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updates active file\"/>
    </mc:Choice>
  </mc:AlternateContent>
  <xr:revisionPtr revIDLastSave="0" documentId="13_ncr:1_{E3D49517-B59E-4733-B2B6-C7B54CEA07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7" r:id="rId1"/>
    <sheet name="in active" sheetId="12" r:id="rId2"/>
    <sheet name="errors (2)" sheetId="11" r:id="rId3"/>
    <sheet name="errors" sheetId="10" r:id="rId4"/>
    <sheet name="Zhang minima" sheetId="4" r:id="rId5"/>
    <sheet name="Zhang ToMs" sheetId="6" r:id="rId6"/>
    <sheet name="BAV" sheetId="2" r:id="rId7"/>
    <sheet name="Sheet1" sheetId="13" r:id="rId8"/>
  </sheets>
  <definedNames>
    <definedName name="solver_adj" localSheetId="0" hidden="1">Active!$AC$3:$AC$10</definedName>
    <definedName name="solver_adj" localSheetId="3" hidden="1">errors!$AI$3:$AI$10</definedName>
    <definedName name="solver_adj" localSheetId="2" hidden="1">'errors (2)'!$AI$3:$AI$10</definedName>
    <definedName name="solver_adj" localSheetId="1" hidden="1">'in active'!$AC$3:$AC$10</definedName>
    <definedName name="solver_cvg" localSheetId="0" hidden="1">0.0001</definedName>
    <definedName name="solver_cvg" localSheetId="3" hidden="1">0.0001</definedName>
    <definedName name="solver_cvg" localSheetId="2" hidden="1">0.0001</definedName>
    <definedName name="solver_cvg" localSheetId="1" hidden="1">0.0001</definedName>
    <definedName name="solver_drv" localSheetId="0" hidden="1">1</definedName>
    <definedName name="solver_drv" localSheetId="3" hidden="1">1</definedName>
    <definedName name="solver_drv" localSheetId="2" hidden="1">1</definedName>
    <definedName name="solver_drv" localSheetId="1" hidden="1">1</definedName>
    <definedName name="solver_est" localSheetId="0" hidden="1">1</definedName>
    <definedName name="solver_est" localSheetId="3" hidden="1">1</definedName>
    <definedName name="solver_est" localSheetId="2" hidden="1">1</definedName>
    <definedName name="solver_est" localSheetId="1" hidden="1">1</definedName>
    <definedName name="solver_itr" localSheetId="0" hidden="1">100</definedName>
    <definedName name="solver_itr" localSheetId="3" hidden="1">100</definedName>
    <definedName name="solver_itr" localSheetId="2" hidden="1">100</definedName>
    <definedName name="solver_itr" localSheetId="1" hidden="1">100</definedName>
    <definedName name="solver_lhs1" localSheetId="3" hidden="1">errors!$AI$7</definedName>
    <definedName name="solver_lhs1" localSheetId="2" hidden="1">'errors (2)'!$AI$7</definedName>
    <definedName name="solver_lhs2" localSheetId="3" hidden="1">errors!$AI$7</definedName>
    <definedName name="solver_lhs2" localSheetId="2" hidden="1">'errors (2)'!$AI$7</definedName>
    <definedName name="solver_lin" localSheetId="0" hidden="1">2</definedName>
    <definedName name="solver_lin" localSheetId="3" hidden="1">2</definedName>
    <definedName name="solver_lin" localSheetId="2" hidden="1">2</definedName>
    <definedName name="solver_lin" localSheetId="1" hidden="1">2</definedName>
    <definedName name="solver_neg" localSheetId="0" hidden="1">2</definedName>
    <definedName name="solver_neg" localSheetId="3" hidden="1">2</definedName>
    <definedName name="solver_neg" localSheetId="2" hidden="1">2</definedName>
    <definedName name="solver_neg" localSheetId="1" hidden="1">2</definedName>
    <definedName name="solver_num" localSheetId="0" hidden="1">0</definedName>
    <definedName name="solver_num" localSheetId="3" hidden="1">2</definedName>
    <definedName name="solver_num" localSheetId="2" hidden="1">2</definedName>
    <definedName name="solver_num" localSheetId="1" hidden="1">0</definedName>
    <definedName name="solver_nwt" localSheetId="0" hidden="1">1</definedName>
    <definedName name="solver_nwt" localSheetId="3" hidden="1">1</definedName>
    <definedName name="solver_nwt" localSheetId="2" hidden="1">1</definedName>
    <definedName name="solver_nwt" localSheetId="1" hidden="1">1</definedName>
    <definedName name="solver_opt" localSheetId="0" hidden="1">Active!$AC$11</definedName>
    <definedName name="solver_opt" localSheetId="3" hidden="1">errors!$AI$11</definedName>
    <definedName name="solver_opt" localSheetId="2" hidden="1">'errors (2)'!$AI$11</definedName>
    <definedName name="solver_opt" localSheetId="1" hidden="1">'in active'!$AC$11</definedName>
    <definedName name="solver_pre" localSheetId="0" hidden="1">0.000001</definedName>
    <definedName name="solver_pre" localSheetId="3" hidden="1">0.000001</definedName>
    <definedName name="solver_pre" localSheetId="2" hidden="1">0.000001</definedName>
    <definedName name="solver_pre" localSheetId="1" hidden="1">0.000001</definedName>
    <definedName name="solver_rel1" localSheetId="3" hidden="1">1</definedName>
    <definedName name="solver_rel1" localSheetId="2" hidden="1">1</definedName>
    <definedName name="solver_rel2" localSheetId="3" hidden="1">3</definedName>
    <definedName name="solver_rel2" localSheetId="2" hidden="1">3</definedName>
    <definedName name="solver_rhs1" localSheetId="3" hidden="1">0.98</definedName>
    <definedName name="solver_rhs1" localSheetId="2" hidden="1">0.98</definedName>
    <definedName name="solver_rhs2" localSheetId="3" hidden="1">0.01</definedName>
    <definedName name="solver_rhs2" localSheetId="2" hidden="1">0.01</definedName>
    <definedName name="solver_scl" localSheetId="0" hidden="1">2</definedName>
    <definedName name="solver_scl" localSheetId="3" hidden="1">2</definedName>
    <definedName name="solver_scl" localSheetId="2" hidden="1">2</definedName>
    <definedName name="solver_scl" localSheetId="1" hidden="1">2</definedName>
    <definedName name="solver_sho" localSheetId="0" hidden="1">2</definedName>
    <definedName name="solver_sho" localSheetId="3" hidden="1">2</definedName>
    <definedName name="solver_sho" localSheetId="2" hidden="1">2</definedName>
    <definedName name="solver_sho" localSheetId="1" hidden="1">2</definedName>
    <definedName name="solver_tim" localSheetId="0" hidden="1">100</definedName>
    <definedName name="solver_tim" localSheetId="3" hidden="1">100</definedName>
    <definedName name="solver_tim" localSheetId="2" hidden="1">100</definedName>
    <definedName name="solver_tim" localSheetId="1" hidden="1">100</definedName>
    <definedName name="solver_tol" localSheetId="0" hidden="1">0.05</definedName>
    <definedName name="solver_tol" localSheetId="3" hidden="1">0.05</definedName>
    <definedName name="solver_tol" localSheetId="2" hidden="1">0.05</definedName>
    <definedName name="solver_tol" localSheetId="1" hidden="1">0.05</definedName>
    <definedName name="solver_typ" localSheetId="0" hidden="1">2</definedName>
    <definedName name="solver_typ" localSheetId="3" hidden="1">2</definedName>
    <definedName name="solver_typ" localSheetId="2" hidden="1">2</definedName>
    <definedName name="solver_typ" localSheetId="1" hidden="1">2</definedName>
    <definedName name="solver_val" localSheetId="0" hidden="1">0</definedName>
    <definedName name="solver_val" localSheetId="3" hidden="1">0</definedName>
    <definedName name="solver_val" localSheetId="2" hidden="1">0</definedName>
    <definedName name="solver_val" localSheetId="1" hidden="1">0</definedName>
  </definedNames>
  <calcPr calcId="181029"/>
</workbook>
</file>

<file path=xl/calcChain.xml><?xml version="1.0" encoding="utf-8"?>
<calcChain xmlns="http://schemas.openxmlformats.org/spreadsheetml/2006/main">
  <c r="E75" i="7" l="1"/>
  <c r="F75" i="7" s="1"/>
  <c r="Q75" i="7"/>
  <c r="E68" i="7"/>
  <c r="F68" i="7"/>
  <c r="Q68" i="7"/>
  <c r="E71" i="7"/>
  <c r="F71" i="7"/>
  <c r="Q71" i="7"/>
  <c r="E74" i="7"/>
  <c r="F74" i="7" s="1"/>
  <c r="Q74" i="7"/>
  <c r="E67" i="7"/>
  <c r="F67" i="7"/>
  <c r="Q67" i="7"/>
  <c r="E69" i="7"/>
  <c r="F69" i="7" s="1"/>
  <c r="Q69" i="7"/>
  <c r="E70" i="7"/>
  <c r="F70" i="7"/>
  <c r="G70" i="7"/>
  <c r="Q70" i="7"/>
  <c r="E72" i="7"/>
  <c r="F72" i="7" s="1"/>
  <c r="Q72" i="7"/>
  <c r="E73" i="7"/>
  <c r="F73" i="7"/>
  <c r="Z73" i="7"/>
  <c r="Q73" i="7"/>
  <c r="F9" i="12"/>
  <c r="E9" i="12"/>
  <c r="F10" i="12"/>
  <c r="E10" i="12"/>
  <c r="Q69" i="12"/>
  <c r="A11" i="2"/>
  <c r="D11" i="2"/>
  <c r="G11" i="2"/>
  <c r="C11" i="2"/>
  <c r="E11" i="2"/>
  <c r="H11" i="2"/>
  <c r="B11" i="2"/>
  <c r="A12" i="2"/>
  <c r="B12" i="2"/>
  <c r="D12" i="2"/>
  <c r="G12" i="2"/>
  <c r="C12" i="2"/>
  <c r="E12" i="2"/>
  <c r="H12" i="2"/>
  <c r="A13" i="2"/>
  <c r="C13" i="2"/>
  <c r="E13" i="2"/>
  <c r="D13" i="2"/>
  <c r="G13" i="2"/>
  <c r="H13" i="2"/>
  <c r="B13" i="2"/>
  <c r="A14" i="2"/>
  <c r="D14" i="2"/>
  <c r="G14" i="2"/>
  <c r="C14" i="2"/>
  <c r="E14" i="2"/>
  <c r="H14" i="2"/>
  <c r="B14" i="2"/>
  <c r="A15" i="2"/>
  <c r="D15" i="2"/>
  <c r="G15" i="2"/>
  <c r="C15" i="2"/>
  <c r="E15" i="2"/>
  <c r="H15" i="2"/>
  <c r="B15" i="2"/>
  <c r="A16" i="2"/>
  <c r="D16" i="2"/>
  <c r="G16" i="2"/>
  <c r="C16" i="2"/>
  <c r="E16" i="2"/>
  <c r="H16" i="2"/>
  <c r="B16" i="2"/>
  <c r="A17" i="2"/>
  <c r="D17" i="2"/>
  <c r="G17" i="2"/>
  <c r="C17" i="2"/>
  <c r="E17" i="2"/>
  <c r="H17" i="2"/>
  <c r="B17" i="2"/>
  <c r="A18" i="2"/>
  <c r="B18" i="2"/>
  <c r="C18" i="2"/>
  <c r="D18" i="2"/>
  <c r="E18" i="2"/>
  <c r="G18" i="2"/>
  <c r="H18" i="2"/>
  <c r="A19" i="2"/>
  <c r="B19" i="2"/>
  <c r="D19" i="2"/>
  <c r="G19" i="2"/>
  <c r="C19" i="2"/>
  <c r="E19" i="2"/>
  <c r="H19" i="2"/>
  <c r="A20" i="2"/>
  <c r="B20" i="2"/>
  <c r="C20" i="2"/>
  <c r="E20" i="2"/>
  <c r="D20" i="2"/>
  <c r="G20" i="2"/>
  <c r="H20" i="2"/>
  <c r="A21" i="2"/>
  <c r="C21" i="2"/>
  <c r="E21" i="2"/>
  <c r="D21" i="2"/>
  <c r="G21" i="2"/>
  <c r="H21" i="2"/>
  <c r="B21" i="2"/>
  <c r="A22" i="2"/>
  <c r="D22" i="2"/>
  <c r="G22" i="2"/>
  <c r="C22" i="2"/>
  <c r="E22" i="2"/>
  <c r="H22" i="2"/>
  <c r="B22" i="2"/>
  <c r="A23" i="2"/>
  <c r="B23" i="2"/>
  <c r="D23" i="2"/>
  <c r="G23" i="2"/>
  <c r="C23" i="2"/>
  <c r="E23" i="2"/>
  <c r="H23" i="2"/>
  <c r="A24" i="2"/>
  <c r="D24" i="2"/>
  <c r="G24" i="2"/>
  <c r="C24" i="2"/>
  <c r="E24" i="2"/>
  <c r="H24" i="2"/>
  <c r="B24" i="2"/>
  <c r="A25" i="2"/>
  <c r="D25" i="2"/>
  <c r="G25" i="2"/>
  <c r="C25" i="2"/>
  <c r="E25" i="2"/>
  <c r="H25" i="2"/>
  <c r="B25" i="2"/>
  <c r="A26" i="2"/>
  <c r="B26" i="2"/>
  <c r="C26" i="2"/>
  <c r="D26" i="2"/>
  <c r="E26" i="2"/>
  <c r="G26" i="2"/>
  <c r="H26" i="2"/>
  <c r="A27" i="2"/>
  <c r="B27" i="2"/>
  <c r="D27" i="2"/>
  <c r="G27" i="2"/>
  <c r="C27" i="2"/>
  <c r="E27" i="2"/>
  <c r="H27" i="2"/>
  <c r="A28" i="2"/>
  <c r="B28" i="2"/>
  <c r="C28" i="2"/>
  <c r="E28" i="2"/>
  <c r="D28" i="2"/>
  <c r="G28" i="2"/>
  <c r="H28" i="2"/>
  <c r="A29" i="2"/>
  <c r="C29" i="2"/>
  <c r="E29" i="2"/>
  <c r="D29" i="2"/>
  <c r="G29" i="2"/>
  <c r="H29" i="2"/>
  <c r="B29" i="2"/>
  <c r="A30" i="2"/>
  <c r="D30" i="2"/>
  <c r="G30" i="2"/>
  <c r="C30" i="2"/>
  <c r="E30" i="2"/>
  <c r="H30" i="2"/>
  <c r="B30" i="2"/>
  <c r="A31" i="2"/>
  <c r="B31" i="2"/>
  <c r="D31" i="2"/>
  <c r="G31" i="2"/>
  <c r="C31" i="2"/>
  <c r="E31" i="2"/>
  <c r="H31" i="2"/>
  <c r="A32" i="2"/>
  <c r="D32" i="2"/>
  <c r="G32" i="2"/>
  <c r="C32" i="2"/>
  <c r="E32" i="2"/>
  <c r="H32" i="2"/>
  <c r="B32" i="2"/>
  <c r="A33" i="2"/>
  <c r="D33" i="2"/>
  <c r="G33" i="2"/>
  <c r="C33" i="2"/>
  <c r="E33" i="2"/>
  <c r="H33" i="2"/>
  <c r="B33" i="2"/>
  <c r="A34" i="2"/>
  <c r="B34" i="2"/>
  <c r="C34" i="2"/>
  <c r="D34" i="2"/>
  <c r="E34" i="2"/>
  <c r="G34" i="2"/>
  <c r="H34" i="2"/>
  <c r="A35" i="2"/>
  <c r="B35" i="2"/>
  <c r="D35" i="2"/>
  <c r="G35" i="2"/>
  <c r="C35" i="2"/>
  <c r="E35" i="2"/>
  <c r="H35" i="2"/>
  <c r="A36" i="2"/>
  <c r="B36" i="2"/>
  <c r="C36" i="2"/>
  <c r="E36" i="2"/>
  <c r="D36" i="2"/>
  <c r="G36" i="2"/>
  <c r="H36" i="2"/>
  <c r="A37" i="2"/>
  <c r="C37" i="2"/>
  <c r="E37" i="2"/>
  <c r="D37" i="2"/>
  <c r="G37" i="2"/>
  <c r="H37" i="2"/>
  <c r="B37" i="2"/>
  <c r="A38" i="2"/>
  <c r="D38" i="2"/>
  <c r="G38" i="2"/>
  <c r="C38" i="2"/>
  <c r="E38" i="2"/>
  <c r="H38" i="2"/>
  <c r="B38" i="2"/>
  <c r="A39" i="2"/>
  <c r="B39" i="2"/>
  <c r="D39" i="2"/>
  <c r="G39" i="2"/>
  <c r="C39" i="2"/>
  <c r="E39" i="2"/>
  <c r="H39" i="2"/>
  <c r="A40" i="2"/>
  <c r="D40" i="2"/>
  <c r="G40" i="2"/>
  <c r="C40" i="2"/>
  <c r="E40" i="2"/>
  <c r="H40" i="2"/>
  <c r="B40" i="2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J11" i="4"/>
  <c r="K11" i="4"/>
  <c r="K15" i="4"/>
  <c r="J12" i="4"/>
  <c r="K12" i="4"/>
  <c r="J13" i="4"/>
  <c r="K13" i="4"/>
  <c r="J14" i="4"/>
  <c r="K14" i="4"/>
  <c r="J17" i="4"/>
  <c r="K17" i="4"/>
  <c r="J18" i="4"/>
  <c r="K18" i="4"/>
  <c r="J19" i="4"/>
  <c r="K19" i="4"/>
  <c r="J20" i="4"/>
  <c r="K20" i="4"/>
  <c r="J23" i="4"/>
  <c r="K23" i="4"/>
  <c r="J24" i="4"/>
  <c r="K24" i="4"/>
  <c r="J25" i="4"/>
  <c r="K25" i="4"/>
  <c r="J26" i="4"/>
  <c r="K26" i="4"/>
  <c r="J29" i="4"/>
  <c r="K29" i="4"/>
  <c r="J30" i="4"/>
  <c r="K30" i="4"/>
  <c r="J31" i="4"/>
  <c r="K31" i="4"/>
  <c r="J32" i="4"/>
  <c r="K32" i="4"/>
  <c r="J35" i="4"/>
  <c r="K35" i="4"/>
  <c r="J36" i="4"/>
  <c r="K36" i="4"/>
  <c r="J37" i="4"/>
  <c r="K37" i="4"/>
  <c r="J38" i="4"/>
  <c r="K38" i="4"/>
  <c r="AB2" i="7"/>
  <c r="AD2" i="7"/>
  <c r="AB11" i="7"/>
  <c r="U3" i="7"/>
  <c r="U4" i="7"/>
  <c r="AB3" i="7"/>
  <c r="AY3" i="7"/>
  <c r="AB4" i="7"/>
  <c r="AY7" i="7"/>
  <c r="AB5" i="7"/>
  <c r="AY8" i="7"/>
  <c r="AB6" i="7"/>
  <c r="AB7" i="7"/>
  <c r="AB12" i="7"/>
  <c r="AZ77" i="7" s="1"/>
  <c r="AX77" i="7" s="1"/>
  <c r="AB8" i="7"/>
  <c r="C9" i="7"/>
  <c r="D9" i="7"/>
  <c r="AB9" i="7"/>
  <c r="BL3" i="7"/>
  <c r="AY9" i="7"/>
  <c r="Z10" i="7"/>
  <c r="AB10" i="7"/>
  <c r="AY10" i="7"/>
  <c r="AY11" i="7"/>
  <c r="BL11" i="7"/>
  <c r="AY12" i="7"/>
  <c r="BL12" i="7"/>
  <c r="AB13" i="7"/>
  <c r="AB17" i="7"/>
  <c r="AY13" i="7"/>
  <c r="BL13" i="7"/>
  <c r="AB14" i="7"/>
  <c r="AY14" i="7"/>
  <c r="BL14" i="7"/>
  <c r="AB15" i="7"/>
  <c r="AY15" i="7"/>
  <c r="F16" i="7"/>
  <c r="F17" i="7" s="1"/>
  <c r="AB16" i="7"/>
  <c r="AY16" i="7"/>
  <c r="C17" i="7"/>
  <c r="AY17" i="7"/>
  <c r="BK17" i="7"/>
  <c r="BL17" i="7"/>
  <c r="AB18" i="7"/>
  <c r="BL15" i="7"/>
  <c r="AY18" i="7"/>
  <c r="BL18" i="7"/>
  <c r="AY19" i="7"/>
  <c r="BL19" i="7"/>
  <c r="AY20" i="7"/>
  <c r="E21" i="7"/>
  <c r="F21" i="7" s="1"/>
  <c r="Q21" i="7"/>
  <c r="AY21" i="7"/>
  <c r="E22" i="7"/>
  <c r="F22" i="7"/>
  <c r="Q22" i="7"/>
  <c r="AY22" i="7"/>
  <c r="BK22" i="7"/>
  <c r="BL22" i="7"/>
  <c r="E23" i="7"/>
  <c r="F23" i="7" s="1"/>
  <c r="Q23" i="7"/>
  <c r="AY23" i="7"/>
  <c r="BK23" i="7"/>
  <c r="BJ23" i="7"/>
  <c r="BL23" i="7"/>
  <c r="E24" i="7"/>
  <c r="F24" i="7"/>
  <c r="Q24" i="7"/>
  <c r="AY24" i="7"/>
  <c r="BL24" i="7"/>
  <c r="E25" i="7"/>
  <c r="F25" i="7"/>
  <c r="Q25" i="7"/>
  <c r="AY25" i="7"/>
  <c r="BL25" i="7"/>
  <c r="E26" i="7"/>
  <c r="F26" i="7" s="1"/>
  <c r="Q26" i="7"/>
  <c r="AY26" i="7"/>
  <c r="BK26" i="7"/>
  <c r="BL26" i="7"/>
  <c r="BJ26" i="7"/>
  <c r="BI26" i="7"/>
  <c r="BH26" i="7"/>
  <c r="BG26" i="7"/>
  <c r="BF26" i="7"/>
  <c r="E27" i="7"/>
  <c r="F27" i="7"/>
  <c r="Q27" i="7"/>
  <c r="AY27" i="7"/>
  <c r="BL27" i="7"/>
  <c r="BK27" i="7"/>
  <c r="BJ27" i="7"/>
  <c r="E28" i="7"/>
  <c r="F28" i="7"/>
  <c r="Q28" i="7"/>
  <c r="AY28" i="7"/>
  <c r="BK28" i="7"/>
  <c r="BJ28" i="7"/>
  <c r="BI28" i="7"/>
  <c r="BH28" i="7"/>
  <c r="BL28" i="7"/>
  <c r="E29" i="7"/>
  <c r="F29" i="7"/>
  <c r="Q29" i="7"/>
  <c r="AY29" i="7"/>
  <c r="BL29" i="7"/>
  <c r="E30" i="7"/>
  <c r="F30" i="7" s="1"/>
  <c r="Q30" i="7"/>
  <c r="AY30" i="7"/>
  <c r="BJ30" i="7"/>
  <c r="BK30" i="7"/>
  <c r="BL30" i="7"/>
  <c r="E31" i="7"/>
  <c r="F31" i="7" s="1"/>
  <c r="Q31" i="7"/>
  <c r="AY31" i="7"/>
  <c r="BK31" i="7"/>
  <c r="BL31" i="7"/>
  <c r="E32" i="7"/>
  <c r="F32" i="7"/>
  <c r="G32" i="7" s="1"/>
  <c r="Q32" i="7"/>
  <c r="AY32" i="7"/>
  <c r="BL32" i="7"/>
  <c r="E33" i="7"/>
  <c r="F33" i="7" s="1"/>
  <c r="Q33" i="7"/>
  <c r="AY33" i="7"/>
  <c r="BJ33" i="7"/>
  <c r="BI33" i="7"/>
  <c r="BH33" i="7"/>
  <c r="BG33" i="7"/>
  <c r="BF33" i="7"/>
  <c r="BE33" i="7"/>
  <c r="BD33" i="7"/>
  <c r="BC33" i="7"/>
  <c r="BK33" i="7"/>
  <c r="BL33" i="7"/>
  <c r="E34" i="7"/>
  <c r="F34" i="7"/>
  <c r="Q34" i="7"/>
  <c r="AY34" i="7"/>
  <c r="BK34" i="7"/>
  <c r="BL34" i="7"/>
  <c r="E35" i="7"/>
  <c r="F35" i="7" s="1"/>
  <c r="Q35" i="7"/>
  <c r="AY35" i="7"/>
  <c r="BL35" i="7"/>
  <c r="E36" i="7"/>
  <c r="F36" i="7" s="1"/>
  <c r="Q36" i="7"/>
  <c r="AY36" i="7"/>
  <c r="BB36" i="7"/>
  <c r="BJ36" i="7"/>
  <c r="BI36" i="7"/>
  <c r="BH36" i="7"/>
  <c r="BK36" i="7"/>
  <c r="BL36" i="7"/>
  <c r="BG36" i="7"/>
  <c r="BF36" i="7"/>
  <c r="BE36" i="7"/>
  <c r="BD36" i="7"/>
  <c r="BC36" i="7"/>
  <c r="BA36" i="7"/>
  <c r="E37" i="7"/>
  <c r="F37" i="7" s="1"/>
  <c r="Q37" i="7"/>
  <c r="AY37" i="7"/>
  <c r="BJ37" i="7"/>
  <c r="BK37" i="7"/>
  <c r="BL37" i="7"/>
  <c r="E38" i="7"/>
  <c r="F38" i="7" s="1"/>
  <c r="Z38" i="7" s="1"/>
  <c r="Q38" i="7"/>
  <c r="AY38" i="7"/>
  <c r="BK38" i="7"/>
  <c r="BJ38" i="7"/>
  <c r="BL38" i="7"/>
  <c r="E39" i="7"/>
  <c r="F39" i="7"/>
  <c r="Q39" i="7"/>
  <c r="AY39" i="7"/>
  <c r="BL39" i="7"/>
  <c r="E40" i="7"/>
  <c r="F40" i="7"/>
  <c r="Q40" i="7"/>
  <c r="AY40" i="7"/>
  <c r="BJ40" i="7"/>
  <c r="BK40" i="7"/>
  <c r="BL40" i="7"/>
  <c r="E41" i="7"/>
  <c r="F41" i="7" s="1"/>
  <c r="Z41" i="7" s="1"/>
  <c r="Q41" i="7"/>
  <c r="AY41" i="7"/>
  <c r="BK41" i="7"/>
  <c r="BL41" i="7"/>
  <c r="E42" i="7"/>
  <c r="F42" i="7"/>
  <c r="Q42" i="7"/>
  <c r="AY42" i="7"/>
  <c r="BL42" i="7"/>
  <c r="E43" i="7"/>
  <c r="F43" i="7"/>
  <c r="Q43" i="7"/>
  <c r="AY43" i="7"/>
  <c r="BK43" i="7"/>
  <c r="BJ43" i="7"/>
  <c r="BI43" i="7"/>
  <c r="BH43" i="7"/>
  <c r="BG43" i="7"/>
  <c r="BF43" i="7"/>
  <c r="BE43" i="7"/>
  <c r="BD43" i="7"/>
  <c r="BC43" i="7"/>
  <c r="BL43" i="7"/>
  <c r="E44" i="7"/>
  <c r="F44" i="7"/>
  <c r="Q44" i="7"/>
  <c r="AY44" i="7"/>
  <c r="BL44" i="7"/>
  <c r="E45" i="7"/>
  <c r="F45" i="7"/>
  <c r="Q45" i="7"/>
  <c r="AY45" i="7"/>
  <c r="BL45" i="7"/>
  <c r="E46" i="7"/>
  <c r="F46" i="7"/>
  <c r="Q46" i="7"/>
  <c r="AY46" i="7"/>
  <c r="BK46" i="7"/>
  <c r="BJ46" i="7"/>
  <c r="BI46" i="7"/>
  <c r="BH46" i="7"/>
  <c r="BL46" i="7"/>
  <c r="E47" i="7"/>
  <c r="F47" i="7" s="1"/>
  <c r="Q47" i="7"/>
  <c r="AY47" i="7"/>
  <c r="BL47" i="7"/>
  <c r="E48" i="7"/>
  <c r="F48" i="7"/>
  <c r="Q48" i="7"/>
  <c r="AY48" i="7"/>
  <c r="BJ48" i="7"/>
  <c r="BK48" i="7"/>
  <c r="BL48" i="7"/>
  <c r="E49" i="7"/>
  <c r="F49" i="7"/>
  <c r="Q49" i="7"/>
  <c r="AY49" i="7"/>
  <c r="BK49" i="7"/>
  <c r="BL49" i="7"/>
  <c r="E50" i="7"/>
  <c r="F50" i="7"/>
  <c r="G50" i="7"/>
  <c r="Q50" i="7"/>
  <c r="AY50" i="7"/>
  <c r="BL50" i="7"/>
  <c r="E51" i="7"/>
  <c r="F51" i="7" s="1"/>
  <c r="Q51" i="7"/>
  <c r="AY51" i="7"/>
  <c r="BJ51" i="7"/>
  <c r="BI51" i="7"/>
  <c r="BH51" i="7"/>
  <c r="BG51" i="7"/>
  <c r="BF51" i="7"/>
  <c r="BE51" i="7"/>
  <c r="BD51" i="7"/>
  <c r="BC51" i="7"/>
  <c r="BK51" i="7"/>
  <c r="BL51" i="7"/>
  <c r="E52" i="7"/>
  <c r="F52" i="7" s="1"/>
  <c r="Q52" i="7"/>
  <c r="AY52" i="7"/>
  <c r="BL52" i="7"/>
  <c r="E53" i="7"/>
  <c r="F53" i="7"/>
  <c r="Q53" i="7"/>
  <c r="AY53" i="7"/>
  <c r="BL53" i="7"/>
  <c r="E54" i="7"/>
  <c r="F54" i="7" s="1"/>
  <c r="Z54" i="7" s="1"/>
  <c r="Q54" i="7"/>
  <c r="AY54" i="7"/>
  <c r="BK54" i="7"/>
  <c r="BL54" i="7"/>
  <c r="E55" i="7"/>
  <c r="F55" i="7"/>
  <c r="Q55" i="7"/>
  <c r="AY55" i="7"/>
  <c r="BL55" i="7"/>
  <c r="E56" i="7"/>
  <c r="F56" i="7"/>
  <c r="Q56" i="7"/>
  <c r="AY56" i="7"/>
  <c r="BL56" i="7"/>
  <c r="E57" i="7"/>
  <c r="F57" i="7" s="1"/>
  <c r="Q57" i="7"/>
  <c r="AY57" i="7"/>
  <c r="BK57" i="7"/>
  <c r="BL57" i="7"/>
  <c r="E58" i="7"/>
  <c r="F58" i="7"/>
  <c r="Q58" i="7"/>
  <c r="AY58" i="7"/>
  <c r="BL58" i="7"/>
  <c r="E59" i="7"/>
  <c r="F59" i="7"/>
  <c r="Q59" i="7"/>
  <c r="AY59" i="7"/>
  <c r="BJ59" i="7"/>
  <c r="BI59" i="7"/>
  <c r="BH59" i="7"/>
  <c r="BG59" i="7"/>
  <c r="BF59" i="7"/>
  <c r="BE59" i="7"/>
  <c r="BD59" i="7"/>
  <c r="BC59" i="7"/>
  <c r="BA59" i="7"/>
  <c r="BK59" i="7"/>
  <c r="BL59" i="7"/>
  <c r="E60" i="7"/>
  <c r="F60" i="7"/>
  <c r="Z60" i="7" s="1"/>
  <c r="Q60" i="7"/>
  <c r="AY60" i="7"/>
  <c r="BK60" i="7"/>
  <c r="BJ60" i="7"/>
  <c r="BI60" i="7"/>
  <c r="BH60" i="7"/>
  <c r="BL60" i="7"/>
  <c r="E61" i="7"/>
  <c r="F61" i="7"/>
  <c r="Q61" i="7"/>
  <c r="AY61" i="7"/>
  <c r="BL61" i="7"/>
  <c r="E62" i="7"/>
  <c r="F62" i="7" s="1"/>
  <c r="Q62" i="7"/>
  <c r="AY62" i="7"/>
  <c r="BK62" i="7"/>
  <c r="BL62" i="7"/>
  <c r="E63" i="7"/>
  <c r="F63" i="7"/>
  <c r="Q63" i="7"/>
  <c r="AY63" i="7"/>
  <c r="BL63" i="7"/>
  <c r="E64" i="7"/>
  <c r="F64" i="7"/>
  <c r="Z64" i="7" s="1"/>
  <c r="Q64" i="7"/>
  <c r="AY64" i="7"/>
  <c r="BL64" i="7"/>
  <c r="E65" i="7"/>
  <c r="F65" i="7" s="1"/>
  <c r="Q65" i="7"/>
  <c r="AY65" i="7"/>
  <c r="BK65" i="7"/>
  <c r="BL65" i="7"/>
  <c r="BJ65" i="7"/>
  <c r="BI65" i="7"/>
  <c r="BH65" i="7"/>
  <c r="BG65" i="7"/>
  <c r="BF65" i="7"/>
  <c r="BE65" i="7"/>
  <c r="BD65" i="7"/>
  <c r="BC65" i="7"/>
  <c r="E66" i="7"/>
  <c r="F66" i="7" s="1"/>
  <c r="Q66" i="7"/>
  <c r="AY66" i="7"/>
  <c r="BL66" i="7"/>
  <c r="AY67" i="7"/>
  <c r="BK67" i="7"/>
  <c r="BJ67" i="7"/>
  <c r="BI67" i="7"/>
  <c r="BH67" i="7"/>
  <c r="BG67" i="7"/>
  <c r="BL67" i="7"/>
  <c r="AY68" i="7"/>
  <c r="BL68" i="7"/>
  <c r="AY69" i="7"/>
  <c r="BK69" i="7"/>
  <c r="BJ69" i="7"/>
  <c r="BI69" i="7"/>
  <c r="BH69" i="7"/>
  <c r="BG69" i="7"/>
  <c r="BF69" i="7"/>
  <c r="BE69" i="7"/>
  <c r="BD69" i="7"/>
  <c r="BC69" i="7"/>
  <c r="BL69" i="7"/>
  <c r="AY70" i="7"/>
  <c r="BL70" i="7"/>
  <c r="AY71" i="7"/>
  <c r="BJ71" i="7"/>
  <c r="BI71" i="7"/>
  <c r="BK71" i="7"/>
  <c r="BL71" i="7"/>
  <c r="AY72" i="7"/>
  <c r="BK72" i="7"/>
  <c r="BJ72" i="7"/>
  <c r="BL72" i="7"/>
  <c r="AY73" i="7"/>
  <c r="BL73" i="7"/>
  <c r="AY74" i="7"/>
  <c r="BL74" i="7"/>
  <c r="AY75" i="7"/>
  <c r="BI75" i="7"/>
  <c r="BH75" i="7"/>
  <c r="BG75" i="7"/>
  <c r="BF75" i="7"/>
  <c r="BE75" i="7"/>
  <c r="BD75" i="7"/>
  <c r="BC75" i="7"/>
  <c r="BB75" i="7"/>
  <c r="BK75" i="7"/>
  <c r="BL75" i="7"/>
  <c r="BJ75" i="7"/>
  <c r="AY76" i="7"/>
  <c r="BJ76" i="7"/>
  <c r="BI76" i="7"/>
  <c r="BH76" i="7"/>
  <c r="BG76" i="7"/>
  <c r="BF76" i="7"/>
  <c r="BL76" i="7"/>
  <c r="BK76" i="7"/>
  <c r="AY77" i="7"/>
  <c r="BC77" i="7"/>
  <c r="BK77" i="7"/>
  <c r="BJ77" i="7"/>
  <c r="BI77" i="7"/>
  <c r="BH77" i="7"/>
  <c r="BG77" i="7"/>
  <c r="BF77" i="7"/>
  <c r="BE77" i="7"/>
  <c r="BD77" i="7"/>
  <c r="BL77" i="7"/>
  <c r="AY78" i="7"/>
  <c r="BL78" i="7"/>
  <c r="AY79" i="7"/>
  <c r="BJ79" i="7"/>
  <c r="BI79" i="7"/>
  <c r="BK79" i="7"/>
  <c r="BL79" i="7"/>
  <c r="AY80" i="7"/>
  <c r="BK80" i="7"/>
  <c r="BJ80" i="7"/>
  <c r="BL80" i="7"/>
  <c r="AY81" i="7"/>
  <c r="BL81" i="7"/>
  <c r="AY82" i="7"/>
  <c r="BL82" i="7"/>
  <c r="AY83" i="7"/>
  <c r="BK83" i="7"/>
  <c r="BL83" i="7"/>
  <c r="BJ83" i="7"/>
  <c r="BI83" i="7"/>
  <c r="BH83" i="7"/>
  <c r="BG83" i="7"/>
  <c r="BF83" i="7"/>
  <c r="BE83" i="7"/>
  <c r="BD83" i="7"/>
  <c r="BC83" i="7"/>
  <c r="AY84" i="7"/>
  <c r="BL84" i="7"/>
  <c r="BK84" i="7"/>
  <c r="BJ84" i="7"/>
  <c r="BI84" i="7"/>
  <c r="BH84" i="7"/>
  <c r="BG84" i="7"/>
  <c r="BF84" i="7"/>
  <c r="AY85" i="7"/>
  <c r="BK85" i="7"/>
  <c r="BJ85" i="7"/>
  <c r="BI85" i="7"/>
  <c r="BH85" i="7"/>
  <c r="BG85" i="7"/>
  <c r="BF85" i="7"/>
  <c r="BE85" i="7"/>
  <c r="BD85" i="7"/>
  <c r="BC85" i="7"/>
  <c r="BL85" i="7"/>
  <c r="AY86" i="7"/>
  <c r="BL86" i="7"/>
  <c r="AY87" i="7"/>
  <c r="BJ87" i="7"/>
  <c r="BI87" i="7"/>
  <c r="BK87" i="7"/>
  <c r="BL87" i="7"/>
  <c r="AY88" i="7"/>
  <c r="BK88" i="7"/>
  <c r="BJ88" i="7"/>
  <c r="BL88" i="7"/>
  <c r="AY89" i="7"/>
  <c r="BL89" i="7"/>
  <c r="AY90" i="7"/>
  <c r="BL90" i="7"/>
  <c r="AY91" i="7"/>
  <c r="BJ91" i="7"/>
  <c r="BI91" i="7"/>
  <c r="BH91" i="7"/>
  <c r="BG91" i="7"/>
  <c r="BF91" i="7"/>
  <c r="BE91" i="7"/>
  <c r="BD91" i="7"/>
  <c r="BC91" i="7"/>
  <c r="BA91" i="7"/>
  <c r="BK91" i="7"/>
  <c r="BL91" i="7"/>
  <c r="AY92" i="7"/>
  <c r="BJ92" i="7"/>
  <c r="BI92" i="7"/>
  <c r="BH92" i="7"/>
  <c r="BG92" i="7"/>
  <c r="BF92" i="7"/>
  <c r="BK92" i="7"/>
  <c r="BL92" i="7"/>
  <c r="AY93" i="7"/>
  <c r="BL93" i="7"/>
  <c r="AY94" i="7"/>
  <c r="BL94" i="7"/>
  <c r="AY95" i="7"/>
  <c r="BJ95" i="7"/>
  <c r="BI95" i="7"/>
  <c r="BK95" i="7"/>
  <c r="BL95" i="7"/>
  <c r="AY96" i="7"/>
  <c r="BK96" i="7"/>
  <c r="BJ96" i="7"/>
  <c r="BL96" i="7"/>
  <c r="AY97" i="7"/>
  <c r="BK97" i="7"/>
  <c r="BL97" i="7"/>
  <c r="AY98" i="7"/>
  <c r="BL98" i="7"/>
  <c r="AY99" i="7"/>
  <c r="BJ99" i="7"/>
  <c r="BI99" i="7"/>
  <c r="BH99" i="7"/>
  <c r="BG99" i="7"/>
  <c r="BF99" i="7"/>
  <c r="BE99" i="7"/>
  <c r="BD99" i="7"/>
  <c r="BC99" i="7"/>
  <c r="BB99" i="7"/>
  <c r="BK99" i="7"/>
  <c r="BL99" i="7"/>
  <c r="AY100" i="7"/>
  <c r="BJ100" i="7"/>
  <c r="BI100" i="7"/>
  <c r="BH100" i="7"/>
  <c r="BG100" i="7"/>
  <c r="BF100" i="7"/>
  <c r="BK100" i="7"/>
  <c r="BL100" i="7"/>
  <c r="AY101" i="7"/>
  <c r="BK101" i="7"/>
  <c r="BL101" i="7"/>
  <c r="AY102" i="7"/>
  <c r="BL102" i="7"/>
  <c r="Z1954" i="7"/>
  <c r="AB1954" i="7"/>
  <c r="AC1954" i="7"/>
  <c r="AD1954" i="7"/>
  <c r="AF1954" i="7"/>
  <c r="AT1954" i="7"/>
  <c r="AU1954" i="7"/>
  <c r="Z1956" i="7"/>
  <c r="AB1956" i="7"/>
  <c r="AC1956" i="7"/>
  <c r="AD1956" i="7"/>
  <c r="AF1956" i="7"/>
  <c r="AS1956" i="7"/>
  <c r="AR1956" i="7"/>
  <c r="AQ1956" i="7"/>
  <c r="AP1956" i="7"/>
  <c r="AO1956" i="7"/>
  <c r="AT1956" i="7"/>
  <c r="AU1956" i="7"/>
  <c r="AJ2" i="10"/>
  <c r="U3" i="10"/>
  <c r="U5" i="10"/>
  <c r="W3" i="10"/>
  <c r="W5" i="10"/>
  <c r="X3" i="10"/>
  <c r="X5" i="10"/>
  <c r="Z3" i="10"/>
  <c r="Z5" i="10"/>
  <c r="AB3" i="10"/>
  <c r="AH3" i="10"/>
  <c r="BE2" i="10"/>
  <c r="AH4" i="10"/>
  <c r="AB5" i="10"/>
  <c r="AH5" i="10"/>
  <c r="AH6" i="10"/>
  <c r="C7" i="10"/>
  <c r="AH2" i="10"/>
  <c r="AH7" i="10"/>
  <c r="BE7" i="10"/>
  <c r="C8" i="10"/>
  <c r="AH8" i="10"/>
  <c r="BE8" i="10"/>
  <c r="E9" i="10"/>
  <c r="F9" i="10"/>
  <c r="AH9" i="10"/>
  <c r="BE9" i="10"/>
  <c r="E10" i="10"/>
  <c r="F10" i="10"/>
  <c r="AH10" i="10"/>
  <c r="BE10" i="10"/>
  <c r="BE11" i="10"/>
  <c r="I12" i="10"/>
  <c r="I13" i="10" s="1"/>
  <c r="AH12" i="10"/>
  <c r="BE12" i="10"/>
  <c r="H13" i="10"/>
  <c r="AH13" i="10"/>
  <c r="AC3" i="10"/>
  <c r="AC5" i="10"/>
  <c r="BE13" i="10"/>
  <c r="H14" i="10"/>
  <c r="AH14" i="10"/>
  <c r="AE3" i="10"/>
  <c r="AE5" i="10"/>
  <c r="BE14" i="10"/>
  <c r="H15" i="10"/>
  <c r="AH15" i="10"/>
  <c r="BE15" i="10"/>
  <c r="F16" i="10"/>
  <c r="F17" i="10" s="1"/>
  <c r="T16" i="10"/>
  <c r="AH16" i="10"/>
  <c r="BE16" i="10"/>
  <c r="C17" i="10"/>
  <c r="V16" i="10"/>
  <c r="V17" i="10"/>
  <c r="J18" i="10"/>
  <c r="J17" i="10" s="1"/>
  <c r="AH17" i="10"/>
  <c r="AD3" i="10"/>
  <c r="AD5" i="10"/>
  <c r="BE17" i="10"/>
  <c r="T18" i="10"/>
  <c r="AH18" i="10"/>
  <c r="BE18" i="10"/>
  <c r="BR18" i="10"/>
  <c r="BE19" i="10"/>
  <c r="BE20" i="10"/>
  <c r="E21" i="10"/>
  <c r="F21" i="10"/>
  <c r="Q21" i="10"/>
  <c r="BE21" i="10"/>
  <c r="E22" i="10"/>
  <c r="F22" i="10"/>
  <c r="G22" i="10"/>
  <c r="K22" i="10"/>
  <c r="Q22" i="10"/>
  <c r="AF22" i="10"/>
  <c r="BA22" i="10"/>
  <c r="BE22" i="10"/>
  <c r="E23" i="10"/>
  <c r="F23" i="10"/>
  <c r="Q23" i="10"/>
  <c r="BE23" i="10"/>
  <c r="BR23" i="10"/>
  <c r="E24" i="10"/>
  <c r="F24" i="10"/>
  <c r="AF24" i="10"/>
  <c r="G24" i="10"/>
  <c r="K24" i="10"/>
  <c r="Q24" i="10"/>
  <c r="AL24" i="10"/>
  <c r="BE24" i="10"/>
  <c r="BR24" i="10"/>
  <c r="E25" i="10"/>
  <c r="F25" i="10"/>
  <c r="Q25" i="10"/>
  <c r="BE25" i="10"/>
  <c r="BR25" i="10"/>
  <c r="E26" i="10"/>
  <c r="F26" i="10"/>
  <c r="AF26" i="10"/>
  <c r="Q26" i="10"/>
  <c r="AZ26" i="10"/>
  <c r="BA26" i="10"/>
  <c r="BE26" i="10"/>
  <c r="BR26" i="10"/>
  <c r="E27" i="10"/>
  <c r="F27" i="10"/>
  <c r="Q27" i="10"/>
  <c r="BE27" i="10"/>
  <c r="BP27" i="10"/>
  <c r="BO27" i="10"/>
  <c r="BQ27" i="10"/>
  <c r="BR27" i="10"/>
  <c r="E28" i="10"/>
  <c r="F28" i="10"/>
  <c r="G28" i="10"/>
  <c r="Q28" i="10"/>
  <c r="AL28" i="10"/>
  <c r="BA28" i="10"/>
  <c r="BE28" i="10"/>
  <c r="BQ28" i="10"/>
  <c r="BR28" i="10"/>
  <c r="E29" i="10"/>
  <c r="F29" i="10"/>
  <c r="G29" i="10"/>
  <c r="I29" i="10"/>
  <c r="Q29" i="10"/>
  <c r="AF29" i="10"/>
  <c r="AI29" i="10"/>
  <c r="BA29" i="10"/>
  <c r="BE29" i="10"/>
  <c r="BP29" i="10"/>
  <c r="BQ29" i="10"/>
  <c r="BR29" i="10"/>
  <c r="E30" i="10"/>
  <c r="F30" i="10"/>
  <c r="BA30" i="10"/>
  <c r="G30" i="10"/>
  <c r="Q30" i="10"/>
  <c r="AF30" i="10"/>
  <c r="BE30" i="10"/>
  <c r="BR30" i="10"/>
  <c r="BQ30" i="10"/>
  <c r="E31" i="10"/>
  <c r="F31" i="10"/>
  <c r="Q31" i="10"/>
  <c r="BE31" i="10"/>
  <c r="BQ31" i="10"/>
  <c r="BR31" i="10"/>
  <c r="E32" i="10"/>
  <c r="F32" i="10"/>
  <c r="G32" i="10"/>
  <c r="I32" i="10"/>
  <c r="Q32" i="10"/>
  <c r="AF32" i="10"/>
  <c r="BA32" i="10"/>
  <c r="BE32" i="10"/>
  <c r="BO32" i="10"/>
  <c r="BN32" i="10"/>
  <c r="BP32" i="10"/>
  <c r="BQ32" i="10"/>
  <c r="BR32" i="10"/>
  <c r="E33" i="10"/>
  <c r="F33" i="10"/>
  <c r="Q33" i="10"/>
  <c r="BE33" i="10"/>
  <c r="BR33" i="10"/>
  <c r="E34" i="10"/>
  <c r="F34" i="10"/>
  <c r="G34" i="10"/>
  <c r="K34" i="10"/>
  <c r="Q34" i="10"/>
  <c r="AF34" i="10"/>
  <c r="BA34" i="10"/>
  <c r="BE34" i="10"/>
  <c r="BO34" i="10"/>
  <c r="BP34" i="10"/>
  <c r="BR34" i="10"/>
  <c r="BQ34" i="10"/>
  <c r="E35" i="10"/>
  <c r="F35" i="10"/>
  <c r="Q35" i="10"/>
  <c r="BE35" i="10"/>
  <c r="BR35" i="10"/>
  <c r="E36" i="10"/>
  <c r="F36" i="10"/>
  <c r="G36" i="10"/>
  <c r="K36" i="10"/>
  <c r="Q36" i="10"/>
  <c r="AF36" i="10"/>
  <c r="BA36" i="10"/>
  <c r="BE36" i="10"/>
  <c r="BP36" i="10"/>
  <c r="BO36" i="10"/>
  <c r="BN36" i="10"/>
  <c r="BQ36" i="10"/>
  <c r="BR36" i="10"/>
  <c r="E37" i="10"/>
  <c r="F37" i="10"/>
  <c r="Q37" i="10"/>
  <c r="BE37" i="10"/>
  <c r="BQ37" i="10"/>
  <c r="BR37" i="10"/>
  <c r="E38" i="10"/>
  <c r="F38" i="10"/>
  <c r="AF38" i="10"/>
  <c r="G38" i="10"/>
  <c r="K38" i="10"/>
  <c r="Q38" i="10"/>
  <c r="AI38" i="10"/>
  <c r="BA38" i="10"/>
  <c r="BE38" i="10"/>
  <c r="BR38" i="10"/>
  <c r="BQ38" i="10"/>
  <c r="BP38" i="10"/>
  <c r="BO38" i="10"/>
  <c r="E39" i="10"/>
  <c r="F39" i="10"/>
  <c r="G39" i="10"/>
  <c r="Q39" i="10"/>
  <c r="BE39" i="10"/>
  <c r="BQ39" i="10"/>
  <c r="BR39" i="10"/>
  <c r="E40" i="10"/>
  <c r="F40" i="10"/>
  <c r="G40" i="10"/>
  <c r="Q40" i="10"/>
  <c r="AF40" i="10"/>
  <c r="BA40" i="10"/>
  <c r="BE40" i="10"/>
  <c r="BQ40" i="10"/>
  <c r="BP40" i="10"/>
  <c r="BO40" i="10"/>
  <c r="BN40" i="10"/>
  <c r="BR40" i="10"/>
  <c r="E41" i="10"/>
  <c r="F41" i="10"/>
  <c r="G41" i="10"/>
  <c r="AI41" i="10"/>
  <c r="Q41" i="10"/>
  <c r="AF41" i="10"/>
  <c r="AL41" i="10"/>
  <c r="BA41" i="10"/>
  <c r="BE41" i="10"/>
  <c r="BQ41" i="10"/>
  <c r="BR41" i="10"/>
  <c r="E42" i="10"/>
  <c r="F42" i="10"/>
  <c r="G42" i="10"/>
  <c r="K42" i="10"/>
  <c r="Q42" i="10"/>
  <c r="AF42" i="10"/>
  <c r="AI42" i="10"/>
  <c r="AL42" i="10"/>
  <c r="AZ42" i="10"/>
  <c r="BA42" i="10"/>
  <c r="BE42" i="10"/>
  <c r="BR42" i="10"/>
  <c r="E43" i="10"/>
  <c r="F43" i="10"/>
  <c r="Q43" i="10"/>
  <c r="BE43" i="10"/>
  <c r="BP43" i="10"/>
  <c r="BO43" i="10"/>
  <c r="BR43" i="10"/>
  <c r="BQ43" i="10"/>
  <c r="E44" i="10"/>
  <c r="F44" i="10"/>
  <c r="Q44" i="10"/>
  <c r="BE44" i="10"/>
  <c r="BQ44" i="10"/>
  <c r="BP44" i="10"/>
  <c r="BO44" i="10"/>
  <c r="BN44" i="10"/>
  <c r="BM44" i="10"/>
  <c r="BL44" i="10"/>
  <c r="BK44" i="10"/>
  <c r="BJ44" i="10"/>
  <c r="BI44" i="10"/>
  <c r="BR44" i="10"/>
  <c r="E45" i="10"/>
  <c r="F45" i="10"/>
  <c r="BA45" i="10"/>
  <c r="Q45" i="10"/>
  <c r="BE45" i="10"/>
  <c r="BQ45" i="10"/>
  <c r="BR45" i="10"/>
  <c r="E46" i="10"/>
  <c r="F46" i="10"/>
  <c r="G46" i="10"/>
  <c r="K46" i="10"/>
  <c r="Q46" i="10"/>
  <c r="AF46" i="10"/>
  <c r="BA46" i="10"/>
  <c r="BE46" i="10"/>
  <c r="BR46" i="10"/>
  <c r="E47" i="10"/>
  <c r="F47" i="10"/>
  <c r="Q47" i="10"/>
  <c r="BA47" i="10"/>
  <c r="BE47" i="10"/>
  <c r="BP47" i="10"/>
  <c r="BO47" i="10"/>
  <c r="BN47" i="10"/>
  <c r="BQ47" i="10"/>
  <c r="BR47" i="10"/>
  <c r="E48" i="10"/>
  <c r="F48" i="10"/>
  <c r="Q48" i="10"/>
  <c r="BE48" i="10"/>
  <c r="BR48" i="10"/>
  <c r="E49" i="10"/>
  <c r="F49" i="10"/>
  <c r="G49" i="10"/>
  <c r="Q49" i="10"/>
  <c r="AF49" i="10"/>
  <c r="AL49" i="10"/>
  <c r="BA49" i="10"/>
  <c r="BE49" i="10"/>
  <c r="BR49" i="10"/>
  <c r="E50" i="10"/>
  <c r="F50" i="10"/>
  <c r="G50" i="10"/>
  <c r="K50" i="10"/>
  <c r="Q50" i="10"/>
  <c r="AF50" i="10"/>
  <c r="AI50" i="10"/>
  <c r="AL50" i="10"/>
  <c r="BA50" i="10"/>
  <c r="BE50" i="10"/>
  <c r="BR50" i="10"/>
  <c r="E51" i="10"/>
  <c r="F51" i="10"/>
  <c r="Q51" i="10"/>
  <c r="BE51" i="10"/>
  <c r="BR51" i="10"/>
  <c r="E52" i="10"/>
  <c r="F52" i="10"/>
  <c r="G52" i="10"/>
  <c r="Q52" i="10"/>
  <c r="BE52" i="10"/>
  <c r="BL52" i="10"/>
  <c r="BK52" i="10"/>
  <c r="BJ52" i="10"/>
  <c r="BI52" i="10"/>
  <c r="BN52" i="10"/>
  <c r="BM52" i="10"/>
  <c r="BP52" i="10"/>
  <c r="BO52" i="10"/>
  <c r="BQ52" i="10"/>
  <c r="BR52" i="10"/>
  <c r="E53" i="10"/>
  <c r="F53" i="10"/>
  <c r="BA53" i="10"/>
  <c r="G53" i="10"/>
  <c r="Q53" i="10"/>
  <c r="AF53" i="10"/>
  <c r="AL53" i="10"/>
  <c r="BE53" i="10"/>
  <c r="BQ53" i="10"/>
  <c r="BP53" i="10"/>
  <c r="BR53" i="10"/>
  <c r="E54" i="10"/>
  <c r="F54" i="10"/>
  <c r="G54" i="10"/>
  <c r="K54" i="10"/>
  <c r="Q54" i="10"/>
  <c r="BA54" i="10"/>
  <c r="BE54" i="10"/>
  <c r="BQ54" i="10"/>
  <c r="BP54" i="10"/>
  <c r="BO54" i="10"/>
  <c r="BN54" i="10"/>
  <c r="BM54" i="10"/>
  <c r="BR54" i="10"/>
  <c r="E55" i="10"/>
  <c r="F55" i="10"/>
  <c r="Q55" i="10"/>
  <c r="BE55" i="10"/>
  <c r="BQ55" i="10"/>
  <c r="BR55" i="10"/>
  <c r="E56" i="10"/>
  <c r="F56" i="10"/>
  <c r="Q56" i="10"/>
  <c r="AZ56" i="10"/>
  <c r="BA56" i="10"/>
  <c r="BE56" i="10"/>
  <c r="BP56" i="10"/>
  <c r="BO56" i="10"/>
  <c r="BQ56" i="10"/>
  <c r="BR56" i="10"/>
  <c r="E57" i="10"/>
  <c r="F57" i="10"/>
  <c r="Q57" i="10"/>
  <c r="AF57" i="10"/>
  <c r="BE57" i="10"/>
  <c r="BQ57" i="10"/>
  <c r="BR57" i="10"/>
  <c r="E58" i="10"/>
  <c r="F58" i="10"/>
  <c r="Q58" i="10"/>
  <c r="BE58" i="10"/>
  <c r="BR58" i="10"/>
  <c r="E59" i="10"/>
  <c r="F59" i="10"/>
  <c r="G59" i="10"/>
  <c r="Q59" i="10"/>
  <c r="BE59" i="10"/>
  <c r="BR59" i="10"/>
  <c r="BQ59" i="10"/>
  <c r="E60" i="10"/>
  <c r="F60" i="10"/>
  <c r="Q60" i="10"/>
  <c r="BE60" i="10"/>
  <c r="BQ60" i="10"/>
  <c r="BP60" i="10"/>
  <c r="BO60" i="10"/>
  <c r="BN60" i="10"/>
  <c r="BM60" i="10"/>
  <c r="BL60" i="10"/>
  <c r="BK60" i="10"/>
  <c r="BJ60" i="10"/>
  <c r="BI60" i="10"/>
  <c r="BG60" i="10"/>
  <c r="BR60" i="10"/>
  <c r="E61" i="10"/>
  <c r="F61" i="10"/>
  <c r="G61" i="10"/>
  <c r="Q61" i="10"/>
  <c r="AF61" i="10"/>
  <c r="BE61" i="10"/>
  <c r="BQ61" i="10"/>
  <c r="BR61" i="10"/>
  <c r="E62" i="10"/>
  <c r="F62" i="10"/>
  <c r="Q62" i="10"/>
  <c r="BE62" i="10"/>
  <c r="BR62" i="10"/>
  <c r="E63" i="10"/>
  <c r="F63" i="10"/>
  <c r="Q63" i="10"/>
  <c r="BE63" i="10"/>
  <c r="BR63" i="10"/>
  <c r="E64" i="10"/>
  <c r="F64" i="10"/>
  <c r="G64" i="10"/>
  <c r="Q64" i="10"/>
  <c r="BE64" i="10"/>
  <c r="BR64" i="10"/>
  <c r="BQ64" i="10"/>
  <c r="BP64" i="10"/>
  <c r="BO64" i="10"/>
  <c r="BN64" i="10"/>
  <c r="BM64" i="10"/>
  <c r="BL64" i="10"/>
  <c r="BK64" i="10"/>
  <c r="BJ64" i="10"/>
  <c r="BI64" i="10"/>
  <c r="E65" i="10"/>
  <c r="F65" i="10"/>
  <c r="AF65" i="10"/>
  <c r="Q65" i="10"/>
  <c r="BE65" i="10"/>
  <c r="BO65" i="10"/>
  <c r="BN65" i="10"/>
  <c r="BM65" i="10"/>
  <c r="BL65" i="10"/>
  <c r="BP65" i="10"/>
  <c r="BQ65" i="10"/>
  <c r="BR65" i="10"/>
  <c r="E66" i="10"/>
  <c r="F66" i="10"/>
  <c r="AF66" i="10"/>
  <c r="G66" i="10"/>
  <c r="K66" i="10"/>
  <c r="Q66" i="10"/>
  <c r="AL66" i="10"/>
  <c r="BE66" i="10"/>
  <c r="BP66" i="10"/>
  <c r="BO66" i="10"/>
  <c r="BN66" i="10"/>
  <c r="BM66" i="10"/>
  <c r="BQ66" i="10"/>
  <c r="BR66" i="10"/>
  <c r="E67" i="10"/>
  <c r="F67" i="10"/>
  <c r="Q67" i="10"/>
  <c r="BE67" i="10"/>
  <c r="BQ67" i="10"/>
  <c r="BR67" i="10"/>
  <c r="E68" i="10"/>
  <c r="F68" i="10"/>
  <c r="Q68" i="10"/>
  <c r="BE68" i="10"/>
  <c r="BR68" i="10"/>
  <c r="E69" i="10"/>
  <c r="F69" i="10"/>
  <c r="Q69" i="10"/>
  <c r="BE69" i="10"/>
  <c r="BQ69" i="10"/>
  <c r="BR69" i="10"/>
  <c r="E70" i="10"/>
  <c r="F70" i="10"/>
  <c r="Q70" i="10"/>
  <c r="BE70" i="10"/>
  <c r="BR70" i="10"/>
  <c r="E71" i="10"/>
  <c r="F71" i="10"/>
  <c r="Q71" i="10"/>
  <c r="BE71" i="10"/>
  <c r="BR71" i="10"/>
  <c r="BE72" i="10"/>
  <c r="BN72" i="10"/>
  <c r="BM72" i="10"/>
  <c r="BL72" i="10"/>
  <c r="BK72" i="10"/>
  <c r="BJ72" i="10"/>
  <c r="BI72" i="10"/>
  <c r="BR72" i="10"/>
  <c r="BQ72" i="10"/>
  <c r="BP72" i="10"/>
  <c r="BO72" i="10"/>
  <c r="BE73" i="10"/>
  <c r="BO73" i="10"/>
  <c r="BN73" i="10"/>
  <c r="BM73" i="10"/>
  <c r="BL73" i="10"/>
  <c r="BP73" i="10"/>
  <c r="BQ73" i="10"/>
  <c r="BR73" i="10"/>
  <c r="BE74" i="10"/>
  <c r="BP74" i="10"/>
  <c r="BO74" i="10"/>
  <c r="BN74" i="10"/>
  <c r="BM74" i="10"/>
  <c r="BQ74" i="10"/>
  <c r="BR74" i="10"/>
  <c r="BE75" i="10"/>
  <c r="BQ75" i="10"/>
  <c r="BR75" i="10"/>
  <c r="BE76" i="10"/>
  <c r="BR76" i="10"/>
  <c r="BE77" i="10"/>
  <c r="BQ77" i="10"/>
  <c r="BR77" i="10"/>
  <c r="BE78" i="10"/>
  <c r="BR78" i="10"/>
  <c r="BE79" i="10"/>
  <c r="BR79" i="10"/>
  <c r="BE80" i="10"/>
  <c r="BR80" i="10"/>
  <c r="BQ80" i="10"/>
  <c r="BP80" i="10"/>
  <c r="BO80" i="10"/>
  <c r="BN80" i="10"/>
  <c r="BM80" i="10"/>
  <c r="BL80" i="10"/>
  <c r="BK80" i="10"/>
  <c r="BJ80" i="10"/>
  <c r="BI80" i="10"/>
  <c r="BE81" i="10"/>
  <c r="BO81" i="10"/>
  <c r="BN81" i="10"/>
  <c r="BM81" i="10"/>
  <c r="BL81" i="10"/>
  <c r="BP81" i="10"/>
  <c r="BQ81" i="10"/>
  <c r="BR81" i="10"/>
  <c r="BE82" i="10"/>
  <c r="BP82" i="10"/>
  <c r="BO82" i="10"/>
  <c r="BN82" i="10"/>
  <c r="BM82" i="10"/>
  <c r="BQ82" i="10"/>
  <c r="BR82" i="10"/>
  <c r="BE83" i="10"/>
  <c r="BQ83" i="10"/>
  <c r="BR83" i="10"/>
  <c r="BE84" i="10"/>
  <c r="BR84" i="10"/>
  <c r="BE85" i="10"/>
  <c r="BQ85" i="10"/>
  <c r="BR85" i="10"/>
  <c r="BE86" i="10"/>
  <c r="BR86" i="10"/>
  <c r="BE87" i="10"/>
  <c r="BR87" i="10"/>
  <c r="BE88" i="10"/>
  <c r="BR88" i="10"/>
  <c r="BQ88" i="10"/>
  <c r="BP88" i="10"/>
  <c r="BO88" i="10"/>
  <c r="BN88" i="10"/>
  <c r="BM88" i="10"/>
  <c r="BL88" i="10"/>
  <c r="BK88" i="10"/>
  <c r="BJ88" i="10"/>
  <c r="BI88" i="10"/>
  <c r="BE89" i="10"/>
  <c r="BG89" i="10"/>
  <c r="BO89" i="10"/>
  <c r="BN89" i="10"/>
  <c r="BM89" i="10"/>
  <c r="BL89" i="10"/>
  <c r="BP89" i="10"/>
  <c r="BQ89" i="10"/>
  <c r="BR89" i="10"/>
  <c r="BK89" i="10"/>
  <c r="BJ89" i="10"/>
  <c r="BI89" i="10"/>
  <c r="BH89" i="10"/>
  <c r="BE90" i="10"/>
  <c r="BP90" i="10"/>
  <c r="BO90" i="10"/>
  <c r="BN90" i="10"/>
  <c r="BM90" i="10"/>
  <c r="BQ90" i="10"/>
  <c r="BR90" i="10"/>
  <c r="BE91" i="10"/>
  <c r="BQ91" i="10"/>
  <c r="BR91" i="10"/>
  <c r="BE92" i="10"/>
  <c r="BR92" i="10"/>
  <c r="BE93" i="10"/>
  <c r="BQ93" i="10"/>
  <c r="BR93" i="10"/>
  <c r="BE94" i="10"/>
  <c r="BR94" i="10"/>
  <c r="BE95" i="10"/>
  <c r="BR95" i="10"/>
  <c r="BE96" i="10"/>
  <c r="BN96" i="10"/>
  <c r="BM96" i="10"/>
  <c r="BL96" i="10"/>
  <c r="BK96" i="10"/>
  <c r="BJ96" i="10"/>
  <c r="BI96" i="10"/>
  <c r="BR96" i="10"/>
  <c r="BQ96" i="10"/>
  <c r="BP96" i="10"/>
  <c r="BO96" i="10"/>
  <c r="BE97" i="10"/>
  <c r="BO97" i="10"/>
  <c r="BN97" i="10"/>
  <c r="BM97" i="10"/>
  <c r="BL97" i="10"/>
  <c r="BP97" i="10"/>
  <c r="BQ97" i="10"/>
  <c r="BR97" i="10"/>
  <c r="BK97" i="10"/>
  <c r="BJ97" i="10"/>
  <c r="BI97" i="10"/>
  <c r="BH97" i="10"/>
  <c r="BE98" i="10"/>
  <c r="BP98" i="10"/>
  <c r="BO98" i="10"/>
  <c r="BN98" i="10"/>
  <c r="BM98" i="10"/>
  <c r="BQ98" i="10"/>
  <c r="BR98" i="10"/>
  <c r="BE99" i="10"/>
  <c r="BQ99" i="10"/>
  <c r="BR99" i="10"/>
  <c r="BE100" i="10"/>
  <c r="BR100" i="10"/>
  <c r="BE101" i="10"/>
  <c r="BQ101" i="10"/>
  <c r="BR101" i="10"/>
  <c r="AF1953" i="10"/>
  <c r="AH1953" i="10"/>
  <c r="AI1953" i="10"/>
  <c r="AJ1953" i="10"/>
  <c r="AL1953" i="10"/>
  <c r="BA1953" i="10"/>
  <c r="AZ1953" i="10"/>
  <c r="AY1953" i="10"/>
  <c r="AX1953" i="10"/>
  <c r="AW1953" i="10"/>
  <c r="AV1953" i="10"/>
  <c r="AU1953" i="10"/>
  <c r="AT1953" i="10"/>
  <c r="AS1953" i="10"/>
  <c r="AR1953" i="10"/>
  <c r="AF1955" i="10"/>
  <c r="AH1955" i="10"/>
  <c r="AI1955" i="10"/>
  <c r="AJ1955" i="10"/>
  <c r="AL1955" i="10"/>
  <c r="AZ1955" i="10"/>
  <c r="BA1955" i="10"/>
  <c r="W3" i="11"/>
  <c r="W5" i="11"/>
  <c r="X3" i="11"/>
  <c r="X5" i="11"/>
  <c r="Y3" i="11"/>
  <c r="Y5" i="11"/>
  <c r="Z3" i="11"/>
  <c r="Z5" i="11"/>
  <c r="AH3" i="11"/>
  <c r="AH4" i="11"/>
  <c r="V3" i="11"/>
  <c r="V5" i="11"/>
  <c r="AH5" i="11"/>
  <c r="AH6" i="11"/>
  <c r="C7" i="11"/>
  <c r="AH2" i="11"/>
  <c r="AH7" i="11"/>
  <c r="BE7" i="11"/>
  <c r="C8" i="11"/>
  <c r="AJ2" i="11"/>
  <c r="AH15" i="11"/>
  <c r="AH8" i="11"/>
  <c r="E9" i="11"/>
  <c r="F9" i="11"/>
  <c r="AH9" i="11"/>
  <c r="BE9" i="11"/>
  <c r="E10" i="11"/>
  <c r="F10" i="11"/>
  <c r="AH10" i="11"/>
  <c r="AB3" i="11"/>
  <c r="AB5" i="11"/>
  <c r="BE10" i="11"/>
  <c r="BE11" i="11"/>
  <c r="BE12" i="11"/>
  <c r="H13" i="11"/>
  <c r="AH13" i="11"/>
  <c r="AC3" i="11"/>
  <c r="AC5" i="11"/>
  <c r="H14" i="11"/>
  <c r="I12" i="11"/>
  <c r="I13" i="11" s="1"/>
  <c r="AH14" i="11"/>
  <c r="AE3" i="11"/>
  <c r="AE5" i="11"/>
  <c r="BE14" i="11"/>
  <c r="H15" i="11"/>
  <c r="BE15" i="11"/>
  <c r="F16" i="11"/>
  <c r="F17" i="11" s="1"/>
  <c r="T16" i="11"/>
  <c r="V16" i="11"/>
  <c r="V17" i="11"/>
  <c r="AD16" i="11"/>
  <c r="AD17" i="11"/>
  <c r="AH16" i="11"/>
  <c r="AD10" i="11"/>
  <c r="AE10" i="11"/>
  <c r="BE16" i="11"/>
  <c r="C17" i="11"/>
  <c r="W16" i="11"/>
  <c r="W17" i="11"/>
  <c r="J18" i="11"/>
  <c r="J17" i="11" s="1"/>
  <c r="BE17" i="11"/>
  <c r="T18" i="11"/>
  <c r="AH18" i="11"/>
  <c r="BE18" i="11"/>
  <c r="BE19" i="11"/>
  <c r="BE20" i="11"/>
  <c r="E21" i="11"/>
  <c r="F21" i="11"/>
  <c r="G21" i="11"/>
  <c r="K21" i="11"/>
  <c r="Q21" i="11"/>
  <c r="AF21" i="11"/>
  <c r="BE21" i="11"/>
  <c r="E22" i="11"/>
  <c r="F22" i="11"/>
  <c r="G22" i="11"/>
  <c r="Q22" i="11"/>
  <c r="AF22" i="11"/>
  <c r="AL22" i="11"/>
  <c r="BE22" i="11"/>
  <c r="E23" i="11"/>
  <c r="F23" i="11"/>
  <c r="Q23" i="11"/>
  <c r="BE23" i="11"/>
  <c r="E24" i="11"/>
  <c r="F24" i="11"/>
  <c r="AF24" i="11"/>
  <c r="G24" i="11"/>
  <c r="K24" i="11"/>
  <c r="Q24" i="11"/>
  <c r="BE24" i="11"/>
  <c r="E25" i="11"/>
  <c r="F25" i="11"/>
  <c r="G25" i="11"/>
  <c r="AI25" i="11"/>
  <c r="K25" i="11"/>
  <c r="Q25" i="11"/>
  <c r="AF25" i="11"/>
  <c r="BE25" i="11"/>
  <c r="E26" i="11"/>
  <c r="F26" i="11"/>
  <c r="Q26" i="11"/>
  <c r="BA26" i="11"/>
  <c r="BE26" i="11"/>
  <c r="E27" i="11"/>
  <c r="F27" i="11"/>
  <c r="Q27" i="11"/>
  <c r="BE27" i="11"/>
  <c r="E28" i="11"/>
  <c r="F28" i="11"/>
  <c r="Q28" i="11"/>
  <c r="BE28" i="11"/>
  <c r="E29" i="11"/>
  <c r="F29" i="11"/>
  <c r="G29" i="11"/>
  <c r="AI29" i="11"/>
  <c r="I29" i="11"/>
  <c r="Q29" i="11"/>
  <c r="AF29" i="11"/>
  <c r="BE29" i="11"/>
  <c r="E30" i="11"/>
  <c r="F30" i="11"/>
  <c r="G30" i="11"/>
  <c r="Q30" i="11"/>
  <c r="AF30" i="11"/>
  <c r="BA30" i="11"/>
  <c r="BE30" i="11"/>
  <c r="BR30" i="11"/>
  <c r="E31" i="11"/>
  <c r="F31" i="11"/>
  <c r="Q31" i="11"/>
  <c r="BE31" i="11"/>
  <c r="E32" i="11"/>
  <c r="F32" i="11"/>
  <c r="AF32" i="11"/>
  <c r="G32" i="11"/>
  <c r="K32" i="11"/>
  <c r="Q32" i="11"/>
  <c r="BE32" i="11"/>
  <c r="E33" i="11"/>
  <c r="F33" i="11"/>
  <c r="G33" i="11"/>
  <c r="I33" i="11"/>
  <c r="Q33" i="11"/>
  <c r="AF33" i="11"/>
  <c r="BE33" i="11"/>
  <c r="E34" i="11"/>
  <c r="F34" i="11"/>
  <c r="G34" i="11"/>
  <c r="Q34" i="11"/>
  <c r="AI34" i="11"/>
  <c r="BE34" i="11"/>
  <c r="E35" i="11"/>
  <c r="F35" i="11"/>
  <c r="AF35" i="11"/>
  <c r="G35" i="11"/>
  <c r="Q35" i="11"/>
  <c r="BE35" i="11"/>
  <c r="E36" i="11"/>
  <c r="F36" i="11"/>
  <c r="AF36" i="11"/>
  <c r="G36" i="11"/>
  <c r="K36" i="11"/>
  <c r="Q36" i="11"/>
  <c r="BE36" i="11"/>
  <c r="BQ36" i="11"/>
  <c r="BR36" i="11"/>
  <c r="E37" i="11"/>
  <c r="F37" i="11"/>
  <c r="G37" i="11"/>
  <c r="K37" i="11"/>
  <c r="Q37" i="11"/>
  <c r="AF37" i="11"/>
  <c r="BE37" i="11"/>
  <c r="BR37" i="11"/>
  <c r="E38" i="11"/>
  <c r="F38" i="11"/>
  <c r="Q38" i="11"/>
  <c r="BA38" i="11"/>
  <c r="BE38" i="11"/>
  <c r="E39" i="11"/>
  <c r="F39" i="11"/>
  <c r="AF39" i="11"/>
  <c r="G39" i="11"/>
  <c r="Q39" i="11"/>
  <c r="BE39" i="11"/>
  <c r="E40" i="11"/>
  <c r="F40" i="11"/>
  <c r="Q40" i="11"/>
  <c r="BE40" i="11"/>
  <c r="BQ40" i="11"/>
  <c r="BR40" i="11"/>
  <c r="E41" i="11"/>
  <c r="F41" i="11"/>
  <c r="G41" i="11"/>
  <c r="K41" i="11"/>
  <c r="Q41" i="11"/>
  <c r="AF41" i="11"/>
  <c r="BE41" i="11"/>
  <c r="E42" i="11"/>
  <c r="F42" i="11"/>
  <c r="G42" i="11"/>
  <c r="K42" i="11"/>
  <c r="Q42" i="11"/>
  <c r="AF42" i="11"/>
  <c r="BE42" i="11"/>
  <c r="E43" i="11"/>
  <c r="F43" i="11"/>
  <c r="AF43" i="11"/>
  <c r="Q43" i="11"/>
  <c r="BE43" i="11"/>
  <c r="E44" i="11"/>
  <c r="F44" i="11"/>
  <c r="AF44" i="11"/>
  <c r="Q44" i="11"/>
  <c r="BE44" i="11"/>
  <c r="E45" i="11"/>
  <c r="F45" i="11"/>
  <c r="AF45" i="11"/>
  <c r="G45" i="11"/>
  <c r="AL45" i="11"/>
  <c r="Q45" i="11"/>
  <c r="BE45" i="11"/>
  <c r="E46" i="11"/>
  <c r="F46" i="11"/>
  <c r="G46" i="11"/>
  <c r="K46" i="11"/>
  <c r="Q46" i="11"/>
  <c r="AF46" i="11"/>
  <c r="AL46" i="11"/>
  <c r="BE46" i="11"/>
  <c r="BR46" i="11"/>
  <c r="E47" i="11"/>
  <c r="F47" i="11"/>
  <c r="G47" i="11"/>
  <c r="K47" i="11"/>
  <c r="Q47" i="11"/>
  <c r="AF47" i="11"/>
  <c r="BE47" i="11"/>
  <c r="BR47" i="11"/>
  <c r="E48" i="11"/>
  <c r="F48" i="11"/>
  <c r="Q48" i="11"/>
  <c r="BA48" i="11"/>
  <c r="BE48" i="11"/>
  <c r="E49" i="11"/>
  <c r="F49" i="11"/>
  <c r="G49" i="11"/>
  <c r="AI49" i="11"/>
  <c r="Q49" i="11"/>
  <c r="BE49" i="11"/>
  <c r="BQ49" i="11"/>
  <c r="BR49" i="11"/>
  <c r="E50" i="11"/>
  <c r="F50" i="11"/>
  <c r="G50" i="11"/>
  <c r="Q50" i="11"/>
  <c r="AF50" i="11"/>
  <c r="BA50" i="11"/>
  <c r="BE50" i="11"/>
  <c r="BR50" i="11"/>
  <c r="E51" i="11"/>
  <c r="F51" i="11"/>
  <c r="AF51" i="11"/>
  <c r="Q51" i="11"/>
  <c r="BA51" i="11"/>
  <c r="BE51" i="11"/>
  <c r="BR51" i="11"/>
  <c r="E52" i="11"/>
  <c r="F52" i="11"/>
  <c r="Q52" i="11"/>
  <c r="BE52" i="11"/>
  <c r="E53" i="11"/>
  <c r="F53" i="11"/>
  <c r="Q53" i="11"/>
  <c r="BE53" i="11"/>
  <c r="E54" i="11"/>
  <c r="F54" i="11"/>
  <c r="BA54" i="11"/>
  <c r="Q54" i="11"/>
  <c r="AF54" i="11"/>
  <c r="BE54" i="11"/>
  <c r="BR54" i="11"/>
  <c r="E55" i="11"/>
  <c r="F55" i="11"/>
  <c r="G55" i="11"/>
  <c r="K55" i="11"/>
  <c r="Q55" i="11"/>
  <c r="AF55" i="11"/>
  <c r="AI55" i="11"/>
  <c r="BA55" i="11"/>
  <c r="BE55" i="11"/>
  <c r="BR55" i="11"/>
  <c r="E56" i="11"/>
  <c r="F56" i="11"/>
  <c r="Q56" i="11"/>
  <c r="BE56" i="11"/>
  <c r="E57" i="11"/>
  <c r="F57" i="11"/>
  <c r="G57" i="11"/>
  <c r="Q57" i="11"/>
  <c r="AF57" i="11"/>
  <c r="BE57" i="11"/>
  <c r="BR57" i="11"/>
  <c r="E58" i="11"/>
  <c r="F58" i="11"/>
  <c r="G58" i="11"/>
  <c r="Q58" i="11"/>
  <c r="AF58" i="11"/>
  <c r="BE58" i="11"/>
  <c r="BR58" i="11"/>
  <c r="E59" i="11"/>
  <c r="F59" i="11"/>
  <c r="G59" i="11"/>
  <c r="J59" i="11"/>
  <c r="Q59" i="11"/>
  <c r="AF59" i="11"/>
  <c r="AI59" i="11"/>
  <c r="BA59" i="11"/>
  <c r="BE59" i="11"/>
  <c r="BR59" i="11"/>
  <c r="E60" i="11"/>
  <c r="F60" i="11"/>
  <c r="Q60" i="11"/>
  <c r="BA60" i="11"/>
  <c r="BE60" i="11"/>
  <c r="E61" i="11"/>
  <c r="F61" i="11"/>
  <c r="G61" i="11"/>
  <c r="Q61" i="11"/>
  <c r="AF61" i="11"/>
  <c r="BE61" i="11"/>
  <c r="BR61" i="11"/>
  <c r="E62" i="11"/>
  <c r="F62" i="11"/>
  <c r="G62" i="11"/>
  <c r="Q62" i="11"/>
  <c r="AF62" i="11"/>
  <c r="BE62" i="11"/>
  <c r="BR62" i="11"/>
  <c r="E63" i="11"/>
  <c r="F63" i="11"/>
  <c r="G63" i="11"/>
  <c r="K63" i="11"/>
  <c r="Q63" i="11"/>
  <c r="AF63" i="11"/>
  <c r="AI63" i="11"/>
  <c r="BA63" i="11"/>
  <c r="BE63" i="11"/>
  <c r="BR63" i="11"/>
  <c r="E64" i="11"/>
  <c r="F64" i="11"/>
  <c r="Q64" i="11"/>
  <c r="BE64" i="11"/>
  <c r="BQ64" i="11"/>
  <c r="BP64" i="11"/>
  <c r="BO64" i="11"/>
  <c r="BR64" i="11"/>
  <c r="E65" i="11"/>
  <c r="F65" i="11"/>
  <c r="G65" i="11"/>
  <c r="Q65" i="11"/>
  <c r="BE65" i="11"/>
  <c r="BR65" i="11"/>
  <c r="E66" i="11"/>
  <c r="F66" i="11"/>
  <c r="Q66" i="11"/>
  <c r="BE66" i="11"/>
  <c r="BP66" i="11"/>
  <c r="BO66" i="11"/>
  <c r="BN66" i="11"/>
  <c r="BM66" i="11"/>
  <c r="BL66" i="11"/>
  <c r="BK66" i="11"/>
  <c r="BJ66" i="11"/>
  <c r="BI66" i="11"/>
  <c r="BQ66" i="11"/>
  <c r="BR66" i="11"/>
  <c r="E67" i="11"/>
  <c r="F67" i="11"/>
  <c r="G67" i="11"/>
  <c r="AL67" i="11"/>
  <c r="Q67" i="11"/>
  <c r="BE67" i="11"/>
  <c r="BQ67" i="11"/>
  <c r="BP67" i="11"/>
  <c r="BR67" i="11"/>
  <c r="E68" i="11"/>
  <c r="F68" i="11"/>
  <c r="BA68" i="11"/>
  <c r="Q68" i="11"/>
  <c r="AF68" i="11"/>
  <c r="BE68" i="11"/>
  <c r="BR68" i="11"/>
  <c r="E69" i="11"/>
  <c r="F69" i="11"/>
  <c r="Q69" i="11"/>
  <c r="BE69" i="11"/>
  <c r="BR69" i="11"/>
  <c r="BQ69" i="11"/>
  <c r="BP69" i="11"/>
  <c r="E70" i="11"/>
  <c r="F70" i="11"/>
  <c r="Q70" i="11"/>
  <c r="BE70" i="11"/>
  <c r="BI70" i="11"/>
  <c r="BQ70" i="11"/>
  <c r="BP70" i="11"/>
  <c r="BO70" i="11"/>
  <c r="BN70" i="11"/>
  <c r="BM70" i="11"/>
  <c r="BL70" i="11"/>
  <c r="BK70" i="11"/>
  <c r="BJ70" i="11"/>
  <c r="BR70" i="11"/>
  <c r="E71" i="11"/>
  <c r="F71" i="11"/>
  <c r="BA71" i="11"/>
  <c r="Q71" i="11"/>
  <c r="AF71" i="11"/>
  <c r="BE71" i="11"/>
  <c r="BR71" i="11"/>
  <c r="E72" i="11"/>
  <c r="F72" i="11"/>
  <c r="AF72" i="11"/>
  <c r="G72" i="11"/>
  <c r="Q72" i="11"/>
  <c r="BA72" i="11"/>
  <c r="BE72" i="11"/>
  <c r="BQ72" i="11"/>
  <c r="BR72" i="11"/>
  <c r="BE73" i="11"/>
  <c r="BR73" i="11"/>
  <c r="BE74" i="11"/>
  <c r="BP74" i="11"/>
  <c r="BO74" i="11"/>
  <c r="BQ74" i="11"/>
  <c r="BR74" i="11"/>
  <c r="BE75" i="11"/>
  <c r="BQ75" i="11"/>
  <c r="BP75" i="11"/>
  <c r="BR75" i="11"/>
  <c r="BE76" i="11"/>
  <c r="BR76" i="11"/>
  <c r="BE77" i="11"/>
  <c r="BR77" i="11"/>
  <c r="BE78" i="11"/>
  <c r="BQ78" i="11"/>
  <c r="BP78" i="11"/>
  <c r="BO78" i="11"/>
  <c r="BR78" i="11"/>
  <c r="BE79" i="11"/>
  <c r="BR79" i="11"/>
  <c r="BE80" i="11"/>
  <c r="BQ80" i="11"/>
  <c r="BR80" i="11"/>
  <c r="BE81" i="11"/>
  <c r="BR81" i="11"/>
  <c r="BE82" i="11"/>
  <c r="BP82" i="11"/>
  <c r="BO82" i="11"/>
  <c r="BQ82" i="11"/>
  <c r="BR82" i="11"/>
  <c r="BE83" i="11"/>
  <c r="BQ83" i="11"/>
  <c r="BP83" i="11"/>
  <c r="BR83" i="11"/>
  <c r="BE84" i="11"/>
  <c r="BR84" i="11"/>
  <c r="BE85" i="11"/>
  <c r="BR85" i="11"/>
  <c r="BE86" i="11"/>
  <c r="BQ86" i="11"/>
  <c r="BP86" i="11"/>
  <c r="BO86" i="11"/>
  <c r="BR86" i="11"/>
  <c r="BE87" i="11"/>
  <c r="BR87" i="11"/>
  <c r="BE88" i="11"/>
  <c r="BR88" i="11"/>
  <c r="BE89" i="11"/>
  <c r="BR89" i="11"/>
  <c r="BE90" i="11"/>
  <c r="BQ90" i="11"/>
  <c r="BP90" i="11"/>
  <c r="BO90" i="11"/>
  <c r="BR90" i="11"/>
  <c r="BE91" i="11"/>
  <c r="BR91" i="11"/>
  <c r="BE92" i="11"/>
  <c r="BR92" i="11"/>
  <c r="BE93" i="11"/>
  <c r="BR93" i="11"/>
  <c r="BE94" i="11"/>
  <c r="BP94" i="11"/>
  <c r="BO94" i="11"/>
  <c r="BN94" i="11"/>
  <c r="BM94" i="11"/>
  <c r="BL94" i="11"/>
  <c r="BK94" i="11"/>
  <c r="BJ94" i="11"/>
  <c r="BI94" i="11"/>
  <c r="BQ94" i="11"/>
  <c r="BR94" i="11"/>
  <c r="BE95" i="11"/>
  <c r="BR95" i="11"/>
  <c r="BE96" i="11"/>
  <c r="BQ96" i="11"/>
  <c r="BR96" i="11"/>
  <c r="BE97" i="11"/>
  <c r="BR97" i="11"/>
  <c r="BE98" i="11"/>
  <c r="BQ98" i="11"/>
  <c r="BP98" i="11"/>
  <c r="BO98" i="11"/>
  <c r="BR98" i="11"/>
  <c r="BE99" i="11"/>
  <c r="BP99" i="11"/>
  <c r="BQ99" i="11"/>
  <c r="BR99" i="11"/>
  <c r="BE100" i="11"/>
  <c r="BR100" i="11"/>
  <c r="BE101" i="11"/>
  <c r="BR101" i="11"/>
  <c r="AF1954" i="11"/>
  <c r="AH1954" i="11"/>
  <c r="AI1954" i="11"/>
  <c r="AJ1954" i="11"/>
  <c r="AL1954" i="11"/>
  <c r="BA1954" i="11"/>
  <c r="AF1956" i="11"/>
  <c r="AH1956" i="11"/>
  <c r="AI1956" i="11"/>
  <c r="AJ1956" i="11"/>
  <c r="AL1956" i="11"/>
  <c r="AZ1956" i="11"/>
  <c r="AY1956" i="11"/>
  <c r="BA1956" i="11"/>
  <c r="AB3" i="12"/>
  <c r="AB4" i="12"/>
  <c r="AB5" i="12"/>
  <c r="AB6" i="12"/>
  <c r="C7" i="12"/>
  <c r="AB7" i="12"/>
  <c r="C8" i="12"/>
  <c r="S7" i="12"/>
  <c r="X8" i="12"/>
  <c r="Y8" i="12"/>
  <c r="AB8" i="12"/>
  <c r="X9" i="12"/>
  <c r="Y9" i="12"/>
  <c r="AB9" i="12"/>
  <c r="Z10" i="12"/>
  <c r="AB10" i="12"/>
  <c r="AB13" i="12"/>
  <c r="F16" i="12"/>
  <c r="F17" i="12" s="1"/>
  <c r="AB16" i="12"/>
  <c r="C17" i="12"/>
  <c r="AB17" i="12"/>
  <c r="AY20" i="12"/>
  <c r="E21" i="12"/>
  <c r="F21" i="12"/>
  <c r="Q21" i="12"/>
  <c r="E22" i="12"/>
  <c r="F22" i="12"/>
  <c r="Q22" i="12"/>
  <c r="E23" i="12"/>
  <c r="F23" i="12"/>
  <c r="Q23" i="12"/>
  <c r="E24" i="12"/>
  <c r="F24" i="12"/>
  <c r="Z24" i="12"/>
  <c r="Q24" i="12"/>
  <c r="E25" i="12"/>
  <c r="F25" i="12"/>
  <c r="G25" i="12"/>
  <c r="Q25" i="12"/>
  <c r="Z25" i="12"/>
  <c r="E26" i="12"/>
  <c r="F26" i="12"/>
  <c r="Q26" i="12"/>
  <c r="E27" i="12"/>
  <c r="F27" i="12"/>
  <c r="G27" i="12"/>
  <c r="Q27" i="12"/>
  <c r="Z27" i="12"/>
  <c r="E28" i="12"/>
  <c r="F28" i="12"/>
  <c r="Z28" i="12"/>
  <c r="Q28" i="12"/>
  <c r="E29" i="12"/>
  <c r="F29" i="12"/>
  <c r="G29" i="12"/>
  <c r="J29" i="12"/>
  <c r="Q29" i="12"/>
  <c r="E30" i="12"/>
  <c r="F30" i="12"/>
  <c r="Q30" i="12"/>
  <c r="E31" i="12"/>
  <c r="F31" i="12"/>
  <c r="Q31" i="12"/>
  <c r="E32" i="12"/>
  <c r="F32" i="12"/>
  <c r="Z32" i="12"/>
  <c r="Q32" i="12"/>
  <c r="S32" i="12"/>
  <c r="E33" i="12"/>
  <c r="F33" i="12"/>
  <c r="G33" i="12"/>
  <c r="Q33" i="12"/>
  <c r="AF33" i="12"/>
  <c r="E34" i="12"/>
  <c r="F34" i="12"/>
  <c r="Q34" i="12"/>
  <c r="E35" i="12"/>
  <c r="F35" i="12"/>
  <c r="Q35" i="12"/>
  <c r="E36" i="12"/>
  <c r="F36" i="12"/>
  <c r="G36" i="12"/>
  <c r="Q36" i="12"/>
  <c r="AC36" i="12"/>
  <c r="E37" i="12"/>
  <c r="F37" i="12"/>
  <c r="Z37" i="12"/>
  <c r="G37" i="12"/>
  <c r="Q37" i="12"/>
  <c r="E38" i="12"/>
  <c r="F38" i="12"/>
  <c r="G38" i="12"/>
  <c r="Q38" i="12"/>
  <c r="Z38" i="12"/>
  <c r="E39" i="12"/>
  <c r="F39" i="12"/>
  <c r="Q39" i="12"/>
  <c r="AY39" i="12"/>
  <c r="E40" i="12"/>
  <c r="F40" i="12"/>
  <c r="Z40" i="12"/>
  <c r="Q40" i="12"/>
  <c r="E41" i="12"/>
  <c r="F41" i="12"/>
  <c r="Q41" i="12"/>
  <c r="E42" i="12"/>
  <c r="F42" i="12"/>
  <c r="Q42" i="12"/>
  <c r="E43" i="12"/>
  <c r="F43" i="12"/>
  <c r="Q43" i="12"/>
  <c r="E44" i="12"/>
  <c r="F44" i="12"/>
  <c r="G44" i="12"/>
  <c r="Q44" i="12"/>
  <c r="E45" i="12"/>
  <c r="F45" i="12"/>
  <c r="Z45" i="12"/>
  <c r="G45" i="12"/>
  <c r="Q45" i="12"/>
  <c r="E46" i="12"/>
  <c r="F46" i="12"/>
  <c r="Q46" i="12"/>
  <c r="E47" i="12"/>
  <c r="F47" i="12"/>
  <c r="G47" i="12"/>
  <c r="Q47" i="12"/>
  <c r="Z47" i="12"/>
  <c r="AC47" i="12"/>
  <c r="E48" i="12"/>
  <c r="F48" i="12"/>
  <c r="Z48" i="12"/>
  <c r="Q48" i="12"/>
  <c r="E49" i="12"/>
  <c r="F49" i="12"/>
  <c r="G49" i="12"/>
  <c r="Q49" i="12"/>
  <c r="Z49" i="12"/>
  <c r="E50" i="12"/>
  <c r="F50" i="12"/>
  <c r="Q50" i="12"/>
  <c r="AY50" i="12"/>
  <c r="E51" i="12"/>
  <c r="F51" i="12"/>
  <c r="Z51" i="12"/>
  <c r="Q51" i="12"/>
  <c r="E52" i="12"/>
  <c r="F52" i="12"/>
  <c r="Q52" i="12"/>
  <c r="E53" i="12"/>
  <c r="F53" i="12"/>
  <c r="Q53" i="12"/>
  <c r="S53" i="12"/>
  <c r="E54" i="12"/>
  <c r="F54" i="12"/>
  <c r="Z54" i="12"/>
  <c r="Q54" i="12"/>
  <c r="E55" i="12"/>
  <c r="F55" i="12"/>
  <c r="Z55" i="12"/>
  <c r="Q55" i="12"/>
  <c r="E56" i="12"/>
  <c r="F56" i="12"/>
  <c r="G56" i="12"/>
  <c r="Q56" i="12"/>
  <c r="S56" i="12"/>
  <c r="Z56" i="12"/>
  <c r="E57" i="12"/>
  <c r="F57" i="12"/>
  <c r="Q57" i="12"/>
  <c r="S57" i="12"/>
  <c r="E58" i="12"/>
  <c r="F58" i="12"/>
  <c r="Q58" i="12"/>
  <c r="S58" i="12"/>
  <c r="AY58" i="12"/>
  <c r="E59" i="12"/>
  <c r="F59" i="12"/>
  <c r="Z59" i="12"/>
  <c r="Q59" i="12"/>
  <c r="E60" i="12"/>
  <c r="F60" i="12"/>
  <c r="Z60" i="12"/>
  <c r="G60" i="12"/>
  <c r="Q60" i="12"/>
  <c r="E61" i="12"/>
  <c r="F61" i="12"/>
  <c r="G61" i="12"/>
  <c r="Q61" i="12"/>
  <c r="Z61" i="12"/>
  <c r="E62" i="12"/>
  <c r="F62" i="12"/>
  <c r="Q62" i="12"/>
  <c r="AY62" i="12"/>
  <c r="E63" i="12"/>
  <c r="F63" i="12"/>
  <c r="G63" i="12"/>
  <c r="K63" i="12"/>
  <c r="Q63" i="12"/>
  <c r="Z63" i="12"/>
  <c r="E64" i="12"/>
  <c r="F64" i="12"/>
  <c r="Z64" i="12"/>
  <c r="Q64" i="12"/>
  <c r="E65" i="12"/>
  <c r="F65" i="12"/>
  <c r="G65" i="12"/>
  <c r="K65" i="12"/>
  <c r="Q65" i="12"/>
  <c r="E66" i="12"/>
  <c r="F66" i="12"/>
  <c r="Q66" i="12"/>
  <c r="AY66" i="12"/>
  <c r="E67" i="12"/>
  <c r="F67" i="12"/>
  <c r="Q67" i="12"/>
  <c r="E68" i="12"/>
  <c r="F68" i="12"/>
  <c r="Z68" i="12"/>
  <c r="G68" i="12"/>
  <c r="Q68" i="12"/>
  <c r="AY68" i="12"/>
  <c r="AY70" i="12"/>
  <c r="AY72" i="12"/>
  <c r="AY74" i="12"/>
  <c r="AY76" i="12"/>
  <c r="AY78" i="12"/>
  <c r="AY79" i="12"/>
  <c r="AY80" i="12"/>
  <c r="AY82" i="12"/>
  <c r="AY83" i="12"/>
  <c r="AY84" i="12"/>
  <c r="AY86" i="12"/>
  <c r="AY87" i="12"/>
  <c r="AY88" i="12"/>
  <c r="AY90" i="12"/>
  <c r="AY91" i="12"/>
  <c r="AY92" i="12"/>
  <c r="AY93" i="12"/>
  <c r="AY94" i="12"/>
  <c r="AY95" i="12"/>
  <c r="AY96" i="12"/>
  <c r="AY97" i="12"/>
  <c r="Z1950" i="12"/>
  <c r="AB1950" i="12"/>
  <c r="AC1950" i="12"/>
  <c r="AD1950" i="12"/>
  <c r="AF1950" i="12"/>
  <c r="Z1952" i="12"/>
  <c r="AB1952" i="12"/>
  <c r="AC1952" i="12"/>
  <c r="AD1952" i="12"/>
  <c r="AF1952" i="12"/>
  <c r="Z43" i="12"/>
  <c r="G43" i="12"/>
  <c r="G64" i="12"/>
  <c r="Z62" i="12"/>
  <c r="G62" i="12"/>
  <c r="AF44" i="12"/>
  <c r="K44" i="12"/>
  <c r="AC38" i="12"/>
  <c r="AF38" i="12"/>
  <c r="K38" i="12"/>
  <c r="G66" i="11"/>
  <c r="AF66" i="11"/>
  <c r="BA66" i="11"/>
  <c r="Z67" i="12"/>
  <c r="G67" i="12"/>
  <c r="AC63" i="12"/>
  <c r="G52" i="12"/>
  <c r="Z52" i="12"/>
  <c r="J45" i="12"/>
  <c r="K45" i="12"/>
  <c r="AC45" i="12"/>
  <c r="AF45" i="12"/>
  <c r="K33" i="12"/>
  <c r="AC33" i="12"/>
  <c r="G50" i="12"/>
  <c r="Z50" i="12"/>
  <c r="K37" i="12"/>
  <c r="AC37" i="12"/>
  <c r="AF37" i="12"/>
  <c r="AF68" i="12"/>
  <c r="Z65" i="12"/>
  <c r="K61" i="12"/>
  <c r="AC61" i="12"/>
  <c r="AF61" i="12"/>
  <c r="G54" i="12"/>
  <c r="G53" i="12"/>
  <c r="Z53" i="12"/>
  <c r="G39" i="12"/>
  <c r="Z39" i="12"/>
  <c r="Z46" i="12"/>
  <c r="G46" i="12"/>
  <c r="G34" i="12"/>
  <c r="Z34" i="12"/>
  <c r="AC56" i="12"/>
  <c r="J56" i="12"/>
  <c r="K56" i="12"/>
  <c r="G48" i="12"/>
  <c r="AF47" i="12"/>
  <c r="K47" i="12"/>
  <c r="G41" i="12"/>
  <c r="Z41" i="12"/>
  <c r="AF25" i="12"/>
  <c r="K25" i="12"/>
  <c r="AC25" i="12"/>
  <c r="BG94" i="11"/>
  <c r="BH94" i="11"/>
  <c r="AC68" i="12"/>
  <c r="K68" i="12"/>
  <c r="AC65" i="12"/>
  <c r="AF65" i="12"/>
  <c r="AF63" i="12"/>
  <c r="AC60" i="12"/>
  <c r="AF60" i="12"/>
  <c r="K60" i="12"/>
  <c r="G58" i="12"/>
  <c r="Z58" i="12"/>
  <c r="G57" i="12"/>
  <c r="Z57" i="12"/>
  <c r="AC49" i="12"/>
  <c r="AF49" i="12"/>
  <c r="K49" i="12"/>
  <c r="G42" i="12"/>
  <c r="Z42" i="12"/>
  <c r="Z35" i="12"/>
  <c r="G35" i="12"/>
  <c r="G66" i="12"/>
  <c r="Z66" i="12"/>
  <c r="AC44" i="12"/>
  <c r="AF36" i="12"/>
  <c r="K36" i="12"/>
  <c r="AY12" i="12"/>
  <c r="AY13" i="12"/>
  <c r="AY14" i="12"/>
  <c r="AY15" i="12"/>
  <c r="AY16" i="12"/>
  <c r="AY18" i="12"/>
  <c r="AY19" i="12"/>
  <c r="AY25" i="12"/>
  <c r="AY27" i="12"/>
  <c r="AY11" i="12"/>
  <c r="AY22" i="12"/>
  <c r="AY29" i="12"/>
  <c r="AY32" i="12"/>
  <c r="AY9" i="12"/>
  <c r="AY24" i="12"/>
  <c r="AY26" i="12"/>
  <c r="AY10" i="12"/>
  <c r="AY17" i="12"/>
  <c r="AY21" i="12"/>
  <c r="AB14" i="12"/>
  <c r="AY23" i="12"/>
  <c r="AY36" i="12"/>
  <c r="AY44" i="12"/>
  <c r="AY47" i="12"/>
  <c r="AY53" i="12"/>
  <c r="AY63" i="12"/>
  <c r="AY69" i="12"/>
  <c r="AY77" i="12"/>
  <c r="AY85" i="12"/>
  <c r="AY41" i="12"/>
  <c r="AY52" i="12"/>
  <c r="AY57" i="12"/>
  <c r="AY60" i="12"/>
  <c r="AY38" i="12"/>
  <c r="AY49" i="12"/>
  <c r="AY56" i="12"/>
  <c r="AY65" i="12"/>
  <c r="AY75" i="12"/>
  <c r="AY30" i="12"/>
  <c r="AY33" i="12"/>
  <c r="AY35" i="12"/>
  <c r="AY43" i="12"/>
  <c r="AY46" i="12"/>
  <c r="AY55" i="12"/>
  <c r="AY31" i="12"/>
  <c r="AY40" i="12"/>
  <c r="AY51" i="12"/>
  <c r="AY59" i="12"/>
  <c r="AY67" i="12"/>
  <c r="AY73" i="12"/>
  <c r="AY81" i="12"/>
  <c r="AY89" i="12"/>
  <c r="AY28" i="12"/>
  <c r="AY37" i="12"/>
  <c r="AY48" i="12"/>
  <c r="AY54" i="12"/>
  <c r="AY64" i="12"/>
  <c r="AY7" i="12"/>
  <c r="AY34" i="12"/>
  <c r="AY42" i="12"/>
  <c r="AY45" i="12"/>
  <c r="AY61" i="12"/>
  <c r="AY71" i="12"/>
  <c r="G59" i="12"/>
  <c r="G51" i="12"/>
  <c r="G40" i="12"/>
  <c r="Z29" i="12"/>
  <c r="G22" i="12"/>
  <c r="Z22" i="12"/>
  <c r="AZ71" i="11"/>
  <c r="AY71" i="11"/>
  <c r="AX71" i="11"/>
  <c r="AW71" i="11"/>
  <c r="AV71" i="11"/>
  <c r="AU71" i="11"/>
  <c r="AT71" i="11"/>
  <c r="AS71" i="11"/>
  <c r="AR71" i="11"/>
  <c r="Z44" i="12"/>
  <c r="Z36" i="12"/>
  <c r="AF27" i="12"/>
  <c r="K27" i="12"/>
  <c r="G55" i="12"/>
  <c r="Z33" i="12"/>
  <c r="G32" i="12"/>
  <c r="G28" i="12"/>
  <c r="G24" i="12"/>
  <c r="AC29" i="12"/>
  <c r="AF29" i="12"/>
  <c r="Z21" i="12"/>
  <c r="G21" i="12"/>
  <c r="AF56" i="12"/>
  <c r="G30" i="12"/>
  <c r="Z30" i="12"/>
  <c r="BG66" i="11"/>
  <c r="BH66" i="11"/>
  <c r="AF57" i="12"/>
  <c r="Z31" i="12"/>
  <c r="G31" i="12"/>
  <c r="U26" i="12"/>
  <c r="Z26" i="12"/>
  <c r="G23" i="12"/>
  <c r="Z23" i="12"/>
  <c r="BQ101" i="11"/>
  <c r="BO101" i="11"/>
  <c r="BN101" i="11"/>
  <c r="BM101" i="11"/>
  <c r="BL101" i="11"/>
  <c r="BK101" i="11"/>
  <c r="BJ101" i="11"/>
  <c r="BI101" i="11"/>
  <c r="BP101" i="11"/>
  <c r="BQ88" i="11"/>
  <c r="BP88" i="11"/>
  <c r="BO88" i="11"/>
  <c r="BN88" i="11"/>
  <c r="BM88" i="11"/>
  <c r="BL88" i="11"/>
  <c r="BK88" i="11"/>
  <c r="BJ88" i="11"/>
  <c r="BI88" i="11"/>
  <c r="BQ79" i="11"/>
  <c r="BP79" i="11"/>
  <c r="BO79" i="11"/>
  <c r="BN79" i="11"/>
  <c r="BM79" i="11"/>
  <c r="BL79" i="11"/>
  <c r="BK79" i="11"/>
  <c r="BJ79" i="11"/>
  <c r="BI79" i="11"/>
  <c r="AF53" i="12"/>
  <c r="AC27" i="12"/>
  <c r="AY1954" i="11"/>
  <c r="AX1954" i="11"/>
  <c r="AW1954" i="11"/>
  <c r="AV1954" i="11"/>
  <c r="AU1954" i="11"/>
  <c r="AT1954" i="11"/>
  <c r="AS1954" i="11"/>
  <c r="AR1954" i="11"/>
  <c r="AZ1954" i="11"/>
  <c r="BN90" i="11"/>
  <c r="BM90" i="11"/>
  <c r="BL90" i="11"/>
  <c r="BK90" i="11"/>
  <c r="BJ90" i="11"/>
  <c r="BI90" i="11"/>
  <c r="AY2" i="12"/>
  <c r="BP92" i="11"/>
  <c r="BO92" i="11"/>
  <c r="BN92" i="11"/>
  <c r="BM92" i="11"/>
  <c r="BL92" i="11"/>
  <c r="BK92" i="11"/>
  <c r="BJ92" i="11"/>
  <c r="BI92" i="11"/>
  <c r="BN82" i="11"/>
  <c r="BM82" i="11"/>
  <c r="BL82" i="11"/>
  <c r="BK82" i="11"/>
  <c r="BJ82" i="11"/>
  <c r="BI82" i="11"/>
  <c r="BN74" i="11"/>
  <c r="BM74" i="11"/>
  <c r="BL74" i="11"/>
  <c r="BK74" i="11"/>
  <c r="BJ74" i="11"/>
  <c r="BI74" i="11"/>
  <c r="AF70" i="11"/>
  <c r="BA70" i="11"/>
  <c r="G70" i="11"/>
  <c r="K65" i="11"/>
  <c r="AI65" i="11"/>
  <c r="AL65" i="11"/>
  <c r="AI58" i="11"/>
  <c r="AL58" i="11"/>
  <c r="K58" i="11"/>
  <c r="G31" i="11"/>
  <c r="AF31" i="11"/>
  <c r="AY6" i="12"/>
  <c r="AY4" i="12"/>
  <c r="U3" i="12"/>
  <c r="U4" i="12"/>
  <c r="BN98" i="11"/>
  <c r="BM98" i="11"/>
  <c r="BL98" i="11"/>
  <c r="BK98" i="11"/>
  <c r="BJ98" i="11"/>
  <c r="BI98" i="11"/>
  <c r="BP96" i="11"/>
  <c r="BO96" i="11"/>
  <c r="BQ92" i="11"/>
  <c r="BN78" i="11"/>
  <c r="BM78" i="11"/>
  <c r="BL78" i="11"/>
  <c r="BK78" i="11"/>
  <c r="BJ78" i="11"/>
  <c r="BI78" i="11"/>
  <c r="BO75" i="11"/>
  <c r="BN75" i="11"/>
  <c r="AI72" i="11"/>
  <c r="K72" i="11"/>
  <c r="AF69" i="11"/>
  <c r="BA69" i="11"/>
  <c r="G69" i="11"/>
  <c r="G64" i="11"/>
  <c r="BA64" i="11"/>
  <c r="AF64" i="11"/>
  <c r="G56" i="11"/>
  <c r="AF56" i="11"/>
  <c r="K50" i="11"/>
  <c r="AI50" i="11"/>
  <c r="AL50" i="11"/>
  <c r="AB11" i="12"/>
  <c r="AB12" i="12"/>
  <c r="AZ67" i="12" s="1"/>
  <c r="AX67" i="12" s="1"/>
  <c r="BQ77" i="11"/>
  <c r="BP76" i="11"/>
  <c r="AZ60" i="11"/>
  <c r="AY60" i="11"/>
  <c r="AX60" i="11"/>
  <c r="AW60" i="11"/>
  <c r="AV60" i="11"/>
  <c r="AU60" i="11"/>
  <c r="AT60" i="11"/>
  <c r="AS60" i="11"/>
  <c r="AR60" i="11"/>
  <c r="BP58" i="11"/>
  <c r="BO58" i="11"/>
  <c r="BN58" i="11"/>
  <c r="BM58" i="11"/>
  <c r="BL58" i="11"/>
  <c r="BK58" i="11"/>
  <c r="BJ58" i="11"/>
  <c r="BI58" i="11"/>
  <c r="BQ58" i="11"/>
  <c r="I57" i="11"/>
  <c r="AI57" i="11"/>
  <c r="AL57" i="11"/>
  <c r="BQ100" i="11"/>
  <c r="BP100" i="11"/>
  <c r="BO100" i="11"/>
  <c r="BN100" i="11"/>
  <c r="BM100" i="11"/>
  <c r="BL100" i="11"/>
  <c r="BK100" i="11"/>
  <c r="BJ100" i="11"/>
  <c r="BI100" i="11"/>
  <c r="BQ87" i="11"/>
  <c r="BQ85" i="11"/>
  <c r="BP85" i="11"/>
  <c r="BO85" i="11"/>
  <c r="BN85" i="11"/>
  <c r="BM85" i="11"/>
  <c r="BL85" i="11"/>
  <c r="BK85" i="11"/>
  <c r="BJ85" i="11"/>
  <c r="BI85" i="11"/>
  <c r="BQ81" i="11"/>
  <c r="BP81" i="11"/>
  <c r="BO81" i="11"/>
  <c r="BN81" i="11"/>
  <c r="BM81" i="11"/>
  <c r="BL81" i="11"/>
  <c r="BK81" i="11"/>
  <c r="BJ81" i="11"/>
  <c r="BI81" i="11"/>
  <c r="BP77" i="11"/>
  <c r="BO77" i="11"/>
  <c r="BN77" i="11"/>
  <c r="BM77" i="11"/>
  <c r="BL77" i="11"/>
  <c r="BK77" i="11"/>
  <c r="BJ77" i="11"/>
  <c r="BI77" i="11"/>
  <c r="BQ76" i="11"/>
  <c r="AY72" i="11"/>
  <c r="AX72" i="11"/>
  <c r="AW72" i="11"/>
  <c r="AV72" i="11"/>
  <c r="AU72" i="11"/>
  <c r="AT72" i="11"/>
  <c r="AS72" i="11"/>
  <c r="AR72" i="11"/>
  <c r="AZ72" i="11"/>
  <c r="BG70" i="11"/>
  <c r="BH70" i="11"/>
  <c r="AZ68" i="11"/>
  <c r="AY68" i="11"/>
  <c r="AX68" i="11"/>
  <c r="AW68" i="11"/>
  <c r="AV68" i="11"/>
  <c r="AU68" i="11"/>
  <c r="AT68" i="11"/>
  <c r="AS68" i="11"/>
  <c r="AR68" i="11"/>
  <c r="AF53" i="11"/>
  <c r="G53" i="11"/>
  <c r="AF32" i="12"/>
  <c r="X7" i="12"/>
  <c r="Y7" i="12"/>
  <c r="BN96" i="11"/>
  <c r="BQ91" i="11"/>
  <c r="BQ89" i="11"/>
  <c r="BP87" i="11"/>
  <c r="BO87" i="11"/>
  <c r="BN87" i="11"/>
  <c r="BM87" i="11"/>
  <c r="BL87" i="11"/>
  <c r="BK87" i="11"/>
  <c r="BJ87" i="11"/>
  <c r="BI87" i="11"/>
  <c r="BP84" i="11"/>
  <c r="BO84" i="11"/>
  <c r="BN84" i="11"/>
  <c r="BM84" i="11"/>
  <c r="BL84" i="11"/>
  <c r="BK84" i="11"/>
  <c r="BJ84" i="11"/>
  <c r="BI84" i="11"/>
  <c r="BO76" i="11"/>
  <c r="BN76" i="11"/>
  <c r="BM76" i="11"/>
  <c r="BL76" i="11"/>
  <c r="BK76" i="11"/>
  <c r="BJ76" i="11"/>
  <c r="BI76" i="11"/>
  <c r="BQ71" i="11"/>
  <c r="BP71" i="11"/>
  <c r="BO71" i="11"/>
  <c r="BN71" i="11"/>
  <c r="BM71" i="11"/>
  <c r="BL71" i="11"/>
  <c r="BK71" i="11"/>
  <c r="BJ71" i="11"/>
  <c r="BI71" i="11"/>
  <c r="K67" i="11"/>
  <c r="AI67" i="11"/>
  <c r="AI62" i="11"/>
  <c r="AL62" i="11"/>
  <c r="I62" i="11"/>
  <c r="AY8" i="12"/>
  <c r="E69" i="12"/>
  <c r="F69" i="12"/>
  <c r="Z69" i="12"/>
  <c r="G69" i="12"/>
  <c r="AB2" i="12"/>
  <c r="AY5" i="12"/>
  <c r="AD2" i="12"/>
  <c r="AB18" i="12"/>
  <c r="BO99" i="11"/>
  <c r="BN99" i="11"/>
  <c r="BM99" i="11"/>
  <c r="BL99" i="11"/>
  <c r="BK99" i="11"/>
  <c r="BJ99" i="11"/>
  <c r="BI99" i="11"/>
  <c r="BM96" i="11"/>
  <c r="BL96" i="11"/>
  <c r="BK96" i="11"/>
  <c r="BJ96" i="11"/>
  <c r="BI96" i="11"/>
  <c r="BQ95" i="11"/>
  <c r="BQ93" i="11"/>
  <c r="BP93" i="11"/>
  <c r="BO93" i="11"/>
  <c r="BN93" i="11"/>
  <c r="BM93" i="11"/>
  <c r="BL93" i="11"/>
  <c r="BK93" i="11"/>
  <c r="BJ93" i="11"/>
  <c r="BI93" i="11"/>
  <c r="BP91" i="11"/>
  <c r="BO91" i="11"/>
  <c r="BN91" i="11"/>
  <c r="BM91" i="11"/>
  <c r="BL91" i="11"/>
  <c r="BK91" i="11"/>
  <c r="BJ91" i="11"/>
  <c r="BI91" i="11"/>
  <c r="BP89" i="11"/>
  <c r="BQ84" i="11"/>
  <c r="BO67" i="11"/>
  <c r="BN67" i="11"/>
  <c r="AF67" i="11"/>
  <c r="BA67" i="11"/>
  <c r="AF60" i="11"/>
  <c r="G60" i="11"/>
  <c r="AZ54" i="11"/>
  <c r="AY54" i="11"/>
  <c r="AX54" i="11"/>
  <c r="AW54" i="11"/>
  <c r="AV54" i="11"/>
  <c r="AU54" i="11"/>
  <c r="AT54" i="11"/>
  <c r="AS54" i="11"/>
  <c r="AR54" i="11"/>
  <c r="AY3" i="12"/>
  <c r="AX1956" i="11"/>
  <c r="AW1956" i="11"/>
  <c r="AV1956" i="11"/>
  <c r="AU1956" i="11"/>
  <c r="AT1956" i="11"/>
  <c r="AS1956" i="11"/>
  <c r="AR1956" i="11"/>
  <c r="BQ97" i="11"/>
  <c r="BP97" i="11"/>
  <c r="BO97" i="11"/>
  <c r="BN97" i="11"/>
  <c r="BM97" i="11"/>
  <c r="BL97" i="11"/>
  <c r="BK97" i="11"/>
  <c r="BJ97" i="11"/>
  <c r="BI97" i="11"/>
  <c r="BP95" i="11"/>
  <c r="BO95" i="11"/>
  <c r="BN95" i="11"/>
  <c r="BM95" i="11"/>
  <c r="BL95" i="11"/>
  <c r="BK95" i="11"/>
  <c r="BJ95" i="11"/>
  <c r="BI95" i="11"/>
  <c r="BO89" i="11"/>
  <c r="BN89" i="11"/>
  <c r="BM89" i="11"/>
  <c r="BL89" i="11"/>
  <c r="BK89" i="11"/>
  <c r="BJ89" i="11"/>
  <c r="BI89" i="11"/>
  <c r="BN86" i="11"/>
  <c r="BM86" i="11"/>
  <c r="BL86" i="11"/>
  <c r="BK86" i="11"/>
  <c r="BJ86" i="11"/>
  <c r="BI86" i="11"/>
  <c r="BO83" i="11"/>
  <c r="BN83" i="11"/>
  <c r="BK83" i="11"/>
  <c r="BJ83" i="11"/>
  <c r="BI83" i="11"/>
  <c r="BM83" i="11"/>
  <c r="BL83" i="11"/>
  <c r="AL72" i="11"/>
  <c r="BQ62" i="11"/>
  <c r="BP62" i="11"/>
  <c r="BO62" i="11"/>
  <c r="BN62" i="11"/>
  <c r="BM62" i="11"/>
  <c r="BL62" i="11"/>
  <c r="BK62" i="11"/>
  <c r="BJ62" i="11"/>
  <c r="BI62" i="11"/>
  <c r="I61" i="11"/>
  <c r="AI61" i="11"/>
  <c r="AL61" i="11"/>
  <c r="BA56" i="11"/>
  <c r="BQ54" i="11"/>
  <c r="BP54" i="11"/>
  <c r="BO54" i="11"/>
  <c r="BN54" i="11"/>
  <c r="BM54" i="11"/>
  <c r="BL54" i="11"/>
  <c r="BK54" i="11"/>
  <c r="BJ54" i="11"/>
  <c r="BI54" i="11"/>
  <c r="AY51" i="11"/>
  <c r="AX51" i="11"/>
  <c r="AW51" i="11"/>
  <c r="AV51" i="11"/>
  <c r="AU51" i="11"/>
  <c r="AT51" i="11"/>
  <c r="AS51" i="11"/>
  <c r="AR51" i="11"/>
  <c r="AZ51" i="11"/>
  <c r="AZ48" i="11"/>
  <c r="AY48" i="11"/>
  <c r="AX48" i="11"/>
  <c r="AW48" i="11"/>
  <c r="AV48" i="11"/>
  <c r="AU48" i="11"/>
  <c r="AT48" i="11"/>
  <c r="AS48" i="11"/>
  <c r="AR48" i="11"/>
  <c r="K39" i="11"/>
  <c r="AI39" i="11"/>
  <c r="AL39" i="11"/>
  <c r="BM75" i="11"/>
  <c r="BO69" i="11"/>
  <c r="G68" i="11"/>
  <c r="BM67" i="11"/>
  <c r="BL67" i="11"/>
  <c r="BA65" i="11"/>
  <c r="AF65" i="11"/>
  <c r="G54" i="11"/>
  <c r="AI47" i="11"/>
  <c r="AL47" i="11"/>
  <c r="G43" i="11"/>
  <c r="BO36" i="11"/>
  <c r="BN36" i="11"/>
  <c r="BM36" i="11"/>
  <c r="BL36" i="11"/>
  <c r="BK36" i="11"/>
  <c r="BJ36" i="11"/>
  <c r="BI36" i="11"/>
  <c r="BP36" i="11"/>
  <c r="BA35" i="11"/>
  <c r="BP30" i="11"/>
  <c r="BO30" i="11"/>
  <c r="BN30" i="11"/>
  <c r="BM30" i="11"/>
  <c r="BL30" i="11"/>
  <c r="BK30" i="11"/>
  <c r="BJ30" i="11"/>
  <c r="BI30" i="11"/>
  <c r="BQ30" i="11"/>
  <c r="G26" i="11"/>
  <c r="AF26" i="11"/>
  <c r="BR19" i="11"/>
  <c r="BA24" i="11"/>
  <c r="BA28" i="11"/>
  <c r="BA32" i="11"/>
  <c r="BA36" i="11"/>
  <c r="BA40" i="11"/>
  <c r="BR11" i="11"/>
  <c r="BR12" i="11"/>
  <c r="BR23" i="11"/>
  <c r="BR27" i="11"/>
  <c r="BR31" i="11"/>
  <c r="BR35" i="11"/>
  <c r="BR6" i="11"/>
  <c r="BR13" i="11"/>
  <c r="BR15" i="11"/>
  <c r="BA23" i="11"/>
  <c r="BA27" i="11"/>
  <c r="BR16" i="11"/>
  <c r="BR22" i="11"/>
  <c r="BR26" i="11"/>
  <c r="BR14" i="11"/>
  <c r="BR17" i="11"/>
  <c r="BA21" i="11"/>
  <c r="BA25" i="11"/>
  <c r="BA29" i="11"/>
  <c r="BR21" i="11"/>
  <c r="BA31" i="11"/>
  <c r="BR33" i="11"/>
  <c r="BA39" i="11"/>
  <c r="BR45" i="11"/>
  <c r="BA46" i="11"/>
  <c r="BR53" i="11"/>
  <c r="BR24" i="11"/>
  <c r="BR32" i="11"/>
  <c r="BA34" i="11"/>
  <c r="BR41" i="11"/>
  <c r="BR44" i="11"/>
  <c r="BA45" i="11"/>
  <c r="BR52" i="11"/>
  <c r="BA53" i="11"/>
  <c r="BR60" i="11"/>
  <c r="BA61" i="11"/>
  <c r="BA22" i="11"/>
  <c r="BR28" i="11"/>
  <c r="BR29" i="11"/>
  <c r="BA37" i="11"/>
  <c r="BR43" i="11"/>
  <c r="BA44" i="11"/>
  <c r="BR42" i="11"/>
  <c r="BA43" i="11"/>
  <c r="BR20" i="11"/>
  <c r="BA33" i="11"/>
  <c r="BR34" i="11"/>
  <c r="BR38" i="11"/>
  <c r="BA41" i="11"/>
  <c r="BR10" i="11"/>
  <c r="BR18" i="11"/>
  <c r="BR25" i="11"/>
  <c r="BR39" i="11"/>
  <c r="BA42" i="11"/>
  <c r="BR48" i="11"/>
  <c r="BA49" i="11"/>
  <c r="BR56" i="11"/>
  <c r="BA57" i="11"/>
  <c r="AQ1953" i="10"/>
  <c r="AO1953" i="10"/>
  <c r="AP1953" i="10"/>
  <c r="BL75" i="11"/>
  <c r="BN69" i="11"/>
  <c r="BQ63" i="11"/>
  <c r="BQ59" i="11"/>
  <c r="BQ55" i="11"/>
  <c r="BP46" i="11"/>
  <c r="BO46" i="11"/>
  <c r="BN46" i="11"/>
  <c r="BM46" i="11"/>
  <c r="BL46" i="11"/>
  <c r="BK46" i="11"/>
  <c r="BJ46" i="11"/>
  <c r="BI46" i="11"/>
  <c r="BP80" i="11"/>
  <c r="BO80" i="11"/>
  <c r="BN80" i="11"/>
  <c r="BM80" i="11"/>
  <c r="BL80" i="11"/>
  <c r="BK80" i="11"/>
  <c r="BJ80" i="11"/>
  <c r="BI80" i="11"/>
  <c r="BK75" i="11"/>
  <c r="BJ75" i="11"/>
  <c r="BI75" i="11"/>
  <c r="BQ73" i="11"/>
  <c r="BP73" i="11"/>
  <c r="BO73" i="11"/>
  <c r="BN73" i="11"/>
  <c r="BM73" i="11"/>
  <c r="BL73" i="11"/>
  <c r="BK73" i="11"/>
  <c r="BJ73" i="11"/>
  <c r="BI73" i="11"/>
  <c r="BP72" i="11"/>
  <c r="BO72" i="11"/>
  <c r="BN72" i="11"/>
  <c r="BM72" i="11"/>
  <c r="BL72" i="11"/>
  <c r="BK72" i="11"/>
  <c r="BJ72" i="11"/>
  <c r="BI72" i="11"/>
  <c r="BM69" i="11"/>
  <c r="BL69" i="11"/>
  <c r="BK69" i="11"/>
  <c r="BJ69" i="11"/>
  <c r="BI69" i="11"/>
  <c r="BK67" i="11"/>
  <c r="BJ67" i="11"/>
  <c r="BI67" i="11"/>
  <c r="BQ65" i="11"/>
  <c r="BP63" i="11"/>
  <c r="BO63" i="11"/>
  <c r="BN63" i="11"/>
  <c r="BM63" i="11"/>
  <c r="BL63" i="11"/>
  <c r="BK63" i="11"/>
  <c r="BJ63" i="11"/>
  <c r="BI63" i="11"/>
  <c r="BA62" i="11"/>
  <c r="BP59" i="11"/>
  <c r="BO59" i="11"/>
  <c r="BN59" i="11"/>
  <c r="BM59" i="11"/>
  <c r="BL59" i="11"/>
  <c r="BK59" i="11"/>
  <c r="BJ59" i="11"/>
  <c r="BI59" i="11"/>
  <c r="BA58" i="11"/>
  <c r="BP55" i="11"/>
  <c r="BO49" i="11"/>
  <c r="BN49" i="11"/>
  <c r="BM49" i="11"/>
  <c r="BL49" i="11"/>
  <c r="BK49" i="11"/>
  <c r="BJ49" i="11"/>
  <c r="BI49" i="11"/>
  <c r="BP49" i="11"/>
  <c r="G48" i="11"/>
  <c r="AF48" i="11"/>
  <c r="BQ46" i="11"/>
  <c r="G38" i="11"/>
  <c r="AF38" i="11"/>
  <c r="AF27" i="11"/>
  <c r="G27" i="11"/>
  <c r="G71" i="11"/>
  <c r="BP65" i="11"/>
  <c r="BO65" i="11"/>
  <c r="BN65" i="11"/>
  <c r="BM65" i="11"/>
  <c r="BL65" i="11"/>
  <c r="BK65" i="11"/>
  <c r="BJ65" i="11"/>
  <c r="BI65" i="11"/>
  <c r="BO55" i="11"/>
  <c r="BN55" i="11"/>
  <c r="BM55" i="11"/>
  <c r="BL55" i="11"/>
  <c r="BK55" i="11"/>
  <c r="BJ55" i="11"/>
  <c r="BI55" i="11"/>
  <c r="G51" i="11"/>
  <c r="AF49" i="11"/>
  <c r="BQ47" i="11"/>
  <c r="BP47" i="11"/>
  <c r="BO47" i="11"/>
  <c r="BN47" i="11"/>
  <c r="BM47" i="11"/>
  <c r="BL47" i="11"/>
  <c r="BK47" i="11"/>
  <c r="BJ47" i="11"/>
  <c r="BI47" i="11"/>
  <c r="BA47" i="11"/>
  <c r="BO40" i="11"/>
  <c r="BN40" i="11"/>
  <c r="BM40" i="11"/>
  <c r="BL40" i="11"/>
  <c r="BK40" i="11"/>
  <c r="BJ40" i="11"/>
  <c r="BI40" i="11"/>
  <c r="BP40" i="11"/>
  <c r="BQ37" i="11"/>
  <c r="BP37" i="11"/>
  <c r="BO37" i="11"/>
  <c r="BN37" i="11"/>
  <c r="BM37" i="11"/>
  <c r="BL37" i="11"/>
  <c r="BK37" i="11"/>
  <c r="BJ37" i="11"/>
  <c r="BI37" i="11"/>
  <c r="AZ30" i="11"/>
  <c r="AY30" i="11"/>
  <c r="AX30" i="11"/>
  <c r="AW30" i="11"/>
  <c r="AV30" i="11"/>
  <c r="AU30" i="11"/>
  <c r="AT30" i="11"/>
  <c r="AS30" i="11"/>
  <c r="AR30" i="11"/>
  <c r="AF28" i="11"/>
  <c r="G28" i="11"/>
  <c r="BG64" i="10"/>
  <c r="BH64" i="10"/>
  <c r="AY63" i="11"/>
  <c r="AF52" i="11"/>
  <c r="G52" i="11"/>
  <c r="AI45" i="11"/>
  <c r="K45" i="11"/>
  <c r="K35" i="11"/>
  <c r="AI35" i="11"/>
  <c r="AL35" i="11"/>
  <c r="AF23" i="11"/>
  <c r="G23" i="11"/>
  <c r="BA68" i="10"/>
  <c r="G68" i="10"/>
  <c r="AF68" i="10"/>
  <c r="BQ68" i="11"/>
  <c r="BP68" i="11"/>
  <c r="BO68" i="11"/>
  <c r="BN68" i="11"/>
  <c r="BM68" i="11"/>
  <c r="BL68" i="11"/>
  <c r="BK68" i="11"/>
  <c r="BJ68" i="11"/>
  <c r="BI68" i="11"/>
  <c r="AZ63" i="11"/>
  <c r="AZ59" i="11"/>
  <c r="AY59" i="11"/>
  <c r="AX59" i="11"/>
  <c r="AW59" i="11"/>
  <c r="AV59" i="11"/>
  <c r="AU59" i="11"/>
  <c r="AT59" i="11"/>
  <c r="AS59" i="11"/>
  <c r="AR59" i="11"/>
  <c r="AZ55" i="11"/>
  <c r="AY55" i="11"/>
  <c r="AX55" i="11"/>
  <c r="AW55" i="11"/>
  <c r="AV55" i="11"/>
  <c r="AU55" i="11"/>
  <c r="AT55" i="11"/>
  <c r="AS55" i="11"/>
  <c r="AR55" i="11"/>
  <c r="BQ50" i="11"/>
  <c r="BP50" i="11"/>
  <c r="BO50" i="11"/>
  <c r="BN50" i="11"/>
  <c r="BM50" i="11"/>
  <c r="BL50" i="11"/>
  <c r="BK50" i="11"/>
  <c r="BJ50" i="11"/>
  <c r="BI50" i="11"/>
  <c r="AZ50" i="11"/>
  <c r="AY50" i="11"/>
  <c r="AX50" i="11"/>
  <c r="AW50" i="11"/>
  <c r="AV50" i="11"/>
  <c r="AU50" i="11"/>
  <c r="AT50" i="11"/>
  <c r="AS50" i="11"/>
  <c r="AR50" i="11"/>
  <c r="AL49" i="11"/>
  <c r="J49" i="11"/>
  <c r="AF40" i="11"/>
  <c r="G40" i="11"/>
  <c r="AI32" i="11"/>
  <c r="AL32" i="11"/>
  <c r="AY26" i="11"/>
  <c r="AX26" i="11"/>
  <c r="AW26" i="11"/>
  <c r="AV26" i="11"/>
  <c r="AU26" i="11"/>
  <c r="AT26" i="11"/>
  <c r="AS26" i="11"/>
  <c r="AR26" i="11"/>
  <c r="AZ26" i="11"/>
  <c r="BN64" i="11"/>
  <c r="BM64" i="11"/>
  <c r="BL64" i="11"/>
  <c r="BK64" i="11"/>
  <c r="BJ64" i="11"/>
  <c r="BI64" i="11"/>
  <c r="AX63" i="11"/>
  <c r="AW63" i="11"/>
  <c r="AV63" i="11"/>
  <c r="AU63" i="11"/>
  <c r="AT63" i="11"/>
  <c r="AS63" i="11"/>
  <c r="AR63" i="11"/>
  <c r="AL63" i="11"/>
  <c r="BQ61" i="11"/>
  <c r="BP61" i="11"/>
  <c r="BO61" i="11"/>
  <c r="BN61" i="11"/>
  <c r="BM61" i="11"/>
  <c r="BL61" i="11"/>
  <c r="BK61" i="11"/>
  <c r="BJ61" i="11"/>
  <c r="BI61" i="11"/>
  <c r="AL59" i="11"/>
  <c r="BQ57" i="11"/>
  <c r="BP57" i="11"/>
  <c r="BO57" i="11"/>
  <c r="BN57" i="11"/>
  <c r="BM57" i="11"/>
  <c r="BL57" i="11"/>
  <c r="BK57" i="11"/>
  <c r="BJ57" i="11"/>
  <c r="BI57" i="11"/>
  <c r="AL55" i="11"/>
  <c r="BA52" i="11"/>
  <c r="BQ51" i="11"/>
  <c r="BP51" i="11"/>
  <c r="BO51" i="11"/>
  <c r="BN51" i="11"/>
  <c r="BM51" i="11"/>
  <c r="BL51" i="11"/>
  <c r="BK51" i="11"/>
  <c r="BJ51" i="11"/>
  <c r="BI51" i="11"/>
  <c r="AZ38" i="11"/>
  <c r="AY38" i="11"/>
  <c r="AX38" i="11"/>
  <c r="AW38" i="11"/>
  <c r="AV38" i="11"/>
  <c r="AU38" i="11"/>
  <c r="AT38" i="11"/>
  <c r="AS38" i="11"/>
  <c r="AR38" i="11"/>
  <c r="G44" i="11"/>
  <c r="AF34" i="11"/>
  <c r="AI33" i="11"/>
  <c r="AL33" i="11"/>
  <c r="I30" i="11"/>
  <c r="AI30" i="11"/>
  <c r="K64" i="10"/>
  <c r="AI64" i="10"/>
  <c r="AL64" i="10"/>
  <c r="BG88" i="10"/>
  <c r="BH88" i="10"/>
  <c r="BG80" i="10"/>
  <c r="BH80" i="10"/>
  <c r="AL42" i="11"/>
  <c r="AI41" i="11"/>
  <c r="AI37" i="11"/>
  <c r="AL37" i="11"/>
  <c r="K34" i="11"/>
  <c r="AI24" i="11"/>
  <c r="AL24" i="11"/>
  <c r="K22" i="11"/>
  <c r="AI22" i="11"/>
  <c r="BQ92" i="10"/>
  <c r="BP92" i="10"/>
  <c r="BO92" i="10"/>
  <c r="BN92" i="10"/>
  <c r="BM92" i="10"/>
  <c r="BL92" i="10"/>
  <c r="BK92" i="10"/>
  <c r="BJ92" i="10"/>
  <c r="BI92" i="10"/>
  <c r="G69" i="10"/>
  <c r="AF69" i="10"/>
  <c r="BA69" i="10"/>
  <c r="AI46" i="11"/>
  <c r="AI42" i="11"/>
  <c r="AL36" i="11"/>
  <c r="AF67" i="10"/>
  <c r="BA67" i="10"/>
  <c r="G67" i="10"/>
  <c r="AL41" i="11"/>
  <c r="AI36" i="11"/>
  <c r="AL34" i="11"/>
  <c r="AL30" i="11"/>
  <c r="AH17" i="11"/>
  <c r="AD3" i="11"/>
  <c r="AD5" i="11"/>
  <c r="AC16" i="11"/>
  <c r="AC17" i="11"/>
  <c r="U16" i="11"/>
  <c r="U17" i="11"/>
  <c r="AY1955" i="10"/>
  <c r="AX1955" i="10"/>
  <c r="AW1955" i="10"/>
  <c r="AV1955" i="10"/>
  <c r="AU1955" i="10"/>
  <c r="AT1955" i="10"/>
  <c r="AS1955" i="10"/>
  <c r="AR1955" i="10"/>
  <c r="BQ100" i="10"/>
  <c r="BP100" i="10"/>
  <c r="BO100" i="10"/>
  <c r="BN100" i="10"/>
  <c r="BM100" i="10"/>
  <c r="BL100" i="10"/>
  <c r="BK100" i="10"/>
  <c r="BJ100" i="10"/>
  <c r="BI100" i="10"/>
  <c r="BQ84" i="10"/>
  <c r="BP84" i="10"/>
  <c r="BO84" i="10"/>
  <c r="BN84" i="10"/>
  <c r="BM84" i="10"/>
  <c r="BL84" i="10"/>
  <c r="BK84" i="10"/>
  <c r="BJ84" i="10"/>
  <c r="BI84" i="10"/>
  <c r="BQ68" i="10"/>
  <c r="BP68" i="10"/>
  <c r="BO68" i="10"/>
  <c r="BN68" i="10"/>
  <c r="BM68" i="10"/>
  <c r="BL68" i="10"/>
  <c r="BK68" i="10"/>
  <c r="BJ68" i="10"/>
  <c r="BI68" i="10"/>
  <c r="BK66" i="10"/>
  <c r="BJ66" i="10"/>
  <c r="BI66" i="10"/>
  <c r="AF64" i="10"/>
  <c r="BA64" i="10"/>
  <c r="G63" i="10"/>
  <c r="AF63" i="10"/>
  <c r="BA63" i="10"/>
  <c r="AB16" i="11"/>
  <c r="AB17" i="11"/>
  <c r="BM101" i="10"/>
  <c r="BL101" i="10"/>
  <c r="BK101" i="10"/>
  <c r="BJ101" i="10"/>
  <c r="BI101" i="10"/>
  <c r="BG96" i="10"/>
  <c r="BH96" i="10"/>
  <c r="BQ76" i="10"/>
  <c r="BP76" i="10"/>
  <c r="BO76" i="10"/>
  <c r="BN76" i="10"/>
  <c r="BM76" i="10"/>
  <c r="BL76" i="10"/>
  <c r="BK76" i="10"/>
  <c r="BJ76" i="10"/>
  <c r="BI76" i="10"/>
  <c r="G62" i="10"/>
  <c r="AF62" i="10"/>
  <c r="BA62" i="10"/>
  <c r="K52" i="10"/>
  <c r="AI52" i="10"/>
  <c r="AL52" i="10"/>
  <c r="AA16" i="11"/>
  <c r="AA17" i="11"/>
  <c r="AI61" i="10"/>
  <c r="AL61" i="10"/>
  <c r="I61" i="10"/>
  <c r="AF60" i="10"/>
  <c r="G60" i="10"/>
  <c r="BA60" i="10"/>
  <c r="I59" i="10"/>
  <c r="AI59" i="10"/>
  <c r="AL59" i="10"/>
  <c r="Z16" i="11"/>
  <c r="Z17" i="11"/>
  <c r="AF59" i="10"/>
  <c r="BA59" i="10"/>
  <c r="Y16" i="11"/>
  <c r="Y17" i="11"/>
  <c r="BE3" i="11"/>
  <c r="BE4" i="11"/>
  <c r="U3" i="11"/>
  <c r="U5" i="11"/>
  <c r="BE5" i="11"/>
  <c r="BE6" i="11"/>
  <c r="BE2" i="11"/>
  <c r="BK81" i="10"/>
  <c r="BJ81" i="10"/>
  <c r="BI81" i="10"/>
  <c r="BG72" i="10"/>
  <c r="BH72" i="10"/>
  <c r="AL29" i="11"/>
  <c r="AL25" i="11"/>
  <c r="AL21" i="11"/>
  <c r="T19" i="11"/>
  <c r="X16" i="11"/>
  <c r="X17" i="11"/>
  <c r="AA3" i="11"/>
  <c r="AA5" i="11"/>
  <c r="BR7" i="11"/>
  <c r="BR2" i="11"/>
  <c r="BR8" i="11"/>
  <c r="AH12" i="11"/>
  <c r="BR9" i="11"/>
  <c r="BR5" i="11"/>
  <c r="BR4" i="11"/>
  <c r="BR3" i="11"/>
  <c r="BM77" i="10"/>
  <c r="BL77" i="10"/>
  <c r="BK77" i="10"/>
  <c r="BJ77" i="10"/>
  <c r="BI77" i="10"/>
  <c r="BK73" i="10"/>
  <c r="BJ73" i="10"/>
  <c r="BI73" i="10"/>
  <c r="G71" i="10"/>
  <c r="AF71" i="10"/>
  <c r="BA71" i="10"/>
  <c r="BK65" i="10"/>
  <c r="BJ65" i="10"/>
  <c r="BI65" i="10"/>
  <c r="BH60" i="10"/>
  <c r="BG52" i="10"/>
  <c r="BH52" i="10"/>
  <c r="AI21" i="11"/>
  <c r="AE16" i="11"/>
  <c r="AE17" i="11"/>
  <c r="BE13" i="11"/>
  <c r="BE8" i="11"/>
  <c r="BP99" i="10"/>
  <c r="BO99" i="10"/>
  <c r="BN99" i="10"/>
  <c r="BM99" i="10"/>
  <c r="BL99" i="10"/>
  <c r="BK99" i="10"/>
  <c r="BJ99" i="10"/>
  <c r="BI99" i="10"/>
  <c r="BG97" i="10"/>
  <c r="BK90" i="10"/>
  <c r="BJ90" i="10"/>
  <c r="BI90" i="10"/>
  <c r="G70" i="10"/>
  <c r="AF70" i="10"/>
  <c r="BA70" i="10"/>
  <c r="BA61" i="10"/>
  <c r="BP91" i="10"/>
  <c r="BP83" i="10"/>
  <c r="BP75" i="10"/>
  <c r="BO75" i="10"/>
  <c r="BP67" i="10"/>
  <c r="BO67" i="10"/>
  <c r="G65" i="10"/>
  <c r="AX56" i="10"/>
  <c r="AW56" i="10"/>
  <c r="AV56" i="10"/>
  <c r="AU56" i="10"/>
  <c r="AT56" i="10"/>
  <c r="AS56" i="10"/>
  <c r="AR56" i="10"/>
  <c r="AI54" i="10"/>
  <c r="BO91" i="10"/>
  <c r="BO83" i="10"/>
  <c r="G56" i="10"/>
  <c r="AF56" i="10"/>
  <c r="AI53" i="10"/>
  <c r="K53" i="10"/>
  <c r="AY50" i="10"/>
  <c r="AX50" i="10"/>
  <c r="AW50" i="10"/>
  <c r="AV50" i="10"/>
  <c r="AU50" i="10"/>
  <c r="AT50" i="10"/>
  <c r="AS50" i="10"/>
  <c r="AR50" i="10"/>
  <c r="BP101" i="10"/>
  <c r="BQ94" i="10"/>
  <c r="BP93" i="10"/>
  <c r="BO93" i="10"/>
  <c r="BN93" i="10"/>
  <c r="BM93" i="10"/>
  <c r="BL93" i="10"/>
  <c r="BK93" i="10"/>
  <c r="BJ93" i="10"/>
  <c r="BI93" i="10"/>
  <c r="BN91" i="10"/>
  <c r="BM91" i="10"/>
  <c r="BL91" i="10"/>
  <c r="BK91" i="10"/>
  <c r="BJ91" i="10"/>
  <c r="BI91" i="10"/>
  <c r="BQ86" i="10"/>
  <c r="BP85" i="10"/>
  <c r="BN83" i="10"/>
  <c r="BQ78" i="10"/>
  <c r="BP78" i="10"/>
  <c r="BO78" i="10"/>
  <c r="BN78" i="10"/>
  <c r="BM78" i="10"/>
  <c r="BL78" i="10"/>
  <c r="BK78" i="10"/>
  <c r="BJ78" i="10"/>
  <c r="BI78" i="10"/>
  <c r="BP77" i="10"/>
  <c r="BN75" i="10"/>
  <c r="BQ70" i="10"/>
  <c r="BP69" i="10"/>
  <c r="BN67" i="10"/>
  <c r="BQ62" i="10"/>
  <c r="BP61" i="10"/>
  <c r="BO61" i="10"/>
  <c r="BN61" i="10"/>
  <c r="BM61" i="10"/>
  <c r="BL61" i="10"/>
  <c r="BK61" i="10"/>
  <c r="BJ61" i="10"/>
  <c r="BI61" i="10"/>
  <c r="BP59" i="10"/>
  <c r="BP58" i="10"/>
  <c r="BO58" i="10"/>
  <c r="BN58" i="10"/>
  <c r="BM58" i="10"/>
  <c r="BL58" i="10"/>
  <c r="BK58" i="10"/>
  <c r="BJ58" i="10"/>
  <c r="BI58" i="10"/>
  <c r="BQ58" i="10"/>
  <c r="AF58" i="10"/>
  <c r="G58" i="10"/>
  <c r="G57" i="10"/>
  <c r="BA57" i="10"/>
  <c r="BM53" i="10"/>
  <c r="BL53" i="10"/>
  <c r="BK53" i="10"/>
  <c r="BJ53" i="10"/>
  <c r="BI53" i="10"/>
  <c r="AZ53" i="10"/>
  <c r="AY53" i="10"/>
  <c r="AX53" i="10"/>
  <c r="AW53" i="10"/>
  <c r="AV53" i="10"/>
  <c r="AU53" i="10"/>
  <c r="AT53" i="10"/>
  <c r="AS53" i="10"/>
  <c r="AR53" i="10"/>
  <c r="AZ50" i="10"/>
  <c r="BG44" i="10"/>
  <c r="BH44" i="10"/>
  <c r="AH11" i="11"/>
  <c r="BO101" i="10"/>
  <c r="BL98" i="10"/>
  <c r="BK98" i="10"/>
  <c r="BJ98" i="10"/>
  <c r="BI98" i="10"/>
  <c r="BQ95" i="10"/>
  <c r="BP94" i="10"/>
  <c r="BO94" i="10"/>
  <c r="BN94" i="10"/>
  <c r="BM94" i="10"/>
  <c r="BL94" i="10"/>
  <c r="BK94" i="10"/>
  <c r="BJ94" i="10"/>
  <c r="BI94" i="10"/>
  <c r="BL90" i="10"/>
  <c r="BQ87" i="10"/>
  <c r="BP86" i="10"/>
  <c r="BO85" i="10"/>
  <c r="BM83" i="10"/>
  <c r="BL82" i="10"/>
  <c r="BK82" i="10"/>
  <c r="BJ82" i="10"/>
  <c r="BI82" i="10"/>
  <c r="BQ79" i="10"/>
  <c r="BO77" i="10"/>
  <c r="BM75" i="10"/>
  <c r="BL75" i="10"/>
  <c r="BK75" i="10"/>
  <c r="BJ75" i="10"/>
  <c r="BI75" i="10"/>
  <c r="BL74" i="10"/>
  <c r="BK74" i="10"/>
  <c r="BJ74" i="10"/>
  <c r="BI74" i="10"/>
  <c r="BQ71" i="10"/>
  <c r="BP70" i="10"/>
  <c r="BO70" i="10"/>
  <c r="BN70" i="10"/>
  <c r="BM70" i="10"/>
  <c r="BL70" i="10"/>
  <c r="BK70" i="10"/>
  <c r="BJ70" i="10"/>
  <c r="BI70" i="10"/>
  <c r="BO69" i="10"/>
  <c r="BN69" i="10"/>
  <c r="BM69" i="10"/>
  <c r="BL69" i="10"/>
  <c r="BK69" i="10"/>
  <c r="BJ69" i="10"/>
  <c r="BI69" i="10"/>
  <c r="BM67" i="10"/>
  <c r="BL66" i="10"/>
  <c r="AI66" i="10"/>
  <c r="BA65" i="10"/>
  <c r="BQ63" i="10"/>
  <c r="BP62" i="10"/>
  <c r="BO62" i="10"/>
  <c r="BN62" i="10"/>
  <c r="BM62" i="10"/>
  <c r="BL62" i="10"/>
  <c r="BK62" i="10"/>
  <c r="BJ62" i="10"/>
  <c r="BI62" i="10"/>
  <c r="BO59" i="10"/>
  <c r="BN59" i="10"/>
  <c r="BM59" i="10"/>
  <c r="BL59" i="10"/>
  <c r="BK59" i="10"/>
  <c r="BJ59" i="10"/>
  <c r="BI59" i="10"/>
  <c r="BQ49" i="10"/>
  <c r="BP49" i="10"/>
  <c r="BO49" i="10"/>
  <c r="BN49" i="10"/>
  <c r="BM49" i="10"/>
  <c r="BL49" i="10"/>
  <c r="BK49" i="10"/>
  <c r="BJ49" i="10"/>
  <c r="BI49" i="10"/>
  <c r="BN101" i="10"/>
  <c r="BP95" i="10"/>
  <c r="BO95" i="10"/>
  <c r="BN95" i="10"/>
  <c r="BM95" i="10"/>
  <c r="BL95" i="10"/>
  <c r="BK95" i="10"/>
  <c r="BJ95" i="10"/>
  <c r="BI95" i="10"/>
  <c r="BP87" i="10"/>
  <c r="BO87" i="10"/>
  <c r="BN87" i="10"/>
  <c r="BM87" i="10"/>
  <c r="BL87" i="10"/>
  <c r="BK87" i="10"/>
  <c r="BJ87" i="10"/>
  <c r="BI87" i="10"/>
  <c r="BO86" i="10"/>
  <c r="BN85" i="10"/>
  <c r="BM85" i="10"/>
  <c r="BL85" i="10"/>
  <c r="BK85" i="10"/>
  <c r="BJ85" i="10"/>
  <c r="BI85" i="10"/>
  <c r="BL83" i="10"/>
  <c r="BK83" i="10"/>
  <c r="BJ83" i="10"/>
  <c r="BI83" i="10"/>
  <c r="BP79" i="10"/>
  <c r="BO79" i="10"/>
  <c r="BN79" i="10"/>
  <c r="BM79" i="10"/>
  <c r="BL79" i="10"/>
  <c r="BK79" i="10"/>
  <c r="BJ79" i="10"/>
  <c r="BI79" i="10"/>
  <c r="BN77" i="10"/>
  <c r="BP71" i="10"/>
  <c r="BO71" i="10"/>
  <c r="BN71" i="10"/>
  <c r="BM71" i="10"/>
  <c r="BL71" i="10"/>
  <c r="BK71" i="10"/>
  <c r="BJ71" i="10"/>
  <c r="BI71" i="10"/>
  <c r="BL67" i="10"/>
  <c r="BK67" i="10"/>
  <c r="BJ67" i="10"/>
  <c r="BI67" i="10"/>
  <c r="BA66" i="10"/>
  <c r="BP63" i="10"/>
  <c r="BO63" i="10"/>
  <c r="BN63" i="10"/>
  <c r="BM63" i="10"/>
  <c r="BL63" i="10"/>
  <c r="BK63" i="10"/>
  <c r="BJ63" i="10"/>
  <c r="BI63" i="10"/>
  <c r="BP57" i="10"/>
  <c r="BO57" i="10"/>
  <c r="BN57" i="10"/>
  <c r="BM57" i="10"/>
  <c r="BL57" i="10"/>
  <c r="BK57" i="10"/>
  <c r="BJ57" i="10"/>
  <c r="BI57" i="10"/>
  <c r="BL56" i="10"/>
  <c r="BK56" i="10"/>
  <c r="BJ56" i="10"/>
  <c r="BI56" i="10"/>
  <c r="AL54" i="10"/>
  <c r="BN86" i="10"/>
  <c r="BM86" i="10"/>
  <c r="BL86" i="10"/>
  <c r="BK86" i="10"/>
  <c r="BJ86" i="10"/>
  <c r="BI86" i="10"/>
  <c r="BA58" i="10"/>
  <c r="BA55" i="10"/>
  <c r="AF55" i="10"/>
  <c r="G55" i="10"/>
  <c r="AF54" i="10"/>
  <c r="AF52" i="10"/>
  <c r="BA52" i="10"/>
  <c r="G48" i="10"/>
  <c r="BA48" i="10"/>
  <c r="AF48" i="10"/>
  <c r="AF44" i="10"/>
  <c r="BA44" i="10"/>
  <c r="G44" i="10"/>
  <c r="K39" i="10"/>
  <c r="AI39" i="10"/>
  <c r="AL39" i="10"/>
  <c r="AY56" i="10"/>
  <c r="AX54" i="10"/>
  <c r="AW54" i="10"/>
  <c r="AV54" i="10"/>
  <c r="AU54" i="10"/>
  <c r="AT54" i="10"/>
  <c r="AS54" i="10"/>
  <c r="AR54" i="10"/>
  <c r="AZ54" i="10"/>
  <c r="AY54" i="10"/>
  <c r="AZ49" i="10"/>
  <c r="AY49" i="10"/>
  <c r="AX49" i="10"/>
  <c r="AW49" i="10"/>
  <c r="AV49" i="10"/>
  <c r="AU49" i="10"/>
  <c r="AT49" i="10"/>
  <c r="AS49" i="10"/>
  <c r="AR49" i="10"/>
  <c r="BP48" i="10"/>
  <c r="BO48" i="10"/>
  <c r="BN48" i="10"/>
  <c r="BM48" i="10"/>
  <c r="BL48" i="10"/>
  <c r="BK48" i="10"/>
  <c r="BJ48" i="10"/>
  <c r="BI48" i="10"/>
  <c r="BQ48" i="10"/>
  <c r="AI40" i="10"/>
  <c r="AL40" i="10"/>
  <c r="G37" i="10"/>
  <c r="AF37" i="10"/>
  <c r="BA37" i="10"/>
  <c r="BM55" i="10"/>
  <c r="BO53" i="10"/>
  <c r="BN53" i="10"/>
  <c r="BO45" i="10"/>
  <c r="BN45" i="10"/>
  <c r="BM45" i="10"/>
  <c r="BL45" i="10"/>
  <c r="BK45" i="10"/>
  <c r="BJ45" i="10"/>
  <c r="BI45" i="10"/>
  <c r="AZ45" i="10"/>
  <c r="AZ41" i="10"/>
  <c r="AY41" i="10"/>
  <c r="AX41" i="10"/>
  <c r="AW41" i="10"/>
  <c r="AV41" i="10"/>
  <c r="AU41" i="10"/>
  <c r="AT41" i="10"/>
  <c r="AS41" i="10"/>
  <c r="AR41" i="10"/>
  <c r="AZ30" i="10"/>
  <c r="AY30" i="10"/>
  <c r="AX30" i="10"/>
  <c r="AW30" i="10"/>
  <c r="AV30" i="10"/>
  <c r="AU30" i="10"/>
  <c r="AT30" i="10"/>
  <c r="AS30" i="10"/>
  <c r="AR30" i="10"/>
  <c r="BM47" i="10"/>
  <c r="BL47" i="10"/>
  <c r="BK47" i="10"/>
  <c r="BJ47" i="10"/>
  <c r="BI47" i="10"/>
  <c r="AY45" i="10"/>
  <c r="AZ40" i="10"/>
  <c r="AY40" i="10"/>
  <c r="AX40" i="10"/>
  <c r="AW40" i="10"/>
  <c r="AV40" i="10"/>
  <c r="AU40" i="10"/>
  <c r="AT40" i="10"/>
  <c r="AS40" i="10"/>
  <c r="AR40" i="10"/>
  <c r="AF39" i="10"/>
  <c r="BA39" i="10"/>
  <c r="BM36" i="10"/>
  <c r="BL36" i="10"/>
  <c r="BK36" i="10"/>
  <c r="BJ36" i="10"/>
  <c r="BI36" i="10"/>
  <c r="BP35" i="10"/>
  <c r="BO35" i="10"/>
  <c r="BN35" i="10"/>
  <c r="BM35" i="10"/>
  <c r="BL35" i="10"/>
  <c r="BK35" i="10"/>
  <c r="BJ35" i="10"/>
  <c r="BI35" i="10"/>
  <c r="AI34" i="10"/>
  <c r="AL34" i="10"/>
  <c r="AF31" i="10"/>
  <c r="BA31" i="10"/>
  <c r="G31" i="10"/>
  <c r="BP55" i="10"/>
  <c r="BO55" i="10"/>
  <c r="BN55" i="10"/>
  <c r="BL54" i="10"/>
  <c r="BK54" i="10"/>
  <c r="BJ54" i="10"/>
  <c r="BI54" i="10"/>
  <c r="BQ51" i="10"/>
  <c r="BP51" i="10"/>
  <c r="BO51" i="10"/>
  <c r="BN51" i="10"/>
  <c r="G47" i="10"/>
  <c r="AF47" i="10"/>
  <c r="AF45" i="10"/>
  <c r="BL39" i="10"/>
  <c r="BK39" i="10"/>
  <c r="BJ39" i="10"/>
  <c r="BI39" i="10"/>
  <c r="BP39" i="10"/>
  <c r="BO39" i="10"/>
  <c r="BQ35" i="10"/>
  <c r="AF51" i="10"/>
  <c r="G51" i="10"/>
  <c r="BQ46" i="10"/>
  <c r="AI46" i="10"/>
  <c r="AF43" i="10"/>
  <c r="G43" i="10"/>
  <c r="AL38" i="10"/>
  <c r="AZ36" i="10"/>
  <c r="AY36" i="10"/>
  <c r="AX36" i="10"/>
  <c r="AW36" i="10"/>
  <c r="AV36" i="10"/>
  <c r="AU36" i="10"/>
  <c r="AT36" i="10"/>
  <c r="AS36" i="10"/>
  <c r="AR36" i="10"/>
  <c r="AF35" i="10"/>
  <c r="BA35" i="10"/>
  <c r="G35" i="10"/>
  <c r="BO33" i="10"/>
  <c r="BP33" i="10"/>
  <c r="G33" i="10"/>
  <c r="AF33" i="10"/>
  <c r="BA33" i="10"/>
  <c r="AI28" i="10"/>
  <c r="I28" i="10"/>
  <c r="K49" i="10"/>
  <c r="AI49" i="10"/>
  <c r="AZ47" i="10"/>
  <c r="AY47" i="10"/>
  <c r="AX47" i="10"/>
  <c r="AW47" i="10"/>
  <c r="AV47" i="10"/>
  <c r="AU47" i="10"/>
  <c r="AT47" i="10"/>
  <c r="AS47" i="10"/>
  <c r="AR47" i="10"/>
  <c r="BP46" i="10"/>
  <c r="BO46" i="10"/>
  <c r="BN46" i="10"/>
  <c r="BM46" i="10"/>
  <c r="BL46" i="10"/>
  <c r="BK46" i="10"/>
  <c r="BJ46" i="10"/>
  <c r="BI46" i="10"/>
  <c r="K41" i="10"/>
  <c r="BQ33" i="10"/>
  <c r="BM32" i="10"/>
  <c r="BL32" i="10"/>
  <c r="BK32" i="10"/>
  <c r="BJ32" i="10"/>
  <c r="BI32" i="10"/>
  <c r="AZ32" i="10"/>
  <c r="AY32" i="10"/>
  <c r="AX32" i="10"/>
  <c r="AW32" i="10"/>
  <c r="AV32" i="10"/>
  <c r="AU32" i="10"/>
  <c r="AT32" i="10"/>
  <c r="AS32" i="10"/>
  <c r="AR32" i="10"/>
  <c r="BN56" i="10"/>
  <c r="BM56" i="10"/>
  <c r="BL55" i="10"/>
  <c r="BK55" i="10"/>
  <c r="BJ55" i="10"/>
  <c r="BI55" i="10"/>
  <c r="BM51" i="10"/>
  <c r="BL51" i="10"/>
  <c r="BK51" i="10"/>
  <c r="BJ51" i="10"/>
  <c r="BI51" i="10"/>
  <c r="BA51" i="10"/>
  <c r="BP50" i="10"/>
  <c r="BO50" i="10"/>
  <c r="BN50" i="10"/>
  <c r="BQ50" i="10"/>
  <c r="BM50" i="10"/>
  <c r="BL50" i="10"/>
  <c r="BK50" i="10"/>
  <c r="BJ50" i="10"/>
  <c r="BI50" i="10"/>
  <c r="AZ46" i="10"/>
  <c r="AY46" i="10"/>
  <c r="AX46" i="10"/>
  <c r="AW46" i="10"/>
  <c r="AV46" i="10"/>
  <c r="AU46" i="10"/>
  <c r="AT46" i="10"/>
  <c r="AS46" i="10"/>
  <c r="AR46" i="10"/>
  <c r="AL46" i="10"/>
  <c r="G45" i="10"/>
  <c r="BA43" i="10"/>
  <c r="BQ42" i="10"/>
  <c r="BP42" i="10"/>
  <c r="BO42" i="10"/>
  <c r="BN42" i="10"/>
  <c r="BM42" i="10"/>
  <c r="BL42" i="10"/>
  <c r="BK42" i="10"/>
  <c r="BJ42" i="10"/>
  <c r="BI42" i="10"/>
  <c r="BN39" i="10"/>
  <c r="BM39" i="10"/>
  <c r="BO37" i="10"/>
  <c r="BN37" i="10"/>
  <c r="BM37" i="10"/>
  <c r="BL37" i="10"/>
  <c r="BK37" i="10"/>
  <c r="BJ37" i="10"/>
  <c r="BI37" i="10"/>
  <c r="BP37" i="10"/>
  <c r="BN33" i="10"/>
  <c r="BM33" i="10"/>
  <c r="BL33" i="10"/>
  <c r="BK33" i="10"/>
  <c r="BJ33" i="10"/>
  <c r="BI33" i="10"/>
  <c r="AI30" i="10"/>
  <c r="AL30" i="10"/>
  <c r="K30" i="10"/>
  <c r="AZ29" i="10"/>
  <c r="AY29" i="10"/>
  <c r="AX29" i="10"/>
  <c r="AW29" i="10"/>
  <c r="AV29" i="10"/>
  <c r="AU29" i="10"/>
  <c r="AT29" i="10"/>
  <c r="AS29" i="10"/>
  <c r="AR29" i="10"/>
  <c r="BQ18" i="10"/>
  <c r="BP18" i="10"/>
  <c r="BO18" i="10"/>
  <c r="BN18" i="10"/>
  <c r="BM18" i="10"/>
  <c r="BL18" i="10"/>
  <c r="BK18" i="10"/>
  <c r="BJ18" i="10"/>
  <c r="BI18" i="10"/>
  <c r="BP45" i="10"/>
  <c r="AX45" i="10"/>
  <c r="AW45" i="10"/>
  <c r="AV45" i="10"/>
  <c r="AU45" i="10"/>
  <c r="AT45" i="10"/>
  <c r="AS45" i="10"/>
  <c r="AR45" i="10"/>
  <c r="AY42" i="10"/>
  <c r="AX42" i="10"/>
  <c r="AW42" i="10"/>
  <c r="AV42" i="10"/>
  <c r="AU42" i="10"/>
  <c r="AT42" i="10"/>
  <c r="AS42" i="10"/>
  <c r="AR42" i="10"/>
  <c r="BO41" i="10"/>
  <c r="BN41" i="10"/>
  <c r="BM41" i="10"/>
  <c r="BL41" i="10"/>
  <c r="BK41" i="10"/>
  <c r="BJ41" i="10"/>
  <c r="BI41" i="10"/>
  <c r="BP41" i="10"/>
  <c r="BM40" i="10"/>
  <c r="BL40" i="10"/>
  <c r="BK40" i="10"/>
  <c r="BJ40" i="10"/>
  <c r="BI40" i="10"/>
  <c r="K40" i="10"/>
  <c r="AZ38" i="10"/>
  <c r="AY38" i="10"/>
  <c r="AX38" i="10"/>
  <c r="AW38" i="10"/>
  <c r="AV38" i="10"/>
  <c r="AU38" i="10"/>
  <c r="AT38" i="10"/>
  <c r="AS38" i="10"/>
  <c r="AR38" i="10"/>
  <c r="AI36" i="10"/>
  <c r="AL36" i="10"/>
  <c r="AY34" i="10"/>
  <c r="AX34" i="10"/>
  <c r="AW34" i="10"/>
  <c r="AV34" i="10"/>
  <c r="AU34" i="10"/>
  <c r="AT34" i="10"/>
  <c r="AS34" i="10"/>
  <c r="AR34" i="10"/>
  <c r="AZ34" i="10"/>
  <c r="AF25" i="10"/>
  <c r="G25" i="10"/>
  <c r="BN43" i="10"/>
  <c r="BM43" i="10"/>
  <c r="BL43" i="10"/>
  <c r="BK43" i="10"/>
  <c r="BJ43" i="10"/>
  <c r="BI43" i="10"/>
  <c r="BN38" i="10"/>
  <c r="BM38" i="10"/>
  <c r="BL38" i="10"/>
  <c r="BK38" i="10"/>
  <c r="BJ38" i="10"/>
  <c r="BI38" i="10"/>
  <c r="BN34" i="10"/>
  <c r="BM34" i="10"/>
  <c r="BL34" i="10"/>
  <c r="BK34" i="10"/>
  <c r="BJ34" i="10"/>
  <c r="BI34" i="10"/>
  <c r="BP31" i="10"/>
  <c r="BP28" i="10"/>
  <c r="G26" i="10"/>
  <c r="BQ24" i="10"/>
  <c r="BP24" i="10"/>
  <c r="BO24" i="10"/>
  <c r="BN24" i="10"/>
  <c r="BM24" i="10"/>
  <c r="BL24" i="10"/>
  <c r="BK24" i="10"/>
  <c r="BJ24" i="10"/>
  <c r="BI24" i="10"/>
  <c r="AI22" i="10"/>
  <c r="AL22" i="10"/>
  <c r="AA16" i="10"/>
  <c r="AA17" i="10"/>
  <c r="BO31" i="10"/>
  <c r="BN31" i="10"/>
  <c r="BM31" i="10"/>
  <c r="BO28" i="10"/>
  <c r="BN28" i="10"/>
  <c r="BM28" i="10"/>
  <c r="BL28" i="10"/>
  <c r="BK28" i="10"/>
  <c r="BJ28" i="10"/>
  <c r="BI28" i="10"/>
  <c r="AF28" i="10"/>
  <c r="AY26" i="10"/>
  <c r="AX26" i="10"/>
  <c r="BO23" i="10"/>
  <c r="BN23" i="10"/>
  <c r="BM23" i="10"/>
  <c r="BL23" i="10"/>
  <c r="BK23" i="10"/>
  <c r="BJ23" i="10"/>
  <c r="BI23" i="10"/>
  <c r="BQ23" i="10"/>
  <c r="BP23" i="10"/>
  <c r="AY22" i="10"/>
  <c r="AX22" i="10"/>
  <c r="AW22" i="10"/>
  <c r="AV22" i="10"/>
  <c r="AU22" i="10"/>
  <c r="AT22" i="10"/>
  <c r="AS22" i="10"/>
  <c r="AR22" i="10"/>
  <c r="AZ22" i="10"/>
  <c r="Y16" i="10"/>
  <c r="Y17" i="10"/>
  <c r="W16" i="10"/>
  <c r="W17" i="10"/>
  <c r="AE16" i="10"/>
  <c r="AE17" i="10"/>
  <c r="AB16" i="10"/>
  <c r="AB17" i="10"/>
  <c r="AC16" i="10"/>
  <c r="AC17" i="10"/>
  <c r="AD16" i="10"/>
  <c r="AD17" i="10"/>
  <c r="U16" i="10"/>
  <c r="U17" i="10"/>
  <c r="X16" i="10"/>
  <c r="X17" i="10"/>
  <c r="Z16" i="10"/>
  <c r="Z17" i="10"/>
  <c r="G23" i="10"/>
  <c r="AF23" i="10"/>
  <c r="AL32" i="10"/>
  <c r="BL31" i="10"/>
  <c r="BK31" i="10"/>
  <c r="BJ31" i="10"/>
  <c r="BI31" i="10"/>
  <c r="AZ28" i="10"/>
  <c r="AY28" i="10"/>
  <c r="AX28" i="10"/>
  <c r="AW28" i="10"/>
  <c r="AV28" i="10"/>
  <c r="AU28" i="10"/>
  <c r="AT28" i="10"/>
  <c r="AS28" i="10"/>
  <c r="AR28" i="10"/>
  <c r="BN27" i="10"/>
  <c r="G27" i="10"/>
  <c r="AF27" i="10"/>
  <c r="AW26" i="10"/>
  <c r="AV26" i="10"/>
  <c r="AU26" i="10"/>
  <c r="AT26" i="10"/>
  <c r="AS26" i="10"/>
  <c r="AR26" i="10"/>
  <c r="BQ25" i="10"/>
  <c r="AF21" i="10"/>
  <c r="G21" i="10"/>
  <c r="BR21" i="10"/>
  <c r="BR17" i="10"/>
  <c r="BA21" i="10"/>
  <c r="BA25" i="10"/>
  <c r="BR20" i="10"/>
  <c r="BR19" i="10"/>
  <c r="BA24" i="10"/>
  <c r="BR13" i="10"/>
  <c r="BA23" i="10"/>
  <c r="BA27" i="10"/>
  <c r="BR11" i="10"/>
  <c r="BR16" i="10"/>
  <c r="BR22" i="10"/>
  <c r="AI32" i="10"/>
  <c r="BP30" i="10"/>
  <c r="BO30" i="10"/>
  <c r="BN30" i="10"/>
  <c r="BM30" i="10"/>
  <c r="BL30" i="10"/>
  <c r="BK30" i="10"/>
  <c r="BJ30" i="10"/>
  <c r="BI30" i="10"/>
  <c r="BO29" i="10"/>
  <c r="BN29" i="10"/>
  <c r="BM29" i="10"/>
  <c r="BL29" i="10"/>
  <c r="BK29" i="10"/>
  <c r="BJ29" i="10"/>
  <c r="BI29" i="10"/>
  <c r="AL29" i="10"/>
  <c r="BM27" i="10"/>
  <c r="BL27" i="10"/>
  <c r="BK27" i="10"/>
  <c r="BJ27" i="10"/>
  <c r="BI27" i="10"/>
  <c r="BP25" i="10"/>
  <c r="BO25" i="10"/>
  <c r="BN25" i="10"/>
  <c r="BM25" i="10"/>
  <c r="BL25" i="10"/>
  <c r="BK25" i="10"/>
  <c r="BJ25" i="10"/>
  <c r="BI25" i="10"/>
  <c r="BQ26" i="10"/>
  <c r="BP26" i="10"/>
  <c r="BO26" i="10"/>
  <c r="BN26" i="10"/>
  <c r="BM26" i="10"/>
  <c r="BL26" i="10"/>
  <c r="BK26" i="10"/>
  <c r="BJ26" i="10"/>
  <c r="BI26" i="10"/>
  <c r="AI24" i="10"/>
  <c r="T19" i="10"/>
  <c r="BR5" i="10"/>
  <c r="BR6" i="10"/>
  <c r="AA3" i="10"/>
  <c r="AA5" i="10"/>
  <c r="BR7" i="10"/>
  <c r="BR15" i="10"/>
  <c r="BR2" i="10"/>
  <c r="BR8" i="10"/>
  <c r="BR9" i="10"/>
  <c r="BR12" i="10"/>
  <c r="BR14" i="10"/>
  <c r="BR10" i="10"/>
  <c r="BR3" i="10"/>
  <c r="BB83" i="7"/>
  <c r="BA83" i="7"/>
  <c r="BK78" i="7"/>
  <c r="BJ78" i="7"/>
  <c r="BI78" i="7"/>
  <c r="BH78" i="7"/>
  <c r="BG78" i="7"/>
  <c r="BF78" i="7"/>
  <c r="BE78" i="7"/>
  <c r="BD78" i="7"/>
  <c r="BC78" i="7"/>
  <c r="BA65" i="7"/>
  <c r="BB65" i="7"/>
  <c r="BA51" i="7"/>
  <c r="BB51" i="7"/>
  <c r="BB91" i="7"/>
  <c r="BA99" i="7"/>
  <c r="BG87" i="7"/>
  <c r="BF87" i="7"/>
  <c r="BE87" i="7"/>
  <c r="BD87" i="7"/>
  <c r="BC87" i="7"/>
  <c r="BA85" i="7"/>
  <c r="BB85" i="7"/>
  <c r="BA69" i="7"/>
  <c r="BB69" i="7"/>
  <c r="BR4" i="10"/>
  <c r="Y3" i="10"/>
  <c r="Y5" i="10"/>
  <c r="BE100" i="7"/>
  <c r="BD100" i="7"/>
  <c r="BC100" i="7"/>
  <c r="BK94" i="7"/>
  <c r="BJ94" i="7"/>
  <c r="BI94" i="7"/>
  <c r="BH94" i="7"/>
  <c r="BG94" i="7"/>
  <c r="BF94" i="7"/>
  <c r="BE94" i="7"/>
  <c r="BD94" i="7"/>
  <c r="BC94" i="7"/>
  <c r="BK93" i="7"/>
  <c r="BG80" i="7"/>
  <c r="BF80" i="7"/>
  <c r="BA75" i="7"/>
  <c r="L15" i="4"/>
  <c r="AH11" i="10"/>
  <c r="BF63" i="10" s="1"/>
  <c r="BD63" i="10" s="1"/>
  <c r="BJ86" i="7"/>
  <c r="BI86" i="7"/>
  <c r="BH86" i="7"/>
  <c r="BG86" i="7"/>
  <c r="BF86" i="7"/>
  <c r="BE86" i="7"/>
  <c r="BD86" i="7"/>
  <c r="BC86" i="7"/>
  <c r="BK86" i="7"/>
  <c r="BI82" i="7"/>
  <c r="BH82" i="7"/>
  <c r="BG82" i="7"/>
  <c r="BF82" i="7"/>
  <c r="BE82" i="7"/>
  <c r="BD82" i="7"/>
  <c r="BC82" i="7"/>
  <c r="BE6" i="10"/>
  <c r="BE5" i="10"/>
  <c r="V3" i="10"/>
  <c r="V5" i="10"/>
  <c r="AN1956" i="7"/>
  <c r="AM1956" i="7"/>
  <c r="AL1956" i="7"/>
  <c r="BJ70" i="7"/>
  <c r="BI70" i="7"/>
  <c r="BH70" i="7"/>
  <c r="BG70" i="7"/>
  <c r="BF70" i="7"/>
  <c r="BE70" i="7"/>
  <c r="BD70" i="7"/>
  <c r="BC70" i="7"/>
  <c r="BK70" i="7"/>
  <c r="BI97" i="7"/>
  <c r="BH97" i="7"/>
  <c r="BG97" i="7"/>
  <c r="BF97" i="7"/>
  <c r="BE97" i="7"/>
  <c r="BD97" i="7"/>
  <c r="BC97" i="7"/>
  <c r="BJ97" i="7"/>
  <c r="BH96" i="7"/>
  <c r="BG96" i="7"/>
  <c r="BF96" i="7"/>
  <c r="BE96" i="7"/>
  <c r="BD96" i="7"/>
  <c r="BC96" i="7"/>
  <c r="BJ89" i="7"/>
  <c r="BI89" i="7"/>
  <c r="BH89" i="7"/>
  <c r="BG89" i="7"/>
  <c r="BF89" i="7"/>
  <c r="BE89" i="7"/>
  <c r="BD89" i="7"/>
  <c r="BC89" i="7"/>
  <c r="BK89" i="7"/>
  <c r="BK102" i="7"/>
  <c r="BK98" i="7"/>
  <c r="BJ98" i="7"/>
  <c r="BI98" i="7"/>
  <c r="BH98" i="7"/>
  <c r="BG98" i="7"/>
  <c r="BF98" i="7"/>
  <c r="BE98" i="7"/>
  <c r="BD98" i="7"/>
  <c r="BC98" i="7"/>
  <c r="BE92" i="7"/>
  <c r="BD92" i="7"/>
  <c r="BC92" i="7"/>
  <c r="BF79" i="7"/>
  <c r="BE79" i="7"/>
  <c r="BD79" i="7"/>
  <c r="BC79" i="7"/>
  <c r="BE4" i="10"/>
  <c r="BE3" i="10"/>
  <c r="AR1954" i="7"/>
  <c r="AQ1954" i="7"/>
  <c r="AP1954" i="7"/>
  <c r="AO1954" i="7"/>
  <c r="AN1954" i="7"/>
  <c r="AM1954" i="7"/>
  <c r="AL1954" i="7"/>
  <c r="AS1954" i="7"/>
  <c r="BJ102" i="7"/>
  <c r="BI102" i="7"/>
  <c r="BH102" i="7"/>
  <c r="BG102" i="7"/>
  <c r="BF102" i="7"/>
  <c r="BE102" i="7"/>
  <c r="BD102" i="7"/>
  <c r="BC102" i="7"/>
  <c r="BF101" i="7"/>
  <c r="BE101" i="7"/>
  <c r="BD101" i="7"/>
  <c r="BC101" i="7"/>
  <c r="BJ101" i="7"/>
  <c r="BI101" i="7"/>
  <c r="BH101" i="7"/>
  <c r="BG101" i="7"/>
  <c r="BG95" i="7"/>
  <c r="BF95" i="7"/>
  <c r="BE95" i="7"/>
  <c r="BD95" i="7"/>
  <c r="BC95" i="7"/>
  <c r="BI93" i="7"/>
  <c r="BH93" i="7"/>
  <c r="BG93" i="7"/>
  <c r="BF93" i="7"/>
  <c r="BE93" i="7"/>
  <c r="BD93" i="7"/>
  <c r="BC93" i="7"/>
  <c r="BJ93" i="7"/>
  <c r="BA77" i="7"/>
  <c r="BB77" i="7"/>
  <c r="BE80" i="7"/>
  <c r="BD80" i="7"/>
  <c r="BC80" i="7"/>
  <c r="BJ61" i="7"/>
  <c r="BI61" i="7"/>
  <c r="BH61" i="7"/>
  <c r="BG61" i="7"/>
  <c r="BF61" i="7"/>
  <c r="BE61" i="7"/>
  <c r="BD61" i="7"/>
  <c r="BC61" i="7"/>
  <c r="BK61" i="7"/>
  <c r="G60" i="7"/>
  <c r="BF67" i="7"/>
  <c r="BE67" i="7"/>
  <c r="BD67" i="7"/>
  <c r="BC67" i="7"/>
  <c r="BE60" i="7"/>
  <c r="BD60" i="7"/>
  <c r="BC60" i="7"/>
  <c r="AU56" i="7"/>
  <c r="BH64" i="7"/>
  <c r="BG64" i="7"/>
  <c r="G55" i="7"/>
  <c r="Z55" i="7"/>
  <c r="AU55" i="7"/>
  <c r="Z44" i="7"/>
  <c r="BK81" i="7"/>
  <c r="BJ81" i="7"/>
  <c r="BI81" i="7"/>
  <c r="BH81" i="7"/>
  <c r="BG81" i="7"/>
  <c r="BF81" i="7"/>
  <c r="BE81" i="7"/>
  <c r="BD81" i="7"/>
  <c r="BC81" i="7"/>
  <c r="BK73" i="7"/>
  <c r="BI96" i="7"/>
  <c r="BH95" i="7"/>
  <c r="BK90" i="7"/>
  <c r="BJ90" i="7"/>
  <c r="BI90" i="7"/>
  <c r="BH90" i="7"/>
  <c r="BG90" i="7"/>
  <c r="BF90" i="7"/>
  <c r="BE90" i="7"/>
  <c r="BD90" i="7"/>
  <c r="BC90" i="7"/>
  <c r="BI88" i="7"/>
  <c r="BH88" i="7"/>
  <c r="BG88" i="7"/>
  <c r="BF88" i="7"/>
  <c r="BE88" i="7"/>
  <c r="BD88" i="7"/>
  <c r="BC88" i="7"/>
  <c r="BH87" i="7"/>
  <c r="BE84" i="7"/>
  <c r="BD84" i="7"/>
  <c r="BC84" i="7"/>
  <c r="BK82" i="7"/>
  <c r="BI80" i="7"/>
  <c r="BH79" i="7"/>
  <c r="BE76" i="7"/>
  <c r="BD76" i="7"/>
  <c r="BC76" i="7"/>
  <c r="BK74" i="7"/>
  <c r="BJ74" i="7"/>
  <c r="BI74" i="7"/>
  <c r="BH74" i="7"/>
  <c r="BG74" i="7"/>
  <c r="BF74" i="7"/>
  <c r="BE74" i="7"/>
  <c r="BD74" i="7"/>
  <c r="BC74" i="7"/>
  <c r="BJ73" i="7"/>
  <c r="BI72" i="7"/>
  <c r="BH72" i="7"/>
  <c r="BG72" i="7"/>
  <c r="BF72" i="7"/>
  <c r="BE72" i="7"/>
  <c r="BD72" i="7"/>
  <c r="BC72" i="7"/>
  <c r="BH71" i="7"/>
  <c r="BK63" i="7"/>
  <c r="BJ63" i="7"/>
  <c r="BI63" i="7"/>
  <c r="BH63" i="7"/>
  <c r="BG63" i="7"/>
  <c r="BF63" i="7"/>
  <c r="BE63" i="7"/>
  <c r="BD63" i="7"/>
  <c r="BC63" i="7"/>
  <c r="BB59" i="7"/>
  <c r="BJ53" i="7"/>
  <c r="BI53" i="7"/>
  <c r="BH53" i="7"/>
  <c r="BG53" i="7"/>
  <c r="BF53" i="7"/>
  <c r="BE53" i="7"/>
  <c r="BD53" i="7"/>
  <c r="BC53" i="7"/>
  <c r="BK53" i="7"/>
  <c r="BA43" i="7"/>
  <c r="BB43" i="7"/>
  <c r="BJ82" i="7"/>
  <c r="BH80" i="7"/>
  <c r="BG79" i="7"/>
  <c r="BI73" i="7"/>
  <c r="BH73" i="7"/>
  <c r="BG73" i="7"/>
  <c r="BF73" i="7"/>
  <c r="BE73" i="7"/>
  <c r="BD73" i="7"/>
  <c r="BC73" i="7"/>
  <c r="BG71" i="7"/>
  <c r="BF71" i="7"/>
  <c r="BE71" i="7"/>
  <c r="BD71" i="7"/>
  <c r="BC71" i="7"/>
  <c r="BG68" i="7"/>
  <c r="BF68" i="7"/>
  <c r="BE68" i="7"/>
  <c r="BD68" i="7"/>
  <c r="BC68" i="7"/>
  <c r="BK66" i="7"/>
  <c r="BE66" i="7"/>
  <c r="BD66" i="7"/>
  <c r="BC66" i="7"/>
  <c r="BA33" i="7"/>
  <c r="BB33" i="7"/>
  <c r="BK68" i="7"/>
  <c r="BJ68" i="7"/>
  <c r="BI68" i="7"/>
  <c r="BH68" i="7"/>
  <c r="BJ66" i="7"/>
  <c r="BI66" i="7"/>
  <c r="BH66" i="7"/>
  <c r="BG66" i="7"/>
  <c r="BF66" i="7"/>
  <c r="BF64" i="7"/>
  <c r="BE64" i="7"/>
  <c r="BD64" i="7"/>
  <c r="BC64" i="7"/>
  <c r="G58" i="7"/>
  <c r="AC58" i="7"/>
  <c r="G43" i="7"/>
  <c r="BK42" i="7"/>
  <c r="BJ42" i="7"/>
  <c r="BI42" i="7"/>
  <c r="BH42" i="7"/>
  <c r="BG42" i="7"/>
  <c r="BF42" i="7"/>
  <c r="BE42" i="7"/>
  <c r="BD42" i="7"/>
  <c r="BC42" i="7"/>
  <c r="BJ62" i="7"/>
  <c r="BK55" i="7"/>
  <c r="BJ54" i="7"/>
  <c r="BI54" i="7"/>
  <c r="BH54" i="7"/>
  <c r="BG54" i="7"/>
  <c r="BF54" i="7"/>
  <c r="BE54" i="7"/>
  <c r="BD54" i="7"/>
  <c r="BC54" i="7"/>
  <c r="BF48" i="7"/>
  <c r="BE48" i="7"/>
  <c r="BD48" i="7"/>
  <c r="BC48" i="7"/>
  <c r="BK64" i="7"/>
  <c r="BJ64" i="7"/>
  <c r="BI62" i="7"/>
  <c r="BH62" i="7"/>
  <c r="BG60" i="7"/>
  <c r="BF60" i="7"/>
  <c r="BK56" i="7"/>
  <c r="BJ56" i="7"/>
  <c r="BJ55" i="7"/>
  <c r="BI55" i="7"/>
  <c r="BH55" i="7"/>
  <c r="BG55" i="7"/>
  <c r="BF55" i="7"/>
  <c r="BE55" i="7"/>
  <c r="BD55" i="7"/>
  <c r="BC55" i="7"/>
  <c r="BK52" i="7"/>
  <c r="BJ52" i="7"/>
  <c r="BE37" i="7"/>
  <c r="BD37" i="7"/>
  <c r="BC37" i="7"/>
  <c r="BK29" i="7"/>
  <c r="BJ29" i="7"/>
  <c r="BI29" i="7"/>
  <c r="BH29" i="7"/>
  <c r="BG29" i="7"/>
  <c r="BF29" i="7"/>
  <c r="BE29" i="7"/>
  <c r="BD29" i="7"/>
  <c r="BC29" i="7"/>
  <c r="BI64" i="7"/>
  <c r="BG62" i="7"/>
  <c r="BF62" i="7"/>
  <c r="BE62" i="7"/>
  <c r="BD62" i="7"/>
  <c r="BC62" i="7"/>
  <c r="BK58" i="7"/>
  <c r="BJ58" i="7"/>
  <c r="BI58" i="7"/>
  <c r="BH58" i="7"/>
  <c r="BG58" i="7"/>
  <c r="BF58" i="7"/>
  <c r="BE58" i="7"/>
  <c r="BD58" i="7"/>
  <c r="BC58" i="7"/>
  <c r="BJ57" i="7"/>
  <c r="BI57" i="7"/>
  <c r="BH57" i="7"/>
  <c r="BG57" i="7"/>
  <c r="BF57" i="7"/>
  <c r="BE57" i="7"/>
  <c r="BD57" i="7"/>
  <c r="BC57" i="7"/>
  <c r="BI56" i="7"/>
  <c r="BH56" i="7"/>
  <c r="BG56" i="7"/>
  <c r="BF56" i="7"/>
  <c r="BE56" i="7"/>
  <c r="BD56" i="7"/>
  <c r="BC56" i="7"/>
  <c r="BI52" i="7"/>
  <c r="BH52" i="7"/>
  <c r="BG52" i="7"/>
  <c r="BF52" i="7"/>
  <c r="BE52" i="7"/>
  <c r="BD52" i="7"/>
  <c r="BC52" i="7"/>
  <c r="BH50" i="7"/>
  <c r="BG50" i="7"/>
  <c r="BF50" i="7"/>
  <c r="BE50" i="7"/>
  <c r="BD50" i="7"/>
  <c r="BC50" i="7"/>
  <c r="BK50" i="7"/>
  <c r="BJ50" i="7"/>
  <c r="BI50" i="7"/>
  <c r="BG46" i="7"/>
  <c r="BF46" i="7"/>
  <c r="BE46" i="7"/>
  <c r="BD46" i="7"/>
  <c r="BC46" i="7"/>
  <c r="BJ49" i="7"/>
  <c r="BI49" i="7"/>
  <c r="BH49" i="7"/>
  <c r="BG49" i="7"/>
  <c r="BF49" i="7"/>
  <c r="BE49" i="7"/>
  <c r="BD49" i="7"/>
  <c r="BC49" i="7"/>
  <c r="BI48" i="7"/>
  <c r="BH48" i="7"/>
  <c r="BG48" i="7"/>
  <c r="BJ41" i="7"/>
  <c r="BI41" i="7"/>
  <c r="BH41" i="7"/>
  <c r="BG41" i="7"/>
  <c r="BF41" i="7"/>
  <c r="BE41" i="7"/>
  <c r="BD41" i="7"/>
  <c r="BC41" i="7"/>
  <c r="BI40" i="7"/>
  <c r="BH40" i="7"/>
  <c r="BG40" i="7"/>
  <c r="BF40" i="7"/>
  <c r="BE40" i="7"/>
  <c r="BD40" i="7"/>
  <c r="BC40" i="7"/>
  <c r="BI37" i="7"/>
  <c r="BJ34" i="7"/>
  <c r="BI34" i="7"/>
  <c r="BH34" i="7"/>
  <c r="BG34" i="7"/>
  <c r="BF34" i="7"/>
  <c r="BE34" i="7"/>
  <c r="BD34" i="7"/>
  <c r="BC34" i="7"/>
  <c r="BK44" i="7"/>
  <c r="BJ44" i="7"/>
  <c r="BI44" i="7"/>
  <c r="BH44" i="7"/>
  <c r="BG44" i="7"/>
  <c r="BF44" i="7"/>
  <c r="BE44" i="7"/>
  <c r="BD44" i="7"/>
  <c r="BC44" i="7"/>
  <c r="BF37" i="7"/>
  <c r="BK45" i="7"/>
  <c r="BJ45" i="7"/>
  <c r="BI45" i="7"/>
  <c r="BH45" i="7"/>
  <c r="BG45" i="7"/>
  <c r="BF45" i="7"/>
  <c r="BE45" i="7"/>
  <c r="BD45" i="7"/>
  <c r="BC45" i="7"/>
  <c r="BI38" i="7"/>
  <c r="BH38" i="7"/>
  <c r="BG38" i="7"/>
  <c r="BF38" i="7"/>
  <c r="BE38" i="7"/>
  <c r="BD38" i="7"/>
  <c r="BC38" i="7"/>
  <c r="BJ31" i="7"/>
  <c r="BI31" i="7"/>
  <c r="BH31" i="7"/>
  <c r="BG31" i="7"/>
  <c r="BF31" i="7"/>
  <c r="BE31" i="7"/>
  <c r="BD31" i="7"/>
  <c r="BC31" i="7"/>
  <c r="BJ12" i="7"/>
  <c r="BK12" i="7"/>
  <c r="BI12" i="7"/>
  <c r="BH12" i="7"/>
  <c r="BG12" i="7"/>
  <c r="BF12" i="7"/>
  <c r="BE12" i="7"/>
  <c r="BD12" i="7"/>
  <c r="BC12" i="7"/>
  <c r="BK47" i="7"/>
  <c r="BJ47" i="7"/>
  <c r="BI47" i="7"/>
  <c r="BH47" i="7"/>
  <c r="BG47" i="7"/>
  <c r="BF47" i="7"/>
  <c r="BE47" i="7"/>
  <c r="BD47" i="7"/>
  <c r="BC47" i="7"/>
  <c r="BK39" i="7"/>
  <c r="BJ39" i="7"/>
  <c r="BI39" i="7"/>
  <c r="BH39" i="7"/>
  <c r="BG39" i="7"/>
  <c r="BF39" i="7"/>
  <c r="BE39" i="7"/>
  <c r="BD39" i="7"/>
  <c r="BC39" i="7"/>
  <c r="BH37" i="7"/>
  <c r="BG37" i="7"/>
  <c r="BK35" i="7"/>
  <c r="BJ35" i="7"/>
  <c r="BI35" i="7"/>
  <c r="BH35" i="7"/>
  <c r="BG35" i="7"/>
  <c r="BF35" i="7"/>
  <c r="BE35" i="7"/>
  <c r="BD35" i="7"/>
  <c r="BC35" i="7"/>
  <c r="BK32" i="7"/>
  <c r="BJ32" i="7"/>
  <c r="BI32" i="7"/>
  <c r="BH32" i="7"/>
  <c r="BG32" i="7"/>
  <c r="BF32" i="7"/>
  <c r="BE32" i="7"/>
  <c r="BD32" i="7"/>
  <c r="BC32" i="7"/>
  <c r="AU32" i="7"/>
  <c r="Z32" i="7"/>
  <c r="BG28" i="7"/>
  <c r="BF28" i="7"/>
  <c r="BE28" i="7"/>
  <c r="BD28" i="7"/>
  <c r="BC28" i="7"/>
  <c r="BI27" i="7"/>
  <c r="BH27" i="7"/>
  <c r="BG27" i="7"/>
  <c r="BF27" i="7"/>
  <c r="BE27" i="7"/>
  <c r="BD27" i="7"/>
  <c r="BC27" i="7"/>
  <c r="K33" i="4"/>
  <c r="L33" i="4"/>
  <c r="Z21" i="7"/>
  <c r="BK13" i="7"/>
  <c r="BJ13" i="7"/>
  <c r="BI13" i="7"/>
  <c r="BH13" i="7"/>
  <c r="BG13" i="7"/>
  <c r="BF13" i="7"/>
  <c r="BE13" i="7"/>
  <c r="BD13" i="7"/>
  <c r="BC13" i="7"/>
  <c r="BK24" i="7"/>
  <c r="K21" i="4"/>
  <c r="L21" i="4"/>
  <c r="BI30" i="7"/>
  <c r="BE26" i="7"/>
  <c r="BD26" i="7"/>
  <c r="BC26" i="7"/>
  <c r="BK25" i="7"/>
  <c r="BJ24" i="7"/>
  <c r="BI23" i="7"/>
  <c r="BH23" i="7"/>
  <c r="BG23" i="7"/>
  <c r="BF23" i="7"/>
  <c r="BE23" i="7"/>
  <c r="BD23" i="7"/>
  <c r="BC23" i="7"/>
  <c r="BK14" i="7"/>
  <c r="BJ14" i="7"/>
  <c r="BI14" i="7"/>
  <c r="BH14" i="7"/>
  <c r="BG14" i="7"/>
  <c r="BF14" i="7"/>
  <c r="BE14" i="7"/>
  <c r="BD14" i="7"/>
  <c r="BC14" i="7"/>
  <c r="K39" i="4"/>
  <c r="L39" i="4"/>
  <c r="BH30" i="7"/>
  <c r="BG30" i="7"/>
  <c r="BF30" i="7"/>
  <c r="BE30" i="7"/>
  <c r="BD30" i="7"/>
  <c r="BC30" i="7"/>
  <c r="BJ25" i="7"/>
  <c r="BI24" i="7"/>
  <c r="BJ19" i="7"/>
  <c r="BI19" i="7"/>
  <c r="BK19" i="7"/>
  <c r="BJ15" i="7"/>
  <c r="BI15" i="7"/>
  <c r="BH15" i="7"/>
  <c r="BG15" i="7"/>
  <c r="BF15" i="7"/>
  <c r="BE15" i="7"/>
  <c r="BD15" i="7"/>
  <c r="BC15" i="7"/>
  <c r="BK11" i="7"/>
  <c r="BJ11" i="7"/>
  <c r="BI11" i="7"/>
  <c r="BH11" i="7"/>
  <c r="BG11" i="7"/>
  <c r="BF11" i="7"/>
  <c r="BE11" i="7"/>
  <c r="BD11" i="7"/>
  <c r="BC11" i="7"/>
  <c r="BJ3" i="7"/>
  <c r="BI3" i="7"/>
  <c r="BH3" i="7"/>
  <c r="BG3" i="7"/>
  <c r="BF3" i="7"/>
  <c r="BE3" i="7"/>
  <c r="BD3" i="7"/>
  <c r="BC3" i="7"/>
  <c r="BK3" i="7"/>
  <c r="BI25" i="7"/>
  <c r="BH25" i="7"/>
  <c r="BG25" i="7"/>
  <c r="BF25" i="7"/>
  <c r="BE25" i="7"/>
  <c r="BD25" i="7"/>
  <c r="BC25" i="7"/>
  <c r="BH24" i="7"/>
  <c r="BG24" i="7"/>
  <c r="BF24" i="7"/>
  <c r="BE24" i="7"/>
  <c r="BD24" i="7"/>
  <c r="BC24" i="7"/>
  <c r="BJ18" i="7"/>
  <c r="BI18" i="7"/>
  <c r="BH18" i="7"/>
  <c r="BG18" i="7"/>
  <c r="BF18" i="7"/>
  <c r="BE18" i="7"/>
  <c r="BD18" i="7"/>
  <c r="BC18" i="7"/>
  <c r="BK18" i="7"/>
  <c r="K27" i="4"/>
  <c r="BJ22" i="7"/>
  <c r="BI22" i="7"/>
  <c r="BH22" i="7"/>
  <c r="BG22" i="7"/>
  <c r="BF22" i="7"/>
  <c r="BE22" i="7"/>
  <c r="BD22" i="7"/>
  <c r="BC22" i="7"/>
  <c r="BH19" i="7"/>
  <c r="BG19" i="7"/>
  <c r="BF19" i="7"/>
  <c r="BE19" i="7"/>
  <c r="BD19" i="7"/>
  <c r="BC19" i="7"/>
  <c r="BJ17" i="7"/>
  <c r="BI17" i="7"/>
  <c r="BH17" i="7"/>
  <c r="BG17" i="7"/>
  <c r="BF17" i="7"/>
  <c r="BE17" i="7"/>
  <c r="BD17" i="7"/>
  <c r="BC17" i="7"/>
  <c r="BK15" i="7"/>
  <c r="BL2" i="7"/>
  <c r="BL20" i="7"/>
  <c r="AU22" i="7"/>
  <c r="BL21" i="7"/>
  <c r="AY6" i="7"/>
  <c r="AY5" i="7"/>
  <c r="AY4" i="7"/>
  <c r="J33" i="4"/>
  <c r="M33" i="4"/>
  <c r="J21" i="4"/>
  <c r="M21" i="4"/>
  <c r="BL10" i="7"/>
  <c r="BL9" i="7"/>
  <c r="AY2" i="7"/>
  <c r="BL16" i="7"/>
  <c r="BL8" i="7"/>
  <c r="BL7" i="7"/>
  <c r="BL6" i="7"/>
  <c r="BL5" i="7"/>
  <c r="BL4" i="7"/>
  <c r="J39" i="4"/>
  <c r="M39" i="4"/>
  <c r="J27" i="4"/>
  <c r="M27" i="4"/>
  <c r="J15" i="4"/>
  <c r="M15" i="4"/>
  <c r="BB49" i="7"/>
  <c r="BA49" i="7"/>
  <c r="BG70" i="10"/>
  <c r="BH70" i="10"/>
  <c r="BG64" i="11"/>
  <c r="BH64" i="11"/>
  <c r="BG63" i="11"/>
  <c r="BH63" i="11"/>
  <c r="AP51" i="11"/>
  <c r="AN51" i="11"/>
  <c r="AH51" i="11" s="1"/>
  <c r="AQ51" i="11"/>
  <c r="AO51" i="11"/>
  <c r="BB14" i="7"/>
  <c r="BA14" i="7"/>
  <c r="BA38" i="7"/>
  <c r="BB38" i="7"/>
  <c r="BB34" i="7"/>
  <c r="BA34" i="7"/>
  <c r="BA57" i="7"/>
  <c r="BB57" i="7"/>
  <c r="BA68" i="7"/>
  <c r="BB68" i="7"/>
  <c r="BA72" i="7"/>
  <c r="BB72" i="7"/>
  <c r="BA86" i="7"/>
  <c r="BB86" i="7"/>
  <c r="BB94" i="7"/>
  <c r="BA94" i="7"/>
  <c r="BG25" i="10"/>
  <c r="BH25" i="10"/>
  <c r="AQ38" i="10"/>
  <c r="AO38" i="10"/>
  <c r="AP38" i="10"/>
  <c r="BH18" i="10"/>
  <c r="BG18" i="10"/>
  <c r="BH45" i="10"/>
  <c r="BG45" i="10"/>
  <c r="BG83" i="10"/>
  <c r="BH83" i="10"/>
  <c r="BG62" i="10"/>
  <c r="BH62" i="10"/>
  <c r="BG93" i="10"/>
  <c r="BH93" i="10"/>
  <c r="BG76" i="10"/>
  <c r="BH76" i="10"/>
  <c r="AO50" i="11"/>
  <c r="AP50" i="11"/>
  <c r="AQ50" i="11"/>
  <c r="BG37" i="11"/>
  <c r="BF37" i="11"/>
  <c r="BD37" i="11" s="1"/>
  <c r="BH37" i="11"/>
  <c r="BG65" i="11"/>
  <c r="BH65" i="11"/>
  <c r="BH54" i="11"/>
  <c r="BG54" i="11"/>
  <c r="AO72" i="11"/>
  <c r="AP72" i="11"/>
  <c r="AQ72" i="11"/>
  <c r="BA102" i="7"/>
  <c r="BB102" i="7"/>
  <c r="BG79" i="10"/>
  <c r="BH79" i="10"/>
  <c r="BH51" i="11"/>
  <c r="BG51" i="11"/>
  <c r="BF51" i="11"/>
  <c r="BD51" i="11" s="1"/>
  <c r="BH46" i="11"/>
  <c r="BG46" i="11"/>
  <c r="AQ1954" i="11"/>
  <c r="AO1954" i="11"/>
  <c r="AP1954" i="11"/>
  <c r="BA15" i="7"/>
  <c r="BB15" i="7"/>
  <c r="BB13" i="7"/>
  <c r="BA13" i="7"/>
  <c r="BB39" i="7"/>
  <c r="BA39" i="7"/>
  <c r="BB58" i="7"/>
  <c r="BA58" i="7"/>
  <c r="BA71" i="7"/>
  <c r="BB71" i="7"/>
  <c r="BA53" i="7"/>
  <c r="BB53" i="7"/>
  <c r="BA88" i="7"/>
  <c r="BB88" i="7"/>
  <c r="BG27" i="10"/>
  <c r="BH27" i="10"/>
  <c r="AO22" i="10"/>
  <c r="AQ22" i="10"/>
  <c r="AP22" i="10"/>
  <c r="AO29" i="10"/>
  <c r="AP29" i="10"/>
  <c r="AQ29" i="10"/>
  <c r="BH42" i="10"/>
  <c r="BG42" i="10"/>
  <c r="BG46" i="10"/>
  <c r="BH46" i="10"/>
  <c r="BH39" i="10"/>
  <c r="BG39" i="10"/>
  <c r="BG48" i="10"/>
  <c r="BH48" i="10"/>
  <c r="BG57" i="10"/>
  <c r="BH57" i="10"/>
  <c r="BG85" i="10"/>
  <c r="BH85" i="10"/>
  <c r="BG74" i="10"/>
  <c r="BH74" i="10"/>
  <c r="AO26" i="11"/>
  <c r="AP26" i="11"/>
  <c r="AQ26" i="11"/>
  <c r="BG50" i="11"/>
  <c r="BH50" i="11"/>
  <c r="BF50" i="11"/>
  <c r="BD50" i="11" s="1"/>
  <c r="AP54" i="11"/>
  <c r="AO54" i="11"/>
  <c r="AQ54" i="11"/>
  <c r="BG91" i="11"/>
  <c r="BH91" i="11"/>
  <c r="BG71" i="11"/>
  <c r="BF71" i="11"/>
  <c r="BD71" i="11" s="1"/>
  <c r="BH71" i="11"/>
  <c r="AO71" i="11"/>
  <c r="AP71" i="11"/>
  <c r="AQ71" i="11"/>
  <c r="BB11" i="7"/>
  <c r="BA11" i="7"/>
  <c r="BG26" i="10"/>
  <c r="BH26" i="10"/>
  <c r="BG54" i="10"/>
  <c r="BH54" i="10"/>
  <c r="BH99" i="10"/>
  <c r="BG99" i="10"/>
  <c r="BG55" i="11"/>
  <c r="BH55" i="11"/>
  <c r="BB18" i="7"/>
  <c r="BA18" i="7"/>
  <c r="BA23" i="7"/>
  <c r="BB23" i="7"/>
  <c r="BA44" i="7"/>
  <c r="BB44" i="7"/>
  <c r="BA73" i="7"/>
  <c r="BB73" i="7"/>
  <c r="BA74" i="7"/>
  <c r="BB74" i="7"/>
  <c r="BB90" i="7"/>
  <c r="BA90" i="7"/>
  <c r="BA89" i="7"/>
  <c r="BB89" i="7"/>
  <c r="AO28" i="10"/>
  <c r="AP28" i="10"/>
  <c r="AQ28" i="10"/>
  <c r="AO47" i="10"/>
  <c r="AP47" i="10"/>
  <c r="AQ47" i="10"/>
  <c r="AO40" i="10"/>
  <c r="AP40" i="10"/>
  <c r="AQ40" i="10"/>
  <c r="AO49" i="10"/>
  <c r="AP49" i="10"/>
  <c r="AQ49" i="10"/>
  <c r="BG63" i="10"/>
  <c r="BH63" i="10"/>
  <c r="BG75" i="10"/>
  <c r="BH75" i="10"/>
  <c r="BH58" i="10"/>
  <c r="BG58" i="10"/>
  <c r="BG57" i="11"/>
  <c r="BH57" i="11"/>
  <c r="AQ55" i="11"/>
  <c r="AO55" i="11"/>
  <c r="AN55" i="11"/>
  <c r="AH55" i="11" s="1"/>
  <c r="AP55" i="11"/>
  <c r="BG40" i="11"/>
  <c r="BF40" i="11"/>
  <c r="BD40" i="11" s="1"/>
  <c r="BH40" i="11"/>
  <c r="BG49" i="11"/>
  <c r="BH49" i="11"/>
  <c r="BG69" i="11"/>
  <c r="BH69" i="11"/>
  <c r="BG93" i="11"/>
  <c r="BF93" i="11"/>
  <c r="BD93" i="11" s="1"/>
  <c r="BH93" i="11"/>
  <c r="BH76" i="11"/>
  <c r="BG76" i="11"/>
  <c r="BG77" i="11"/>
  <c r="BH77" i="11"/>
  <c r="BA35" i="7"/>
  <c r="BB35" i="7"/>
  <c r="BG59" i="10"/>
  <c r="BH59" i="10"/>
  <c r="BA55" i="7"/>
  <c r="BB55" i="7"/>
  <c r="BA81" i="7"/>
  <c r="BB81" i="7"/>
  <c r="BA93" i="7"/>
  <c r="BB93" i="7"/>
  <c r="BA96" i="7"/>
  <c r="BB96" i="7"/>
  <c r="BG31" i="10"/>
  <c r="BH31" i="10"/>
  <c r="BG23" i="10"/>
  <c r="BH23" i="10"/>
  <c r="BH24" i="10"/>
  <c r="BG24" i="10"/>
  <c r="BG87" i="10"/>
  <c r="BH87" i="10"/>
  <c r="BG94" i="10"/>
  <c r="BH94" i="10"/>
  <c r="AP53" i="10"/>
  <c r="AO53" i="10"/>
  <c r="AQ53" i="10"/>
  <c r="BG78" i="10"/>
  <c r="BH78" i="10"/>
  <c r="AP50" i="10"/>
  <c r="AQ50" i="10"/>
  <c r="AO50" i="10"/>
  <c r="AP56" i="10"/>
  <c r="AO56" i="10"/>
  <c r="AQ56" i="10"/>
  <c r="BG68" i="10"/>
  <c r="BH68" i="10"/>
  <c r="AQ59" i="11"/>
  <c r="AO59" i="11"/>
  <c r="AN59" i="11"/>
  <c r="AG59" i="11" s="1"/>
  <c r="AP59" i="11"/>
  <c r="BG72" i="11"/>
  <c r="BH72" i="11"/>
  <c r="BG30" i="11"/>
  <c r="BH30" i="11"/>
  <c r="BG89" i="11"/>
  <c r="BH89" i="11"/>
  <c r="BF89" i="11"/>
  <c r="BD89" i="11" s="1"/>
  <c r="BH84" i="11"/>
  <c r="BG84" i="11"/>
  <c r="BG81" i="11"/>
  <c r="BH81" i="11"/>
  <c r="BH58" i="11"/>
  <c r="BG58" i="11"/>
  <c r="BH92" i="11"/>
  <c r="BG92" i="11"/>
  <c r="BF92" i="11"/>
  <c r="BD92" i="11" s="1"/>
  <c r="BG79" i="11"/>
  <c r="BH79" i="11"/>
  <c r="BF79" i="11"/>
  <c r="BD79" i="11" s="1"/>
  <c r="AQ36" i="10"/>
  <c r="AO36" i="10"/>
  <c r="AP36" i="10"/>
  <c r="BG91" i="10"/>
  <c r="BH91" i="10"/>
  <c r="BA24" i="7"/>
  <c r="BB24" i="7"/>
  <c r="BA31" i="7"/>
  <c r="BB31" i="7"/>
  <c r="BA45" i="7"/>
  <c r="BB45" i="7"/>
  <c r="BA41" i="7"/>
  <c r="BB41" i="7"/>
  <c r="BA50" i="7"/>
  <c r="BB50" i="7"/>
  <c r="BA42" i="7"/>
  <c r="BB42" i="7"/>
  <c r="BG30" i="10"/>
  <c r="BH30" i="10"/>
  <c r="BG41" i="10"/>
  <c r="BH41" i="10"/>
  <c r="AO54" i="10"/>
  <c r="AQ54" i="10"/>
  <c r="AP54" i="10"/>
  <c r="BG67" i="10"/>
  <c r="BH67" i="10"/>
  <c r="BG95" i="10"/>
  <c r="BH95" i="10"/>
  <c r="BH53" i="10"/>
  <c r="BG53" i="10"/>
  <c r="BG61" i="10"/>
  <c r="BH61" i="10"/>
  <c r="BG84" i="10"/>
  <c r="BH84" i="10"/>
  <c r="BG61" i="11"/>
  <c r="BH61" i="11"/>
  <c r="BF61" i="11"/>
  <c r="BD61" i="11" s="1"/>
  <c r="BG47" i="11"/>
  <c r="BH47" i="11"/>
  <c r="BF47" i="11"/>
  <c r="BD47" i="11" s="1"/>
  <c r="BH73" i="11"/>
  <c r="BG73" i="11"/>
  <c r="AO48" i="11"/>
  <c r="AP48" i="11"/>
  <c r="AQ48" i="11"/>
  <c r="BG95" i="11"/>
  <c r="BF95" i="11"/>
  <c r="BD95" i="11" s="1"/>
  <c r="BH95" i="11"/>
  <c r="BH96" i="11"/>
  <c r="BG96" i="11"/>
  <c r="BG87" i="11"/>
  <c r="BH87" i="11"/>
  <c r="AP68" i="11"/>
  <c r="AQ68" i="11"/>
  <c r="AO68" i="11"/>
  <c r="AN68" i="11"/>
  <c r="BG85" i="11"/>
  <c r="BH85" i="11"/>
  <c r="BF85" i="11"/>
  <c r="BD85" i="11" s="1"/>
  <c r="AQ60" i="11"/>
  <c r="AO60" i="11"/>
  <c r="AP60" i="11"/>
  <c r="BH88" i="11"/>
  <c r="BG88" i="11"/>
  <c r="BA56" i="7"/>
  <c r="BB56" i="7"/>
  <c r="BG37" i="10"/>
  <c r="BH37" i="10"/>
  <c r="AO30" i="11"/>
  <c r="AP30" i="11"/>
  <c r="AQ30" i="11"/>
  <c r="BA40" i="7"/>
  <c r="BB40" i="7"/>
  <c r="BA25" i="7"/>
  <c r="BB25" i="7"/>
  <c r="BA17" i="7"/>
  <c r="BB17" i="7"/>
  <c r="BA52" i="7"/>
  <c r="BB52" i="7"/>
  <c r="BA29" i="7"/>
  <c r="BB29" i="7"/>
  <c r="BB63" i="7"/>
  <c r="BA63" i="7"/>
  <c r="BA97" i="7"/>
  <c r="BB97" i="7"/>
  <c r="BA78" i="7"/>
  <c r="BB78" i="7"/>
  <c r="AQ34" i="10"/>
  <c r="AO34" i="10"/>
  <c r="AP34" i="10"/>
  <c r="AP42" i="10"/>
  <c r="AQ42" i="10"/>
  <c r="AO42" i="10"/>
  <c r="BG33" i="10"/>
  <c r="BH33" i="10"/>
  <c r="AQ46" i="10"/>
  <c r="AO46" i="10"/>
  <c r="AP46" i="10"/>
  <c r="AO32" i="10"/>
  <c r="AQ32" i="10"/>
  <c r="AP32" i="10"/>
  <c r="AQ30" i="10"/>
  <c r="AO30" i="10"/>
  <c r="AP30" i="10"/>
  <c r="BG71" i="10"/>
  <c r="BH71" i="10"/>
  <c r="BG82" i="10"/>
  <c r="BH82" i="10"/>
  <c r="BG98" i="10"/>
  <c r="BH98" i="10"/>
  <c r="BG100" i="10"/>
  <c r="BH100" i="10"/>
  <c r="BH68" i="11"/>
  <c r="BG68" i="11"/>
  <c r="BG59" i="11"/>
  <c r="BH59" i="11"/>
  <c r="BH62" i="11"/>
  <c r="BG62" i="11"/>
  <c r="BF62" i="11"/>
  <c r="BD62" i="11" s="1"/>
  <c r="BG97" i="11"/>
  <c r="BH97" i="11"/>
  <c r="BG99" i="11"/>
  <c r="BH99" i="11"/>
  <c r="BA22" i="7"/>
  <c r="BB22" i="7"/>
  <c r="BA70" i="7"/>
  <c r="BB70" i="7"/>
  <c r="BG92" i="10"/>
  <c r="BH92" i="10"/>
  <c r="BB47" i="7"/>
  <c r="BA47" i="7"/>
  <c r="BA62" i="7"/>
  <c r="BB62" i="7"/>
  <c r="BB12" i="7"/>
  <c r="BA12" i="7"/>
  <c r="BB32" i="7"/>
  <c r="BA32" i="7"/>
  <c r="BB19" i="7"/>
  <c r="BA19" i="7"/>
  <c r="BB3" i="7"/>
  <c r="BA3" i="7"/>
  <c r="BA30" i="7"/>
  <c r="BB30" i="7"/>
  <c r="BA27" i="7"/>
  <c r="BB27" i="7"/>
  <c r="BA54" i="7"/>
  <c r="BB54" i="7"/>
  <c r="BA61" i="7"/>
  <c r="BB61" i="7"/>
  <c r="BB101" i="7"/>
  <c r="BA101" i="7"/>
  <c r="BB98" i="7"/>
  <c r="BA98" i="7"/>
  <c r="BA82" i="7"/>
  <c r="BB82" i="7"/>
  <c r="AQ26" i="10"/>
  <c r="AP26" i="10"/>
  <c r="AO26" i="10"/>
  <c r="BG28" i="10"/>
  <c r="BH28" i="10"/>
  <c r="AP45" i="10"/>
  <c r="AQ45" i="10"/>
  <c r="AO45" i="10"/>
  <c r="BG35" i="10"/>
  <c r="BH35" i="10"/>
  <c r="AO41" i="10"/>
  <c r="AP41" i="10"/>
  <c r="AQ41" i="10"/>
  <c r="BG86" i="10"/>
  <c r="BH86" i="10"/>
  <c r="BG49" i="10"/>
  <c r="BH49" i="10"/>
  <c r="BG69" i="10"/>
  <c r="BH69" i="10"/>
  <c r="AO1955" i="10"/>
  <c r="AQ1955" i="10"/>
  <c r="AP1955" i="10"/>
  <c r="AO38" i="11"/>
  <c r="AP38" i="11"/>
  <c r="AQ38" i="11"/>
  <c r="AQ63" i="11"/>
  <c r="AO63" i="11"/>
  <c r="AP63" i="11"/>
  <c r="BH80" i="11"/>
  <c r="BG80" i="11"/>
  <c r="BG36" i="11"/>
  <c r="BH36" i="11"/>
  <c r="BL3" i="12"/>
  <c r="BH100" i="11"/>
  <c r="BG100" i="11"/>
  <c r="BH101" i="11"/>
  <c r="BG101" i="11"/>
  <c r="BK8" i="7"/>
  <c r="BI8" i="7"/>
  <c r="BH8" i="7"/>
  <c r="BG8" i="7"/>
  <c r="BF8" i="7"/>
  <c r="BE8" i="7"/>
  <c r="BD8" i="7"/>
  <c r="BC8" i="7"/>
  <c r="BJ8" i="7"/>
  <c r="AL27" i="10"/>
  <c r="J27" i="10"/>
  <c r="AI27" i="10"/>
  <c r="BH51" i="10"/>
  <c r="BG51" i="10"/>
  <c r="AZ35" i="10"/>
  <c r="AY35" i="10"/>
  <c r="AX35" i="10"/>
  <c r="AW35" i="10"/>
  <c r="AV35" i="10"/>
  <c r="AU35" i="10"/>
  <c r="AT35" i="10"/>
  <c r="AS35" i="10"/>
  <c r="AR35" i="10"/>
  <c r="AI55" i="10"/>
  <c r="K55" i="10"/>
  <c r="AL55" i="10"/>
  <c r="BG90" i="10"/>
  <c r="BH90" i="10"/>
  <c r="BQ20" i="11"/>
  <c r="BP20" i="11"/>
  <c r="BO20" i="11"/>
  <c r="BN20" i="11"/>
  <c r="BM20" i="11"/>
  <c r="BL20" i="11"/>
  <c r="BK20" i="11"/>
  <c r="BJ20" i="11"/>
  <c r="BI20" i="11"/>
  <c r="BQ22" i="11"/>
  <c r="BP22" i="11"/>
  <c r="BO22" i="11"/>
  <c r="BN22" i="11"/>
  <c r="BM22" i="11"/>
  <c r="BL22" i="11"/>
  <c r="BK22" i="11"/>
  <c r="BJ22" i="11"/>
  <c r="BI22" i="11"/>
  <c r="I30" i="12"/>
  <c r="AC30" i="12"/>
  <c r="AF30" i="12"/>
  <c r="K54" i="12"/>
  <c r="AC54" i="12"/>
  <c r="AF54" i="12"/>
  <c r="AF67" i="12"/>
  <c r="K67" i="12"/>
  <c r="AC67" i="12"/>
  <c r="BK4" i="7"/>
  <c r="BJ4" i="7"/>
  <c r="BI4" i="7"/>
  <c r="BH4" i="7"/>
  <c r="BG4" i="7"/>
  <c r="BF4" i="7"/>
  <c r="BE4" i="7"/>
  <c r="BD4" i="7"/>
  <c r="BC4" i="7"/>
  <c r="BA76" i="7"/>
  <c r="BB76" i="7"/>
  <c r="BQ2" i="10"/>
  <c r="BO2" i="10"/>
  <c r="BN2" i="10"/>
  <c r="BM2" i="10"/>
  <c r="BL2" i="10"/>
  <c r="BK2" i="10"/>
  <c r="BJ2" i="10"/>
  <c r="BI2" i="10"/>
  <c r="BP2" i="10"/>
  <c r="BG29" i="10"/>
  <c r="BH29" i="10"/>
  <c r="BQ13" i="10"/>
  <c r="BP13" i="10"/>
  <c r="BO13" i="10"/>
  <c r="BN13" i="10"/>
  <c r="BM13" i="10"/>
  <c r="BL13" i="10"/>
  <c r="BK13" i="10"/>
  <c r="BJ13" i="10"/>
  <c r="BI13" i="10"/>
  <c r="AI21" i="10"/>
  <c r="K21" i="10"/>
  <c r="AL21" i="10"/>
  <c r="AI26" i="10"/>
  <c r="AL26" i="10"/>
  <c r="J26" i="10"/>
  <c r="BG38" i="10"/>
  <c r="BH38" i="10"/>
  <c r="BG40" i="10"/>
  <c r="BH40" i="10"/>
  <c r="AN48" i="11"/>
  <c r="AY57" i="10"/>
  <c r="AX57" i="10"/>
  <c r="AW57" i="10"/>
  <c r="AV57" i="10"/>
  <c r="AU57" i="10"/>
  <c r="AT57" i="10"/>
  <c r="AS57" i="10"/>
  <c r="AR57" i="10"/>
  <c r="AZ57" i="10"/>
  <c r="BQ5" i="11"/>
  <c r="BP5" i="11"/>
  <c r="BO5" i="11"/>
  <c r="BN5" i="11"/>
  <c r="BM5" i="11"/>
  <c r="BL5" i="11"/>
  <c r="BK5" i="11"/>
  <c r="BJ5" i="11"/>
  <c r="BI5" i="11"/>
  <c r="AZ60" i="10"/>
  <c r="AY60" i="10"/>
  <c r="AX60" i="10"/>
  <c r="AW60" i="10"/>
  <c r="AV60" i="10"/>
  <c r="AU60" i="10"/>
  <c r="AT60" i="10"/>
  <c r="AS60" i="10"/>
  <c r="AR60" i="10"/>
  <c r="AZ67" i="10"/>
  <c r="AY67" i="10"/>
  <c r="AX67" i="10"/>
  <c r="AW67" i="10"/>
  <c r="AV67" i="10"/>
  <c r="AU67" i="10"/>
  <c r="AT67" i="10"/>
  <c r="AS67" i="10"/>
  <c r="AR67" i="10"/>
  <c r="K40" i="11"/>
  <c r="AI40" i="11"/>
  <c r="AL40" i="11"/>
  <c r="AI28" i="11"/>
  <c r="J28" i="11"/>
  <c r="AL28" i="11"/>
  <c r="AY47" i="11"/>
  <c r="AX47" i="11"/>
  <c r="AW47" i="11"/>
  <c r="AV47" i="11"/>
  <c r="AU47" i="11"/>
  <c r="AT47" i="11"/>
  <c r="AS47" i="11"/>
  <c r="AR47" i="11"/>
  <c r="AZ47" i="11"/>
  <c r="BQ25" i="11"/>
  <c r="BP25" i="11"/>
  <c r="BO25" i="11"/>
  <c r="BN25" i="11"/>
  <c r="BM25" i="11"/>
  <c r="BL25" i="11"/>
  <c r="BK25" i="11"/>
  <c r="BJ25" i="11"/>
  <c r="BI25" i="11"/>
  <c r="AY43" i="11"/>
  <c r="AX43" i="11"/>
  <c r="AW43" i="11"/>
  <c r="AV43" i="11"/>
  <c r="AU43" i="11"/>
  <c r="AT43" i="11"/>
  <c r="AS43" i="11"/>
  <c r="AR43" i="11"/>
  <c r="AZ43" i="11"/>
  <c r="AZ61" i="11"/>
  <c r="AY61" i="11"/>
  <c r="AX61" i="11"/>
  <c r="AW61" i="11"/>
  <c r="AV61" i="11"/>
  <c r="AU61" i="11"/>
  <c r="AT61" i="11"/>
  <c r="AS61" i="11"/>
  <c r="AR61" i="11"/>
  <c r="BQ32" i="11"/>
  <c r="BP32" i="11"/>
  <c r="BO32" i="11"/>
  <c r="BN32" i="11"/>
  <c r="BM32" i="11"/>
  <c r="BL32" i="11"/>
  <c r="BK32" i="11"/>
  <c r="BJ32" i="11"/>
  <c r="BI32" i="11"/>
  <c r="BQ21" i="11"/>
  <c r="BP21" i="11"/>
  <c r="BO21" i="11"/>
  <c r="BN21" i="11"/>
  <c r="BM21" i="11"/>
  <c r="BL21" i="11"/>
  <c r="BK21" i="11"/>
  <c r="BJ21" i="11"/>
  <c r="BI21" i="11"/>
  <c r="BQ16" i="11"/>
  <c r="BP16" i="11"/>
  <c r="BO16" i="11"/>
  <c r="BN16" i="11"/>
  <c r="BM16" i="11"/>
  <c r="BL16" i="11"/>
  <c r="BK16" i="11"/>
  <c r="BJ16" i="11"/>
  <c r="BI16" i="11"/>
  <c r="BQ27" i="11"/>
  <c r="BP27" i="11"/>
  <c r="BO27" i="11"/>
  <c r="BN27" i="11"/>
  <c r="BM27" i="11"/>
  <c r="BL27" i="11"/>
  <c r="BK27" i="11"/>
  <c r="BJ27" i="11"/>
  <c r="BI27" i="11"/>
  <c r="AY24" i="11"/>
  <c r="AX24" i="11"/>
  <c r="AW24" i="11"/>
  <c r="AV24" i="11"/>
  <c r="AU24" i="11"/>
  <c r="AT24" i="11"/>
  <c r="AS24" i="11"/>
  <c r="AR24" i="11"/>
  <c r="AZ24" i="11"/>
  <c r="AI54" i="11"/>
  <c r="AL54" i="11"/>
  <c r="K54" i="11"/>
  <c r="AU69" i="12"/>
  <c r="AZ67" i="11"/>
  <c r="AY67" i="11"/>
  <c r="AX67" i="11"/>
  <c r="AW67" i="11"/>
  <c r="AV67" i="11"/>
  <c r="AU67" i="11"/>
  <c r="AT67" i="11"/>
  <c r="AS67" i="11"/>
  <c r="AR67" i="11"/>
  <c r="AL64" i="11"/>
  <c r="K64" i="11"/>
  <c r="AI64" i="11"/>
  <c r="AI70" i="11"/>
  <c r="AL70" i="11"/>
  <c r="K70" i="11"/>
  <c r="AC22" i="12"/>
  <c r="AF22" i="12"/>
  <c r="K22" i="12"/>
  <c r="AC57" i="12"/>
  <c r="J57" i="12"/>
  <c r="K57" i="12"/>
  <c r="BG34" i="10"/>
  <c r="BH34" i="10"/>
  <c r="AX39" i="10"/>
  <c r="AW39" i="10"/>
  <c r="AV39" i="10"/>
  <c r="AU39" i="10"/>
  <c r="AT39" i="10"/>
  <c r="AS39" i="10"/>
  <c r="AR39" i="10"/>
  <c r="AY39" i="10"/>
  <c r="AZ39" i="10"/>
  <c r="BP4" i="11"/>
  <c r="BO4" i="11"/>
  <c r="BN4" i="11"/>
  <c r="BM4" i="11"/>
  <c r="BL4" i="11"/>
  <c r="BK4" i="11"/>
  <c r="BJ4" i="11"/>
  <c r="BI4" i="11"/>
  <c r="BQ4" i="11"/>
  <c r="AI67" i="10"/>
  <c r="AL67" i="10"/>
  <c r="K67" i="10"/>
  <c r="BQ31" i="11"/>
  <c r="BP31" i="11"/>
  <c r="BO31" i="11"/>
  <c r="BN31" i="11"/>
  <c r="BM31" i="11"/>
  <c r="BL31" i="11"/>
  <c r="BK31" i="11"/>
  <c r="BJ31" i="11"/>
  <c r="BI31" i="11"/>
  <c r="AY64" i="11"/>
  <c r="AX64" i="11"/>
  <c r="AW64" i="11"/>
  <c r="AV64" i="11"/>
  <c r="AU64" i="11"/>
  <c r="AT64" i="11"/>
  <c r="AS64" i="11"/>
  <c r="AR64" i="11"/>
  <c r="AZ64" i="11"/>
  <c r="L27" i="4"/>
  <c r="AT32" i="7"/>
  <c r="AS32" i="7" s="1"/>
  <c r="AR32" i="7" s="1"/>
  <c r="AQ32" i="7" s="1"/>
  <c r="AP32" i="7"/>
  <c r="AO32" i="7" s="1"/>
  <c r="AN32" i="7" s="1"/>
  <c r="AM32" i="7" s="1"/>
  <c r="AL32" i="7" s="1"/>
  <c r="BA64" i="7"/>
  <c r="BB64" i="7"/>
  <c r="AC60" i="7"/>
  <c r="AF60" i="7"/>
  <c r="J60" i="7"/>
  <c r="BA100" i="7"/>
  <c r="BB100" i="7"/>
  <c r="BQ15" i="10"/>
  <c r="BP15" i="10"/>
  <c r="BO15" i="10"/>
  <c r="BN15" i="10"/>
  <c r="BM15" i="10"/>
  <c r="BL15" i="10"/>
  <c r="BK15" i="10"/>
  <c r="BJ15" i="10"/>
  <c r="BI15" i="10"/>
  <c r="AY24" i="10"/>
  <c r="AX24" i="10"/>
  <c r="AW24" i="10"/>
  <c r="AV24" i="10"/>
  <c r="AU24" i="10"/>
  <c r="AT24" i="10"/>
  <c r="AS24" i="10"/>
  <c r="AR24" i="10"/>
  <c r="AZ24" i="10"/>
  <c r="BG43" i="10"/>
  <c r="BH43" i="10"/>
  <c r="BG55" i="10"/>
  <c r="BH55" i="10"/>
  <c r="BG32" i="10"/>
  <c r="BH32" i="10"/>
  <c r="AL33" i="10"/>
  <c r="K33" i="10"/>
  <c r="AI33" i="10"/>
  <c r="AY55" i="10"/>
  <c r="AX55" i="10"/>
  <c r="AW55" i="10"/>
  <c r="AV55" i="10"/>
  <c r="AU55" i="10"/>
  <c r="AT55" i="10"/>
  <c r="AS55" i="10"/>
  <c r="AR55" i="10"/>
  <c r="AZ55" i="10"/>
  <c r="K57" i="10"/>
  <c r="AI57" i="10"/>
  <c r="AL57" i="10"/>
  <c r="AI65" i="10"/>
  <c r="AL65" i="10"/>
  <c r="K65" i="10"/>
  <c r="AL71" i="10"/>
  <c r="K71" i="10"/>
  <c r="AI71" i="10"/>
  <c r="BQ9" i="11"/>
  <c r="BP9" i="11"/>
  <c r="BO9" i="11"/>
  <c r="BN9" i="11"/>
  <c r="BM9" i="11"/>
  <c r="BL9" i="11"/>
  <c r="BK9" i="11"/>
  <c r="BJ9" i="11"/>
  <c r="BI9" i="11"/>
  <c r="I60" i="10"/>
  <c r="AI60" i="10"/>
  <c r="AL60" i="10"/>
  <c r="AZ62" i="10"/>
  <c r="AY62" i="10"/>
  <c r="AX62" i="10"/>
  <c r="AW62" i="10"/>
  <c r="AV62" i="10"/>
  <c r="AU62" i="10"/>
  <c r="AT62" i="10"/>
  <c r="AS62" i="10"/>
  <c r="AR62" i="10"/>
  <c r="AI69" i="10"/>
  <c r="AL69" i="10"/>
  <c r="K69" i="10"/>
  <c r="AZ52" i="11"/>
  <c r="AY52" i="11"/>
  <c r="AX52" i="11"/>
  <c r="AW52" i="11"/>
  <c r="AV52" i="11"/>
  <c r="AU52" i="11"/>
  <c r="AT52" i="11"/>
  <c r="AS52" i="11"/>
  <c r="AR52" i="11"/>
  <c r="K23" i="11"/>
  <c r="AI23" i="11"/>
  <c r="AL23" i="11"/>
  <c r="K38" i="11"/>
  <c r="AI38" i="11"/>
  <c r="AL38" i="11"/>
  <c r="BP18" i="11"/>
  <c r="BO18" i="11"/>
  <c r="BN18" i="11"/>
  <c r="BM18" i="11"/>
  <c r="BL18" i="11"/>
  <c r="BK18" i="11"/>
  <c r="BJ18" i="11"/>
  <c r="BI18" i="11"/>
  <c r="BQ18" i="11"/>
  <c r="BP42" i="11"/>
  <c r="BO42" i="11"/>
  <c r="BN42" i="11"/>
  <c r="BM42" i="11"/>
  <c r="BL42" i="11"/>
  <c r="BK42" i="11"/>
  <c r="BJ42" i="11"/>
  <c r="BI42" i="11"/>
  <c r="BQ42" i="11"/>
  <c r="BQ60" i="11"/>
  <c r="BP60" i="11"/>
  <c r="BO60" i="11"/>
  <c r="BN60" i="11"/>
  <c r="BM60" i="11"/>
  <c r="BL60" i="11"/>
  <c r="BK60" i="11"/>
  <c r="BJ60" i="11"/>
  <c r="BI60" i="11"/>
  <c r="BQ24" i="11"/>
  <c r="BP24" i="11"/>
  <c r="BO24" i="11"/>
  <c r="BN24" i="11"/>
  <c r="BM24" i="11"/>
  <c r="BL24" i="11"/>
  <c r="BK24" i="11"/>
  <c r="BJ24" i="11"/>
  <c r="BI24" i="11"/>
  <c r="AZ29" i="11"/>
  <c r="AY29" i="11"/>
  <c r="AX29" i="11"/>
  <c r="AW29" i="11"/>
  <c r="AV29" i="11"/>
  <c r="AU29" i="11"/>
  <c r="AT29" i="11"/>
  <c r="AS29" i="11"/>
  <c r="AR29" i="11"/>
  <c r="AZ27" i="11"/>
  <c r="AY27" i="11"/>
  <c r="AX27" i="11"/>
  <c r="AW27" i="11"/>
  <c r="AV27" i="11"/>
  <c r="AU27" i="11"/>
  <c r="AT27" i="11"/>
  <c r="AS27" i="11"/>
  <c r="AR27" i="11"/>
  <c r="BQ23" i="11"/>
  <c r="BP23" i="11"/>
  <c r="BO23" i="11"/>
  <c r="BN23" i="11"/>
  <c r="BM23" i="11"/>
  <c r="BL23" i="11"/>
  <c r="BK23" i="11"/>
  <c r="BJ23" i="11"/>
  <c r="BI23" i="11"/>
  <c r="BQ19" i="11"/>
  <c r="BP19" i="11"/>
  <c r="BO19" i="11"/>
  <c r="BN19" i="11"/>
  <c r="BM19" i="11"/>
  <c r="BL19" i="11"/>
  <c r="BK19" i="11"/>
  <c r="BJ19" i="11"/>
  <c r="BI19" i="11"/>
  <c r="BG83" i="11"/>
  <c r="BF83" i="11"/>
  <c r="BD83" i="11" s="1"/>
  <c r="BH83" i="11"/>
  <c r="AB15" i="12"/>
  <c r="BL2" i="12"/>
  <c r="AZ70" i="11"/>
  <c r="AY70" i="11"/>
  <c r="AX70" i="11"/>
  <c r="AW70" i="11"/>
  <c r="AV70" i="11"/>
  <c r="AU70" i="11"/>
  <c r="AT70" i="11"/>
  <c r="AS70" i="11"/>
  <c r="AR70" i="11"/>
  <c r="AF31" i="12"/>
  <c r="K31" i="12"/>
  <c r="AC31" i="12"/>
  <c r="AC55" i="12"/>
  <c r="AF55" i="12"/>
  <c r="J55" i="12"/>
  <c r="K55" i="12"/>
  <c r="K66" i="12"/>
  <c r="AC66" i="12"/>
  <c r="AF66" i="12"/>
  <c r="K50" i="12"/>
  <c r="AC50" i="12"/>
  <c r="AF50" i="12"/>
  <c r="AC52" i="12"/>
  <c r="AF52" i="12"/>
  <c r="K52" i="12"/>
  <c r="AZ66" i="11"/>
  <c r="AY66" i="11"/>
  <c r="AX66" i="11"/>
  <c r="AW66" i="11"/>
  <c r="AV66" i="11"/>
  <c r="AU66" i="11"/>
  <c r="AT66" i="11"/>
  <c r="AS66" i="11"/>
  <c r="AR66" i="11"/>
  <c r="AC43" i="12"/>
  <c r="AF43" i="12"/>
  <c r="K43" i="12"/>
  <c r="BA80" i="7"/>
  <c r="BB80" i="7"/>
  <c r="AZ23" i="10"/>
  <c r="AY23" i="10"/>
  <c r="AX23" i="10"/>
  <c r="AW23" i="10"/>
  <c r="AV23" i="10"/>
  <c r="AU23" i="10"/>
  <c r="AT23" i="10"/>
  <c r="AS23" i="10"/>
  <c r="AR23" i="10"/>
  <c r="BG101" i="10"/>
  <c r="BH101" i="10"/>
  <c r="AZ69" i="10"/>
  <c r="AY69" i="10"/>
  <c r="AX69" i="10"/>
  <c r="AW69" i="10"/>
  <c r="AV69" i="10"/>
  <c r="AU69" i="10"/>
  <c r="AT69" i="10"/>
  <c r="AS69" i="10"/>
  <c r="AR69" i="10"/>
  <c r="AX34" i="11"/>
  <c r="AW34" i="11"/>
  <c r="AV34" i="11"/>
  <c r="AU34" i="11"/>
  <c r="AT34" i="11"/>
  <c r="AS34" i="11"/>
  <c r="AR34" i="11"/>
  <c r="AZ34" i="11"/>
  <c r="AY34" i="11"/>
  <c r="BK5" i="7"/>
  <c r="BJ5" i="7"/>
  <c r="BI5" i="7"/>
  <c r="BH5" i="7"/>
  <c r="BG5" i="7"/>
  <c r="BF5" i="7"/>
  <c r="BE5" i="7"/>
  <c r="BD5" i="7"/>
  <c r="BC5" i="7"/>
  <c r="BA67" i="7"/>
  <c r="BB67" i="7"/>
  <c r="BP4" i="10"/>
  <c r="BO4" i="10"/>
  <c r="BN4" i="10"/>
  <c r="BM4" i="10"/>
  <c r="BL4" i="10"/>
  <c r="BK4" i="10"/>
  <c r="BJ4" i="10"/>
  <c r="BI4" i="10"/>
  <c r="BQ4" i="10"/>
  <c r="BP3" i="10"/>
  <c r="BO3" i="10"/>
  <c r="BN3" i="10"/>
  <c r="BM3" i="10"/>
  <c r="BL3" i="10"/>
  <c r="BK3" i="10"/>
  <c r="BJ3" i="10"/>
  <c r="BI3" i="10"/>
  <c r="BQ3" i="10"/>
  <c r="BQ7" i="10"/>
  <c r="BP7" i="10"/>
  <c r="BO7" i="10"/>
  <c r="BN7" i="10"/>
  <c r="BM7" i="10"/>
  <c r="BL7" i="10"/>
  <c r="BK7" i="10"/>
  <c r="BJ7" i="10"/>
  <c r="BI7" i="10"/>
  <c r="BP19" i="10"/>
  <c r="BO19" i="10"/>
  <c r="BN19" i="10"/>
  <c r="BM19" i="10"/>
  <c r="BL19" i="10"/>
  <c r="BK19" i="10"/>
  <c r="BJ19" i="10"/>
  <c r="BI19" i="10"/>
  <c r="BQ19" i="10"/>
  <c r="K25" i="10"/>
  <c r="AI25" i="10"/>
  <c r="AL25" i="10"/>
  <c r="AI31" i="10"/>
  <c r="K31" i="10"/>
  <c r="AL31" i="10"/>
  <c r="AZ37" i="10"/>
  <c r="AY37" i="10"/>
  <c r="AX37" i="10"/>
  <c r="AW37" i="10"/>
  <c r="AV37" i="10"/>
  <c r="AU37" i="10"/>
  <c r="AT37" i="10"/>
  <c r="AS37" i="10"/>
  <c r="AR37" i="10"/>
  <c r="AZ48" i="10"/>
  <c r="AY48" i="10"/>
  <c r="AX48" i="10"/>
  <c r="AW48" i="10"/>
  <c r="AV48" i="10"/>
  <c r="AU48" i="10"/>
  <c r="AT48" i="10"/>
  <c r="AS48" i="10"/>
  <c r="AR48" i="10"/>
  <c r="AZ58" i="10"/>
  <c r="AY58" i="10"/>
  <c r="AX58" i="10"/>
  <c r="AW58" i="10"/>
  <c r="AV58" i="10"/>
  <c r="AU58" i="10"/>
  <c r="AT58" i="10"/>
  <c r="AS58" i="10"/>
  <c r="AR58" i="10"/>
  <c r="AI58" i="10"/>
  <c r="AL58" i="10"/>
  <c r="J58" i="10"/>
  <c r="AY61" i="10"/>
  <c r="AX61" i="10"/>
  <c r="AW61" i="10"/>
  <c r="AV61" i="10"/>
  <c r="AU61" i="10"/>
  <c r="AT61" i="10"/>
  <c r="AS61" i="10"/>
  <c r="AR61" i="10"/>
  <c r="AZ61" i="10"/>
  <c r="BH73" i="10"/>
  <c r="BG73" i="10"/>
  <c r="AZ63" i="10"/>
  <c r="AY63" i="10"/>
  <c r="AX63" i="10"/>
  <c r="AW63" i="10"/>
  <c r="AV63" i="10"/>
  <c r="AU63" i="10"/>
  <c r="AT63" i="10"/>
  <c r="AS63" i="10"/>
  <c r="AR63" i="10"/>
  <c r="AZ58" i="11"/>
  <c r="AY58" i="11"/>
  <c r="AX58" i="11"/>
  <c r="AW58" i="11"/>
  <c r="AV58" i="11"/>
  <c r="AU58" i="11"/>
  <c r="AT58" i="11"/>
  <c r="AS58" i="11"/>
  <c r="AR58" i="11"/>
  <c r="AZ57" i="11"/>
  <c r="AY57" i="11"/>
  <c r="AX57" i="11"/>
  <c r="AW57" i="11"/>
  <c r="AV57" i="11"/>
  <c r="AU57" i="11"/>
  <c r="AT57" i="11"/>
  <c r="AS57" i="11"/>
  <c r="AR57" i="11"/>
  <c r="BP10" i="11"/>
  <c r="BO10" i="11"/>
  <c r="BN10" i="11"/>
  <c r="BM10" i="11"/>
  <c r="BL10" i="11"/>
  <c r="BK10" i="11"/>
  <c r="BJ10" i="11"/>
  <c r="BI10" i="11"/>
  <c r="BQ10" i="11"/>
  <c r="AZ44" i="11"/>
  <c r="AY44" i="11"/>
  <c r="AX44" i="11"/>
  <c r="AW44" i="11"/>
  <c r="AV44" i="11"/>
  <c r="AU44" i="11"/>
  <c r="AT44" i="11"/>
  <c r="AS44" i="11"/>
  <c r="AR44" i="11"/>
  <c r="AZ53" i="11"/>
  <c r="AY53" i="11"/>
  <c r="AX53" i="11"/>
  <c r="AW53" i="11"/>
  <c r="AV53" i="11"/>
  <c r="AU53" i="11"/>
  <c r="AT53" i="11"/>
  <c r="AS53" i="11"/>
  <c r="AR53" i="11"/>
  <c r="BP53" i="11"/>
  <c r="BO53" i="11"/>
  <c r="BN53" i="11"/>
  <c r="BM53" i="11"/>
  <c r="BL53" i="11"/>
  <c r="BK53" i="11"/>
  <c r="BJ53" i="11"/>
  <c r="BI53" i="11"/>
  <c r="BQ53" i="11"/>
  <c r="AY25" i="11"/>
  <c r="AX25" i="11"/>
  <c r="AW25" i="11"/>
  <c r="AV25" i="11"/>
  <c r="AU25" i="11"/>
  <c r="AT25" i="11"/>
  <c r="AS25" i="11"/>
  <c r="AR25" i="11"/>
  <c r="AZ25" i="11"/>
  <c r="AY23" i="11"/>
  <c r="AX23" i="11"/>
  <c r="AW23" i="11"/>
  <c r="AV23" i="11"/>
  <c r="AU23" i="11"/>
  <c r="AT23" i="11"/>
  <c r="AS23" i="11"/>
  <c r="AR23" i="11"/>
  <c r="AZ23" i="11"/>
  <c r="BQ12" i="11"/>
  <c r="BP12" i="11"/>
  <c r="BO12" i="11"/>
  <c r="BN12" i="11"/>
  <c r="BM12" i="11"/>
  <c r="BL12" i="11"/>
  <c r="BK12" i="11"/>
  <c r="BJ12" i="11"/>
  <c r="BI12" i="11"/>
  <c r="AI43" i="11"/>
  <c r="AL43" i="11"/>
  <c r="K43" i="11"/>
  <c r="AI68" i="11"/>
  <c r="AL68" i="11"/>
  <c r="K68" i="11"/>
  <c r="K53" i="11"/>
  <c r="AI53" i="11"/>
  <c r="AL53" i="11"/>
  <c r="AI69" i="11"/>
  <c r="AL69" i="11"/>
  <c r="K69" i="11"/>
  <c r="BG78" i="11"/>
  <c r="BF78" i="11"/>
  <c r="BD78" i="11" s="1"/>
  <c r="BH78" i="11"/>
  <c r="AC21" i="12"/>
  <c r="AF21" i="12"/>
  <c r="K21" i="12"/>
  <c r="AC40" i="12"/>
  <c r="AF40" i="12"/>
  <c r="K40" i="12"/>
  <c r="K58" i="12"/>
  <c r="AC58" i="12"/>
  <c r="AF58" i="12"/>
  <c r="AI23" i="10"/>
  <c r="AL23" i="10"/>
  <c r="K23" i="10"/>
  <c r="BG66" i="10"/>
  <c r="BH66" i="10"/>
  <c r="AI55" i="7"/>
  <c r="AT55" i="7"/>
  <c r="AS55" i="7" s="1"/>
  <c r="AR55" i="7" s="1"/>
  <c r="AQ55" i="7" s="1"/>
  <c r="AP55" i="7" s="1"/>
  <c r="AO55" i="7" s="1"/>
  <c r="AN55" i="7" s="1"/>
  <c r="AM55" i="7"/>
  <c r="AL55" i="7" s="1"/>
  <c r="BA95" i="7"/>
  <c r="BB95" i="7"/>
  <c r="BA79" i="7"/>
  <c r="BB79" i="7"/>
  <c r="BP10" i="10"/>
  <c r="BO10" i="10"/>
  <c r="BN10" i="10"/>
  <c r="BM10" i="10"/>
  <c r="BL10" i="10"/>
  <c r="BK10" i="10"/>
  <c r="BJ10" i="10"/>
  <c r="BI10" i="10"/>
  <c r="BQ10" i="10"/>
  <c r="BO22" i="10"/>
  <c r="BN22" i="10"/>
  <c r="BM22" i="10"/>
  <c r="BL22" i="10"/>
  <c r="BK22" i="10"/>
  <c r="BJ22" i="10"/>
  <c r="BI22" i="10"/>
  <c r="BQ22" i="10"/>
  <c r="BP22" i="10"/>
  <c r="BQ20" i="10"/>
  <c r="BP20" i="10"/>
  <c r="BO20" i="10"/>
  <c r="BN20" i="10"/>
  <c r="BM20" i="10"/>
  <c r="BL20" i="10"/>
  <c r="BK20" i="10"/>
  <c r="BJ20" i="10"/>
  <c r="BI20" i="10"/>
  <c r="BH50" i="10"/>
  <c r="BG50" i="10"/>
  <c r="AL47" i="10"/>
  <c r="AI47" i="10"/>
  <c r="K47" i="10"/>
  <c r="AZ31" i="10"/>
  <c r="AY31" i="10"/>
  <c r="AX31" i="10"/>
  <c r="AW31" i="10"/>
  <c r="AV31" i="10"/>
  <c r="AU31" i="10"/>
  <c r="AT31" i="10"/>
  <c r="AS31" i="10"/>
  <c r="AR31" i="10"/>
  <c r="BG47" i="10"/>
  <c r="BH47" i="10"/>
  <c r="AL48" i="10"/>
  <c r="J48" i="10"/>
  <c r="AI48" i="10"/>
  <c r="AZ65" i="10"/>
  <c r="AY65" i="10"/>
  <c r="AX65" i="10"/>
  <c r="AW65" i="10"/>
  <c r="AV65" i="10"/>
  <c r="AU65" i="10"/>
  <c r="AT65" i="10"/>
  <c r="AS65" i="10"/>
  <c r="AR65" i="10"/>
  <c r="AN26" i="11"/>
  <c r="AG26" i="11" s="1"/>
  <c r="AN72" i="11"/>
  <c r="AN30" i="11"/>
  <c r="AG30" i="11" s="1"/>
  <c r="AK30" i="11" s="1"/>
  <c r="AN63" i="11"/>
  <c r="AN60" i="11"/>
  <c r="AG60" i="11" s="1"/>
  <c r="AJ60" i="11" s="1"/>
  <c r="BF36" i="11"/>
  <c r="BD36" i="11" s="1"/>
  <c r="AN71" i="11"/>
  <c r="AH71" i="11" s="1"/>
  <c r="AN50" i="11"/>
  <c r="AG50" i="11" s="1"/>
  <c r="AN54" i="11"/>
  <c r="AN38" i="11"/>
  <c r="BF46" i="11"/>
  <c r="BD46" i="11" s="1"/>
  <c r="BF54" i="11"/>
  <c r="BD54" i="11" s="1"/>
  <c r="BF58" i="11"/>
  <c r="BD58" i="11" s="1"/>
  <c r="BF72" i="11"/>
  <c r="BD72" i="11" s="1"/>
  <c r="BF80" i="11"/>
  <c r="BD80" i="11" s="1"/>
  <c r="BF88" i="11"/>
  <c r="BD88" i="11" s="1"/>
  <c r="BF96" i="11"/>
  <c r="BD96" i="11" s="1"/>
  <c r="BF70" i="11"/>
  <c r="BD70" i="11" s="1"/>
  <c r="BF55" i="11"/>
  <c r="BD55" i="11" s="1"/>
  <c r="BF59" i="11"/>
  <c r="BD59" i="11" s="1"/>
  <c r="BF63" i="11"/>
  <c r="BD63" i="11" s="1"/>
  <c r="BF64" i="11"/>
  <c r="BD64" i="11" s="1"/>
  <c r="BF69" i="11"/>
  <c r="BD69" i="11" s="1"/>
  <c r="BF30" i="11"/>
  <c r="BD30" i="11" s="1"/>
  <c r="BF49" i="11"/>
  <c r="BD49" i="11" s="1"/>
  <c r="BF68" i="11"/>
  <c r="BD68" i="11" s="1"/>
  <c r="BF76" i="11"/>
  <c r="BD76" i="11" s="1"/>
  <c r="BF84" i="11"/>
  <c r="BD84" i="11" s="1"/>
  <c r="BF100" i="11"/>
  <c r="BD100" i="11" s="1"/>
  <c r="BF57" i="11"/>
  <c r="BD57" i="11" s="1"/>
  <c r="BF66" i="11"/>
  <c r="BD66" i="11" s="1"/>
  <c r="BF74" i="11"/>
  <c r="BD74" i="11" s="1"/>
  <c r="BF91" i="11"/>
  <c r="BD91" i="11" s="1"/>
  <c r="BF73" i="11"/>
  <c r="BD73" i="11" s="1"/>
  <c r="BF87" i="11"/>
  <c r="BD87" i="11" s="1"/>
  <c r="AN1954" i="11"/>
  <c r="AG1954" i="11" s="1"/>
  <c r="AK1954" i="11" s="1"/>
  <c r="BF65" i="11"/>
  <c r="BD65" i="11" s="1"/>
  <c r="BF81" i="11"/>
  <c r="BD81" i="11" s="1"/>
  <c r="BF94" i="11"/>
  <c r="BD94" i="11" s="1"/>
  <c r="BF77" i="11"/>
  <c r="BD77" i="11" s="1"/>
  <c r="BF101" i="11"/>
  <c r="BD101" i="11" s="1"/>
  <c r="BF97" i="11"/>
  <c r="BD97" i="11" s="1"/>
  <c r="BF99" i="11"/>
  <c r="BD99" i="11" s="1"/>
  <c r="AZ70" i="10"/>
  <c r="AY70" i="10"/>
  <c r="AX70" i="10"/>
  <c r="AW70" i="10"/>
  <c r="AV70" i="10"/>
  <c r="AU70" i="10"/>
  <c r="AT70" i="10"/>
  <c r="AS70" i="10"/>
  <c r="AR70" i="10"/>
  <c r="BG77" i="10"/>
  <c r="BH77" i="10"/>
  <c r="BQ8" i="11"/>
  <c r="BP8" i="11"/>
  <c r="BO8" i="11"/>
  <c r="BN8" i="11"/>
  <c r="BM8" i="11"/>
  <c r="BL8" i="11"/>
  <c r="BK8" i="11"/>
  <c r="BJ8" i="11"/>
  <c r="BI8" i="11"/>
  <c r="AL62" i="10"/>
  <c r="K62" i="10"/>
  <c r="AI62" i="10"/>
  <c r="BQ56" i="11"/>
  <c r="BP56" i="11"/>
  <c r="BO56" i="11"/>
  <c r="BN56" i="11"/>
  <c r="BM56" i="11"/>
  <c r="BL56" i="11"/>
  <c r="BK56" i="11"/>
  <c r="BJ56" i="11"/>
  <c r="BI56" i="11"/>
  <c r="AY41" i="11"/>
  <c r="AX41" i="11"/>
  <c r="AW41" i="11"/>
  <c r="AV41" i="11"/>
  <c r="AU41" i="11"/>
  <c r="AT41" i="11"/>
  <c r="AS41" i="11"/>
  <c r="AR41" i="11"/>
  <c r="AZ41" i="11"/>
  <c r="BP43" i="11"/>
  <c r="BO43" i="11"/>
  <c r="BN43" i="11"/>
  <c r="BM43" i="11"/>
  <c r="BL43" i="11"/>
  <c r="BK43" i="11"/>
  <c r="BJ43" i="11"/>
  <c r="BI43" i="11"/>
  <c r="BQ43" i="11"/>
  <c r="BQ52" i="11"/>
  <c r="BP52" i="11"/>
  <c r="BO52" i="11"/>
  <c r="BN52" i="11"/>
  <c r="BM52" i="11"/>
  <c r="BL52" i="11"/>
  <c r="BK52" i="11"/>
  <c r="BJ52" i="11"/>
  <c r="BI52" i="11"/>
  <c r="AZ46" i="11"/>
  <c r="AY46" i="11"/>
  <c r="AX46" i="11"/>
  <c r="AW46" i="11"/>
  <c r="AV46" i="11"/>
  <c r="AU46" i="11"/>
  <c r="AT46" i="11"/>
  <c r="AS46" i="11"/>
  <c r="AR46" i="11"/>
  <c r="AZ21" i="11"/>
  <c r="AY21" i="11"/>
  <c r="AX21" i="11"/>
  <c r="AW21" i="11"/>
  <c r="AV21" i="11"/>
  <c r="AU21" i="11"/>
  <c r="AT21" i="11"/>
  <c r="AS21" i="11"/>
  <c r="AR21" i="11"/>
  <c r="BP15" i="11"/>
  <c r="BQ15" i="11"/>
  <c r="BO15" i="11"/>
  <c r="BN15" i="11"/>
  <c r="BM15" i="11"/>
  <c r="BL15" i="11"/>
  <c r="BK15" i="11"/>
  <c r="BJ15" i="11"/>
  <c r="BI15" i="11"/>
  <c r="BP11" i="11"/>
  <c r="BO11" i="11"/>
  <c r="BN11" i="11"/>
  <c r="BM11" i="11"/>
  <c r="BL11" i="11"/>
  <c r="BK11" i="11"/>
  <c r="BJ11" i="11"/>
  <c r="BI11" i="11"/>
  <c r="BQ11" i="11"/>
  <c r="K26" i="11"/>
  <c r="AI26" i="11"/>
  <c r="AL26" i="11"/>
  <c r="AY35" i="11"/>
  <c r="AX35" i="11"/>
  <c r="AW35" i="11"/>
  <c r="AV35" i="11"/>
  <c r="AU35" i="11"/>
  <c r="AT35" i="11"/>
  <c r="AS35" i="11"/>
  <c r="AR35" i="11"/>
  <c r="AZ35" i="11"/>
  <c r="AZ56" i="11"/>
  <c r="AY56" i="11"/>
  <c r="AX56" i="11"/>
  <c r="AW56" i="11"/>
  <c r="AV56" i="11"/>
  <c r="AU56" i="11"/>
  <c r="AT56" i="11"/>
  <c r="AS56" i="11"/>
  <c r="AR56" i="11"/>
  <c r="AC69" i="12"/>
  <c r="K69" i="12"/>
  <c r="AF69" i="12"/>
  <c r="AZ69" i="11"/>
  <c r="AY69" i="11"/>
  <c r="AX69" i="11"/>
  <c r="AW69" i="11"/>
  <c r="AV69" i="11"/>
  <c r="AU69" i="11"/>
  <c r="AT69" i="11"/>
  <c r="AS69" i="11"/>
  <c r="AR69" i="11"/>
  <c r="K31" i="11"/>
  <c r="AI31" i="11"/>
  <c r="AL31" i="11"/>
  <c r="BG90" i="11"/>
  <c r="BF90" i="11"/>
  <c r="BD90" i="11" s="1"/>
  <c r="BH90" i="11"/>
  <c r="AC51" i="12"/>
  <c r="AF51" i="12"/>
  <c r="K51" i="12"/>
  <c r="AC35" i="12"/>
  <c r="AF35" i="12"/>
  <c r="K35" i="12"/>
  <c r="K34" i="12"/>
  <c r="AC34" i="12"/>
  <c r="AF34" i="12"/>
  <c r="K39" i="12"/>
  <c r="AC39" i="12"/>
  <c r="AF39" i="12"/>
  <c r="AL66" i="11"/>
  <c r="K66" i="11"/>
  <c r="AI66" i="11"/>
  <c r="BA60" i="7"/>
  <c r="BB60" i="7"/>
  <c r="BQ8" i="10"/>
  <c r="BP8" i="10"/>
  <c r="BO8" i="10"/>
  <c r="BN8" i="10"/>
  <c r="BM8" i="10"/>
  <c r="BL8" i="10"/>
  <c r="BK8" i="10"/>
  <c r="BJ8" i="10"/>
  <c r="BI8" i="10"/>
  <c r="BP21" i="10"/>
  <c r="BO21" i="10"/>
  <c r="BN21" i="10"/>
  <c r="BM21" i="10"/>
  <c r="BL21" i="10"/>
  <c r="BK21" i="10"/>
  <c r="BJ21" i="10"/>
  <c r="BI21" i="10"/>
  <c r="BQ21" i="10"/>
  <c r="AY33" i="10"/>
  <c r="AX33" i="10"/>
  <c r="AW33" i="10"/>
  <c r="AV33" i="10"/>
  <c r="AU33" i="10"/>
  <c r="AT33" i="10"/>
  <c r="AS33" i="10"/>
  <c r="AR33" i="10"/>
  <c r="AZ33" i="10"/>
  <c r="AZ71" i="10"/>
  <c r="AY71" i="10"/>
  <c r="AX71" i="10"/>
  <c r="AW71" i="10"/>
  <c r="AV71" i="10"/>
  <c r="AU71" i="10"/>
  <c r="AT71" i="10"/>
  <c r="AS71" i="10"/>
  <c r="AR71" i="10"/>
  <c r="BG67" i="11"/>
  <c r="BF67" i="11"/>
  <c r="BD67" i="11" s="1"/>
  <c r="BH67" i="11"/>
  <c r="AZ31" i="11"/>
  <c r="AY31" i="11"/>
  <c r="AX31" i="11"/>
  <c r="AW31" i="11"/>
  <c r="AV31" i="11"/>
  <c r="AU31" i="11"/>
  <c r="AT31" i="11"/>
  <c r="AS31" i="11"/>
  <c r="AR31" i="11"/>
  <c r="AY65" i="11"/>
  <c r="AX65" i="11"/>
  <c r="AW65" i="11"/>
  <c r="AV65" i="11"/>
  <c r="AU65" i="11"/>
  <c r="AT65" i="11"/>
  <c r="AS65" i="11"/>
  <c r="AR65" i="11"/>
  <c r="AZ65" i="11"/>
  <c r="BB26" i="7"/>
  <c r="BA26" i="7"/>
  <c r="AJ1954" i="7"/>
  <c r="AK1954" i="7"/>
  <c r="AI1954" i="7"/>
  <c r="BK6" i="7"/>
  <c r="BJ6" i="7"/>
  <c r="BI6" i="7"/>
  <c r="BH6" i="7"/>
  <c r="BG6" i="7"/>
  <c r="BF6" i="7"/>
  <c r="BE6" i="7"/>
  <c r="BD6" i="7"/>
  <c r="BC6" i="7"/>
  <c r="BK16" i="7"/>
  <c r="BJ16" i="7"/>
  <c r="BI16" i="7"/>
  <c r="BH16" i="7"/>
  <c r="BG16" i="7"/>
  <c r="BF16" i="7"/>
  <c r="BE16" i="7"/>
  <c r="BD16" i="7"/>
  <c r="BC16" i="7"/>
  <c r="BF21" i="7"/>
  <c r="BE21" i="7"/>
  <c r="BD21" i="7"/>
  <c r="BC21" i="7"/>
  <c r="BK21" i="7"/>
  <c r="BJ21" i="7"/>
  <c r="BI21" i="7"/>
  <c r="BH21" i="7"/>
  <c r="BG21" i="7"/>
  <c r="BK20" i="7"/>
  <c r="BJ20" i="7"/>
  <c r="BI20" i="7"/>
  <c r="BH20" i="7"/>
  <c r="BG20" i="7"/>
  <c r="BF20" i="7"/>
  <c r="BE20" i="7"/>
  <c r="BD20" i="7"/>
  <c r="BC20" i="7"/>
  <c r="BB28" i="7"/>
  <c r="BA28" i="7"/>
  <c r="BA92" i="7"/>
  <c r="BB92" i="7"/>
  <c r="AI1956" i="7"/>
  <c r="AJ1956" i="7"/>
  <c r="AK1956" i="7"/>
  <c r="AN36" i="10"/>
  <c r="AG36" i="10" s="1"/>
  <c r="AN45" i="10"/>
  <c r="BF54" i="10"/>
  <c r="BD54" i="10" s="1"/>
  <c r="BF45" i="10"/>
  <c r="BD45" i="10" s="1"/>
  <c r="BF59" i="10"/>
  <c r="BD59" i="10" s="1"/>
  <c r="BF73" i="10"/>
  <c r="BD73" i="10" s="1"/>
  <c r="BF72" i="10"/>
  <c r="BD72" i="10" s="1"/>
  <c r="BQ14" i="10"/>
  <c r="BP14" i="10"/>
  <c r="BO14" i="10"/>
  <c r="BN14" i="10"/>
  <c r="BM14" i="10"/>
  <c r="BL14" i="10"/>
  <c r="BK14" i="10"/>
  <c r="BJ14" i="10"/>
  <c r="BI14" i="10"/>
  <c r="BQ6" i="10"/>
  <c r="BP6" i="10"/>
  <c r="BO6" i="10"/>
  <c r="BN6" i="10"/>
  <c r="BM6" i="10"/>
  <c r="BL6" i="10"/>
  <c r="BK6" i="10"/>
  <c r="BJ6" i="10"/>
  <c r="BI6" i="10"/>
  <c r="BQ16" i="10"/>
  <c r="BP16" i="10"/>
  <c r="BO16" i="10"/>
  <c r="BN16" i="10"/>
  <c r="BM16" i="10"/>
  <c r="BL16" i="10"/>
  <c r="BK16" i="10"/>
  <c r="BJ16" i="10"/>
  <c r="BI16" i="10"/>
  <c r="AZ25" i="10"/>
  <c r="AY25" i="10"/>
  <c r="AX25" i="10"/>
  <c r="AW25" i="10"/>
  <c r="AV25" i="10"/>
  <c r="AU25" i="10"/>
  <c r="AT25" i="10"/>
  <c r="AS25" i="10"/>
  <c r="AR25" i="10"/>
  <c r="K37" i="10"/>
  <c r="AI37" i="10"/>
  <c r="AL37" i="10"/>
  <c r="AZ52" i="10"/>
  <c r="AY52" i="10"/>
  <c r="AX52" i="10"/>
  <c r="AW52" i="10"/>
  <c r="AV52" i="10"/>
  <c r="AU52" i="10"/>
  <c r="AT52" i="10"/>
  <c r="AS52" i="10"/>
  <c r="AR52" i="10"/>
  <c r="BQ2" i="11"/>
  <c r="BP2" i="11"/>
  <c r="BO2" i="11"/>
  <c r="BN2" i="11"/>
  <c r="BM2" i="11"/>
  <c r="BL2" i="11"/>
  <c r="BK2" i="11"/>
  <c r="BJ2" i="11"/>
  <c r="BI2" i="11"/>
  <c r="BH81" i="10"/>
  <c r="BG81" i="10"/>
  <c r="AL63" i="10"/>
  <c r="K63" i="10"/>
  <c r="AI63" i="10"/>
  <c r="AI68" i="10"/>
  <c r="AL68" i="10"/>
  <c r="K68" i="10"/>
  <c r="AL48" i="11"/>
  <c r="K48" i="11"/>
  <c r="AI48" i="11"/>
  <c r="AY62" i="11"/>
  <c r="AX62" i="11"/>
  <c r="AW62" i="11"/>
  <c r="AV62" i="11"/>
  <c r="AU62" i="11"/>
  <c r="AT62" i="11"/>
  <c r="AS62" i="11"/>
  <c r="AR62" i="11"/>
  <c r="AZ62" i="11"/>
  <c r="BG75" i="11"/>
  <c r="BH75" i="11"/>
  <c r="BF75" i="11"/>
  <c r="BD75" i="11" s="1"/>
  <c r="AY49" i="11"/>
  <c r="AX49" i="11"/>
  <c r="AW49" i="11"/>
  <c r="AV49" i="11"/>
  <c r="AU49" i="11"/>
  <c r="AT49" i="11"/>
  <c r="AS49" i="11"/>
  <c r="AR49" i="11"/>
  <c r="AZ49" i="11"/>
  <c r="BQ38" i="11"/>
  <c r="BP38" i="11"/>
  <c r="BO38" i="11"/>
  <c r="BN38" i="11"/>
  <c r="BM38" i="11"/>
  <c r="BL38" i="11"/>
  <c r="BK38" i="11"/>
  <c r="BJ38" i="11"/>
  <c r="BI38" i="11"/>
  <c r="AZ37" i="11"/>
  <c r="AY37" i="11"/>
  <c r="AX37" i="11"/>
  <c r="AW37" i="11"/>
  <c r="AV37" i="11"/>
  <c r="AU37" i="11"/>
  <c r="AT37" i="11"/>
  <c r="AS37" i="11"/>
  <c r="AR37" i="11"/>
  <c r="AZ45" i="11"/>
  <c r="AY45" i="11"/>
  <c r="AX45" i="11"/>
  <c r="AW45" i="11"/>
  <c r="AV45" i="11"/>
  <c r="AU45" i="11"/>
  <c r="AT45" i="11"/>
  <c r="AS45" i="11"/>
  <c r="AR45" i="11"/>
  <c r="BQ45" i="11"/>
  <c r="BP45" i="11"/>
  <c r="BO45" i="11"/>
  <c r="BN45" i="11"/>
  <c r="BM45" i="11"/>
  <c r="BL45" i="11"/>
  <c r="BK45" i="11"/>
  <c r="BJ45" i="11"/>
  <c r="BI45" i="11"/>
  <c r="BQ17" i="11"/>
  <c r="BP17" i="11"/>
  <c r="BO17" i="11"/>
  <c r="BN17" i="11"/>
  <c r="BM17" i="11"/>
  <c r="BL17" i="11"/>
  <c r="BK17" i="11"/>
  <c r="BJ17" i="11"/>
  <c r="BI17" i="11"/>
  <c r="BQ13" i="11"/>
  <c r="BP13" i="11"/>
  <c r="BO13" i="11"/>
  <c r="BN13" i="11"/>
  <c r="BM13" i="11"/>
  <c r="BL13" i="11"/>
  <c r="BK13" i="11"/>
  <c r="BJ13" i="11"/>
  <c r="BI13" i="11"/>
  <c r="AY40" i="11"/>
  <c r="AX40" i="11"/>
  <c r="AW40" i="11"/>
  <c r="AV40" i="11"/>
  <c r="AU40" i="11"/>
  <c r="AT40" i="11"/>
  <c r="AS40" i="11"/>
  <c r="AR40" i="11"/>
  <c r="AZ40" i="11"/>
  <c r="BL5" i="12"/>
  <c r="BG74" i="11"/>
  <c r="BH74" i="11"/>
  <c r="AC24" i="12"/>
  <c r="AF24" i="12"/>
  <c r="K24" i="12"/>
  <c r="K48" i="12"/>
  <c r="AC48" i="12"/>
  <c r="AF48" i="12"/>
  <c r="AC46" i="12"/>
  <c r="AF46" i="12"/>
  <c r="K46" i="12"/>
  <c r="AC62" i="12"/>
  <c r="K62" i="12"/>
  <c r="AF62" i="12"/>
  <c r="BQ39" i="11"/>
  <c r="BP39" i="11"/>
  <c r="BO39" i="11"/>
  <c r="BN39" i="11"/>
  <c r="BM39" i="11"/>
  <c r="BL39" i="11"/>
  <c r="BK39" i="11"/>
  <c r="BJ39" i="11"/>
  <c r="BI39" i="11"/>
  <c r="AZ28" i="11"/>
  <c r="AY28" i="11"/>
  <c r="AX28" i="11"/>
  <c r="AW28" i="11"/>
  <c r="AV28" i="11"/>
  <c r="AU28" i="11"/>
  <c r="AT28" i="11"/>
  <c r="AS28" i="11"/>
  <c r="AR28" i="11"/>
  <c r="BA48" i="7"/>
  <c r="BB48" i="7"/>
  <c r="BA66" i="7"/>
  <c r="BB66" i="7"/>
  <c r="BA84" i="7"/>
  <c r="BB84" i="7"/>
  <c r="AF55" i="7"/>
  <c r="K55" i="7"/>
  <c r="AC55" i="7"/>
  <c r="BA87" i="7"/>
  <c r="BB87" i="7"/>
  <c r="BQ12" i="10"/>
  <c r="BP12" i="10"/>
  <c r="BO12" i="10"/>
  <c r="BN12" i="10"/>
  <c r="BM12" i="10"/>
  <c r="BL12" i="10"/>
  <c r="BK12" i="10"/>
  <c r="BJ12" i="10"/>
  <c r="BI12" i="10"/>
  <c r="BP5" i="10"/>
  <c r="BO5" i="10"/>
  <c r="BN5" i="10"/>
  <c r="BM5" i="10"/>
  <c r="BL5" i="10"/>
  <c r="BK5" i="10"/>
  <c r="BJ5" i="10"/>
  <c r="BI5" i="10"/>
  <c r="BQ5" i="10"/>
  <c r="BQ11" i="10"/>
  <c r="BP11" i="10"/>
  <c r="BO11" i="10"/>
  <c r="BN11" i="10"/>
  <c r="BM11" i="10"/>
  <c r="BL11" i="10"/>
  <c r="BK11" i="10"/>
  <c r="BJ11" i="10"/>
  <c r="BI11" i="10"/>
  <c r="AZ21" i="10"/>
  <c r="AY21" i="10"/>
  <c r="AX21" i="10"/>
  <c r="AW21" i="10"/>
  <c r="AV21" i="10"/>
  <c r="AU21" i="10"/>
  <c r="AT21" i="10"/>
  <c r="AS21" i="10"/>
  <c r="AR21" i="10"/>
  <c r="AZ43" i="10"/>
  <c r="AY43" i="10"/>
  <c r="AX43" i="10"/>
  <c r="AW43" i="10"/>
  <c r="AV43" i="10"/>
  <c r="AU43" i="10"/>
  <c r="AT43" i="10"/>
  <c r="AS43" i="10"/>
  <c r="AR43" i="10"/>
  <c r="AL43" i="10"/>
  <c r="AI43" i="10"/>
  <c r="K43" i="10"/>
  <c r="BG36" i="10"/>
  <c r="BH36" i="10"/>
  <c r="K44" i="10"/>
  <c r="AI44" i="10"/>
  <c r="AL44" i="10"/>
  <c r="BG56" i="10"/>
  <c r="BH56" i="10"/>
  <c r="AL56" i="10"/>
  <c r="I56" i="10"/>
  <c r="I19" i="10"/>
  <c r="I14" i="10"/>
  <c r="AI56" i="10"/>
  <c r="AL70" i="10"/>
  <c r="K70" i="10"/>
  <c r="AI70" i="10"/>
  <c r="BP7" i="11"/>
  <c r="BO7" i="11"/>
  <c r="BN7" i="11"/>
  <c r="BM7" i="11"/>
  <c r="BL7" i="11"/>
  <c r="BK7" i="11"/>
  <c r="BJ7" i="11"/>
  <c r="BI7" i="11"/>
  <c r="BQ7" i="11"/>
  <c r="AZ59" i="10"/>
  <c r="AY59" i="10"/>
  <c r="AX59" i="10"/>
  <c r="AW59" i="10"/>
  <c r="AV59" i="10"/>
  <c r="AU59" i="10"/>
  <c r="AT59" i="10"/>
  <c r="AS59" i="10"/>
  <c r="AR59" i="10"/>
  <c r="AZ64" i="10"/>
  <c r="AY64" i="10"/>
  <c r="AX64" i="10"/>
  <c r="AW64" i="10"/>
  <c r="AV64" i="10"/>
  <c r="AU64" i="10"/>
  <c r="AT64" i="10"/>
  <c r="AS64" i="10"/>
  <c r="AR64" i="10"/>
  <c r="AX68" i="10"/>
  <c r="AW68" i="10"/>
  <c r="AV68" i="10"/>
  <c r="AU68" i="10"/>
  <c r="AT68" i="10"/>
  <c r="AS68" i="10"/>
  <c r="AR68" i="10"/>
  <c r="AZ68" i="10"/>
  <c r="AY68" i="10"/>
  <c r="AL52" i="11"/>
  <c r="K52" i="11"/>
  <c r="AI52" i="11"/>
  <c r="AI71" i="11"/>
  <c r="AL71" i="11"/>
  <c r="K71" i="11"/>
  <c r="BP48" i="11"/>
  <c r="BO48" i="11"/>
  <c r="BN48" i="11"/>
  <c r="BM48" i="11"/>
  <c r="BL48" i="11"/>
  <c r="BK48" i="11"/>
  <c r="BJ48" i="11"/>
  <c r="BI48" i="11"/>
  <c r="BQ48" i="11"/>
  <c r="BP34" i="11"/>
  <c r="BO34" i="11"/>
  <c r="BN34" i="11"/>
  <c r="BM34" i="11"/>
  <c r="BL34" i="11"/>
  <c r="BK34" i="11"/>
  <c r="BJ34" i="11"/>
  <c r="BI34" i="11"/>
  <c r="BQ34" i="11"/>
  <c r="BQ29" i="11"/>
  <c r="BP29" i="11"/>
  <c r="BO29" i="11"/>
  <c r="BN29" i="11"/>
  <c r="BM29" i="11"/>
  <c r="BL29" i="11"/>
  <c r="BK29" i="11"/>
  <c r="BJ29" i="11"/>
  <c r="BI29" i="11"/>
  <c r="BQ44" i="11"/>
  <c r="BP44" i="11"/>
  <c r="BO44" i="11"/>
  <c r="BN44" i="11"/>
  <c r="BM44" i="11"/>
  <c r="BL44" i="11"/>
  <c r="BK44" i="11"/>
  <c r="BJ44" i="11"/>
  <c r="BI44" i="11"/>
  <c r="AY39" i="11"/>
  <c r="AX39" i="11"/>
  <c r="AW39" i="11"/>
  <c r="AV39" i="11"/>
  <c r="AU39" i="11"/>
  <c r="AT39" i="11"/>
  <c r="AS39" i="11"/>
  <c r="AR39" i="11"/>
  <c r="AZ39" i="11"/>
  <c r="BQ14" i="11"/>
  <c r="BP14" i="11"/>
  <c r="BO14" i="11"/>
  <c r="BN14" i="11"/>
  <c r="BM14" i="11"/>
  <c r="BL14" i="11"/>
  <c r="BK14" i="11"/>
  <c r="BJ14" i="11"/>
  <c r="BI14" i="11"/>
  <c r="BQ6" i="11"/>
  <c r="BP6" i="11"/>
  <c r="BO6" i="11"/>
  <c r="BN6" i="11"/>
  <c r="BM6" i="11"/>
  <c r="BL6" i="11"/>
  <c r="BK6" i="11"/>
  <c r="BJ6" i="11"/>
  <c r="BI6" i="11"/>
  <c r="AZ36" i="11"/>
  <c r="AY36" i="11"/>
  <c r="AX36" i="11"/>
  <c r="AW36" i="11"/>
  <c r="AV36" i="11"/>
  <c r="AU36" i="11"/>
  <c r="AT36" i="11"/>
  <c r="AS36" i="11"/>
  <c r="AR36" i="11"/>
  <c r="BH86" i="11"/>
  <c r="BG86" i="11"/>
  <c r="BF86" i="11"/>
  <c r="BD86" i="11" s="1"/>
  <c r="BL17" i="12"/>
  <c r="AU24" i="12"/>
  <c r="BL28" i="12"/>
  <c r="BL7" i="12"/>
  <c r="AU28" i="12"/>
  <c r="BL13" i="12"/>
  <c r="BL15" i="12"/>
  <c r="BL18" i="12"/>
  <c r="AU30" i="12"/>
  <c r="BL11" i="12"/>
  <c r="AU22" i="12"/>
  <c r="AU33" i="12"/>
  <c r="BL40" i="12"/>
  <c r="AU46" i="12"/>
  <c r="AU62" i="12"/>
  <c r="BL73" i="12"/>
  <c r="BL89" i="12"/>
  <c r="BL48" i="12"/>
  <c r="BL54" i="12"/>
  <c r="BL64" i="12"/>
  <c r="BL45" i="12"/>
  <c r="AU54" i="12"/>
  <c r="AU64" i="12"/>
  <c r="BL39" i="12"/>
  <c r="AU45" i="12"/>
  <c r="AU29" i="12"/>
  <c r="BL47" i="12"/>
  <c r="BL53" i="12"/>
  <c r="BL63" i="12"/>
  <c r="BL85" i="12"/>
  <c r="AU25" i="12"/>
  <c r="BL33" i="12"/>
  <c r="AU47" i="12"/>
  <c r="AU53" i="12"/>
  <c r="BL60" i="12"/>
  <c r="BL49" i="12"/>
  <c r="BL56" i="12"/>
  <c r="AU60" i="12"/>
  <c r="BL46" i="12"/>
  <c r="AU67" i="12"/>
  <c r="BL86" i="12"/>
  <c r="BL62" i="12"/>
  <c r="BL70" i="12"/>
  <c r="BL91" i="12"/>
  <c r="AU65" i="12"/>
  <c r="AU56" i="12"/>
  <c r="BL93" i="12"/>
  <c r="BL97" i="12"/>
  <c r="BL80" i="12"/>
  <c r="AU1952" i="12"/>
  <c r="BL90" i="12"/>
  <c r="BL35" i="12"/>
  <c r="BL83" i="12"/>
  <c r="AL56" i="11"/>
  <c r="K56" i="11"/>
  <c r="AI56" i="11"/>
  <c r="BG82" i="11"/>
  <c r="BF82" i="11"/>
  <c r="BD82" i="11" s="1"/>
  <c r="BH82" i="11"/>
  <c r="J28" i="12"/>
  <c r="AC28" i="12"/>
  <c r="AF28" i="12"/>
  <c r="AF59" i="12"/>
  <c r="AC59" i="12"/>
  <c r="K59" i="12"/>
  <c r="AC41" i="12"/>
  <c r="AF41" i="12"/>
  <c r="K41" i="12"/>
  <c r="AZ66" i="10"/>
  <c r="AY66" i="10"/>
  <c r="AX66" i="10"/>
  <c r="AW66" i="10"/>
  <c r="AV66" i="10"/>
  <c r="AU66" i="10"/>
  <c r="AT66" i="10"/>
  <c r="AS66" i="10"/>
  <c r="AR66" i="10"/>
  <c r="AZ22" i="11"/>
  <c r="AY22" i="11"/>
  <c r="AX22" i="11"/>
  <c r="AW22" i="11"/>
  <c r="AV22" i="11"/>
  <c r="AU22" i="11"/>
  <c r="AT22" i="11"/>
  <c r="AS22" i="11"/>
  <c r="AR22" i="11"/>
  <c r="AP1956" i="11"/>
  <c r="AQ1956" i="11"/>
  <c r="AO1956" i="11"/>
  <c r="AN1956" i="11"/>
  <c r="AG1956" i="11" s="1"/>
  <c r="AK1956" i="11" s="1"/>
  <c r="BJ10" i="7"/>
  <c r="BI10" i="7"/>
  <c r="BH10" i="7"/>
  <c r="BG10" i="7"/>
  <c r="BF10" i="7"/>
  <c r="BE10" i="7"/>
  <c r="BD10" i="7"/>
  <c r="BC10" i="7"/>
  <c r="BK10" i="7"/>
  <c r="BK9" i="7"/>
  <c r="BJ9" i="7"/>
  <c r="BI9" i="7"/>
  <c r="BH9" i="7"/>
  <c r="BG9" i="7"/>
  <c r="BF9" i="7"/>
  <c r="BE9" i="7"/>
  <c r="BD9" i="7"/>
  <c r="BC9" i="7"/>
  <c r="BB37" i="7"/>
  <c r="BA37" i="7"/>
  <c r="BK7" i="7"/>
  <c r="BJ7" i="7"/>
  <c r="BI7" i="7"/>
  <c r="BH7" i="7"/>
  <c r="BG7" i="7"/>
  <c r="BF7" i="7"/>
  <c r="BE7" i="7"/>
  <c r="BD7" i="7"/>
  <c r="BC7" i="7"/>
  <c r="BK2" i="7"/>
  <c r="BJ2" i="7"/>
  <c r="BI2" i="7"/>
  <c r="BH2" i="7"/>
  <c r="BG2" i="7"/>
  <c r="BF2" i="7"/>
  <c r="BE2" i="7"/>
  <c r="BD2" i="7"/>
  <c r="BC2" i="7"/>
  <c r="BA46" i="7"/>
  <c r="BB46" i="7"/>
  <c r="AF58" i="7"/>
  <c r="L58" i="7"/>
  <c r="BP9" i="10"/>
  <c r="BO9" i="10"/>
  <c r="BN9" i="10"/>
  <c r="BM9" i="10"/>
  <c r="BL9" i="10"/>
  <c r="BK9" i="10"/>
  <c r="BJ9" i="10"/>
  <c r="BI9" i="10"/>
  <c r="BQ9" i="10"/>
  <c r="AZ27" i="10"/>
  <c r="AY27" i="10"/>
  <c r="AX27" i="10"/>
  <c r="AW27" i="10"/>
  <c r="AV27" i="10"/>
  <c r="AU27" i="10"/>
  <c r="AT27" i="10"/>
  <c r="AS27" i="10"/>
  <c r="AR27" i="10"/>
  <c r="BQ17" i="10"/>
  <c r="BP17" i="10"/>
  <c r="BO17" i="10"/>
  <c r="BN17" i="10"/>
  <c r="BM17" i="10"/>
  <c r="BL17" i="10"/>
  <c r="BK17" i="10"/>
  <c r="BJ17" i="10"/>
  <c r="BI17" i="10"/>
  <c r="AI45" i="10"/>
  <c r="K45" i="10"/>
  <c r="AL45" i="10"/>
  <c r="AZ51" i="10"/>
  <c r="AY51" i="10"/>
  <c r="AX51" i="10"/>
  <c r="AW51" i="10"/>
  <c r="AV51" i="10"/>
  <c r="AU51" i="10"/>
  <c r="AT51" i="10"/>
  <c r="AS51" i="10"/>
  <c r="AR51" i="10"/>
  <c r="K35" i="10"/>
  <c r="K18" i="10"/>
  <c r="AI35" i="10"/>
  <c r="AL35" i="10"/>
  <c r="AL51" i="10"/>
  <c r="K51" i="10"/>
  <c r="AI51" i="10"/>
  <c r="AZ44" i="10"/>
  <c r="AY44" i="10"/>
  <c r="AX44" i="10"/>
  <c r="AW44" i="10"/>
  <c r="AV44" i="10"/>
  <c r="AU44" i="10"/>
  <c r="AT44" i="10"/>
  <c r="AS44" i="10"/>
  <c r="AR44" i="10"/>
  <c r="BH65" i="10"/>
  <c r="BG65" i="10"/>
  <c r="BP3" i="11"/>
  <c r="BO3" i="11"/>
  <c r="BN3" i="11"/>
  <c r="BM3" i="11"/>
  <c r="BL3" i="11"/>
  <c r="BK3" i="11"/>
  <c r="BJ3" i="11"/>
  <c r="BI3" i="11"/>
  <c r="BQ3" i="11"/>
  <c r="AI44" i="11"/>
  <c r="AL44" i="11"/>
  <c r="K44" i="11"/>
  <c r="K18" i="11"/>
  <c r="AL51" i="11"/>
  <c r="K51" i="11"/>
  <c r="AI51" i="11"/>
  <c r="AI27" i="11"/>
  <c r="AL27" i="11"/>
  <c r="J27" i="11"/>
  <c r="J19" i="11"/>
  <c r="AZ42" i="11"/>
  <c r="AY42" i="11"/>
  <c r="AX42" i="11"/>
  <c r="AW42" i="11"/>
  <c r="AV42" i="11"/>
  <c r="AU42" i="11"/>
  <c r="AT42" i="11"/>
  <c r="AS42" i="11"/>
  <c r="AR42" i="11"/>
  <c r="AZ33" i="11"/>
  <c r="AY33" i="11"/>
  <c r="AX33" i="11"/>
  <c r="AW33" i="11"/>
  <c r="AV33" i="11"/>
  <c r="AU33" i="11"/>
  <c r="AT33" i="11"/>
  <c r="AS33" i="11"/>
  <c r="AR33" i="11"/>
  <c r="BK28" i="11"/>
  <c r="BJ28" i="11"/>
  <c r="BI28" i="11"/>
  <c r="BQ28" i="11"/>
  <c r="BP28" i="11"/>
  <c r="BO28" i="11"/>
  <c r="BN28" i="11"/>
  <c r="BM28" i="11"/>
  <c r="BL28" i="11"/>
  <c r="BQ41" i="11"/>
  <c r="BP41" i="11"/>
  <c r="BO41" i="11"/>
  <c r="BN41" i="11"/>
  <c r="BM41" i="11"/>
  <c r="BL41" i="11"/>
  <c r="BK41" i="11"/>
  <c r="BJ41" i="11"/>
  <c r="BI41" i="11"/>
  <c r="BQ33" i="11"/>
  <c r="BP33" i="11"/>
  <c r="BO33" i="11"/>
  <c r="BN33" i="11"/>
  <c r="BM33" i="11"/>
  <c r="BL33" i="11"/>
  <c r="BK33" i="11"/>
  <c r="BJ33" i="11"/>
  <c r="BI33" i="11"/>
  <c r="BQ26" i="11"/>
  <c r="BP26" i="11"/>
  <c r="BO26" i="11"/>
  <c r="BN26" i="11"/>
  <c r="BM26" i="11"/>
  <c r="BL26" i="11"/>
  <c r="BK26" i="11"/>
  <c r="BJ26" i="11"/>
  <c r="BI26" i="11"/>
  <c r="BQ35" i="11"/>
  <c r="BP35" i="11"/>
  <c r="BO35" i="11"/>
  <c r="BN35" i="11"/>
  <c r="BM35" i="11"/>
  <c r="BL35" i="11"/>
  <c r="BK35" i="11"/>
  <c r="BJ35" i="11"/>
  <c r="BI35" i="11"/>
  <c r="AY32" i="11"/>
  <c r="AX32" i="11"/>
  <c r="AW32" i="11"/>
  <c r="AV32" i="11"/>
  <c r="AU32" i="11"/>
  <c r="AT32" i="11"/>
  <c r="AS32" i="11"/>
  <c r="AR32" i="11"/>
  <c r="AZ32" i="11"/>
  <c r="AL60" i="11"/>
  <c r="I60" i="11"/>
  <c r="I19" i="11"/>
  <c r="I14" i="11"/>
  <c r="AI60" i="11"/>
  <c r="BG98" i="11"/>
  <c r="BF98" i="11"/>
  <c r="BD98" i="11" s="1"/>
  <c r="BH98" i="11"/>
  <c r="K23" i="12"/>
  <c r="AF23" i="12"/>
  <c r="AC23" i="12"/>
  <c r="AC32" i="12"/>
  <c r="J32" i="12"/>
  <c r="K42" i="12"/>
  <c r="AC42" i="12"/>
  <c r="AF42" i="12"/>
  <c r="J53" i="12"/>
  <c r="K53" i="12"/>
  <c r="AC53" i="12"/>
  <c r="K64" i="12"/>
  <c r="AC64" i="12"/>
  <c r="AF64" i="12"/>
  <c r="BA2" i="7"/>
  <c r="BB2" i="7"/>
  <c r="BG38" i="11"/>
  <c r="BH38" i="11"/>
  <c r="BH33" i="11"/>
  <c r="BG33" i="11"/>
  <c r="BF33" i="11"/>
  <c r="BD33" i="11" s="1"/>
  <c r="BG44" i="11"/>
  <c r="BF44" i="11"/>
  <c r="BD44" i="11" s="1"/>
  <c r="BH44" i="11"/>
  <c r="AO21" i="10"/>
  <c r="AP21" i="10"/>
  <c r="AQ21" i="10"/>
  <c r="AO36" i="11"/>
  <c r="AN36" i="11"/>
  <c r="AP36" i="11"/>
  <c r="AQ36" i="11"/>
  <c r="AQ59" i="10"/>
  <c r="AP59" i="10"/>
  <c r="AO59" i="10"/>
  <c r="AO49" i="11"/>
  <c r="AN49" i="11"/>
  <c r="AH49" i="11" s="1"/>
  <c r="AP49" i="11"/>
  <c r="AQ49" i="11"/>
  <c r="AO71" i="10"/>
  <c r="AP71" i="10"/>
  <c r="AQ71" i="10"/>
  <c r="BG29" i="11"/>
  <c r="BH29" i="11"/>
  <c r="AQ66" i="10"/>
  <c r="AO66" i="10"/>
  <c r="AP66" i="10"/>
  <c r="BG7" i="11"/>
  <c r="BH7" i="11"/>
  <c r="BA20" i="7"/>
  <c r="BB20" i="7"/>
  <c r="AO33" i="10"/>
  <c r="AP33" i="10"/>
  <c r="AQ33" i="10"/>
  <c r="AO27" i="10"/>
  <c r="AN27" i="10"/>
  <c r="AH27" i="10" s="1"/>
  <c r="AP27" i="10"/>
  <c r="AQ27" i="10"/>
  <c r="BG34" i="11"/>
  <c r="BF34" i="11"/>
  <c r="BD34" i="11" s="1"/>
  <c r="BH34" i="11"/>
  <c r="AO45" i="11"/>
  <c r="AN45" i="11"/>
  <c r="AH45" i="11" s="1"/>
  <c r="AP45" i="11"/>
  <c r="AQ45" i="11"/>
  <c r="BG48" i="11"/>
  <c r="BH48" i="11"/>
  <c r="AQ51" i="10"/>
  <c r="AO51" i="10"/>
  <c r="AP51" i="10"/>
  <c r="AP62" i="11"/>
  <c r="AO62" i="11"/>
  <c r="AQ62" i="11"/>
  <c r="AO65" i="11"/>
  <c r="AP65" i="11"/>
  <c r="AQ65" i="11"/>
  <c r="BG21" i="10"/>
  <c r="BH21" i="10"/>
  <c r="BH20" i="10"/>
  <c r="BG20" i="10"/>
  <c r="BG21" i="11"/>
  <c r="BF21" i="11"/>
  <c r="BD21" i="11" s="1"/>
  <c r="BH21" i="11"/>
  <c r="BA9" i="7"/>
  <c r="BB9" i="7"/>
  <c r="BJ85" i="12"/>
  <c r="BI85" i="12"/>
  <c r="BH85" i="12"/>
  <c r="BG85" i="12"/>
  <c r="BF85" i="12"/>
  <c r="BE85" i="12"/>
  <c r="BD85" i="12"/>
  <c r="BC85" i="12"/>
  <c r="BK85" i="12"/>
  <c r="BH11" i="10"/>
  <c r="BG11" i="10"/>
  <c r="AP40" i="11"/>
  <c r="AQ40" i="11"/>
  <c r="AO40" i="11"/>
  <c r="AO37" i="11"/>
  <c r="AP37" i="11"/>
  <c r="AQ37" i="11"/>
  <c r="BG2" i="11"/>
  <c r="BF2" i="11"/>
  <c r="BD2" i="11" s="1"/>
  <c r="BH2" i="11"/>
  <c r="AO25" i="10"/>
  <c r="AQ25" i="10"/>
  <c r="AP25" i="10"/>
  <c r="BB16" i="7"/>
  <c r="BA16" i="7"/>
  <c r="BG52" i="11"/>
  <c r="BH52" i="11"/>
  <c r="AG54" i="11"/>
  <c r="AM54" i="11" s="1"/>
  <c r="AH54" i="11"/>
  <c r="AO31" i="10"/>
  <c r="AP31" i="10"/>
  <c r="AQ31" i="10"/>
  <c r="AP58" i="11"/>
  <c r="AO58" i="11"/>
  <c r="AN58" i="11"/>
  <c r="AG58" i="11" s="1"/>
  <c r="AQ58" i="11"/>
  <c r="AO34" i="11"/>
  <c r="AN34" i="11"/>
  <c r="AG34" i="11" s="1"/>
  <c r="AP34" i="11"/>
  <c r="AQ34" i="11"/>
  <c r="AO70" i="11"/>
  <c r="AP70" i="11"/>
  <c r="AQ70" i="11"/>
  <c r="BG24" i="11"/>
  <c r="BF24" i="11"/>
  <c r="BD24" i="11" s="1"/>
  <c r="BH24" i="11"/>
  <c r="AO55" i="10"/>
  <c r="AQ55" i="10"/>
  <c r="AP55" i="10"/>
  <c r="AP64" i="11"/>
  <c r="AQ64" i="11"/>
  <c r="AO64" i="11"/>
  <c r="BH4" i="11"/>
  <c r="BG4" i="11"/>
  <c r="BF4" i="11"/>
  <c r="BD4" i="11" s="1"/>
  <c r="BG32" i="11"/>
  <c r="BH32" i="11"/>
  <c r="BG5" i="11"/>
  <c r="BH5" i="11"/>
  <c r="AG68" i="11"/>
  <c r="AK68" i="11" s="1"/>
  <c r="AH68" i="11"/>
  <c r="AO57" i="11"/>
  <c r="AP57" i="11"/>
  <c r="AQ57" i="11"/>
  <c r="BB4" i="7"/>
  <c r="BA4" i="7"/>
  <c r="BH41" i="11"/>
  <c r="BG41" i="11"/>
  <c r="AT65" i="12"/>
  <c r="AS65" i="12"/>
  <c r="AR65" i="12"/>
  <c r="AQ65" i="12"/>
  <c r="AP65" i="12"/>
  <c r="AO65" i="12"/>
  <c r="AN65" i="12"/>
  <c r="AM65" i="12"/>
  <c r="AL65" i="12"/>
  <c r="BK45" i="12"/>
  <c r="BJ45" i="12"/>
  <c r="BI45" i="12"/>
  <c r="BH45" i="12"/>
  <c r="BG45" i="12"/>
  <c r="BF45" i="12"/>
  <c r="BE45" i="12"/>
  <c r="BD45" i="12"/>
  <c r="BC45" i="12"/>
  <c r="BH13" i="11"/>
  <c r="BG13" i="11"/>
  <c r="BG16" i="10"/>
  <c r="BF16" i="10"/>
  <c r="BD16" i="10" s="1"/>
  <c r="BH16" i="10"/>
  <c r="BB6" i="7"/>
  <c r="BA6" i="7"/>
  <c r="AQ56" i="11"/>
  <c r="AO56" i="11"/>
  <c r="AP56" i="11"/>
  <c r="BG8" i="11"/>
  <c r="BH8" i="11"/>
  <c r="BG53" i="11"/>
  <c r="BH53" i="11"/>
  <c r="AO63" i="10"/>
  <c r="AP63" i="10"/>
  <c r="AQ63" i="10"/>
  <c r="AP58" i="10"/>
  <c r="AO58" i="10"/>
  <c r="AQ58" i="10"/>
  <c r="AO69" i="10"/>
  <c r="AP69" i="10"/>
  <c r="AQ69" i="10"/>
  <c r="AO62" i="10"/>
  <c r="AP62" i="10"/>
  <c r="AQ62" i="10"/>
  <c r="AO61" i="11"/>
  <c r="AP61" i="11"/>
  <c r="AQ61" i="11"/>
  <c r="BA21" i="7"/>
  <c r="BB21" i="7"/>
  <c r="AO60" i="10"/>
  <c r="AN60" i="10"/>
  <c r="AG60" i="10" s="1"/>
  <c r="AM60" i="10" s="1"/>
  <c r="AP60" i="10"/>
  <c r="AQ60" i="10"/>
  <c r="BA10" i="7"/>
  <c r="BB10" i="7"/>
  <c r="BK13" i="12"/>
  <c r="BJ13" i="12"/>
  <c r="BI13" i="12"/>
  <c r="BH13" i="12"/>
  <c r="BG13" i="12"/>
  <c r="BF13" i="12"/>
  <c r="BE13" i="12"/>
  <c r="BD13" i="12"/>
  <c r="BC13" i="12"/>
  <c r="AO32" i="11"/>
  <c r="AN32" i="11"/>
  <c r="AG32" i="11" s="1"/>
  <c r="AP32" i="11"/>
  <c r="AQ32" i="11"/>
  <c r="BH3" i="11"/>
  <c r="BG3" i="11"/>
  <c r="BF3" i="11"/>
  <c r="BD3" i="11" s="1"/>
  <c r="BH9" i="10"/>
  <c r="BG9" i="10"/>
  <c r="BF9" i="10"/>
  <c r="BD9" i="10" s="1"/>
  <c r="BJ49" i="12"/>
  <c r="BI49" i="12"/>
  <c r="BH49" i="12"/>
  <c r="BG49" i="12"/>
  <c r="BF49" i="12"/>
  <c r="BE49" i="12"/>
  <c r="BD49" i="12"/>
  <c r="BC49" i="12"/>
  <c r="BK49" i="12"/>
  <c r="AS33" i="12"/>
  <c r="AR33" i="12"/>
  <c r="AQ33" i="12"/>
  <c r="AP33" i="12"/>
  <c r="AO33" i="12"/>
  <c r="AN33" i="12"/>
  <c r="AM33" i="12"/>
  <c r="AL33" i="12"/>
  <c r="AT33" i="12"/>
  <c r="BG6" i="11"/>
  <c r="BF6" i="11"/>
  <c r="BD6" i="11" s="1"/>
  <c r="BH6" i="11"/>
  <c r="BG17" i="11"/>
  <c r="BH17" i="11"/>
  <c r="AQ31" i="11"/>
  <c r="AO31" i="11"/>
  <c r="AP31" i="11"/>
  <c r="BG11" i="11"/>
  <c r="BH11" i="11"/>
  <c r="BH43" i="11"/>
  <c r="BG43" i="11"/>
  <c r="BF43" i="11"/>
  <c r="BD43" i="11" s="1"/>
  <c r="AP65" i="10"/>
  <c r="AQ65" i="10"/>
  <c r="AO65" i="10"/>
  <c r="BG22" i="10"/>
  <c r="BF22" i="10"/>
  <c r="BD22" i="10" s="1"/>
  <c r="BH22" i="10"/>
  <c r="BG12" i="11"/>
  <c r="BH12" i="11"/>
  <c r="AO53" i="11"/>
  <c r="AP53" i="11"/>
  <c r="AQ53" i="11"/>
  <c r="BH4" i="10"/>
  <c r="BG4" i="10"/>
  <c r="BG60" i="11"/>
  <c r="BF60" i="11"/>
  <c r="BD60" i="11" s="1"/>
  <c r="BH60" i="11"/>
  <c r="BG31" i="11"/>
  <c r="BF31" i="11"/>
  <c r="BD31" i="11" s="1"/>
  <c r="BH31" i="11"/>
  <c r="AQ24" i="11"/>
  <c r="AO24" i="11"/>
  <c r="AP24" i="11"/>
  <c r="AO57" i="10"/>
  <c r="AP57" i="10"/>
  <c r="AQ57" i="10"/>
  <c r="BB8" i="7"/>
  <c r="BA8" i="7"/>
  <c r="BK46" i="12"/>
  <c r="BJ46" i="12"/>
  <c r="BI46" i="12"/>
  <c r="BH46" i="12"/>
  <c r="BG46" i="12"/>
  <c r="BF46" i="12"/>
  <c r="BE46" i="12"/>
  <c r="BD46" i="12"/>
  <c r="BC46" i="12"/>
  <c r="BG35" i="11"/>
  <c r="BH35" i="11"/>
  <c r="BH5" i="10"/>
  <c r="BG5" i="10"/>
  <c r="BG45" i="11"/>
  <c r="BH45" i="11"/>
  <c r="AO52" i="10"/>
  <c r="AP52" i="10"/>
  <c r="AQ52" i="10"/>
  <c r="BH6" i="10"/>
  <c r="BG6" i="10"/>
  <c r="AQ35" i="11"/>
  <c r="AO35" i="11"/>
  <c r="AP35" i="11"/>
  <c r="BH15" i="11"/>
  <c r="BG15" i="11"/>
  <c r="BF15" i="11"/>
  <c r="BD15" i="11" s="1"/>
  <c r="AO48" i="10"/>
  <c r="AN48" i="10"/>
  <c r="AG48" i="10" s="1"/>
  <c r="AP48" i="10"/>
  <c r="AQ48" i="10"/>
  <c r="AO66" i="11"/>
  <c r="AN66" i="11"/>
  <c r="AP66" i="11"/>
  <c r="AQ66" i="11"/>
  <c r="AQ24" i="10"/>
  <c r="AO24" i="10"/>
  <c r="AN24" i="10"/>
  <c r="AG24" i="10" s="1"/>
  <c r="AP24" i="10"/>
  <c r="AP39" i="10"/>
  <c r="AO39" i="10"/>
  <c r="AQ39" i="10"/>
  <c r="AP43" i="11"/>
  <c r="AQ43" i="11"/>
  <c r="AO43" i="11"/>
  <c r="AN43" i="11"/>
  <c r="BH2" i="10"/>
  <c r="BG2" i="10"/>
  <c r="AO35" i="10"/>
  <c r="AN35" i="10"/>
  <c r="AP35" i="10"/>
  <c r="AQ35" i="10"/>
  <c r="AT62" i="12"/>
  <c r="AS62" i="12"/>
  <c r="AR62" i="12"/>
  <c r="AQ62" i="12"/>
  <c r="AP62" i="12"/>
  <c r="AO62" i="12"/>
  <c r="AN62" i="12"/>
  <c r="AM62" i="12"/>
  <c r="AL62" i="12"/>
  <c r="AP46" i="11"/>
  <c r="AO46" i="11"/>
  <c r="AN46" i="11"/>
  <c r="AG46" i="11" s="1"/>
  <c r="AM46" i="11" s="1"/>
  <c r="AQ46" i="11"/>
  <c r="AO29" i="11"/>
  <c r="AN29" i="11"/>
  <c r="AP29" i="11"/>
  <c r="AQ29" i="11"/>
  <c r="BK28" i="12"/>
  <c r="BJ28" i="12"/>
  <c r="BI28" i="12"/>
  <c r="BH28" i="12"/>
  <c r="BG28" i="12"/>
  <c r="BF28" i="12"/>
  <c r="BE28" i="12"/>
  <c r="BD28" i="12"/>
  <c r="BC28" i="12"/>
  <c r="AO33" i="11"/>
  <c r="AP33" i="11"/>
  <c r="AQ33" i="11"/>
  <c r="BJ62" i="12"/>
  <c r="BI62" i="12"/>
  <c r="BH62" i="12"/>
  <c r="BG62" i="12"/>
  <c r="BF62" i="12"/>
  <c r="BE62" i="12"/>
  <c r="BD62" i="12"/>
  <c r="BC62" i="12"/>
  <c r="BK62" i="12"/>
  <c r="AO64" i="10"/>
  <c r="AP64" i="10"/>
  <c r="AQ64" i="10"/>
  <c r="BH12" i="10"/>
  <c r="BG12" i="10"/>
  <c r="AQ28" i="11"/>
  <c r="AO28" i="11"/>
  <c r="AP28" i="11"/>
  <c r="BG14" i="10"/>
  <c r="BH14" i="10"/>
  <c r="AQ69" i="11"/>
  <c r="AO69" i="11"/>
  <c r="AN69" i="11"/>
  <c r="AP69" i="11"/>
  <c r="AO41" i="11"/>
  <c r="AN41" i="11"/>
  <c r="AH41" i="11" s="1"/>
  <c r="AP41" i="11"/>
  <c r="AQ41" i="11"/>
  <c r="BG10" i="10"/>
  <c r="BH10" i="10"/>
  <c r="AQ44" i="11"/>
  <c r="AO44" i="11"/>
  <c r="AN44" i="11"/>
  <c r="AH44" i="11" s="1"/>
  <c r="AP44" i="11"/>
  <c r="AO37" i="10"/>
  <c r="AN37" i="10"/>
  <c r="AP37" i="10"/>
  <c r="AQ37" i="10"/>
  <c r="BG19" i="10"/>
  <c r="BH19" i="10"/>
  <c r="BB5" i="7"/>
  <c r="BA5" i="7"/>
  <c r="AO23" i="10"/>
  <c r="AQ23" i="10"/>
  <c r="AP23" i="10"/>
  <c r="BH19" i="11"/>
  <c r="BG19" i="11"/>
  <c r="BG42" i="11"/>
  <c r="BF42" i="11"/>
  <c r="BD42" i="11" s="1"/>
  <c r="BH42" i="11"/>
  <c r="AO67" i="11"/>
  <c r="AN67" i="11"/>
  <c r="AH67" i="11" s="1"/>
  <c r="AP67" i="11"/>
  <c r="AQ67" i="11"/>
  <c r="BG27" i="11"/>
  <c r="BH27" i="11"/>
  <c r="BG25" i="11"/>
  <c r="BH25" i="11"/>
  <c r="BG22" i="11"/>
  <c r="BF22" i="11"/>
  <c r="BD22" i="11" s="1"/>
  <c r="BH22" i="11"/>
  <c r="I15" i="10"/>
  <c r="J12" i="10"/>
  <c r="J13" i="10"/>
  <c r="AO25" i="11"/>
  <c r="AN25" i="11"/>
  <c r="AP25" i="11"/>
  <c r="AQ25" i="11"/>
  <c r="BK47" i="12"/>
  <c r="BJ47" i="12"/>
  <c r="BI47" i="12"/>
  <c r="BH47" i="12"/>
  <c r="BG47" i="12"/>
  <c r="BF47" i="12"/>
  <c r="BE47" i="12"/>
  <c r="BD47" i="12"/>
  <c r="BC47" i="12"/>
  <c r="BG14" i="11"/>
  <c r="BF14" i="11"/>
  <c r="BD14" i="11" s="1"/>
  <c r="BH14" i="11"/>
  <c r="AO22" i="11"/>
  <c r="AN22" i="11"/>
  <c r="AP22" i="11"/>
  <c r="AQ22" i="11"/>
  <c r="BK48" i="12"/>
  <c r="BI48" i="12"/>
  <c r="BH48" i="12"/>
  <c r="BG48" i="12"/>
  <c r="BF48" i="12"/>
  <c r="BE48" i="12"/>
  <c r="BD48" i="12"/>
  <c r="BC48" i="12"/>
  <c r="BJ48" i="12"/>
  <c r="AO42" i="11"/>
  <c r="AN42" i="11"/>
  <c r="AH42" i="11" s="1"/>
  <c r="AP42" i="11"/>
  <c r="AQ42" i="11"/>
  <c r="BG17" i="10"/>
  <c r="BH17" i="10"/>
  <c r="AS47" i="12"/>
  <c r="AR47" i="12"/>
  <c r="AQ47" i="12"/>
  <c r="AP47" i="12"/>
  <c r="AO47" i="12"/>
  <c r="AN47" i="12"/>
  <c r="AM47" i="12"/>
  <c r="AL47" i="12"/>
  <c r="AT47" i="12"/>
  <c r="AS30" i="12"/>
  <c r="AR30" i="12"/>
  <c r="AQ30" i="12"/>
  <c r="AP30" i="12"/>
  <c r="AO30" i="12"/>
  <c r="AN30" i="12"/>
  <c r="AM30" i="12"/>
  <c r="AL30" i="12"/>
  <c r="AT30" i="12"/>
  <c r="AQ43" i="10"/>
  <c r="AO43" i="10"/>
  <c r="AP43" i="10"/>
  <c r="BG39" i="11"/>
  <c r="BF39" i="11"/>
  <c r="BD39" i="11" s="1"/>
  <c r="BH39" i="11"/>
  <c r="BH8" i="10"/>
  <c r="BG8" i="10"/>
  <c r="BG56" i="11"/>
  <c r="BF56" i="11"/>
  <c r="BD56" i="11" s="1"/>
  <c r="BH56" i="11"/>
  <c r="AO70" i="10"/>
  <c r="AP70" i="10"/>
  <c r="AQ70" i="10"/>
  <c r="AQ23" i="11"/>
  <c r="AO23" i="11"/>
  <c r="AP23" i="11"/>
  <c r="AO61" i="10"/>
  <c r="AP61" i="10"/>
  <c r="AQ61" i="10"/>
  <c r="BH7" i="10"/>
  <c r="BG7" i="10"/>
  <c r="BG23" i="11"/>
  <c r="BF23" i="11"/>
  <c r="BD23" i="11" s="1"/>
  <c r="BH23" i="11"/>
  <c r="AQ52" i="11"/>
  <c r="AO52" i="11"/>
  <c r="AP52" i="11"/>
  <c r="BG9" i="11"/>
  <c r="BH9" i="11"/>
  <c r="BH15" i="10"/>
  <c r="BG15" i="10"/>
  <c r="BH20" i="11"/>
  <c r="BG20" i="11"/>
  <c r="BF20" i="11"/>
  <c r="BD20" i="11" s="1"/>
  <c r="I15" i="11"/>
  <c r="J12" i="11"/>
  <c r="J13" i="11"/>
  <c r="J14" i="11"/>
  <c r="BB7" i="7"/>
  <c r="BA7" i="7"/>
  <c r="BH3" i="10"/>
  <c r="BG3" i="10"/>
  <c r="BF3" i="10"/>
  <c r="BD3" i="10" s="1"/>
  <c r="BG28" i="11"/>
  <c r="BH28" i="11"/>
  <c r="BJ90" i="12"/>
  <c r="BI90" i="12"/>
  <c r="BH90" i="12"/>
  <c r="BG90" i="12"/>
  <c r="BF90" i="12"/>
  <c r="BE90" i="12"/>
  <c r="BD90" i="12"/>
  <c r="BC90" i="12"/>
  <c r="BK90" i="12"/>
  <c r="AO68" i="10"/>
  <c r="AN68" i="10"/>
  <c r="AH68" i="10" s="1"/>
  <c r="AP68" i="10"/>
  <c r="AQ68" i="10"/>
  <c r="BG26" i="11"/>
  <c r="BH26" i="11"/>
  <c r="AO44" i="10"/>
  <c r="AP44" i="10"/>
  <c r="AQ44" i="10"/>
  <c r="BK97" i="12"/>
  <c r="BJ97" i="12"/>
  <c r="BI97" i="12"/>
  <c r="BH97" i="12"/>
  <c r="BG97" i="12"/>
  <c r="BF97" i="12"/>
  <c r="BE97" i="12"/>
  <c r="BD97" i="12"/>
  <c r="BC97" i="12"/>
  <c r="BK39" i="12"/>
  <c r="BJ39" i="12"/>
  <c r="BI39" i="12"/>
  <c r="BH39" i="12"/>
  <c r="BG39" i="12"/>
  <c r="BF39" i="12"/>
  <c r="BE39" i="12"/>
  <c r="BD39" i="12"/>
  <c r="BC39" i="12"/>
  <c r="AQ39" i="11"/>
  <c r="AO39" i="11"/>
  <c r="AN39" i="11"/>
  <c r="AP39" i="11"/>
  <c r="BK5" i="12"/>
  <c r="BJ5" i="12"/>
  <c r="BI5" i="12"/>
  <c r="BH5" i="12"/>
  <c r="BG5" i="12"/>
  <c r="BF5" i="12"/>
  <c r="BE5" i="12"/>
  <c r="BD5" i="12"/>
  <c r="BC5" i="12"/>
  <c r="AO21" i="11"/>
  <c r="AP21" i="11"/>
  <c r="AQ21" i="11"/>
  <c r="BH10" i="11"/>
  <c r="BG10" i="11"/>
  <c r="BF10" i="11"/>
  <c r="BD10" i="11" s="1"/>
  <c r="AQ27" i="11"/>
  <c r="AO27" i="11"/>
  <c r="AN27" i="11"/>
  <c r="AH27" i="11" s="1"/>
  <c r="AP27" i="11"/>
  <c r="BG18" i="11"/>
  <c r="BF18" i="11"/>
  <c r="BD18" i="11" s="1"/>
  <c r="BH18" i="11"/>
  <c r="BG16" i="11"/>
  <c r="BH16" i="11"/>
  <c r="AQ47" i="11"/>
  <c r="AO47" i="11"/>
  <c r="AN47" i="11"/>
  <c r="AH47" i="11" s="1"/>
  <c r="AP47" i="11"/>
  <c r="AO67" i="10"/>
  <c r="AP67" i="10"/>
  <c r="AQ67" i="10"/>
  <c r="BH13" i="10"/>
  <c r="BG13" i="10"/>
  <c r="BF13" i="10"/>
  <c r="BD13" i="10" s="1"/>
  <c r="AT69" i="12"/>
  <c r="AS69" i="12"/>
  <c r="AR69" i="12"/>
  <c r="AQ69" i="12"/>
  <c r="AP69" i="12"/>
  <c r="AO69" i="12"/>
  <c r="AN69" i="12"/>
  <c r="AM69" i="12"/>
  <c r="AL69" i="12"/>
  <c r="BL66" i="12"/>
  <c r="BL84" i="12"/>
  <c r="AU44" i="12"/>
  <c r="BL44" i="12"/>
  <c r="AU40" i="12"/>
  <c r="BL27" i="12"/>
  <c r="AU21" i="12"/>
  <c r="BL6" i="12"/>
  <c r="AZ70" i="7"/>
  <c r="AX70" i="7" s="1"/>
  <c r="AU61" i="12"/>
  <c r="AU41" i="12"/>
  <c r="AU34" i="12"/>
  <c r="AU32" i="12"/>
  <c r="AU49" i="12"/>
  <c r="AU1950" i="12"/>
  <c r="BL38" i="12"/>
  <c r="BL69" i="12"/>
  <c r="AU37" i="12"/>
  <c r="BL32" i="12"/>
  <c r="AU23" i="12"/>
  <c r="AH26" i="11"/>
  <c r="K19" i="11"/>
  <c r="K17" i="11"/>
  <c r="AZ44" i="7"/>
  <c r="AX44" i="7" s="1"/>
  <c r="AH63" i="11"/>
  <c r="AG63" i="11"/>
  <c r="AM63" i="11" s="1"/>
  <c r="BL87" i="12"/>
  <c r="BL75" i="12"/>
  <c r="BL77" i="12"/>
  <c r="BL42" i="12"/>
  <c r="BL59" i="12"/>
  <c r="BL12" i="12"/>
  <c r="BL94" i="12"/>
  <c r="BL82" i="12"/>
  <c r="AU38" i="12"/>
  <c r="AU68" i="12"/>
  <c r="BL41" i="12"/>
  <c r="AU39" i="12"/>
  <c r="BL26" i="12"/>
  <c r="BL37" i="12"/>
  <c r="AU55" i="12"/>
  <c r="BL25" i="12"/>
  <c r="BL31" i="12"/>
  <c r="BL88" i="12"/>
  <c r="BL76" i="12"/>
  <c r="BL58" i="12"/>
  <c r="BL30" i="12"/>
  <c r="BL92" i="12"/>
  <c r="BL65" i="12"/>
  <c r="AU63" i="12"/>
  <c r="AU36" i="12"/>
  <c r="AU66" i="12"/>
  <c r="BL36" i="12"/>
  <c r="BL71" i="12"/>
  <c r="BL34" i="12"/>
  <c r="BL9" i="12"/>
  <c r="BL51" i="12"/>
  <c r="BL29" i="12"/>
  <c r="BL19" i="12"/>
  <c r="BL20" i="12"/>
  <c r="AU26" i="12"/>
  <c r="K19" i="10"/>
  <c r="K17" i="10"/>
  <c r="AZ74" i="7"/>
  <c r="AX74" i="7" s="1"/>
  <c r="AS1952" i="12"/>
  <c r="AR1952" i="12"/>
  <c r="AQ1952" i="12"/>
  <c r="AP1952" i="12"/>
  <c r="AO1952" i="12"/>
  <c r="AN1952" i="12"/>
  <c r="AM1952" i="12"/>
  <c r="AL1952" i="12"/>
  <c r="AT1952" i="12"/>
  <c r="BK86" i="12"/>
  <c r="BJ86" i="12"/>
  <c r="BI86" i="12"/>
  <c r="BH86" i="12"/>
  <c r="BG86" i="12"/>
  <c r="BF86" i="12"/>
  <c r="BE86" i="12"/>
  <c r="BD86" i="12"/>
  <c r="BC86" i="12"/>
  <c r="BI60" i="12"/>
  <c r="BH60" i="12"/>
  <c r="BG60" i="12"/>
  <c r="BF60" i="12"/>
  <c r="BE60" i="12"/>
  <c r="BD60" i="12"/>
  <c r="BC60" i="12"/>
  <c r="BK60" i="12"/>
  <c r="BJ60" i="12"/>
  <c r="AR29" i="12"/>
  <c r="AQ29" i="12"/>
  <c r="AP29" i="12"/>
  <c r="AO29" i="12"/>
  <c r="AN29" i="12"/>
  <c r="AM29" i="12"/>
  <c r="AL29" i="12"/>
  <c r="AT29" i="12"/>
  <c r="AS29" i="12"/>
  <c r="BK89" i="12"/>
  <c r="BJ89" i="12"/>
  <c r="BI89" i="12"/>
  <c r="BH89" i="12"/>
  <c r="BG89" i="12"/>
  <c r="BF89" i="12"/>
  <c r="BE89" i="12"/>
  <c r="BD89" i="12"/>
  <c r="BC89" i="12"/>
  <c r="AR22" i="12"/>
  <c r="AQ22" i="12"/>
  <c r="AP22" i="12"/>
  <c r="AO22" i="12"/>
  <c r="AN22" i="12"/>
  <c r="AM22" i="12"/>
  <c r="AL22" i="12"/>
  <c r="AS22" i="12"/>
  <c r="AT22" i="12"/>
  <c r="AT24" i="12"/>
  <c r="AS24" i="12"/>
  <c r="AR24" i="12"/>
  <c r="AQ24" i="12"/>
  <c r="AP24" i="12"/>
  <c r="AO24" i="12"/>
  <c r="AN24" i="12"/>
  <c r="AM24" i="12"/>
  <c r="AL24" i="12"/>
  <c r="J19" i="10"/>
  <c r="BK3" i="12"/>
  <c r="BJ3" i="12"/>
  <c r="BI3" i="12"/>
  <c r="BH3" i="12"/>
  <c r="BG3" i="12"/>
  <c r="BF3" i="12"/>
  <c r="BE3" i="12"/>
  <c r="BD3" i="12"/>
  <c r="BC3" i="12"/>
  <c r="BK83" i="12"/>
  <c r="BJ83" i="12"/>
  <c r="BI83" i="12"/>
  <c r="BH83" i="12"/>
  <c r="BG83" i="12"/>
  <c r="BF83" i="12"/>
  <c r="BE83" i="12"/>
  <c r="BD83" i="12"/>
  <c r="BC83" i="12"/>
  <c r="BJ93" i="12"/>
  <c r="BI93" i="12"/>
  <c r="BH93" i="12"/>
  <c r="BG93" i="12"/>
  <c r="BF93" i="12"/>
  <c r="BE93" i="12"/>
  <c r="BD93" i="12"/>
  <c r="BC93" i="12"/>
  <c r="BK93" i="12"/>
  <c r="BK91" i="12"/>
  <c r="BJ91" i="12"/>
  <c r="BI91" i="12"/>
  <c r="BH91" i="12"/>
  <c r="BG91" i="12"/>
  <c r="BF91" i="12"/>
  <c r="BE91" i="12"/>
  <c r="BD91" i="12"/>
  <c r="BC91" i="12"/>
  <c r="AS60" i="12"/>
  <c r="AR60" i="12"/>
  <c r="AQ60" i="12"/>
  <c r="AP60" i="12"/>
  <c r="AO60" i="12"/>
  <c r="AN60" i="12"/>
  <c r="AM60" i="12"/>
  <c r="AL60" i="12"/>
  <c r="AT60" i="12"/>
  <c r="BI33" i="12"/>
  <c r="BH33" i="12"/>
  <c r="BG33" i="12"/>
  <c r="BF33" i="12"/>
  <c r="BE33" i="12"/>
  <c r="BD33" i="12"/>
  <c r="BC33" i="12"/>
  <c r="BJ33" i="12"/>
  <c r="BK33" i="12"/>
  <c r="BK63" i="12"/>
  <c r="BJ63" i="12"/>
  <c r="BI63" i="12"/>
  <c r="BH63" i="12"/>
  <c r="BG63" i="12"/>
  <c r="BF63" i="12"/>
  <c r="BE63" i="12"/>
  <c r="BD63" i="12"/>
  <c r="BC63" i="12"/>
  <c r="AS64" i="12"/>
  <c r="AR64" i="12"/>
  <c r="AQ64" i="12"/>
  <c r="AP64" i="12"/>
  <c r="AO64" i="12"/>
  <c r="AN64" i="12"/>
  <c r="AM64" i="12"/>
  <c r="AL64" i="12"/>
  <c r="AT64" i="12"/>
  <c r="BK64" i="12"/>
  <c r="BJ64" i="12"/>
  <c r="BI64" i="12"/>
  <c r="BH64" i="12"/>
  <c r="BG64" i="12"/>
  <c r="BF64" i="12"/>
  <c r="BE64" i="12"/>
  <c r="BD64" i="12"/>
  <c r="BC64" i="12"/>
  <c r="AT46" i="12"/>
  <c r="AS46" i="12"/>
  <c r="AR46" i="12"/>
  <c r="AQ46" i="12"/>
  <c r="AP46" i="12"/>
  <c r="AO46" i="12"/>
  <c r="AN46" i="12"/>
  <c r="AM46" i="12"/>
  <c r="AL46" i="12"/>
  <c r="BK18" i="12"/>
  <c r="BJ18" i="12"/>
  <c r="BI18" i="12"/>
  <c r="BH18" i="12"/>
  <c r="BG18" i="12"/>
  <c r="BF18" i="12"/>
  <c r="BE18" i="12"/>
  <c r="BD18" i="12"/>
  <c r="BC18" i="12"/>
  <c r="AS28" i="12"/>
  <c r="AR28" i="12"/>
  <c r="AQ28" i="12"/>
  <c r="AP28" i="12"/>
  <c r="AO28" i="12"/>
  <c r="AN28" i="12"/>
  <c r="AM28" i="12"/>
  <c r="AL28" i="12"/>
  <c r="AT28" i="12"/>
  <c r="BL78" i="12"/>
  <c r="BL96" i="12"/>
  <c r="BL74" i="12"/>
  <c r="BL79" i="12"/>
  <c r="BL72" i="12"/>
  <c r="AU57" i="12"/>
  <c r="BL57" i="12"/>
  <c r="AU27" i="12"/>
  <c r="AU58" i="12"/>
  <c r="BL50" i="12"/>
  <c r="BL61" i="12"/>
  <c r="AU59" i="12"/>
  <c r="BL81" i="12"/>
  <c r="AU43" i="12"/>
  <c r="BL4" i="12"/>
  <c r="BL16" i="12"/>
  <c r="BL23" i="12"/>
  <c r="BL21" i="12"/>
  <c r="AZ87" i="7"/>
  <c r="AX87" i="7" s="1"/>
  <c r="AZ24" i="7"/>
  <c r="AX24" i="7" s="1"/>
  <c r="BJ35" i="12"/>
  <c r="BI35" i="12"/>
  <c r="BH35" i="12"/>
  <c r="BG35" i="12"/>
  <c r="BF35" i="12"/>
  <c r="BE35" i="12"/>
  <c r="BD35" i="12"/>
  <c r="BC35" i="12"/>
  <c r="BK35" i="12"/>
  <c r="AT56" i="12"/>
  <c r="AS56" i="12"/>
  <c r="AR56" i="12"/>
  <c r="AQ56" i="12"/>
  <c r="AP56" i="12"/>
  <c r="AO56" i="12"/>
  <c r="AN56" i="12"/>
  <c r="AM56" i="12"/>
  <c r="AL56" i="12"/>
  <c r="AT67" i="12"/>
  <c r="AS67" i="12"/>
  <c r="AR67" i="12"/>
  <c r="AQ67" i="12"/>
  <c r="AP67" i="12"/>
  <c r="AO67" i="12"/>
  <c r="AN67" i="12"/>
  <c r="AM67" i="12"/>
  <c r="AL67" i="12"/>
  <c r="AT53" i="12"/>
  <c r="AS53" i="12"/>
  <c r="AR53" i="12"/>
  <c r="AQ53" i="12"/>
  <c r="AP53" i="12"/>
  <c r="AO53" i="12"/>
  <c r="AN53" i="12"/>
  <c r="AM53" i="12"/>
  <c r="AL53" i="12"/>
  <c r="BK53" i="12"/>
  <c r="BJ53" i="12"/>
  <c r="BI53" i="12"/>
  <c r="BH53" i="12"/>
  <c r="BG53" i="12"/>
  <c r="BF53" i="12"/>
  <c r="BE53" i="12"/>
  <c r="BD53" i="12"/>
  <c r="BC53" i="12"/>
  <c r="AS54" i="12"/>
  <c r="AR54" i="12"/>
  <c r="AQ54" i="12"/>
  <c r="AP54" i="12"/>
  <c r="AO54" i="12"/>
  <c r="AN54" i="12"/>
  <c r="AM54" i="12"/>
  <c r="AL54" i="12"/>
  <c r="AT54" i="12"/>
  <c r="BK73" i="12"/>
  <c r="BJ73" i="12"/>
  <c r="BI73" i="12"/>
  <c r="BH73" i="12"/>
  <c r="BG73" i="12"/>
  <c r="BF73" i="12"/>
  <c r="BE73" i="12"/>
  <c r="BD73" i="12"/>
  <c r="BC73" i="12"/>
  <c r="BK11" i="12"/>
  <c r="BJ11" i="12"/>
  <c r="BI11" i="12"/>
  <c r="BH11" i="12"/>
  <c r="BG11" i="12"/>
  <c r="BF11" i="12"/>
  <c r="BE11" i="12"/>
  <c r="BD11" i="12"/>
  <c r="BC11" i="12"/>
  <c r="BK7" i="12"/>
  <c r="BJ7" i="12"/>
  <c r="BI7" i="12"/>
  <c r="BH7" i="12"/>
  <c r="BG7" i="12"/>
  <c r="BF7" i="12"/>
  <c r="BE7" i="12"/>
  <c r="BD7" i="12"/>
  <c r="BC7" i="12"/>
  <c r="AH72" i="11"/>
  <c r="AG72" i="11"/>
  <c r="AM72" i="11" s="1"/>
  <c r="BJ2" i="12"/>
  <c r="BI2" i="12"/>
  <c r="BH2" i="12"/>
  <c r="BG2" i="12"/>
  <c r="BF2" i="12"/>
  <c r="BE2" i="12"/>
  <c r="BD2" i="12"/>
  <c r="BC2" i="12"/>
  <c r="BK2" i="12"/>
  <c r="BK80" i="12"/>
  <c r="BJ80" i="12"/>
  <c r="BI80" i="12"/>
  <c r="BH80" i="12"/>
  <c r="BG80" i="12"/>
  <c r="BF80" i="12"/>
  <c r="BE80" i="12"/>
  <c r="BD80" i="12"/>
  <c r="BC80" i="12"/>
  <c r="BK70" i="12"/>
  <c r="BJ70" i="12"/>
  <c r="BI70" i="12"/>
  <c r="BH70" i="12"/>
  <c r="BG70" i="12"/>
  <c r="BF70" i="12"/>
  <c r="BE70" i="12"/>
  <c r="BD70" i="12"/>
  <c r="BC70" i="12"/>
  <c r="BJ56" i="12"/>
  <c r="BI56" i="12"/>
  <c r="BH56" i="12"/>
  <c r="BG56" i="12"/>
  <c r="BF56" i="12"/>
  <c r="BE56" i="12"/>
  <c r="BD56" i="12"/>
  <c r="BC56" i="12"/>
  <c r="BK56" i="12"/>
  <c r="AS25" i="12"/>
  <c r="AR25" i="12"/>
  <c r="AQ25" i="12"/>
  <c r="AP25" i="12"/>
  <c r="AO25" i="12"/>
  <c r="AN25" i="12"/>
  <c r="AM25" i="12"/>
  <c r="AL25" i="12"/>
  <c r="AT25" i="12"/>
  <c r="AT45" i="12"/>
  <c r="AS45" i="12"/>
  <c r="AR45" i="12"/>
  <c r="AQ45" i="12"/>
  <c r="AP45" i="12"/>
  <c r="AO45" i="12"/>
  <c r="AN45" i="12"/>
  <c r="AM45" i="12"/>
  <c r="AL45" i="12"/>
  <c r="BK54" i="12"/>
  <c r="BI54" i="12"/>
  <c r="BH54" i="12"/>
  <c r="BG54" i="12"/>
  <c r="BF54" i="12"/>
  <c r="BE54" i="12"/>
  <c r="BD54" i="12"/>
  <c r="BC54" i="12"/>
  <c r="BJ54" i="12"/>
  <c r="BK40" i="12"/>
  <c r="BJ40" i="12"/>
  <c r="BI40" i="12"/>
  <c r="BH40" i="12"/>
  <c r="BG40" i="12"/>
  <c r="BF40" i="12"/>
  <c r="BE40" i="12"/>
  <c r="BD40" i="12"/>
  <c r="BC40" i="12"/>
  <c r="BK15" i="12"/>
  <c r="BJ15" i="12"/>
  <c r="BI15" i="12"/>
  <c r="BH15" i="12"/>
  <c r="BG15" i="12"/>
  <c r="BF15" i="12"/>
  <c r="BE15" i="12"/>
  <c r="BD15" i="12"/>
  <c r="BC15" i="12"/>
  <c r="BK17" i="12"/>
  <c r="BJ17" i="12"/>
  <c r="BI17" i="12"/>
  <c r="BH17" i="12"/>
  <c r="BG17" i="12"/>
  <c r="BF17" i="12"/>
  <c r="BE17" i="12"/>
  <c r="BD17" i="12"/>
  <c r="BC17" i="12"/>
  <c r="BL95" i="12"/>
  <c r="BL43" i="12"/>
  <c r="BL68" i="12"/>
  <c r="BL22" i="12"/>
  <c r="BL55" i="12"/>
  <c r="AU52" i="12"/>
  <c r="BL52" i="12"/>
  <c r="BL24" i="12"/>
  <c r="AU50" i="12"/>
  <c r="AU42" i="12"/>
  <c r="AU48" i="12"/>
  <c r="AU51" i="12"/>
  <c r="BL67" i="12"/>
  <c r="AU35" i="12"/>
  <c r="BL8" i="12"/>
  <c r="BL14" i="12"/>
  <c r="AU31" i="12"/>
  <c r="BL10" i="12"/>
  <c r="AZ35" i="7"/>
  <c r="AX35" i="7" s="1"/>
  <c r="BA11" i="12"/>
  <c r="BB11" i="12"/>
  <c r="BA40" i="12"/>
  <c r="BB40" i="12"/>
  <c r="BA56" i="12"/>
  <c r="BB56" i="12"/>
  <c r="BB73" i="12"/>
  <c r="BA73" i="12"/>
  <c r="BA35" i="12"/>
  <c r="BB35" i="12"/>
  <c r="AK28" i="12"/>
  <c r="AI28" i="12"/>
  <c r="AJ28" i="12"/>
  <c r="BA60" i="12"/>
  <c r="BB60" i="12"/>
  <c r="AJ69" i="12"/>
  <c r="AI69" i="12"/>
  <c r="AK69" i="12"/>
  <c r="BA13" i="12"/>
  <c r="BB13" i="12"/>
  <c r="BA63" i="12"/>
  <c r="BB63" i="12"/>
  <c r="BA70" i="12"/>
  <c r="BB70" i="12"/>
  <c r="BB2" i="12"/>
  <c r="BA2" i="12"/>
  <c r="BA18" i="12"/>
  <c r="BB18" i="12"/>
  <c r="BA93" i="12"/>
  <c r="BB93" i="12"/>
  <c r="AI22" i="12"/>
  <c r="AJ22" i="12"/>
  <c r="AK22" i="12"/>
  <c r="BA86" i="12"/>
  <c r="BB86" i="12"/>
  <c r="BA85" i="12"/>
  <c r="BB85" i="12"/>
  <c r="AI46" i="12"/>
  <c r="AJ46" i="12"/>
  <c r="AK46" i="12"/>
  <c r="BA33" i="12"/>
  <c r="BB33" i="12"/>
  <c r="BB83" i="12"/>
  <c r="BA83" i="12"/>
  <c r="BA89" i="12"/>
  <c r="BB89" i="12"/>
  <c r="BB5" i="12"/>
  <c r="BA5" i="12"/>
  <c r="AI30" i="12"/>
  <c r="AJ30" i="12"/>
  <c r="AK30" i="12"/>
  <c r="BA47" i="12"/>
  <c r="BB47" i="12"/>
  <c r="BB45" i="12"/>
  <c r="BA45" i="12"/>
  <c r="BA53" i="12"/>
  <c r="BB53" i="12"/>
  <c r="BB3" i="12"/>
  <c r="BA3" i="12"/>
  <c r="BA48" i="12"/>
  <c r="BB48" i="12"/>
  <c r="BA28" i="12"/>
  <c r="BB28" i="12"/>
  <c r="AI33" i="12"/>
  <c r="AK33" i="12"/>
  <c r="AJ33" i="12"/>
  <c r="AJ65" i="12"/>
  <c r="AI65" i="12"/>
  <c r="AK65" i="12"/>
  <c r="BA97" i="12"/>
  <c r="BB97" i="12"/>
  <c r="BA54" i="12"/>
  <c r="BB54" i="12"/>
  <c r="AK54" i="12"/>
  <c r="AI54" i="12"/>
  <c r="AJ54" i="12"/>
  <c r="AJ45" i="12"/>
  <c r="AK45" i="12"/>
  <c r="AI45" i="12"/>
  <c r="AI53" i="12"/>
  <c r="AJ53" i="12"/>
  <c r="AK53" i="12"/>
  <c r="AI60" i="12"/>
  <c r="AK60" i="12"/>
  <c r="AJ60" i="12"/>
  <c r="AI1952" i="12"/>
  <c r="AJ1952" i="12"/>
  <c r="AK1952" i="12"/>
  <c r="BA90" i="12"/>
  <c r="BB90" i="12"/>
  <c r="AI47" i="12"/>
  <c r="AJ47" i="12"/>
  <c r="AK47" i="12"/>
  <c r="BA62" i="12"/>
  <c r="BB62" i="12"/>
  <c r="BA80" i="12"/>
  <c r="BB80" i="12"/>
  <c r="BA64" i="12"/>
  <c r="BB64" i="12"/>
  <c r="AJ67" i="12"/>
  <c r="AI67" i="12"/>
  <c r="AK67" i="12"/>
  <c r="BB91" i="12"/>
  <c r="BA91" i="12"/>
  <c r="AJ29" i="12"/>
  <c r="AK29" i="12"/>
  <c r="AI29" i="12"/>
  <c r="AI62" i="12"/>
  <c r="AJ62" i="12"/>
  <c r="AK62" i="12"/>
  <c r="BA46" i="12"/>
  <c r="BB46" i="12"/>
  <c r="BA49" i="12"/>
  <c r="BB49" i="12"/>
  <c r="BA15" i="12"/>
  <c r="BB15" i="12"/>
  <c r="BB17" i="12"/>
  <c r="BA17" i="12"/>
  <c r="AI25" i="12"/>
  <c r="AJ25" i="12"/>
  <c r="AK25" i="12"/>
  <c r="BB7" i="12"/>
  <c r="BA7" i="12"/>
  <c r="AI56" i="12"/>
  <c r="AJ56" i="12"/>
  <c r="AK56" i="12"/>
  <c r="AK64" i="12"/>
  <c r="AI64" i="12"/>
  <c r="AJ64" i="12"/>
  <c r="AI24" i="12"/>
  <c r="AK24" i="12"/>
  <c r="AJ24" i="12"/>
  <c r="BA39" i="12"/>
  <c r="BB39" i="12"/>
  <c r="BK77" i="12"/>
  <c r="BJ77" i="12"/>
  <c r="BI77" i="12"/>
  <c r="BH77" i="12"/>
  <c r="BG77" i="12"/>
  <c r="BF77" i="12"/>
  <c r="BE77" i="12"/>
  <c r="BD77" i="12"/>
  <c r="BC77" i="12"/>
  <c r="AG49" i="11"/>
  <c r="AM49" i="11" s="1"/>
  <c r="BJ14" i="12"/>
  <c r="BI14" i="12"/>
  <c r="BH14" i="12"/>
  <c r="BG14" i="12"/>
  <c r="BF14" i="12"/>
  <c r="BE14" i="12"/>
  <c r="BD14" i="12"/>
  <c r="BC14" i="12"/>
  <c r="BK14" i="12"/>
  <c r="BK24" i="12"/>
  <c r="BJ24" i="12"/>
  <c r="BI24" i="12"/>
  <c r="BH24" i="12"/>
  <c r="BG24" i="12"/>
  <c r="BF24" i="12"/>
  <c r="BE24" i="12"/>
  <c r="BD24" i="12"/>
  <c r="BC24" i="12"/>
  <c r="AK72" i="11"/>
  <c r="BJ16" i="12"/>
  <c r="BI16" i="12"/>
  <c r="BH16" i="12"/>
  <c r="BG16" i="12"/>
  <c r="BF16" i="12"/>
  <c r="BE16" i="12"/>
  <c r="BD16" i="12"/>
  <c r="BC16" i="12"/>
  <c r="BK16" i="12"/>
  <c r="AT27" i="12"/>
  <c r="AS27" i="12"/>
  <c r="AR27" i="12"/>
  <c r="AQ27" i="12"/>
  <c r="AP27" i="12"/>
  <c r="AO27" i="12"/>
  <c r="AN27" i="12"/>
  <c r="AM27" i="12"/>
  <c r="AL27" i="12"/>
  <c r="BK19" i="12"/>
  <c r="BJ19" i="12"/>
  <c r="BI19" i="12"/>
  <c r="BH19" i="12"/>
  <c r="BG19" i="12"/>
  <c r="BF19" i="12"/>
  <c r="BE19" i="12"/>
  <c r="BD19" i="12"/>
  <c r="BC19" i="12"/>
  <c r="AT36" i="12"/>
  <c r="AS36" i="12"/>
  <c r="AR36" i="12"/>
  <c r="AQ36" i="12"/>
  <c r="AP36" i="12"/>
  <c r="AO36" i="12"/>
  <c r="AN36" i="12"/>
  <c r="AM36" i="12"/>
  <c r="AL36" i="12"/>
  <c r="BK31" i="12"/>
  <c r="BJ31" i="12"/>
  <c r="BI31" i="12"/>
  <c r="BH31" i="12"/>
  <c r="BG31" i="12"/>
  <c r="BF31" i="12"/>
  <c r="BE31" i="12"/>
  <c r="BD31" i="12"/>
  <c r="BC31" i="12"/>
  <c r="AT38" i="12"/>
  <c r="AS38" i="12"/>
  <c r="AR38" i="12"/>
  <c r="AQ38" i="12"/>
  <c r="AP38" i="12"/>
  <c r="AO38" i="12"/>
  <c r="AN38" i="12"/>
  <c r="AM38" i="12"/>
  <c r="AL38" i="12"/>
  <c r="BK75" i="12"/>
  <c r="BJ75" i="12"/>
  <c r="BI75" i="12"/>
  <c r="BH75" i="12"/>
  <c r="BG75" i="12"/>
  <c r="BF75" i="12"/>
  <c r="BE75" i="12"/>
  <c r="BD75" i="12"/>
  <c r="BC75" i="12"/>
  <c r="BJ38" i="12"/>
  <c r="BI38" i="12"/>
  <c r="BH38" i="12"/>
  <c r="BG38" i="12"/>
  <c r="BF38" i="12"/>
  <c r="BE38" i="12"/>
  <c r="BD38" i="12"/>
  <c r="BC38" i="12"/>
  <c r="BK38" i="12"/>
  <c r="AT40" i="12"/>
  <c r="AS40" i="12"/>
  <c r="AR40" i="12"/>
  <c r="AQ40" i="12"/>
  <c r="AP40" i="12"/>
  <c r="AO40" i="12"/>
  <c r="AN40" i="12"/>
  <c r="AM40" i="12"/>
  <c r="AL40" i="12"/>
  <c r="BF28" i="11"/>
  <c r="BD28" i="11" s="1"/>
  <c r="J15" i="11"/>
  <c r="K12" i="11"/>
  <c r="K13" i="11"/>
  <c r="K14" i="11"/>
  <c r="K15" i="11"/>
  <c r="AN52" i="11"/>
  <c r="AH52" i="11" s="1"/>
  <c r="AN61" i="10"/>
  <c r="AG61" i="10" s="1"/>
  <c r="J14" i="10"/>
  <c r="BF27" i="11"/>
  <c r="BD27" i="11" s="1"/>
  <c r="AN28" i="11"/>
  <c r="AG28" i="11" s="1"/>
  <c r="AN33" i="11"/>
  <c r="AH33" i="11" s="1"/>
  <c r="AN52" i="10"/>
  <c r="AG52" i="10" s="1"/>
  <c r="BF12" i="11"/>
  <c r="BD12" i="11" s="1"/>
  <c r="BF8" i="11"/>
  <c r="BD8" i="11" s="1"/>
  <c r="BF13" i="11"/>
  <c r="BD13" i="11" s="1"/>
  <c r="BF41" i="11"/>
  <c r="BD41" i="11" s="1"/>
  <c r="BF32" i="11"/>
  <c r="BD32" i="11" s="1"/>
  <c r="AN70" i="11"/>
  <c r="BF52" i="11"/>
  <c r="BD52" i="11" s="1"/>
  <c r="AN66" i="10"/>
  <c r="AG66" i="10" s="1"/>
  <c r="AN21" i="10"/>
  <c r="AG21" i="10" s="1"/>
  <c r="AJ21" i="10" s="1"/>
  <c r="AM21" i="10" s="1"/>
  <c r="AT50" i="12"/>
  <c r="AS50" i="12"/>
  <c r="AR50" i="12"/>
  <c r="AQ50" i="12"/>
  <c r="AP50" i="12"/>
  <c r="AO50" i="12"/>
  <c r="AN50" i="12"/>
  <c r="AM50" i="12"/>
  <c r="AL50" i="12"/>
  <c r="BK78" i="12"/>
  <c r="BJ78" i="12"/>
  <c r="BI78" i="12"/>
  <c r="BH78" i="12"/>
  <c r="BG78" i="12"/>
  <c r="BF78" i="12"/>
  <c r="BE78" i="12"/>
  <c r="BD78" i="12"/>
  <c r="BC78" i="12"/>
  <c r="AT68" i="12"/>
  <c r="AS68" i="12"/>
  <c r="AR68" i="12"/>
  <c r="AQ68" i="12"/>
  <c r="AP68" i="12"/>
  <c r="AO68" i="12"/>
  <c r="AN68" i="12"/>
  <c r="AM68" i="12"/>
  <c r="AL68" i="12"/>
  <c r="BK27" i="12"/>
  <c r="BJ27" i="12"/>
  <c r="BI27" i="12"/>
  <c r="BH27" i="12"/>
  <c r="BG27" i="12"/>
  <c r="BF27" i="12"/>
  <c r="BE27" i="12"/>
  <c r="BD27" i="12"/>
  <c r="BC27" i="12"/>
  <c r="BJ8" i="12"/>
  <c r="BI8" i="12"/>
  <c r="BH8" i="12"/>
  <c r="BG8" i="12"/>
  <c r="BF8" i="12"/>
  <c r="BE8" i="12"/>
  <c r="BD8" i="12"/>
  <c r="BC8" i="12"/>
  <c r="BK8" i="12"/>
  <c r="BK52" i="12"/>
  <c r="BJ52" i="12"/>
  <c r="BI52" i="12"/>
  <c r="BH52" i="12"/>
  <c r="BG52" i="12"/>
  <c r="BF52" i="12"/>
  <c r="BE52" i="12"/>
  <c r="BD52" i="12"/>
  <c r="BC52" i="12"/>
  <c r="BK57" i="12"/>
  <c r="BJ57" i="12"/>
  <c r="BI57" i="12"/>
  <c r="BH57" i="12"/>
  <c r="BG57" i="12"/>
  <c r="BF57" i="12"/>
  <c r="BE57" i="12"/>
  <c r="BD57" i="12"/>
  <c r="BC57" i="12"/>
  <c r="AT63" i="12"/>
  <c r="AS63" i="12"/>
  <c r="AR63" i="12"/>
  <c r="AQ63" i="12"/>
  <c r="AP63" i="12"/>
  <c r="AO63" i="12"/>
  <c r="AN63" i="12"/>
  <c r="AM63" i="12"/>
  <c r="AL63" i="12"/>
  <c r="BK82" i="12"/>
  <c r="BJ82" i="12"/>
  <c r="BI82" i="12"/>
  <c r="BH82" i="12"/>
  <c r="BG82" i="12"/>
  <c r="BF82" i="12"/>
  <c r="BE82" i="12"/>
  <c r="BD82" i="12"/>
  <c r="BC82" i="12"/>
  <c r="AT1950" i="12"/>
  <c r="AS1950" i="12"/>
  <c r="AR1950" i="12"/>
  <c r="AQ1950" i="12"/>
  <c r="AP1950" i="12"/>
  <c r="AO1950" i="12"/>
  <c r="AN1950" i="12"/>
  <c r="AM1950" i="12"/>
  <c r="AL1950" i="12"/>
  <c r="BJ44" i="12"/>
  <c r="BI44" i="12"/>
  <c r="BH44" i="12"/>
  <c r="BG44" i="12"/>
  <c r="BF44" i="12"/>
  <c r="BE44" i="12"/>
  <c r="BD44" i="12"/>
  <c r="BC44" i="12"/>
  <c r="BK44" i="12"/>
  <c r="AH24" i="10"/>
  <c r="AH32" i="11"/>
  <c r="AT31" i="12"/>
  <c r="AS31" i="12"/>
  <c r="AR31" i="12"/>
  <c r="AQ31" i="12"/>
  <c r="AP31" i="12"/>
  <c r="AO31" i="12"/>
  <c r="AN31" i="12"/>
  <c r="AM31" i="12"/>
  <c r="AL31" i="12"/>
  <c r="BK20" i="12"/>
  <c r="BJ20" i="12"/>
  <c r="BI20" i="12"/>
  <c r="BH20" i="12"/>
  <c r="BG20" i="12"/>
  <c r="BF20" i="12"/>
  <c r="BE20" i="12"/>
  <c r="BD20" i="12"/>
  <c r="BC20" i="12"/>
  <c r="BJ4" i="12"/>
  <c r="BI4" i="12"/>
  <c r="BH4" i="12"/>
  <c r="BG4" i="12"/>
  <c r="BF4" i="12"/>
  <c r="BE4" i="12"/>
  <c r="BD4" i="12"/>
  <c r="BC4" i="12"/>
  <c r="BK4" i="12"/>
  <c r="BJ29" i="12"/>
  <c r="BI29" i="12"/>
  <c r="BH29" i="12"/>
  <c r="BG29" i="12"/>
  <c r="BF29" i="12"/>
  <c r="BE29" i="12"/>
  <c r="BD29" i="12"/>
  <c r="BC29" i="12"/>
  <c r="BK29" i="12"/>
  <c r="BK25" i="12"/>
  <c r="BJ25" i="12"/>
  <c r="BI25" i="12"/>
  <c r="BH25" i="12"/>
  <c r="BG25" i="12"/>
  <c r="BF25" i="12"/>
  <c r="BE25" i="12"/>
  <c r="BD25" i="12"/>
  <c r="BC25" i="12"/>
  <c r="BJ87" i="12"/>
  <c r="BI87" i="12"/>
  <c r="BH87" i="12"/>
  <c r="BG87" i="12"/>
  <c r="BF87" i="12"/>
  <c r="BE87" i="12"/>
  <c r="BD87" i="12"/>
  <c r="BC87" i="12"/>
  <c r="BK87" i="12"/>
  <c r="AS35" i="12"/>
  <c r="AR35" i="12"/>
  <c r="AQ35" i="12"/>
  <c r="AP35" i="12"/>
  <c r="AO35" i="12"/>
  <c r="AN35" i="12"/>
  <c r="AM35" i="12"/>
  <c r="AL35" i="12"/>
  <c r="AT35" i="12"/>
  <c r="AS52" i="12"/>
  <c r="AR52" i="12"/>
  <c r="AQ52" i="12"/>
  <c r="AP52" i="12"/>
  <c r="AO52" i="12"/>
  <c r="AN52" i="12"/>
  <c r="AM52" i="12"/>
  <c r="AL52" i="12"/>
  <c r="AT52" i="12"/>
  <c r="AS43" i="12"/>
  <c r="AR43" i="12"/>
  <c r="AQ43" i="12"/>
  <c r="AP43" i="12"/>
  <c r="AO43" i="12"/>
  <c r="AN43" i="12"/>
  <c r="AM43" i="12"/>
  <c r="AL43" i="12"/>
  <c r="AT43" i="12"/>
  <c r="AS57" i="12"/>
  <c r="AR57" i="12"/>
  <c r="AQ57" i="12"/>
  <c r="AP57" i="12"/>
  <c r="AO57" i="12"/>
  <c r="AN57" i="12"/>
  <c r="AM57" i="12"/>
  <c r="AL57" i="12"/>
  <c r="AT57" i="12"/>
  <c r="BJ51" i="12"/>
  <c r="BI51" i="12"/>
  <c r="BH51" i="12"/>
  <c r="BG51" i="12"/>
  <c r="BF51" i="12"/>
  <c r="BE51" i="12"/>
  <c r="BD51" i="12"/>
  <c r="BC51" i="12"/>
  <c r="BK51" i="12"/>
  <c r="BK65" i="12"/>
  <c r="BJ65" i="12"/>
  <c r="BI65" i="12"/>
  <c r="BH65" i="12"/>
  <c r="BG65" i="12"/>
  <c r="BF65" i="12"/>
  <c r="BE65" i="12"/>
  <c r="BD65" i="12"/>
  <c r="BC65" i="12"/>
  <c r="AS55" i="12"/>
  <c r="AR55" i="12"/>
  <c r="AQ55" i="12"/>
  <c r="AP55" i="12"/>
  <c r="AO55" i="12"/>
  <c r="AN55" i="12"/>
  <c r="AM55" i="12"/>
  <c r="AL55" i="12"/>
  <c r="AT55" i="12"/>
  <c r="BJ94" i="12"/>
  <c r="BI94" i="12"/>
  <c r="BH94" i="12"/>
  <c r="BG94" i="12"/>
  <c r="BF94" i="12"/>
  <c r="BE94" i="12"/>
  <c r="BD94" i="12"/>
  <c r="BC94" i="12"/>
  <c r="BK94" i="12"/>
  <c r="AT49" i="12"/>
  <c r="AS49" i="12"/>
  <c r="AR49" i="12"/>
  <c r="AQ49" i="12"/>
  <c r="AP49" i="12"/>
  <c r="AO49" i="12"/>
  <c r="AN49" i="12"/>
  <c r="AM49" i="12"/>
  <c r="AL49" i="12"/>
  <c r="AS44" i="12"/>
  <c r="AR44" i="12"/>
  <c r="AQ44" i="12"/>
  <c r="AP44" i="12"/>
  <c r="AO44" i="12"/>
  <c r="AN44" i="12"/>
  <c r="AM44" i="12"/>
  <c r="AL44" i="12"/>
  <c r="AT44" i="12"/>
  <c r="AN23" i="11"/>
  <c r="AN23" i="10"/>
  <c r="AN35" i="11"/>
  <c r="AG35" i="11" s="1"/>
  <c r="BF45" i="11"/>
  <c r="BD45" i="11" s="1"/>
  <c r="AN57" i="10"/>
  <c r="AG57" i="10" s="1"/>
  <c r="AM57" i="10" s="1"/>
  <c r="BF4" i="10"/>
  <c r="BD4" i="10" s="1"/>
  <c r="AN61" i="11"/>
  <c r="AG61" i="11" s="1"/>
  <c r="AN56" i="11"/>
  <c r="AZ4" i="7"/>
  <c r="AX4" i="7" s="1"/>
  <c r="AN37" i="11"/>
  <c r="AH37" i="11" s="1"/>
  <c r="BK72" i="12"/>
  <c r="BJ72" i="12"/>
  <c r="BI72" i="12"/>
  <c r="BH72" i="12"/>
  <c r="BG72" i="12"/>
  <c r="BF72" i="12"/>
  <c r="BE72" i="12"/>
  <c r="BD72" i="12"/>
  <c r="BC72" i="12"/>
  <c r="BJ9" i="12"/>
  <c r="BI9" i="12"/>
  <c r="BH9" i="12"/>
  <c r="BG9" i="12"/>
  <c r="BF9" i="12"/>
  <c r="BE9" i="12"/>
  <c r="BD9" i="12"/>
  <c r="BC9" i="12"/>
  <c r="BK9" i="12"/>
  <c r="AT32" i="12"/>
  <c r="AS32" i="12"/>
  <c r="AR32" i="12"/>
  <c r="AQ32" i="12"/>
  <c r="AP32" i="12"/>
  <c r="AO32" i="12"/>
  <c r="AN32" i="12"/>
  <c r="AM32" i="12"/>
  <c r="AL32" i="12"/>
  <c r="AH48" i="10"/>
  <c r="AN64" i="11"/>
  <c r="AH64" i="11" s="1"/>
  <c r="AN55" i="10"/>
  <c r="AG55" i="10" s="1"/>
  <c r="AM55" i="10" s="1"/>
  <c r="AH34" i="11"/>
  <c r="AN40" i="11"/>
  <c r="BK95" i="12"/>
  <c r="BJ95" i="12"/>
  <c r="BI95" i="12"/>
  <c r="BH95" i="12"/>
  <c r="BG95" i="12"/>
  <c r="BF95" i="12"/>
  <c r="BE95" i="12"/>
  <c r="BD95" i="12"/>
  <c r="BC95" i="12"/>
  <c r="BK88" i="12"/>
  <c r="BJ88" i="12"/>
  <c r="BI88" i="12"/>
  <c r="BH88" i="12"/>
  <c r="BG88" i="12"/>
  <c r="BF88" i="12"/>
  <c r="BE88" i="12"/>
  <c r="BD88" i="12"/>
  <c r="BC88" i="12"/>
  <c r="AG42" i="11"/>
  <c r="AK42" i="11" s="1"/>
  <c r="BK67" i="12"/>
  <c r="BJ67" i="12"/>
  <c r="BI67" i="12"/>
  <c r="BH67" i="12"/>
  <c r="BG67" i="12"/>
  <c r="BF67" i="12"/>
  <c r="BE67" i="12"/>
  <c r="BD67" i="12"/>
  <c r="BC67" i="12"/>
  <c r="BJ92" i="12"/>
  <c r="BI92" i="12"/>
  <c r="BH92" i="12"/>
  <c r="BG92" i="12"/>
  <c r="BF92" i="12"/>
  <c r="BE92" i="12"/>
  <c r="BD92" i="12"/>
  <c r="BC92" i="12"/>
  <c r="BK92" i="12"/>
  <c r="BK37" i="12"/>
  <c r="BJ37" i="12"/>
  <c r="BI37" i="12"/>
  <c r="BH37" i="12"/>
  <c r="BG37" i="12"/>
  <c r="BF37" i="12"/>
  <c r="BE37" i="12"/>
  <c r="BD37" i="12"/>
  <c r="BC37" i="12"/>
  <c r="BK84" i="12"/>
  <c r="BJ84" i="12"/>
  <c r="BI84" i="12"/>
  <c r="BH84" i="12"/>
  <c r="BG84" i="12"/>
  <c r="BF84" i="12"/>
  <c r="BE84" i="12"/>
  <c r="BD84" i="12"/>
  <c r="BC84" i="12"/>
  <c r="AT51" i="12"/>
  <c r="AS51" i="12"/>
  <c r="AR51" i="12"/>
  <c r="AQ51" i="12"/>
  <c r="AP51" i="12"/>
  <c r="AO51" i="12"/>
  <c r="AN51" i="12"/>
  <c r="AM51" i="12"/>
  <c r="AL51" i="12"/>
  <c r="BJ22" i="12"/>
  <c r="BI22" i="12"/>
  <c r="BH22" i="12"/>
  <c r="BG22" i="12"/>
  <c r="BF22" i="12"/>
  <c r="BE22" i="12"/>
  <c r="BD22" i="12"/>
  <c r="BC22" i="12"/>
  <c r="BK22" i="12"/>
  <c r="AT59" i="12"/>
  <c r="AS59" i="12"/>
  <c r="AR59" i="12"/>
  <c r="AQ59" i="12"/>
  <c r="AP59" i="12"/>
  <c r="AO59" i="12"/>
  <c r="AN59" i="12"/>
  <c r="AM59" i="12"/>
  <c r="AL59" i="12"/>
  <c r="BJ79" i="12"/>
  <c r="BK79" i="12"/>
  <c r="BI79" i="12"/>
  <c r="BH79" i="12"/>
  <c r="BG79" i="12"/>
  <c r="BF79" i="12"/>
  <c r="BE79" i="12"/>
  <c r="BD79" i="12"/>
  <c r="BC79" i="12"/>
  <c r="BK34" i="12"/>
  <c r="BJ34" i="12"/>
  <c r="BI34" i="12"/>
  <c r="BH34" i="12"/>
  <c r="BG34" i="12"/>
  <c r="BF34" i="12"/>
  <c r="BE34" i="12"/>
  <c r="BD34" i="12"/>
  <c r="BC34" i="12"/>
  <c r="BK30" i="12"/>
  <c r="BJ30" i="12"/>
  <c r="BI30" i="12"/>
  <c r="BH30" i="12"/>
  <c r="BG30" i="12"/>
  <c r="BF30" i="12"/>
  <c r="BE30" i="12"/>
  <c r="BD30" i="12"/>
  <c r="BC30" i="12"/>
  <c r="BK26" i="12"/>
  <c r="BJ26" i="12"/>
  <c r="BI26" i="12"/>
  <c r="BH26" i="12"/>
  <c r="BG26" i="12"/>
  <c r="BF26" i="12"/>
  <c r="BE26" i="12"/>
  <c r="BD26" i="12"/>
  <c r="BC26" i="12"/>
  <c r="BJ12" i="12"/>
  <c r="BI12" i="12"/>
  <c r="BH12" i="12"/>
  <c r="BG12" i="12"/>
  <c r="BF12" i="12"/>
  <c r="BE12" i="12"/>
  <c r="BD12" i="12"/>
  <c r="BC12" i="12"/>
  <c r="BK12" i="12"/>
  <c r="AS23" i="12"/>
  <c r="AR23" i="12"/>
  <c r="AQ23" i="12"/>
  <c r="AP23" i="12"/>
  <c r="AO23" i="12"/>
  <c r="AN23" i="12"/>
  <c r="AM23" i="12"/>
  <c r="AL23" i="12"/>
  <c r="AT23" i="12"/>
  <c r="AT34" i="12"/>
  <c r="AS34" i="12"/>
  <c r="AR34" i="12"/>
  <c r="AQ34" i="12"/>
  <c r="AP34" i="12"/>
  <c r="AO34" i="12"/>
  <c r="AN34" i="12"/>
  <c r="AM34" i="12"/>
  <c r="AL34" i="12"/>
  <c r="BJ66" i="12"/>
  <c r="BI66" i="12"/>
  <c r="BH66" i="12"/>
  <c r="BG66" i="12"/>
  <c r="BF66" i="12"/>
  <c r="BE66" i="12"/>
  <c r="BD66" i="12"/>
  <c r="BC66" i="12"/>
  <c r="BK66" i="12"/>
  <c r="BF16" i="11"/>
  <c r="BD16" i="11" s="1"/>
  <c r="AN21" i="11"/>
  <c r="AH21" i="11" s="1"/>
  <c r="BF26" i="11"/>
  <c r="BD26" i="11" s="1"/>
  <c r="AN24" i="11"/>
  <c r="AH24" i="11" s="1"/>
  <c r="BF11" i="11"/>
  <c r="BD11" i="11" s="1"/>
  <c r="AN31" i="10"/>
  <c r="AN65" i="11"/>
  <c r="AH65" i="11" s="1"/>
  <c r="BF48" i="11"/>
  <c r="BD48" i="11" s="1"/>
  <c r="AN71" i="10"/>
  <c r="BF38" i="11"/>
  <c r="BD38" i="11" s="1"/>
  <c r="BK23" i="12"/>
  <c r="BJ23" i="12"/>
  <c r="BI23" i="12"/>
  <c r="BH23" i="12"/>
  <c r="BG23" i="12"/>
  <c r="BF23" i="12"/>
  <c r="BE23" i="12"/>
  <c r="BD23" i="12"/>
  <c r="BC23" i="12"/>
  <c r="BK69" i="12"/>
  <c r="BJ69" i="12"/>
  <c r="BI69" i="12"/>
  <c r="BH69" i="12"/>
  <c r="BG69" i="12"/>
  <c r="BF69" i="12"/>
  <c r="BE69" i="12"/>
  <c r="BD69" i="12"/>
  <c r="BC69" i="12"/>
  <c r="AG43" i="11"/>
  <c r="AH43" i="11"/>
  <c r="BJ55" i="12"/>
  <c r="BI55" i="12"/>
  <c r="BH55" i="12"/>
  <c r="BG55" i="12"/>
  <c r="BF55" i="12"/>
  <c r="BE55" i="12"/>
  <c r="BD55" i="12"/>
  <c r="BC55" i="12"/>
  <c r="BK55" i="12"/>
  <c r="AS48" i="12"/>
  <c r="AT48" i="12"/>
  <c r="AR48" i="12"/>
  <c r="AQ48" i="12"/>
  <c r="AP48" i="12"/>
  <c r="AO48" i="12"/>
  <c r="AN48" i="12"/>
  <c r="AM48" i="12"/>
  <c r="AL48" i="12"/>
  <c r="BK61" i="12"/>
  <c r="BJ61" i="12"/>
  <c r="BI61" i="12"/>
  <c r="BH61" i="12"/>
  <c r="BG61" i="12"/>
  <c r="BF61" i="12"/>
  <c r="BE61" i="12"/>
  <c r="BD61" i="12"/>
  <c r="BC61" i="12"/>
  <c r="BK71" i="12"/>
  <c r="BJ71" i="12"/>
  <c r="BI71" i="12"/>
  <c r="BH71" i="12"/>
  <c r="BG71" i="12"/>
  <c r="BF71" i="12"/>
  <c r="BE71" i="12"/>
  <c r="BD71" i="12"/>
  <c r="BC71" i="12"/>
  <c r="BK58" i="12"/>
  <c r="BJ58" i="12"/>
  <c r="BI58" i="12"/>
  <c r="BH58" i="12"/>
  <c r="BG58" i="12"/>
  <c r="BF58" i="12"/>
  <c r="BE58" i="12"/>
  <c r="BD58" i="12"/>
  <c r="BC58" i="12"/>
  <c r="AT39" i="12"/>
  <c r="AS39" i="12"/>
  <c r="AR39" i="12"/>
  <c r="AQ39" i="12"/>
  <c r="AP39" i="12"/>
  <c r="AO39" i="12"/>
  <c r="AN39" i="12"/>
  <c r="AM39" i="12"/>
  <c r="AL39" i="12"/>
  <c r="BJ59" i="12"/>
  <c r="BI59" i="12"/>
  <c r="BH59" i="12"/>
  <c r="BG59" i="12"/>
  <c r="BF59" i="12"/>
  <c r="BE59" i="12"/>
  <c r="BD59" i="12"/>
  <c r="BC59" i="12"/>
  <c r="BK59" i="12"/>
  <c r="BK32" i="12"/>
  <c r="BJ32" i="12"/>
  <c r="BI32" i="12"/>
  <c r="BH32" i="12"/>
  <c r="BG32" i="12"/>
  <c r="BF32" i="12"/>
  <c r="BE32" i="12"/>
  <c r="BD32" i="12"/>
  <c r="BC32" i="12"/>
  <c r="AS41" i="12"/>
  <c r="AR41" i="12"/>
  <c r="AQ41" i="12"/>
  <c r="AP41" i="12"/>
  <c r="AO41" i="12"/>
  <c r="AN41" i="12"/>
  <c r="AM41" i="12"/>
  <c r="AL41" i="12"/>
  <c r="AT41" i="12"/>
  <c r="BJ6" i="12"/>
  <c r="BI6" i="12"/>
  <c r="BH6" i="12"/>
  <c r="BG6" i="12"/>
  <c r="BF6" i="12"/>
  <c r="BE6" i="12"/>
  <c r="BD6" i="12"/>
  <c r="BC6" i="12"/>
  <c r="BK6" i="12"/>
  <c r="AG39" i="11"/>
  <c r="AJ39" i="11" s="1"/>
  <c r="AM39" i="11" s="1"/>
  <c r="AH39" i="11"/>
  <c r="AH29" i="11"/>
  <c r="AG29" i="11"/>
  <c r="AG66" i="11"/>
  <c r="AH66" i="11"/>
  <c r="AH60" i="10"/>
  <c r="AG36" i="11"/>
  <c r="AJ36" i="11" s="1"/>
  <c r="AM36" i="11" s="1"/>
  <c r="AH36" i="11"/>
  <c r="AS58" i="12"/>
  <c r="AR58" i="12"/>
  <c r="AQ58" i="12"/>
  <c r="AP58" i="12"/>
  <c r="AO58" i="12"/>
  <c r="AN58" i="12"/>
  <c r="AM58" i="12"/>
  <c r="AL58" i="12"/>
  <c r="AT58" i="12"/>
  <c r="AT66" i="12"/>
  <c r="AS66" i="12"/>
  <c r="AR66" i="12"/>
  <c r="AQ66" i="12"/>
  <c r="AP66" i="12"/>
  <c r="AO66" i="12"/>
  <c r="AN66" i="12"/>
  <c r="AM66" i="12"/>
  <c r="AL66" i="12"/>
  <c r="BK81" i="12"/>
  <c r="BJ81" i="12"/>
  <c r="BI81" i="12"/>
  <c r="BH81" i="12"/>
  <c r="BG81" i="12"/>
  <c r="BF81" i="12"/>
  <c r="BE81" i="12"/>
  <c r="BD81" i="12"/>
  <c r="BC81" i="12"/>
  <c r="BK68" i="12"/>
  <c r="BJ68" i="12"/>
  <c r="BI68" i="12"/>
  <c r="BH68" i="12"/>
  <c r="BG68" i="12"/>
  <c r="BF68" i="12"/>
  <c r="BE68" i="12"/>
  <c r="BD68" i="12"/>
  <c r="BC68" i="12"/>
  <c r="BK74" i="12"/>
  <c r="BJ74" i="12"/>
  <c r="BI74" i="12"/>
  <c r="BH74" i="12"/>
  <c r="BG74" i="12"/>
  <c r="BF74" i="12"/>
  <c r="BE74" i="12"/>
  <c r="BD74" i="12"/>
  <c r="BC74" i="12"/>
  <c r="BJ10" i="12"/>
  <c r="BI10" i="12"/>
  <c r="BH10" i="12"/>
  <c r="BG10" i="12"/>
  <c r="BF10" i="12"/>
  <c r="BE10" i="12"/>
  <c r="BD10" i="12"/>
  <c r="BC10" i="12"/>
  <c r="BK10" i="12"/>
  <c r="AT42" i="12"/>
  <c r="AS42" i="12"/>
  <c r="AR42" i="12"/>
  <c r="AQ42" i="12"/>
  <c r="AP42" i="12"/>
  <c r="AO42" i="12"/>
  <c r="AN42" i="12"/>
  <c r="AM42" i="12"/>
  <c r="AL42" i="12"/>
  <c r="BJ43" i="12"/>
  <c r="BI43" i="12"/>
  <c r="BH43" i="12"/>
  <c r="BG43" i="12"/>
  <c r="BF43" i="12"/>
  <c r="BE43" i="12"/>
  <c r="BD43" i="12"/>
  <c r="BC43" i="12"/>
  <c r="BK43" i="12"/>
  <c r="BK21" i="12"/>
  <c r="BJ21" i="12"/>
  <c r="BI21" i="12"/>
  <c r="BH21" i="12"/>
  <c r="BG21" i="12"/>
  <c r="BF21" i="12"/>
  <c r="BE21" i="12"/>
  <c r="BD21" i="12"/>
  <c r="BC21" i="12"/>
  <c r="BJ50" i="12"/>
  <c r="BI50" i="12"/>
  <c r="BH50" i="12"/>
  <c r="BG50" i="12"/>
  <c r="BF50" i="12"/>
  <c r="BE50" i="12"/>
  <c r="BD50" i="12"/>
  <c r="BC50" i="12"/>
  <c r="BK50" i="12"/>
  <c r="BK96" i="12"/>
  <c r="BJ96" i="12"/>
  <c r="BI96" i="12"/>
  <c r="BH96" i="12"/>
  <c r="BG96" i="12"/>
  <c r="BF96" i="12"/>
  <c r="BE96" i="12"/>
  <c r="BD96" i="12"/>
  <c r="BC96" i="12"/>
  <c r="AT26" i="12"/>
  <c r="AS26" i="12"/>
  <c r="AR26" i="12"/>
  <c r="AQ26" i="12"/>
  <c r="AP26" i="12"/>
  <c r="AO26" i="12"/>
  <c r="AN26" i="12"/>
  <c r="AM26" i="12"/>
  <c r="AL26" i="12"/>
  <c r="BK36" i="12"/>
  <c r="BJ36" i="12"/>
  <c r="BI36" i="12"/>
  <c r="BH36" i="12"/>
  <c r="BG36" i="12"/>
  <c r="BF36" i="12"/>
  <c r="BE36" i="12"/>
  <c r="BD36" i="12"/>
  <c r="BC36" i="12"/>
  <c r="BK76" i="12"/>
  <c r="BJ76" i="12"/>
  <c r="BI76" i="12"/>
  <c r="BH76" i="12"/>
  <c r="BG76" i="12"/>
  <c r="BF76" i="12"/>
  <c r="BE76" i="12"/>
  <c r="BD76" i="12"/>
  <c r="BC76" i="12"/>
  <c r="BJ41" i="12"/>
  <c r="BI41" i="12"/>
  <c r="BH41" i="12"/>
  <c r="BG41" i="12"/>
  <c r="BF41" i="12"/>
  <c r="BE41" i="12"/>
  <c r="BD41" i="12"/>
  <c r="BC41" i="12"/>
  <c r="BK41" i="12"/>
  <c r="BJ42" i="12"/>
  <c r="BK42" i="12"/>
  <c r="BI42" i="12"/>
  <c r="BH42" i="12"/>
  <c r="BG42" i="12"/>
  <c r="BF42" i="12"/>
  <c r="BE42" i="12"/>
  <c r="BD42" i="12"/>
  <c r="BC42" i="12"/>
  <c r="AT37" i="12"/>
  <c r="AS37" i="12"/>
  <c r="AR37" i="12"/>
  <c r="AQ37" i="12"/>
  <c r="AP37" i="12"/>
  <c r="AO37" i="12"/>
  <c r="AN37" i="12"/>
  <c r="AM37" i="12"/>
  <c r="AL37" i="12"/>
  <c r="AT61" i="12"/>
  <c r="AS61" i="12"/>
  <c r="AR61" i="12"/>
  <c r="AQ61" i="12"/>
  <c r="AP61" i="12"/>
  <c r="AO61" i="12"/>
  <c r="AN61" i="12"/>
  <c r="AM61" i="12"/>
  <c r="AL61" i="12"/>
  <c r="AT21" i="12"/>
  <c r="AS21" i="12"/>
  <c r="AR21" i="12"/>
  <c r="AQ21" i="12"/>
  <c r="AP21" i="12"/>
  <c r="AO21" i="12"/>
  <c r="AN21" i="12"/>
  <c r="AM21" i="12"/>
  <c r="AL21" i="12"/>
  <c r="BF9" i="11"/>
  <c r="BD9" i="11" s="1"/>
  <c r="BF25" i="11"/>
  <c r="BD25" i="11" s="1"/>
  <c r="BF19" i="11"/>
  <c r="BD19" i="11" s="1"/>
  <c r="AN64" i="10"/>
  <c r="AH64" i="10" s="1"/>
  <c r="BF35" i="11"/>
  <c r="BD35" i="11" s="1"/>
  <c r="AN53" i="11"/>
  <c r="AG53" i="11" s="1"/>
  <c r="AN31" i="11"/>
  <c r="AG31" i="11" s="1"/>
  <c r="BF17" i="11"/>
  <c r="BD17" i="11" s="1"/>
  <c r="BF53" i="11"/>
  <c r="BD53" i="11" s="1"/>
  <c r="AN57" i="11"/>
  <c r="AG57" i="11" s="1"/>
  <c r="AM57" i="11" s="1"/>
  <c r="BF5" i="11"/>
  <c r="BD5" i="11" s="1"/>
  <c r="BF20" i="10"/>
  <c r="BD20" i="10" s="1"/>
  <c r="AN62" i="11"/>
  <c r="BF7" i="11"/>
  <c r="BD7" i="11" s="1"/>
  <c r="BF29" i="11"/>
  <c r="BD29" i="11" s="1"/>
  <c r="BA41" i="12"/>
  <c r="BB41" i="12"/>
  <c r="BB29" i="12"/>
  <c r="BA29" i="12"/>
  <c r="BA20" i="12"/>
  <c r="BB20" i="12"/>
  <c r="AI68" i="12"/>
  <c r="AK68" i="12"/>
  <c r="AJ68" i="12"/>
  <c r="BA14" i="12"/>
  <c r="BB14" i="12"/>
  <c r="BA58" i="12"/>
  <c r="BB58" i="12"/>
  <c r="AK48" i="12"/>
  <c r="AI48" i="12"/>
  <c r="AJ48" i="12"/>
  <c r="AJ23" i="12"/>
  <c r="AK23" i="12"/>
  <c r="AI23" i="12"/>
  <c r="BA92" i="12"/>
  <c r="BB92" i="12"/>
  <c r="BA51" i="12"/>
  <c r="BB51" i="12"/>
  <c r="AI52" i="12"/>
  <c r="AJ52" i="12"/>
  <c r="AK52" i="12"/>
  <c r="AJ31" i="12"/>
  <c r="AI31" i="12"/>
  <c r="AK31" i="12"/>
  <c r="AI63" i="12"/>
  <c r="AJ63" i="12"/>
  <c r="AK63" i="12"/>
  <c r="BA77" i="12"/>
  <c r="BB77" i="12"/>
  <c r="BA95" i="12"/>
  <c r="BB95" i="12"/>
  <c r="BA82" i="12"/>
  <c r="BB82" i="12"/>
  <c r="AI40" i="12"/>
  <c r="AJ40" i="12"/>
  <c r="AK40" i="12"/>
  <c r="BA76" i="12"/>
  <c r="BB76" i="12"/>
  <c r="BA50" i="12"/>
  <c r="BB50" i="12"/>
  <c r="AI58" i="12"/>
  <c r="AJ58" i="12"/>
  <c r="AK58" i="12"/>
  <c r="BB6" i="12"/>
  <c r="BA6" i="12"/>
  <c r="BB71" i="12"/>
  <c r="BA71" i="12"/>
  <c r="BA9" i="12"/>
  <c r="BB9" i="12"/>
  <c r="BB8" i="12"/>
  <c r="BA8" i="12"/>
  <c r="BA38" i="12"/>
  <c r="BB38" i="12"/>
  <c r="AI66" i="12"/>
  <c r="AJ66" i="12"/>
  <c r="AK66" i="12"/>
  <c r="BA52" i="12"/>
  <c r="BB52" i="12"/>
  <c r="BA36" i="12"/>
  <c r="BB36" i="12"/>
  <c r="BB21" i="12"/>
  <c r="BA21" i="12"/>
  <c r="BA74" i="12"/>
  <c r="BB74" i="12"/>
  <c r="BA12" i="12"/>
  <c r="BB12" i="12"/>
  <c r="BA22" i="12"/>
  <c r="BB22" i="12"/>
  <c r="BA72" i="12"/>
  <c r="BB72" i="12"/>
  <c r="AI57" i="12"/>
  <c r="AJ57" i="12"/>
  <c r="AK57" i="12"/>
  <c r="AI35" i="12"/>
  <c r="AJ35" i="12"/>
  <c r="AK35" i="12"/>
  <c r="BB4" i="12"/>
  <c r="BA4" i="12"/>
  <c r="BA78" i="12"/>
  <c r="BB78" i="12"/>
  <c r="BB75" i="12"/>
  <c r="BA75" i="12"/>
  <c r="AI39" i="12"/>
  <c r="AJ39" i="12"/>
  <c r="AK39" i="12"/>
  <c r="AI41" i="12"/>
  <c r="AJ41" i="12"/>
  <c r="AK41" i="12"/>
  <c r="BB69" i="12"/>
  <c r="BA69" i="12"/>
  <c r="BA26" i="12"/>
  <c r="BB26" i="12"/>
  <c r="BB79" i="12"/>
  <c r="BA79" i="12"/>
  <c r="AI51" i="12"/>
  <c r="AJ51" i="12"/>
  <c r="AK51" i="12"/>
  <c r="AI44" i="12"/>
  <c r="AJ44" i="12"/>
  <c r="AK44" i="12"/>
  <c r="BA94" i="12"/>
  <c r="BB94" i="12"/>
  <c r="BA57" i="12"/>
  <c r="BB57" i="12"/>
  <c r="AI50" i="12"/>
  <c r="AJ50" i="12"/>
  <c r="AK50" i="12"/>
  <c r="AI38" i="12"/>
  <c r="AJ38" i="12"/>
  <c r="AK38" i="12"/>
  <c r="BB61" i="12"/>
  <c r="BA61" i="12"/>
  <c r="AI26" i="12"/>
  <c r="AK26" i="12"/>
  <c r="AJ26" i="12"/>
  <c r="BA43" i="12"/>
  <c r="BB43" i="12"/>
  <c r="BA68" i="12"/>
  <c r="BB68" i="12"/>
  <c r="BA32" i="12"/>
  <c r="BB32" i="12"/>
  <c r="BA55" i="12"/>
  <c r="BB55" i="12"/>
  <c r="BB23" i="12"/>
  <c r="BA23" i="12"/>
  <c r="BA30" i="12"/>
  <c r="BB30" i="12"/>
  <c r="BA84" i="12"/>
  <c r="BB84" i="12"/>
  <c r="AI49" i="12"/>
  <c r="AJ49" i="12"/>
  <c r="AK49" i="12"/>
  <c r="AI43" i="12"/>
  <c r="AJ43" i="12"/>
  <c r="AK43" i="12"/>
  <c r="BB87" i="12"/>
  <c r="BA87" i="12"/>
  <c r="BB31" i="12"/>
  <c r="BA31" i="12"/>
  <c r="AI27" i="12"/>
  <c r="AJ27" i="12"/>
  <c r="AK27" i="12"/>
  <c r="BA96" i="12"/>
  <c r="BB96" i="12"/>
  <c r="AJ21" i="12"/>
  <c r="AI21" i="12"/>
  <c r="AK21" i="12"/>
  <c r="AJ61" i="12"/>
  <c r="AK61" i="12"/>
  <c r="AI61" i="12"/>
  <c r="AJ42" i="12"/>
  <c r="AK42" i="12"/>
  <c r="AI42" i="12"/>
  <c r="BA66" i="12"/>
  <c r="BB66" i="12"/>
  <c r="BB34" i="12"/>
  <c r="BA34" i="12"/>
  <c r="BA37" i="12"/>
  <c r="BB37" i="12"/>
  <c r="BB88" i="12"/>
  <c r="BA88" i="12"/>
  <c r="AI55" i="12"/>
  <c r="AJ55" i="12"/>
  <c r="AK55" i="12"/>
  <c r="BA25" i="12"/>
  <c r="BB25" i="12"/>
  <c r="BA44" i="12"/>
  <c r="BB44" i="12"/>
  <c r="AI36" i="12"/>
  <c r="AJ36" i="12"/>
  <c r="AK36" i="12"/>
  <c r="BA24" i="12"/>
  <c r="BB24" i="12"/>
  <c r="BB10" i="12"/>
  <c r="BA10" i="12"/>
  <c r="BB42" i="12"/>
  <c r="BA42" i="12"/>
  <c r="AK37" i="12"/>
  <c r="AI37" i="12"/>
  <c r="AJ37" i="12"/>
  <c r="BB81" i="12"/>
  <c r="BA81" i="12"/>
  <c r="BA59" i="12"/>
  <c r="BB59" i="12"/>
  <c r="AJ34" i="12"/>
  <c r="AK34" i="12"/>
  <c r="AI34" i="12"/>
  <c r="AI59" i="12"/>
  <c r="AJ59" i="12"/>
  <c r="AK59" i="12"/>
  <c r="BB67" i="12"/>
  <c r="BA67" i="12"/>
  <c r="AI32" i="12"/>
  <c r="AJ32" i="12"/>
  <c r="AK32" i="12"/>
  <c r="BB65" i="12"/>
  <c r="BA65" i="12"/>
  <c r="AI1950" i="12"/>
  <c r="AJ1950" i="12"/>
  <c r="AK1950" i="12"/>
  <c r="BA27" i="12"/>
  <c r="BB27" i="12"/>
  <c r="BA19" i="12"/>
  <c r="BB19" i="12"/>
  <c r="BA16" i="12"/>
  <c r="BB16" i="12"/>
  <c r="AG56" i="11"/>
  <c r="AK56" i="11" s="1"/>
  <c r="AH56" i="11"/>
  <c r="AH55" i="10"/>
  <c r="AH61" i="11"/>
  <c r="AM48" i="10"/>
  <c r="AH21" i="10"/>
  <c r="K12" i="10"/>
  <c r="K13" i="10"/>
  <c r="K14" i="10"/>
  <c r="K15" i="10"/>
  <c r="J15" i="10"/>
  <c r="AH52" i="10"/>
  <c r="AG52" i="11"/>
  <c r="AK52" i="11" s="1"/>
  <c r="AJ60" i="10"/>
  <c r="AK60" i="10"/>
  <c r="AM66" i="11"/>
  <c r="AK66" i="11"/>
  <c r="AJ66" i="11"/>
  <c r="AH40" i="11"/>
  <c r="AG40" i="11"/>
  <c r="AJ40" i="11" s="1"/>
  <c r="AM40" i="11" s="1"/>
  <c r="AK24" i="10"/>
  <c r="AJ24" i="10"/>
  <c r="AM24" i="10" s="1"/>
  <c r="AH28" i="11"/>
  <c r="AK43" i="11"/>
  <c r="AG65" i="11"/>
  <c r="AM65" i="11" s="1"/>
  <c r="AG24" i="11"/>
  <c r="AK24" i="11" s="1"/>
  <c r="AG70" i="11"/>
  <c r="AM70" i="11" s="1"/>
  <c r="AH70" i="11"/>
  <c r="AK57" i="10"/>
  <c r="AT22" i="7"/>
  <c r="AS22" i="7" s="1"/>
  <c r="AR22" i="7" s="1"/>
  <c r="AQ22" i="7" s="1"/>
  <c r="AP22" i="7" s="1"/>
  <c r="AO22" i="7" s="1"/>
  <c r="AN22" i="7" s="1"/>
  <c r="AM22" i="7" s="1"/>
  <c r="AL22" i="7" s="1"/>
  <c r="AU61" i="7"/>
  <c r="AC32" i="7"/>
  <c r="AJ32" i="7"/>
  <c r="L50" i="7"/>
  <c r="AC50" i="7"/>
  <c r="AF50" i="7"/>
  <c r="G42" i="7"/>
  <c r="AU42" i="7"/>
  <c r="Z42" i="7"/>
  <c r="G28" i="7"/>
  <c r="AF28" i="7" s="1"/>
  <c r="Z28" i="7"/>
  <c r="AU28" i="7"/>
  <c r="G24" i="7"/>
  <c r="Z24" i="7"/>
  <c r="AU24" i="7"/>
  <c r="G64" i="7"/>
  <c r="AF64" i="7" s="1"/>
  <c r="AU64" i="7"/>
  <c r="Z45" i="7"/>
  <c r="AU45" i="7"/>
  <c r="G45" i="7"/>
  <c r="Z58" i="7"/>
  <c r="AU58" i="7"/>
  <c r="G33" i="7"/>
  <c r="AF33" i="7" s="1"/>
  <c r="G22" i="7"/>
  <c r="Z22" i="7"/>
  <c r="G51" i="7"/>
  <c r="Z40" i="7"/>
  <c r="G40" i="7"/>
  <c r="AU40" i="7"/>
  <c r="G36" i="7"/>
  <c r="AU25" i="7"/>
  <c r="Z63" i="7"/>
  <c r="G63" i="7"/>
  <c r="AU63" i="7"/>
  <c r="AU41" i="7"/>
  <c r="G41" i="7"/>
  <c r="L41" i="7" s="1"/>
  <c r="Z34" i="7"/>
  <c r="AU34" i="7"/>
  <c r="G34" i="7"/>
  <c r="AU31" i="7"/>
  <c r="AS31" i="7" s="1"/>
  <c r="G54" i="7"/>
  <c r="AU54" i="7"/>
  <c r="G44" i="7"/>
  <c r="AU44" i="7"/>
  <c r="G38" i="7"/>
  <c r="AU38" i="7"/>
  <c r="Z23" i="7"/>
  <c r="AU50" i="7"/>
  <c r="Z50" i="7"/>
  <c r="AU30" i="7"/>
  <c r="Z71" i="7"/>
  <c r="G71" i="7"/>
  <c r="AU71" i="7"/>
  <c r="G68" i="7"/>
  <c r="K68" i="7" s="1"/>
  <c r="AU68" i="7"/>
  <c r="AR68" i="7" s="1"/>
  <c r="AQ68" i="7" s="1"/>
  <c r="AP68" i="7" s="1"/>
  <c r="AO68" i="7" s="1"/>
  <c r="AN68" i="7" s="1"/>
  <c r="AM68" i="7" s="1"/>
  <c r="AL68" i="7" s="1"/>
  <c r="Z68" i="7"/>
  <c r="K70" i="7"/>
  <c r="AF70" i="7"/>
  <c r="AC70" i="7"/>
  <c r="G67" i="7"/>
  <c r="AU67" i="7"/>
  <c r="Z67" i="7"/>
  <c r="AU73" i="7"/>
  <c r="G73" i="7"/>
  <c r="Z70" i="7"/>
  <c r="AU70" i="7"/>
  <c r="AK28" i="11"/>
  <c r="AJ28" i="11"/>
  <c r="AM28" i="11" s="1"/>
  <c r="AG31" i="10"/>
  <c r="AH31" i="10"/>
  <c r="AH23" i="10"/>
  <c r="AG23" i="10"/>
  <c r="AK23" i="10" s="1"/>
  <c r="AM43" i="11"/>
  <c r="AJ43" i="11"/>
  <c r="AJ30" i="11"/>
  <c r="AM30" i="11" s="1"/>
  <c r="AG38" i="11"/>
  <c r="AK38" i="11" s="1"/>
  <c r="AH38" i="11"/>
  <c r="AJ57" i="10"/>
  <c r="AH57" i="10"/>
  <c r="AJ72" i="11"/>
  <c r="AH60" i="11"/>
  <c r="AJ48" i="10"/>
  <c r="AK48" i="10"/>
  <c r="AZ57" i="7"/>
  <c r="AX57" i="7" s="1"/>
  <c r="AZ59" i="7"/>
  <c r="AX59" i="7" s="1"/>
  <c r="AZ43" i="7"/>
  <c r="AX43" i="7" s="1"/>
  <c r="AZ72" i="7"/>
  <c r="AX72" i="7" s="1"/>
  <c r="BF94" i="10"/>
  <c r="BD94" i="10" s="1"/>
  <c r="BF61" i="10"/>
  <c r="BD61" i="10" s="1"/>
  <c r="BF33" i="10"/>
  <c r="BD33" i="10" s="1"/>
  <c r="BF101" i="10"/>
  <c r="BD101" i="10" s="1"/>
  <c r="BF70" i="10"/>
  <c r="BD70" i="10"/>
  <c r="BF92" i="10"/>
  <c r="BD92" i="10" s="1"/>
  <c r="BF43" i="10"/>
  <c r="BD43" i="10" s="1"/>
  <c r="BF66" i="10"/>
  <c r="BD66" i="10" s="1"/>
  <c r="AN26" i="10"/>
  <c r="AG26" i="10" s="1"/>
  <c r="AK26" i="10" s="1"/>
  <c r="BF23" i="10"/>
  <c r="BD23" i="10" s="1"/>
  <c r="BF34" i="10"/>
  <c r="BD34" i="10" s="1"/>
  <c r="BF55" i="10"/>
  <c r="BD55" i="10" s="1"/>
  <c r="BF69" i="10"/>
  <c r="BD69" i="10" s="1"/>
  <c r="BF76" i="10"/>
  <c r="BD76" i="10" s="1"/>
  <c r="BF67" i="10"/>
  <c r="BD67" i="10" s="1"/>
  <c r="BF52" i="10"/>
  <c r="BD52" i="10" s="1"/>
  <c r="BF90" i="10"/>
  <c r="BD90" i="10" s="1"/>
  <c r="BF97" i="10"/>
  <c r="BD97" i="10" s="1"/>
  <c r="BF88" i="10"/>
  <c r="BD88" i="10" s="1"/>
  <c r="BF87" i="10"/>
  <c r="BD87" i="10" s="1"/>
  <c r="BF86" i="10"/>
  <c r="BD86" i="10" s="1"/>
  <c r="BF42" i="10"/>
  <c r="BD42" i="10" s="1"/>
  <c r="BF98" i="10"/>
  <c r="BD98" i="10" s="1"/>
  <c r="AN32" i="10"/>
  <c r="AG32" i="10" s="1"/>
  <c r="AK32" i="10" s="1"/>
  <c r="BF25" i="10"/>
  <c r="BD25" i="10" s="1"/>
  <c r="BF38" i="10"/>
  <c r="BD38" i="10" s="1"/>
  <c r="BF47" i="10"/>
  <c r="BD47" i="10" s="1"/>
  <c r="BF85" i="10"/>
  <c r="BD85" i="10" s="1"/>
  <c r="BF84" i="10"/>
  <c r="BD84" i="10" s="1"/>
  <c r="BF75" i="10"/>
  <c r="BD75" i="10" s="1"/>
  <c r="BF60" i="10"/>
  <c r="BD60" i="10" s="1"/>
  <c r="BF65" i="10"/>
  <c r="BD65" i="10" s="1"/>
  <c r="BF64" i="10"/>
  <c r="BD64" i="10" s="1"/>
  <c r="BF96" i="10"/>
  <c r="BD96" i="10"/>
  <c r="BF95" i="10"/>
  <c r="BD95" i="10" s="1"/>
  <c r="AN1955" i="10"/>
  <c r="AG1955" i="10" s="1"/>
  <c r="AK1955" i="10" s="1"/>
  <c r="BF21" i="10"/>
  <c r="BD21" i="10" s="1"/>
  <c r="BF11" i="10"/>
  <c r="BD11" i="10" s="1"/>
  <c r="AN25" i="10"/>
  <c r="AH25" i="10" s="1"/>
  <c r="BF31" i="10"/>
  <c r="BD31" i="10" s="1"/>
  <c r="AN49" i="10"/>
  <c r="AH49" i="10" s="1"/>
  <c r="AN42" i="10"/>
  <c r="AH42" i="10" s="1"/>
  <c r="BF39" i="10"/>
  <c r="BD39" i="10" s="1"/>
  <c r="AN29" i="10"/>
  <c r="AG29" i="10" s="1"/>
  <c r="AJ29" i="10" s="1"/>
  <c r="AM29" i="10" s="1"/>
  <c r="AN1953" i="10"/>
  <c r="AG1953" i="10" s="1"/>
  <c r="AK1953" i="10" s="1"/>
  <c r="BF93" i="10"/>
  <c r="BD93" i="10" s="1"/>
  <c r="BF91" i="10"/>
  <c r="BD91" i="10" s="1"/>
  <c r="BF49" i="10"/>
  <c r="BD49" i="10" s="1"/>
  <c r="AN47" i="10"/>
  <c r="AH47" i="10" s="1"/>
  <c r="AN50" i="10"/>
  <c r="AG50" i="10" s="1"/>
  <c r="AK50" i="10" s="1"/>
  <c r="AN28" i="10"/>
  <c r="AH28" i="10" s="1"/>
  <c r="AN46" i="10"/>
  <c r="AH46" i="10" s="1"/>
  <c r="BF28" i="10"/>
  <c r="BD28" i="10" s="1"/>
  <c r="BF51" i="10"/>
  <c r="BD51" i="10" s="1"/>
  <c r="BF48" i="10"/>
  <c r="BD48" i="10" s="1"/>
  <c r="BF68" i="10"/>
  <c r="BD68" i="10" s="1"/>
  <c r="BF58" i="10"/>
  <c r="BD58" i="10" s="1"/>
  <c r="BF99" i="10"/>
  <c r="BD99" i="10" s="1"/>
  <c r="BF82" i="10"/>
  <c r="BD82" i="10" s="1"/>
  <c r="BF89" i="10"/>
  <c r="BD89" i="10" s="1"/>
  <c r="BF80" i="10"/>
  <c r="BD80" i="10" s="1"/>
  <c r="BF79" i="10"/>
  <c r="BD79" i="10" s="1"/>
  <c r="BF78" i="10"/>
  <c r="BD78" i="10" s="1"/>
  <c r="AJ26" i="11"/>
  <c r="AM26" i="11" s="1"/>
  <c r="AK26" i="11"/>
  <c r="AT34" i="7"/>
  <c r="AS34" i="7" s="1"/>
  <c r="AR34" i="7" s="1"/>
  <c r="AQ34" i="7" s="1"/>
  <c r="AP34" i="7" s="1"/>
  <c r="AO34" i="7" s="1"/>
  <c r="AN34" i="7" s="1"/>
  <c r="AM34" i="7"/>
  <c r="AL34" i="7" s="1"/>
  <c r="AT24" i="7"/>
  <c r="AS24" i="7" s="1"/>
  <c r="AR24" i="7" s="1"/>
  <c r="AQ24" i="7" s="1"/>
  <c r="AP24" i="7" s="1"/>
  <c r="AO24" i="7"/>
  <c r="AN24" i="7"/>
  <c r="AM24" i="7" s="1"/>
  <c r="AL24" i="7" s="1"/>
  <c r="AI24" i="7" s="1"/>
  <c r="AF42" i="7"/>
  <c r="AC42" i="7"/>
  <c r="L42" i="7"/>
  <c r="L33" i="7"/>
  <c r="AC41" i="7"/>
  <c r="AF41" i="7"/>
  <c r="AT40" i="7"/>
  <c r="AM40" i="7"/>
  <c r="AL40" i="7"/>
  <c r="AJ40" i="7" s="1"/>
  <c r="AS40" i="7"/>
  <c r="AR40" i="7" s="1"/>
  <c r="AQ40" i="7" s="1"/>
  <c r="AP40" i="7" s="1"/>
  <c r="AO40" i="7" s="1"/>
  <c r="AN40" i="7" s="1"/>
  <c r="AT45" i="7"/>
  <c r="AS45" i="7"/>
  <c r="AR45" i="7"/>
  <c r="AQ45" i="7" s="1"/>
  <c r="AP45" i="7" s="1"/>
  <c r="AO45" i="7" s="1"/>
  <c r="AN45" i="7" s="1"/>
  <c r="AM45" i="7" s="1"/>
  <c r="AL45" i="7" s="1"/>
  <c r="AK45" i="7" s="1"/>
  <c r="AT31" i="7"/>
  <c r="AT41" i="7"/>
  <c r="AS41" i="7" s="1"/>
  <c r="L40" i="7"/>
  <c r="AC40" i="7"/>
  <c r="AF40" i="7"/>
  <c r="AC45" i="7"/>
  <c r="AF45" i="7"/>
  <c r="K45" i="7"/>
  <c r="AT30" i="7"/>
  <c r="AT44" i="7"/>
  <c r="AS44" i="7"/>
  <c r="AR44" i="7" s="1"/>
  <c r="AQ44" i="7" s="1"/>
  <c r="AP44" i="7" s="1"/>
  <c r="AO44" i="7" s="1"/>
  <c r="AN44" i="7" s="1"/>
  <c r="AM44" i="7" s="1"/>
  <c r="AL44" i="7" s="1"/>
  <c r="AT63" i="7"/>
  <c r="AS63" i="7"/>
  <c r="AR63" i="7" s="1"/>
  <c r="AQ63" i="7" s="1"/>
  <c r="AP63" i="7" s="1"/>
  <c r="AO63" i="7" s="1"/>
  <c r="AN63" i="7" s="1"/>
  <c r="AM63" i="7" s="1"/>
  <c r="AL63" i="7" s="1"/>
  <c r="AC22" i="7"/>
  <c r="L22" i="7"/>
  <c r="AF22" i="7"/>
  <c r="AT58" i="7"/>
  <c r="AS58" i="7"/>
  <c r="AR58" i="7" s="1"/>
  <c r="AT28" i="7"/>
  <c r="AS28" i="7" s="1"/>
  <c r="AR28" i="7" s="1"/>
  <c r="AQ28" i="7" s="1"/>
  <c r="AP28" i="7" s="1"/>
  <c r="AO28" i="7" s="1"/>
  <c r="AN28" i="7" s="1"/>
  <c r="AM28" i="7" s="1"/>
  <c r="AL28" i="7" s="1"/>
  <c r="AF44" i="7"/>
  <c r="L44" i="7"/>
  <c r="AC44" i="7"/>
  <c r="AF63" i="7"/>
  <c r="K63" i="7"/>
  <c r="AC63" i="7"/>
  <c r="AT64" i="7"/>
  <c r="AS64" i="7" s="1"/>
  <c r="AR64" i="7" s="1"/>
  <c r="AQ64" i="7" s="1"/>
  <c r="AP64" i="7" s="1"/>
  <c r="AO64" i="7" s="1"/>
  <c r="AN64" i="7" s="1"/>
  <c r="AM64" i="7" s="1"/>
  <c r="AL64" i="7" s="1"/>
  <c r="AF24" i="7"/>
  <c r="L24" i="7"/>
  <c r="AC24" i="7"/>
  <c r="AC34" i="7"/>
  <c r="AF34" i="7"/>
  <c r="L34" i="7"/>
  <c r="K64" i="7"/>
  <c r="AC28" i="7"/>
  <c r="L28" i="7"/>
  <c r="AT42" i="7"/>
  <c r="AS42" i="7" s="1"/>
  <c r="AR42" i="7" s="1"/>
  <c r="AQ42" i="7" s="1"/>
  <c r="AP42" i="7" s="1"/>
  <c r="AO42" i="7" s="1"/>
  <c r="AN42" i="7" s="1"/>
  <c r="AM42" i="7" s="1"/>
  <c r="AL42" i="7" s="1"/>
  <c r="AC71" i="7"/>
  <c r="AF71" i="7"/>
  <c r="K71" i="7"/>
  <c r="AT68" i="7"/>
  <c r="AS68" i="7"/>
  <c r="AC68" i="7"/>
  <c r="AF68" i="7"/>
  <c r="AT71" i="7"/>
  <c r="AS71" i="7"/>
  <c r="AR71" i="7" s="1"/>
  <c r="AQ71" i="7" s="1"/>
  <c r="AP71" i="7" s="1"/>
  <c r="AO71" i="7" s="1"/>
  <c r="AN71" i="7" s="1"/>
  <c r="AM71" i="7" s="1"/>
  <c r="AL71" i="7" s="1"/>
  <c r="AF73" i="7"/>
  <c r="K73" i="7"/>
  <c r="AC73" i="7"/>
  <c r="AT73" i="7"/>
  <c r="AS73" i="7"/>
  <c r="AR73" i="7" s="1"/>
  <c r="AQ73" i="7" s="1"/>
  <c r="AP73" i="7" s="1"/>
  <c r="AO73" i="7" s="1"/>
  <c r="AN73" i="7" s="1"/>
  <c r="AM73" i="7" s="1"/>
  <c r="AL73" i="7" s="1"/>
  <c r="AT67" i="7"/>
  <c r="AS67" i="7" s="1"/>
  <c r="AR67" i="7" s="1"/>
  <c r="AQ67" i="7" s="1"/>
  <c r="AP67" i="7" s="1"/>
  <c r="AO67" i="7" s="1"/>
  <c r="AN67" i="7" s="1"/>
  <c r="AM67" i="7" s="1"/>
  <c r="AL67" i="7" s="1"/>
  <c r="AC67" i="7"/>
  <c r="K67" i="7"/>
  <c r="AF67" i="7"/>
  <c r="AT70" i="7"/>
  <c r="AS70" i="7"/>
  <c r="AR70" i="7"/>
  <c r="AQ70" i="7" s="1"/>
  <c r="AP70" i="7"/>
  <c r="AO70" i="7" s="1"/>
  <c r="AN70" i="7" s="1"/>
  <c r="AM70" i="7" s="1"/>
  <c r="AL70" i="7" s="1"/>
  <c r="AH26" i="10"/>
  <c r="AK31" i="10"/>
  <c r="AJ31" i="10"/>
  <c r="AM31" i="10" s="1"/>
  <c r="AG25" i="10"/>
  <c r="AK25" i="10" s="1"/>
  <c r="AJ23" i="10"/>
  <c r="AM23" i="10" s="1"/>
  <c r="AH50" i="10"/>
  <c r="AK40" i="7"/>
  <c r="AI40" i="7"/>
  <c r="AJ24" i="7"/>
  <c r="AI45" i="7"/>
  <c r="C12" i="12"/>
  <c r="C11" i="11"/>
  <c r="C12" i="10"/>
  <c r="C11" i="10"/>
  <c r="C11" i="12"/>
  <c r="C12" i="11"/>
  <c r="AM58" i="11" l="1"/>
  <c r="AK58" i="11"/>
  <c r="AZ91" i="7"/>
  <c r="AX91" i="7" s="1"/>
  <c r="AM50" i="10"/>
  <c r="AZ31" i="7"/>
  <c r="AX31" i="7" s="1"/>
  <c r="AZ51" i="7"/>
  <c r="AX51" i="7" s="1"/>
  <c r="AZ33" i="7"/>
  <c r="AX33" i="7" s="1"/>
  <c r="AG44" i="11"/>
  <c r="AJ44" i="11" s="1"/>
  <c r="AZ21" i="12"/>
  <c r="AX21" i="12" s="1"/>
  <c r="AZ7" i="7"/>
  <c r="AX7" i="7" s="1"/>
  <c r="AH60" i="12"/>
  <c r="AB60" i="12" s="1"/>
  <c r="AZ48" i="12"/>
  <c r="AX48" i="12" s="1"/>
  <c r="AZ89" i="7"/>
  <c r="AX89" i="7" s="1"/>
  <c r="AZ73" i="7"/>
  <c r="AX73" i="7" s="1"/>
  <c r="AZ95" i="7"/>
  <c r="AX95" i="7" s="1"/>
  <c r="AZ88" i="7"/>
  <c r="AX88" i="7" s="1"/>
  <c r="AZ79" i="7"/>
  <c r="AX79" i="7" s="1"/>
  <c r="AZ15" i="7"/>
  <c r="AX15" i="7" s="1"/>
  <c r="AH30" i="11"/>
  <c r="AZ29" i="7"/>
  <c r="AX29" i="7" s="1"/>
  <c r="AZ65" i="7"/>
  <c r="AX65" i="7" s="1"/>
  <c r="AZ44" i="12"/>
  <c r="AX44" i="12" s="1"/>
  <c r="AZ48" i="7"/>
  <c r="AX48" i="7" s="1"/>
  <c r="AZ100" i="7"/>
  <c r="AX100" i="7" s="1"/>
  <c r="AZ84" i="7"/>
  <c r="AX84" i="7" s="1"/>
  <c r="AZ99" i="7"/>
  <c r="AX99" i="7" s="1"/>
  <c r="AJ56" i="11"/>
  <c r="AZ8" i="7"/>
  <c r="AX8" i="7" s="1"/>
  <c r="AZ25" i="7"/>
  <c r="AX25" i="7" s="1"/>
  <c r="AZ17" i="7"/>
  <c r="AX17" i="7" s="1"/>
  <c r="AZ52" i="7"/>
  <c r="AX52" i="7" s="1"/>
  <c r="AZ96" i="7"/>
  <c r="AX96" i="7" s="1"/>
  <c r="AZ60" i="7"/>
  <c r="AX60" i="7" s="1"/>
  <c r="AZ30" i="7"/>
  <c r="AX30" i="7" s="1"/>
  <c r="AZ66" i="7"/>
  <c r="AX66" i="7" s="1"/>
  <c r="AZ92" i="7"/>
  <c r="AX92" i="7" s="1"/>
  <c r="AH1954" i="7"/>
  <c r="AA1954" i="7" s="1"/>
  <c r="AE1954" i="7" s="1"/>
  <c r="AZ47" i="7"/>
  <c r="AX47" i="7" s="1"/>
  <c r="AZ81" i="7"/>
  <c r="AX81" i="7" s="1"/>
  <c r="AZ86" i="7"/>
  <c r="AX86" i="7" s="1"/>
  <c r="AZ75" i="7"/>
  <c r="AX75" i="7" s="1"/>
  <c r="AH36" i="12"/>
  <c r="AH40" i="7"/>
  <c r="AH24" i="7"/>
  <c r="AZ78" i="7"/>
  <c r="AX78" i="7" s="1"/>
  <c r="AZ61" i="7"/>
  <c r="AX61" i="7" s="1"/>
  <c r="AZ85" i="7"/>
  <c r="AX85" i="7" s="1"/>
  <c r="AZ56" i="7"/>
  <c r="AX56" i="7" s="1"/>
  <c r="AM56" i="11"/>
  <c r="AH47" i="12"/>
  <c r="AB47" i="12" s="1"/>
  <c r="AZ27" i="7"/>
  <c r="AX27" i="7" s="1"/>
  <c r="AZ34" i="7"/>
  <c r="AX34" i="7" s="1"/>
  <c r="AZ97" i="7"/>
  <c r="AX97" i="7" s="1"/>
  <c r="AZ22" i="7"/>
  <c r="AX22" i="7" s="1"/>
  <c r="AZ50" i="7"/>
  <c r="AX50" i="7" s="1"/>
  <c r="AH1956" i="7"/>
  <c r="AA1956" i="7" s="1"/>
  <c r="AE1956" i="7" s="1"/>
  <c r="AZ16" i="7"/>
  <c r="AX16" i="7" s="1"/>
  <c r="AZ49" i="7"/>
  <c r="AX49" i="7" s="1"/>
  <c r="AZ63" i="7"/>
  <c r="AX63" i="7" s="1"/>
  <c r="AZ19" i="7"/>
  <c r="AX19" i="7" s="1"/>
  <c r="AZ28" i="7"/>
  <c r="AX28" i="7" s="1"/>
  <c r="AZ93" i="7"/>
  <c r="AX93" i="7" s="1"/>
  <c r="AH48" i="12"/>
  <c r="AA48" i="12" s="1"/>
  <c r="AE48" i="12" s="1"/>
  <c r="AZ45" i="12"/>
  <c r="AX45" i="12" s="1"/>
  <c r="AH43" i="12"/>
  <c r="AA43" i="12" s="1"/>
  <c r="AZ6" i="7"/>
  <c r="AX6" i="7" s="1"/>
  <c r="AG67" i="11"/>
  <c r="AM67" i="11" s="1"/>
  <c r="AZ21" i="7"/>
  <c r="AX21" i="7" s="1"/>
  <c r="AZ94" i="7"/>
  <c r="AX94" i="7" s="1"/>
  <c r="AZ54" i="7"/>
  <c r="AX54" i="7" s="1"/>
  <c r="AZ62" i="7"/>
  <c r="AX62" i="7" s="1"/>
  <c r="AZ82" i="7"/>
  <c r="AX82" i="7" s="1"/>
  <c r="AZ93" i="12"/>
  <c r="AX93" i="12" s="1"/>
  <c r="AZ18" i="7"/>
  <c r="AX18" i="7" s="1"/>
  <c r="AZ69" i="7"/>
  <c r="AX69" i="7" s="1"/>
  <c r="AZ55" i="7"/>
  <c r="AX55" i="7" s="1"/>
  <c r="AH35" i="11"/>
  <c r="AZ10" i="7"/>
  <c r="AX10" i="7" s="1"/>
  <c r="AZ13" i="7"/>
  <c r="AX13" i="7" s="1"/>
  <c r="AZ102" i="7"/>
  <c r="AX102" i="7" s="1"/>
  <c r="AZ101" i="7"/>
  <c r="AX101" i="7" s="1"/>
  <c r="AZ98" i="7"/>
  <c r="AX98" i="7" s="1"/>
  <c r="AZ67" i="7"/>
  <c r="AX67" i="7" s="1"/>
  <c r="AZ3" i="7"/>
  <c r="AX3" i="7" s="1"/>
  <c r="AZ12" i="7"/>
  <c r="AX12" i="7" s="1"/>
  <c r="AH69" i="12"/>
  <c r="AZ32" i="7"/>
  <c r="AX32" i="7" s="1"/>
  <c r="AZ36" i="7"/>
  <c r="AX36" i="7" s="1"/>
  <c r="AZ45" i="7"/>
  <c r="AX45" i="7" s="1"/>
  <c r="AZ90" i="7"/>
  <c r="AX90" i="7" s="1"/>
  <c r="AZ11" i="7"/>
  <c r="AX11" i="7" s="1"/>
  <c r="AZ24" i="12"/>
  <c r="AX24" i="12" s="1"/>
  <c r="AH57" i="11"/>
  <c r="AH58" i="11"/>
  <c r="AZ71" i="7"/>
  <c r="AX71" i="7" s="1"/>
  <c r="AZ39" i="7"/>
  <c r="AX39" i="7" s="1"/>
  <c r="AZ76" i="7"/>
  <c r="AX76" i="7" s="1"/>
  <c r="AZ46" i="7"/>
  <c r="AX46" i="7" s="1"/>
  <c r="AG55" i="11"/>
  <c r="AZ9" i="7"/>
  <c r="AX9" i="7" s="1"/>
  <c r="AZ26" i="7"/>
  <c r="AX26" i="7" s="1"/>
  <c r="AZ42" i="7"/>
  <c r="AX42" i="7" s="1"/>
  <c r="AZ14" i="7"/>
  <c r="AX14" i="7" s="1"/>
  <c r="AZ41" i="7"/>
  <c r="AX41" i="7" s="1"/>
  <c r="AZ38" i="7"/>
  <c r="AX38" i="7" s="1"/>
  <c r="AZ58" i="7"/>
  <c r="AX58" i="7" s="1"/>
  <c r="AZ2" i="7"/>
  <c r="AX2" i="7" s="1"/>
  <c r="AZ20" i="7"/>
  <c r="AX20" i="7" s="1"/>
  <c r="AZ23" i="7"/>
  <c r="AX23" i="7" s="1"/>
  <c r="AZ53" i="7"/>
  <c r="AX53" i="7" s="1"/>
  <c r="AZ64" i="7"/>
  <c r="AX64" i="7" s="1"/>
  <c r="AZ68" i="7"/>
  <c r="AX68" i="7" s="1"/>
  <c r="AZ80" i="7"/>
  <c r="AX80" i="7" s="1"/>
  <c r="AZ40" i="7"/>
  <c r="AX40" i="7" s="1"/>
  <c r="AZ5" i="7"/>
  <c r="AX5" i="7" s="1"/>
  <c r="AH36" i="10"/>
  <c r="AZ83" i="7"/>
  <c r="AX83" i="7" s="1"/>
  <c r="AZ37" i="7"/>
  <c r="AX37" i="7" s="1"/>
  <c r="AK31" i="11"/>
  <c r="AJ31" i="11"/>
  <c r="AM31" i="11" s="1"/>
  <c r="AB36" i="12"/>
  <c r="AA36" i="12"/>
  <c r="AD36" i="12" s="1"/>
  <c r="AG36" i="12" s="1"/>
  <c r="AK50" i="11"/>
  <c r="AM50" i="11"/>
  <c r="AJ50" i="11"/>
  <c r="AZ43" i="12"/>
  <c r="AX43" i="12" s="1"/>
  <c r="AZ95" i="12"/>
  <c r="AX95" i="12" s="1"/>
  <c r="AZ32" i="12"/>
  <c r="AX32" i="12" s="1"/>
  <c r="AZ66" i="12"/>
  <c r="AX66" i="12" s="1"/>
  <c r="AA60" i="12"/>
  <c r="AE60" i="12" s="1"/>
  <c r="AZ70" i="12"/>
  <c r="AX70" i="12" s="1"/>
  <c r="AZ10" i="12"/>
  <c r="AX10" i="12" s="1"/>
  <c r="AH50" i="12"/>
  <c r="AA50" i="12" s="1"/>
  <c r="AZ26" i="12"/>
  <c r="AX26" i="12" s="1"/>
  <c r="AZ72" i="12"/>
  <c r="AX72" i="12" s="1"/>
  <c r="AH50" i="11"/>
  <c r="AB48" i="12"/>
  <c r="AH27" i="12"/>
  <c r="AB27" i="12" s="1"/>
  <c r="AH66" i="12"/>
  <c r="AB66" i="12" s="1"/>
  <c r="AZ37" i="12"/>
  <c r="AX37" i="12" s="1"/>
  <c r="AZ84" i="12"/>
  <c r="AX84" i="12" s="1"/>
  <c r="AZ35" i="12"/>
  <c r="AX35" i="12" s="1"/>
  <c r="AZ56" i="12"/>
  <c r="AX56" i="12" s="1"/>
  <c r="AH22" i="12"/>
  <c r="AZ27" i="12"/>
  <c r="AX27" i="12" s="1"/>
  <c r="AZ74" i="12"/>
  <c r="AX74" i="12" s="1"/>
  <c r="AZ92" i="12"/>
  <c r="AX92" i="12" s="1"/>
  <c r="AH68" i="12"/>
  <c r="AG45" i="11"/>
  <c r="AJ45" i="11" s="1"/>
  <c r="AH64" i="12"/>
  <c r="AH46" i="12"/>
  <c r="AZ41" i="12"/>
  <c r="AX41" i="12" s="1"/>
  <c r="AH59" i="12"/>
  <c r="AA59" i="12" s="1"/>
  <c r="AD59" i="12" s="1"/>
  <c r="AG59" i="12" s="1"/>
  <c r="AH41" i="12"/>
  <c r="AZ81" i="12"/>
  <c r="AX81" i="12" s="1"/>
  <c r="AH35" i="12"/>
  <c r="AA35" i="12" s="1"/>
  <c r="AD35" i="12" s="1"/>
  <c r="AG35" i="12" s="1"/>
  <c r="AZ33" i="12"/>
  <c r="AX33" i="12" s="1"/>
  <c r="AK39" i="11"/>
  <c r="AZ15" i="12"/>
  <c r="AX15" i="12" s="1"/>
  <c r="AZ89" i="12"/>
  <c r="AX89" i="12" s="1"/>
  <c r="AH25" i="12"/>
  <c r="AZ16" i="12"/>
  <c r="AX16" i="12" s="1"/>
  <c r="AH34" i="12"/>
  <c r="AZ31" i="12"/>
  <c r="AX31" i="12" s="1"/>
  <c r="AZ23" i="12"/>
  <c r="AX23" i="12" s="1"/>
  <c r="AZ57" i="12"/>
  <c r="AX57" i="12" s="1"/>
  <c r="AZ22" i="12"/>
  <c r="AX22" i="12" s="1"/>
  <c r="AZ71" i="12"/>
  <c r="AX71" i="12" s="1"/>
  <c r="AH52" i="12"/>
  <c r="AH23" i="12"/>
  <c r="AZ58" i="12"/>
  <c r="AX58" i="12" s="1"/>
  <c r="AZ80" i="12"/>
  <c r="AX80" i="12" s="1"/>
  <c r="AJ70" i="11"/>
  <c r="AZ77" i="12"/>
  <c r="AX77" i="12" s="1"/>
  <c r="AZ79" i="12"/>
  <c r="AX79" i="12" s="1"/>
  <c r="AH1950" i="12"/>
  <c r="AA1950" i="12" s="1"/>
  <c r="AE1950" i="12" s="1"/>
  <c r="AK40" i="11"/>
  <c r="AZ69" i="12"/>
  <c r="AX69" i="12" s="1"/>
  <c r="AZ90" i="12"/>
  <c r="AX90" i="12" s="1"/>
  <c r="AH31" i="11"/>
  <c r="AZ39" i="12"/>
  <c r="AX39" i="12" s="1"/>
  <c r="AH32" i="12"/>
  <c r="AB32" i="12" s="1"/>
  <c r="AH63" i="12"/>
  <c r="AA63" i="12" s="1"/>
  <c r="AE63" i="12" s="1"/>
  <c r="AK70" i="11"/>
  <c r="AZ38" i="12"/>
  <c r="AX38" i="12" s="1"/>
  <c r="AZ68" i="12"/>
  <c r="AX68" i="12" s="1"/>
  <c r="AA47" i="12"/>
  <c r="AD47" i="12" s="1"/>
  <c r="AG47" i="12" s="1"/>
  <c r="AH44" i="12"/>
  <c r="AB44" i="12" s="1"/>
  <c r="AZ25" i="12"/>
  <c r="AX25" i="12" s="1"/>
  <c r="AH57" i="12"/>
  <c r="AA57" i="12" s="1"/>
  <c r="AZ50" i="12"/>
  <c r="AX50" i="12" s="1"/>
  <c r="AD48" i="12"/>
  <c r="AG48" i="12" s="1"/>
  <c r="AH38" i="12"/>
  <c r="AB38" i="12" s="1"/>
  <c r="AZ20" i="12"/>
  <c r="AX20" i="12" s="1"/>
  <c r="AZ55" i="12"/>
  <c r="AX55" i="12" s="1"/>
  <c r="AZ13" i="12"/>
  <c r="AX13" i="12" s="1"/>
  <c r="AZ19" i="12"/>
  <c r="AX19" i="12" s="1"/>
  <c r="AZ34" i="12"/>
  <c r="AX34" i="12" s="1"/>
  <c r="AH61" i="12"/>
  <c r="AZ96" i="12"/>
  <c r="AX96" i="12" s="1"/>
  <c r="AZ12" i="12"/>
  <c r="AX12" i="12" s="1"/>
  <c r="AZ36" i="12"/>
  <c r="AX36" i="12" s="1"/>
  <c r="AZ6" i="12"/>
  <c r="AX6" i="12" s="1"/>
  <c r="AZ51" i="12"/>
  <c r="AX51" i="12" s="1"/>
  <c r="AH62" i="12"/>
  <c r="AB62" i="12" s="1"/>
  <c r="AZ62" i="12"/>
  <c r="AX62" i="12" s="1"/>
  <c r="AZ86" i="12"/>
  <c r="AX86" i="12" s="1"/>
  <c r="AJ25" i="10"/>
  <c r="AM25" i="10" s="1"/>
  <c r="AG28" i="10"/>
  <c r="AK28" i="10" s="1"/>
  <c r="AZ30" i="12"/>
  <c r="AX30" i="12" s="1"/>
  <c r="AZ82" i="12"/>
  <c r="AX82" i="12" s="1"/>
  <c r="AH21" i="12"/>
  <c r="AA21" i="12" s="1"/>
  <c r="AD21" i="12" s="1"/>
  <c r="AG21" i="12" s="1"/>
  <c r="AG21" i="11"/>
  <c r="AZ18" i="12"/>
  <c r="AX18" i="12" s="1"/>
  <c r="AZ65" i="12"/>
  <c r="AX65" i="12" s="1"/>
  <c r="AK61" i="11"/>
  <c r="AM61" i="11"/>
  <c r="AJ61" i="11"/>
  <c r="AE43" i="12"/>
  <c r="AD43" i="12"/>
  <c r="AG43" i="12" s="1"/>
  <c r="AM53" i="11"/>
  <c r="AJ53" i="11"/>
  <c r="AK59" i="11"/>
  <c r="AM59" i="11"/>
  <c r="AB59" i="12"/>
  <c r="AB43" i="12"/>
  <c r="AB63" i="12"/>
  <c r="AJ68" i="11"/>
  <c r="AH46" i="11"/>
  <c r="AH59" i="11"/>
  <c r="AG51" i="11"/>
  <c r="BF37" i="10"/>
  <c r="BD37" i="10" s="1"/>
  <c r="AN38" i="10"/>
  <c r="AG38" i="10" s="1"/>
  <c r="AK38" i="10" s="1"/>
  <c r="AG47" i="10"/>
  <c r="AK29" i="10"/>
  <c r="AD63" i="12"/>
  <c r="AG63" i="12" s="1"/>
  <c r="AM68" i="11"/>
  <c r="BF40" i="10"/>
  <c r="BD40" i="10" s="1"/>
  <c r="AN56" i="10"/>
  <c r="AJ54" i="11"/>
  <c r="AJ49" i="11"/>
  <c r="AK54" i="11"/>
  <c r="AM60" i="11"/>
  <c r="AE36" i="12"/>
  <c r="AJ57" i="11"/>
  <c r="AK60" i="11"/>
  <c r="AA27" i="12"/>
  <c r="AD27" i="12" s="1"/>
  <c r="AG27" i="12" s="1"/>
  <c r="AK57" i="11"/>
  <c r="AH53" i="11"/>
  <c r="AG27" i="11"/>
  <c r="AN40" i="10"/>
  <c r="AG40" i="10" s="1"/>
  <c r="AD60" i="12"/>
  <c r="AG60" i="12" s="1"/>
  <c r="AJ71" i="7"/>
  <c r="AK71" i="7"/>
  <c r="AI71" i="7"/>
  <c r="AH71" i="7" s="1"/>
  <c r="AA71" i="7" s="1"/>
  <c r="AI42" i="7"/>
  <c r="AH42" i="7" s="1"/>
  <c r="AA42" i="7" s="1"/>
  <c r="AJ42" i="7"/>
  <c r="AK42" i="7"/>
  <c r="AK22" i="7"/>
  <c r="AI22" i="7"/>
  <c r="AJ22" i="7"/>
  <c r="AI28" i="7"/>
  <c r="AJ28" i="7"/>
  <c r="AK28" i="7"/>
  <c r="AJ44" i="7"/>
  <c r="AK44" i="7"/>
  <c r="AI44" i="7"/>
  <c r="AB24" i="7"/>
  <c r="AA24" i="7"/>
  <c r="AE24" i="7" s="1"/>
  <c r="AK68" i="7"/>
  <c r="AJ68" i="7"/>
  <c r="AI68" i="7"/>
  <c r="AK67" i="7"/>
  <c r="AJ67" i="7"/>
  <c r="AI67" i="7"/>
  <c r="AI73" i="7"/>
  <c r="AJ73" i="7"/>
  <c r="AK73" i="7"/>
  <c r="AQ58" i="7"/>
  <c r="AP58" i="7" s="1"/>
  <c r="AO58" i="7" s="1"/>
  <c r="AN58" i="7" s="1"/>
  <c r="AM58" i="7" s="1"/>
  <c r="AL58" i="7" s="1"/>
  <c r="AA40" i="7"/>
  <c r="AB40" i="7"/>
  <c r="AJ63" i="7"/>
  <c r="AI63" i="7"/>
  <c r="AK63" i="7"/>
  <c r="AI70" i="7"/>
  <c r="AJ70" i="7"/>
  <c r="AK70" i="7"/>
  <c r="AJ64" i="7"/>
  <c r="AI64" i="7"/>
  <c r="AH64" i="7" s="1"/>
  <c r="AA64" i="7" s="1"/>
  <c r="AE64" i="7" s="1"/>
  <c r="AK64" i="7"/>
  <c r="AJ34" i="7"/>
  <c r="AI34" i="7"/>
  <c r="AH34" i="7" s="1"/>
  <c r="AB34" i="7" s="1"/>
  <c r="AK34" i="7"/>
  <c r="AC64" i="7"/>
  <c r="AS30" i="7"/>
  <c r="AR30" i="7" s="1"/>
  <c r="AQ30" i="7" s="1"/>
  <c r="AP30" i="7" s="1"/>
  <c r="AO30" i="7" s="1"/>
  <c r="AN30" i="7" s="1"/>
  <c r="AM30" i="7" s="1"/>
  <c r="AL30" i="7" s="1"/>
  <c r="AR31" i="7"/>
  <c r="AT38" i="7"/>
  <c r="AS38" i="7" s="1"/>
  <c r="AR38" i="7" s="1"/>
  <c r="AQ38" i="7" s="1"/>
  <c r="AP38" i="7" s="1"/>
  <c r="AO38" i="7" s="1"/>
  <c r="AN38" i="7" s="1"/>
  <c r="AM38" i="7" s="1"/>
  <c r="AL38" i="7" s="1"/>
  <c r="AC51" i="7"/>
  <c r="L51" i="7"/>
  <c r="AF51" i="7"/>
  <c r="AR56" i="7"/>
  <c r="AQ56" i="7" s="1"/>
  <c r="AP56" i="7" s="1"/>
  <c r="AO56" i="7" s="1"/>
  <c r="AN56" i="7" s="1"/>
  <c r="AM56" i="7" s="1"/>
  <c r="AL56" i="7" s="1"/>
  <c r="AT56" i="7"/>
  <c r="AS56" i="7" s="1"/>
  <c r="G62" i="7"/>
  <c r="Z62" i="7"/>
  <c r="AU62" i="7"/>
  <c r="L32" i="7"/>
  <c r="AF32" i="7"/>
  <c r="AU29" i="7"/>
  <c r="G29" i="7"/>
  <c r="Z29" i="7"/>
  <c r="G27" i="7"/>
  <c r="AU27" i="7"/>
  <c r="Z27" i="7"/>
  <c r="G65" i="7"/>
  <c r="Z65" i="7"/>
  <c r="AU65" i="7"/>
  <c r="Z39" i="7"/>
  <c r="AU39" i="7"/>
  <c r="G39" i="7"/>
  <c r="G35" i="7"/>
  <c r="AU35" i="7"/>
  <c r="Z35" i="7"/>
  <c r="AJ45" i="7"/>
  <c r="AH45" i="7" s="1"/>
  <c r="AB45" i="7" s="1"/>
  <c r="AK24" i="7"/>
  <c r="AT25" i="7"/>
  <c r="AS25" i="7"/>
  <c r="AR25" i="7"/>
  <c r="AQ25" i="7" s="1"/>
  <c r="AP25" i="7" s="1"/>
  <c r="AO25" i="7" s="1"/>
  <c r="AN25" i="7" s="1"/>
  <c r="AM25" i="7" s="1"/>
  <c r="AL25" i="7" s="1"/>
  <c r="Z53" i="7"/>
  <c r="G53" i="7"/>
  <c r="AU53" i="7"/>
  <c r="Z69" i="7"/>
  <c r="AU69" i="7"/>
  <c r="G69" i="7"/>
  <c r="AC36" i="7"/>
  <c r="AF36" i="7"/>
  <c r="L36" i="7"/>
  <c r="AS61" i="7"/>
  <c r="AR61" i="7" s="1"/>
  <c r="AQ61" i="7" s="1"/>
  <c r="AP61" i="7" s="1"/>
  <c r="AO61" i="7" s="1"/>
  <c r="AN61" i="7" s="1"/>
  <c r="AM61" i="7" s="1"/>
  <c r="AL61" i="7" s="1"/>
  <c r="AC43" i="7"/>
  <c r="AF43" i="7"/>
  <c r="K43" i="7"/>
  <c r="G56" i="7"/>
  <c r="Z56" i="7"/>
  <c r="Z47" i="7"/>
  <c r="AU47" i="7"/>
  <c r="G47" i="7"/>
  <c r="G46" i="7"/>
  <c r="Z46" i="7"/>
  <c r="AU46" i="7"/>
  <c r="Z43" i="7"/>
  <c r="AU43" i="7"/>
  <c r="U26" i="7"/>
  <c r="Z26" i="7"/>
  <c r="AU26" i="7"/>
  <c r="G23" i="7"/>
  <c r="AU23" i="7"/>
  <c r="AT54" i="7"/>
  <c r="AS54" i="7"/>
  <c r="AR54" i="7" s="1"/>
  <c r="AQ54" i="7" s="1"/>
  <c r="AP54" i="7" s="1"/>
  <c r="AO54" i="7" s="1"/>
  <c r="AN54" i="7" s="1"/>
  <c r="AM54" i="7" s="1"/>
  <c r="AL54" i="7" s="1"/>
  <c r="AJ55" i="7"/>
  <c r="AK55" i="7"/>
  <c r="G66" i="7"/>
  <c r="AU66" i="7"/>
  <c r="Z66" i="7"/>
  <c r="Z61" i="7"/>
  <c r="G61" i="7"/>
  <c r="G59" i="7"/>
  <c r="AU59" i="7"/>
  <c r="Z59" i="7"/>
  <c r="AU51" i="7"/>
  <c r="Z51" i="7"/>
  <c r="Z33" i="7"/>
  <c r="AU33" i="7"/>
  <c r="Z30" i="7"/>
  <c r="G30" i="7"/>
  <c r="AU21" i="7"/>
  <c r="G21" i="7"/>
  <c r="AU72" i="7"/>
  <c r="G72" i="7"/>
  <c r="Z72" i="7"/>
  <c r="L38" i="7"/>
  <c r="AC38" i="7"/>
  <c r="AF38" i="7"/>
  <c r="AR41" i="7"/>
  <c r="AQ41" i="7" s="1"/>
  <c r="AP41" i="7" s="1"/>
  <c r="AO41" i="7" s="1"/>
  <c r="AN41" i="7" s="1"/>
  <c r="AM41" i="7" s="1"/>
  <c r="AL41" i="7" s="1"/>
  <c r="AT61" i="7"/>
  <c r="AC33" i="7"/>
  <c r="AF54" i="7"/>
  <c r="L54" i="7"/>
  <c r="AC54" i="7"/>
  <c r="AU36" i="7"/>
  <c r="Z36" i="7"/>
  <c r="AT50" i="7"/>
  <c r="AS50" i="7" s="1"/>
  <c r="AR50" i="7" s="1"/>
  <c r="AQ50" i="7" s="1"/>
  <c r="AP50" i="7" s="1"/>
  <c r="AO50" i="7" s="1"/>
  <c r="AN50" i="7" s="1"/>
  <c r="AM50" i="7" s="1"/>
  <c r="AL50" i="7" s="1"/>
  <c r="AH55" i="7"/>
  <c r="Z48" i="7"/>
  <c r="AU48" i="7"/>
  <c r="G48" i="7"/>
  <c r="G37" i="7"/>
  <c r="AU37" i="7"/>
  <c r="Z37" i="7"/>
  <c r="Z31" i="7"/>
  <c r="G31" i="7"/>
  <c r="AQ31" i="7"/>
  <c r="AP31" i="7"/>
  <c r="AO31" i="7" s="1"/>
  <c r="AN31" i="7" s="1"/>
  <c r="AM31" i="7" s="1"/>
  <c r="AL31" i="7" s="1"/>
  <c r="AK32" i="7"/>
  <c r="AI32" i="7"/>
  <c r="AH32" i="7" s="1"/>
  <c r="AB32" i="7" s="1"/>
  <c r="G57" i="7"/>
  <c r="Z57" i="7"/>
  <c r="AU57" i="7"/>
  <c r="G52" i="7"/>
  <c r="AU52" i="7"/>
  <c r="Z52" i="7"/>
  <c r="Z49" i="7"/>
  <c r="AU49" i="7"/>
  <c r="G49" i="7"/>
  <c r="G25" i="7"/>
  <c r="Z25" i="7"/>
  <c r="Z74" i="7"/>
  <c r="G74" i="7"/>
  <c r="AU74" i="7"/>
  <c r="AU60" i="7"/>
  <c r="G75" i="7"/>
  <c r="AU75" i="7"/>
  <c r="Z75" i="7"/>
  <c r="AK34" i="11"/>
  <c r="AJ34" i="11"/>
  <c r="AM34" i="11" s="1"/>
  <c r="AJ59" i="11"/>
  <c r="AA38" i="12"/>
  <c r="AE38" i="12" s="1"/>
  <c r="AJ24" i="11"/>
  <c r="AM24" i="11" s="1"/>
  <c r="AK53" i="11"/>
  <c r="AK49" i="11"/>
  <c r="AJ58" i="11"/>
  <c r="AJ42" i="11"/>
  <c r="AM42" i="11" s="1"/>
  <c r="AG49" i="10"/>
  <c r="AK49" i="10" s="1"/>
  <c r="AK46" i="11"/>
  <c r="AG33" i="11"/>
  <c r="AJ50" i="10"/>
  <c r="AJ52" i="11"/>
  <c r="AJ46" i="11"/>
  <c r="AM52" i="11"/>
  <c r="AA45" i="7"/>
  <c r="AJ28" i="10"/>
  <c r="AM28" i="10" s="1"/>
  <c r="AE27" i="12"/>
  <c r="AG47" i="11"/>
  <c r="AG68" i="10"/>
  <c r="AJ68" i="10" s="1"/>
  <c r="AK65" i="11"/>
  <c r="AJ66" i="10"/>
  <c r="AK66" i="10"/>
  <c r="AM66" i="10"/>
  <c r="AG46" i="10"/>
  <c r="AB21" i="12"/>
  <c r="AJ65" i="11"/>
  <c r="AG64" i="10"/>
  <c r="AK36" i="10"/>
  <c r="AJ36" i="10"/>
  <c r="AM36" i="10" s="1"/>
  <c r="AK45" i="11"/>
  <c r="AE47" i="12"/>
  <c r="AG62" i="11"/>
  <c r="AK62" i="11" s="1"/>
  <c r="AH62" i="11"/>
  <c r="AM68" i="10"/>
  <c r="AG69" i="11"/>
  <c r="AH69" i="11"/>
  <c r="AH35" i="10"/>
  <c r="AG35" i="10"/>
  <c r="AG64" i="11"/>
  <c r="AJ52" i="10"/>
  <c r="AK52" i="10"/>
  <c r="AG48" i="11"/>
  <c r="AH48" i="11"/>
  <c r="AZ2" i="12"/>
  <c r="AX2" i="12" s="1"/>
  <c r="AZ83" i="12"/>
  <c r="AX83" i="12" s="1"/>
  <c r="AZ14" i="12"/>
  <c r="AX14" i="12" s="1"/>
  <c r="AH58" i="12"/>
  <c r="AH39" i="12"/>
  <c r="AZ87" i="12"/>
  <c r="AX87" i="12" s="1"/>
  <c r="AZ73" i="12"/>
  <c r="AX73" i="12" s="1"/>
  <c r="AZ60" i="12"/>
  <c r="AX60" i="12" s="1"/>
  <c r="AZ47" i="12"/>
  <c r="AX47" i="12" s="1"/>
  <c r="AH33" i="12"/>
  <c r="AZ97" i="12"/>
  <c r="AX97" i="12" s="1"/>
  <c r="AH29" i="12"/>
  <c r="AH31" i="12"/>
  <c r="AZ76" i="12"/>
  <c r="AX76" i="12" s="1"/>
  <c r="AZ78" i="12"/>
  <c r="AX78" i="12" s="1"/>
  <c r="AH37" i="12"/>
  <c r="AH67" i="12"/>
  <c r="AZ40" i="12"/>
  <c r="AX40" i="12" s="1"/>
  <c r="AH30" i="12"/>
  <c r="AH49" i="12"/>
  <c r="AH40" i="12"/>
  <c r="AA40" i="12" s="1"/>
  <c r="AZ85" i="12"/>
  <c r="AX85" i="12" s="1"/>
  <c r="AZ5" i="12"/>
  <c r="AX5" i="12" s="1"/>
  <c r="AZ54" i="12"/>
  <c r="AX54" i="12" s="1"/>
  <c r="AH45" i="12"/>
  <c r="AZ91" i="12"/>
  <c r="AX91" i="12" s="1"/>
  <c r="AH56" i="12"/>
  <c r="AZ94" i="12"/>
  <c r="AX94" i="12" s="1"/>
  <c r="AZ46" i="12"/>
  <c r="AX46" i="12" s="1"/>
  <c r="AZ7" i="12"/>
  <c r="AX7" i="12" s="1"/>
  <c r="AH54" i="12"/>
  <c r="AZ49" i="12"/>
  <c r="AX49" i="12" s="1"/>
  <c r="AZ11" i="12"/>
  <c r="AX11" i="12" s="1"/>
  <c r="AH42" i="12"/>
  <c r="AZ61" i="12"/>
  <c r="AX61" i="12" s="1"/>
  <c r="AH28" i="12"/>
  <c r="AZ53" i="12"/>
  <c r="AX53" i="12" s="1"/>
  <c r="AZ28" i="12"/>
  <c r="AX28" i="12" s="1"/>
  <c r="AH65" i="12"/>
  <c r="AH53" i="12"/>
  <c r="AH1952" i="12"/>
  <c r="AA1952" i="12" s="1"/>
  <c r="AE1952" i="12" s="1"/>
  <c r="AZ64" i="12"/>
  <c r="AX64" i="12" s="1"/>
  <c r="AZ17" i="12"/>
  <c r="AX17" i="12" s="1"/>
  <c r="AH24" i="12"/>
  <c r="AZ29" i="12"/>
  <c r="AX29" i="12" s="1"/>
  <c r="AZ8" i="12"/>
  <c r="AX8" i="12" s="1"/>
  <c r="AZ52" i="12"/>
  <c r="AX52" i="12" s="1"/>
  <c r="AH51" i="12"/>
  <c r="AZ88" i="12"/>
  <c r="AX88" i="12" s="1"/>
  <c r="AZ42" i="12"/>
  <c r="AX42" i="12" s="1"/>
  <c r="AZ59" i="12"/>
  <c r="AX59" i="12" s="1"/>
  <c r="AZ63" i="12"/>
  <c r="AX63" i="12" s="1"/>
  <c r="AZ3" i="12"/>
  <c r="AX3" i="12" s="1"/>
  <c r="AH55" i="12"/>
  <c r="AZ75" i="12"/>
  <c r="AX75" i="12" s="1"/>
  <c r="AH26" i="12"/>
  <c r="AZ9" i="12"/>
  <c r="AX9" i="12" s="1"/>
  <c r="AZ4" i="12"/>
  <c r="AX4" i="12" s="1"/>
  <c r="AG45" i="10"/>
  <c r="AH45" i="10"/>
  <c r="AG42" i="10"/>
  <c r="AM42" i="10" s="1"/>
  <c r="AH66" i="10"/>
  <c r="AG71" i="10"/>
  <c r="AH71" i="10"/>
  <c r="AH23" i="11"/>
  <c r="AG23" i="11"/>
  <c r="AG22" i="11"/>
  <c r="AH22" i="11"/>
  <c r="AK36" i="11"/>
  <c r="AJ32" i="10"/>
  <c r="AM32" i="10" s="1"/>
  <c r="AM52" i="10"/>
  <c r="AG37" i="11"/>
  <c r="AJ38" i="10"/>
  <c r="AM38" i="10" s="1"/>
  <c r="AH25" i="11"/>
  <c r="AG25" i="11"/>
  <c r="AG37" i="10"/>
  <c r="AH37" i="10"/>
  <c r="AH38" i="10"/>
  <c r="AM45" i="11"/>
  <c r="AA66" i="12"/>
  <c r="AK67" i="11"/>
  <c r="AG27" i="10"/>
  <c r="AN53" i="10"/>
  <c r="BF53" i="10"/>
  <c r="BD53" i="10" s="1"/>
  <c r="BF77" i="10"/>
  <c r="BD77" i="10" s="1"/>
  <c r="BF18" i="10"/>
  <c r="BD18" i="10" s="1"/>
  <c r="BF50" i="10"/>
  <c r="BD50" i="10" s="1"/>
  <c r="BF74" i="10"/>
  <c r="BD74" i="10" s="1"/>
  <c r="AN51" i="10"/>
  <c r="AN39" i="10"/>
  <c r="AN44" i="10"/>
  <c r="BF8" i="10"/>
  <c r="BD8" i="10" s="1"/>
  <c r="BF14" i="10"/>
  <c r="BD14" i="10" s="1"/>
  <c r="BF57" i="10"/>
  <c r="BD57" i="10" s="1"/>
  <c r="AN54" i="10"/>
  <c r="BF27" i="10"/>
  <c r="BD27" i="10" s="1"/>
  <c r="BF44" i="10"/>
  <c r="BD44" i="10" s="1"/>
  <c r="BF81" i="10"/>
  <c r="BD81" i="10" s="1"/>
  <c r="BF56" i="10"/>
  <c r="BD56" i="10" s="1"/>
  <c r="BF5" i="10"/>
  <c r="BD5" i="10" s="1"/>
  <c r="BF2" i="10"/>
  <c r="BD2" i="10" s="1"/>
  <c r="AN43" i="10"/>
  <c r="AN59" i="10"/>
  <c r="BF17" i="10"/>
  <c r="BD17" i="10" s="1"/>
  <c r="AN33" i="10"/>
  <c r="BF6" i="10"/>
  <c r="BD6" i="10" s="1"/>
  <c r="BF29" i="10"/>
  <c r="BD29" i="10" s="1"/>
  <c r="AN22" i="10"/>
  <c r="BF24" i="10"/>
  <c r="BD24" i="10" s="1"/>
  <c r="BF100" i="10"/>
  <c r="BD100" i="10" s="1"/>
  <c r="BF71" i="10"/>
  <c r="BD71" i="10" s="1"/>
  <c r="BF36" i="10"/>
  <c r="BD36" i="10" s="1"/>
  <c r="AN70" i="10"/>
  <c r="AN62" i="10"/>
  <c r="BF12" i="10"/>
  <c r="BD12" i="10" s="1"/>
  <c r="BF26" i="10"/>
  <c r="BD26" i="10" s="1"/>
  <c r="BF41" i="10"/>
  <c r="BD41" i="10" s="1"/>
  <c r="AN41" i="10"/>
  <c r="BF32" i="10"/>
  <c r="BD32" i="10" s="1"/>
  <c r="BF83" i="10"/>
  <c r="BD83" i="10" s="1"/>
  <c r="AN69" i="10"/>
  <c r="BF15" i="10"/>
  <c r="BD15" i="10" s="1"/>
  <c r="AN67" i="10"/>
  <c r="AN58" i="10"/>
  <c r="AN63" i="10"/>
  <c r="BF19" i="10"/>
  <c r="BD19" i="10" s="1"/>
  <c r="AN30" i="10"/>
  <c r="BF35" i="10"/>
  <c r="BD35" i="10" s="1"/>
  <c r="AN34" i="10"/>
  <c r="BF46" i="10"/>
  <c r="BD46" i="10" s="1"/>
  <c r="BF30" i="10"/>
  <c r="BD30" i="10" s="1"/>
  <c r="BF62" i="10"/>
  <c r="BD62" i="10" s="1"/>
  <c r="BF7" i="10"/>
  <c r="BD7" i="10" s="1"/>
  <c r="BF10" i="10"/>
  <c r="BD10" i="10" s="1"/>
  <c r="AN65" i="10"/>
  <c r="AJ55" i="10"/>
  <c r="AK55" i="10"/>
  <c r="AJ61" i="10"/>
  <c r="AM61" i="10"/>
  <c r="AK61" i="10"/>
  <c r="AE59" i="12"/>
  <c r="AJ67" i="11"/>
  <c r="AH61" i="10"/>
  <c r="AJ29" i="11"/>
  <c r="AM29" i="11" s="1"/>
  <c r="AK29" i="11"/>
  <c r="C16" i="11"/>
  <c r="D18" i="11" s="1"/>
  <c r="O55" i="11"/>
  <c r="O71" i="11"/>
  <c r="O27" i="11"/>
  <c r="O28" i="11"/>
  <c r="O51" i="11"/>
  <c r="O23" i="11"/>
  <c r="O53" i="11"/>
  <c r="O48" i="11"/>
  <c r="O25" i="11"/>
  <c r="O26" i="11"/>
  <c r="O58" i="11"/>
  <c r="O62" i="11"/>
  <c r="O38" i="11"/>
  <c r="O29" i="11"/>
  <c r="O39" i="11"/>
  <c r="O21" i="11"/>
  <c r="O54" i="11"/>
  <c r="O45" i="11"/>
  <c r="O63" i="11"/>
  <c r="O70" i="11"/>
  <c r="O35" i="11"/>
  <c r="O43" i="11"/>
  <c r="O41" i="11"/>
  <c r="O66" i="11"/>
  <c r="O33" i="11"/>
  <c r="O50" i="11"/>
  <c r="O22" i="11"/>
  <c r="O32" i="11"/>
  <c r="O49" i="11"/>
  <c r="O68" i="11"/>
  <c r="O44" i="11"/>
  <c r="O61" i="11"/>
  <c r="C15" i="11"/>
  <c r="O37" i="11"/>
  <c r="O30" i="11"/>
  <c r="O47" i="11"/>
  <c r="O59" i="11"/>
  <c r="O36" i="11"/>
  <c r="O31" i="11"/>
  <c r="O64" i="11"/>
  <c r="O65" i="11"/>
  <c r="O56" i="11"/>
  <c r="O34" i="11"/>
  <c r="O52" i="11"/>
  <c r="O69" i="11"/>
  <c r="O42" i="11"/>
  <c r="O60" i="11"/>
  <c r="O46" i="11"/>
  <c r="O24" i="11"/>
  <c r="O72" i="11"/>
  <c r="O40" i="11"/>
  <c r="O57" i="11"/>
  <c r="O67" i="11"/>
  <c r="C16" i="12"/>
  <c r="D18" i="12" s="1"/>
  <c r="O31" i="10"/>
  <c r="O63" i="10"/>
  <c r="O67" i="10"/>
  <c r="O28" i="10"/>
  <c r="O37" i="10"/>
  <c r="O50" i="10"/>
  <c r="O49" i="10"/>
  <c r="O57" i="10"/>
  <c r="O23" i="10"/>
  <c r="O21" i="10"/>
  <c r="O51" i="10"/>
  <c r="O22" i="10"/>
  <c r="O66" i="10"/>
  <c r="O24" i="10"/>
  <c r="O58" i="10"/>
  <c r="O44" i="10"/>
  <c r="O48" i="10"/>
  <c r="O41" i="10"/>
  <c r="O25" i="10"/>
  <c r="O42" i="10"/>
  <c r="O53" i="10"/>
  <c r="O46" i="10"/>
  <c r="O69" i="10"/>
  <c r="O62" i="10"/>
  <c r="O54" i="10"/>
  <c r="O32" i="10"/>
  <c r="O56" i="10"/>
  <c r="O39" i="10"/>
  <c r="O70" i="10"/>
  <c r="O71" i="10"/>
  <c r="O35" i="10"/>
  <c r="O65" i="10"/>
  <c r="O29" i="10"/>
  <c r="O47" i="10"/>
  <c r="O52" i="10"/>
  <c r="O34" i="10"/>
  <c r="C15" i="10"/>
  <c r="O68" i="10"/>
  <c r="O59" i="10"/>
  <c r="O33" i="10"/>
  <c r="O45" i="10"/>
  <c r="O30" i="10"/>
  <c r="O64" i="10"/>
  <c r="O40" i="10"/>
  <c r="O38" i="10"/>
  <c r="O27" i="10"/>
  <c r="O60" i="10"/>
  <c r="O55" i="10"/>
  <c r="O36" i="10"/>
  <c r="O26" i="10"/>
  <c r="O61" i="10"/>
  <c r="O43" i="10"/>
  <c r="C16" i="10"/>
  <c r="D18" i="10" s="1"/>
  <c r="O45" i="12"/>
  <c r="W45" i="12" s="1"/>
  <c r="O31" i="12"/>
  <c r="W31" i="12" s="1"/>
  <c r="O39" i="12"/>
  <c r="W39" i="12" s="1"/>
  <c r="O30" i="12"/>
  <c r="W30" i="12" s="1"/>
  <c r="O68" i="12"/>
  <c r="W68" i="12" s="1"/>
  <c r="O27" i="12"/>
  <c r="W27" i="12" s="1"/>
  <c r="O41" i="12"/>
  <c r="W41" i="12" s="1"/>
  <c r="O42" i="12"/>
  <c r="W42" i="12" s="1"/>
  <c r="O26" i="12"/>
  <c r="O57" i="12"/>
  <c r="W57" i="12" s="1"/>
  <c r="O56" i="12"/>
  <c r="W56" i="12" s="1"/>
  <c r="O25" i="12"/>
  <c r="W25" i="12" s="1"/>
  <c r="O36" i="12"/>
  <c r="W36" i="12" s="1"/>
  <c r="O33" i="12"/>
  <c r="W33" i="12" s="1"/>
  <c r="O28" i="12"/>
  <c r="W28" i="12" s="1"/>
  <c r="O21" i="12"/>
  <c r="W21" i="12" s="1"/>
  <c r="O32" i="12"/>
  <c r="W32" i="12" s="1"/>
  <c r="O47" i="12"/>
  <c r="W47" i="12" s="1"/>
  <c r="O50" i="12"/>
  <c r="W50" i="12" s="1"/>
  <c r="O55" i="12"/>
  <c r="W55" i="12" s="1"/>
  <c r="O22" i="12"/>
  <c r="W22" i="12" s="1"/>
  <c r="O63" i="12"/>
  <c r="W63" i="12" s="1"/>
  <c r="O37" i="12"/>
  <c r="W37" i="12" s="1"/>
  <c r="O34" i="12"/>
  <c r="W34" i="12" s="1"/>
  <c r="O35" i="12"/>
  <c r="W35" i="12" s="1"/>
  <c r="O38" i="12"/>
  <c r="W38" i="12" s="1"/>
  <c r="O66" i="12"/>
  <c r="W66" i="12" s="1"/>
  <c r="O43" i="12"/>
  <c r="W43" i="12" s="1"/>
  <c r="O40" i="12"/>
  <c r="W40" i="12" s="1"/>
  <c r="O54" i="12"/>
  <c r="W54" i="12" s="1"/>
  <c r="O62" i="12"/>
  <c r="W62" i="12" s="1"/>
  <c r="O24" i="12"/>
  <c r="W24" i="12" s="1"/>
  <c r="O48" i="12"/>
  <c r="W48" i="12" s="1"/>
  <c r="O67" i="12"/>
  <c r="W67" i="12" s="1"/>
  <c r="O69" i="12"/>
  <c r="W69" i="12" s="1"/>
  <c r="O60" i="12"/>
  <c r="W60" i="12" s="1"/>
  <c r="O59" i="12"/>
  <c r="W59" i="12" s="1"/>
  <c r="O51" i="12"/>
  <c r="W51" i="12" s="1"/>
  <c r="O53" i="12"/>
  <c r="W53" i="12" s="1"/>
  <c r="O46" i="12"/>
  <c r="W46" i="12" s="1"/>
  <c r="O64" i="12"/>
  <c r="W64" i="12" s="1"/>
  <c r="O23" i="12"/>
  <c r="W23" i="12" s="1"/>
  <c r="O44" i="12"/>
  <c r="W44" i="12" s="1"/>
  <c r="O65" i="12"/>
  <c r="W65" i="12" s="1"/>
  <c r="O61" i="12"/>
  <c r="W61" i="12" s="1"/>
  <c r="O49" i="12"/>
  <c r="W49" i="12" s="1"/>
  <c r="C15" i="12"/>
  <c r="O29" i="12"/>
  <c r="W29" i="12" s="1"/>
  <c r="O52" i="12"/>
  <c r="W52" i="12" s="1"/>
  <c r="O58" i="12"/>
  <c r="W58" i="12" s="1"/>
  <c r="AD40" i="7"/>
  <c r="AE40" i="7"/>
  <c r="AE42" i="7"/>
  <c r="AD42" i="7"/>
  <c r="AB71" i="7"/>
  <c r="AJ26" i="10"/>
  <c r="AM26" i="10" s="1"/>
  <c r="AA32" i="7"/>
  <c r="AH29" i="10"/>
  <c r="AJ38" i="11"/>
  <c r="AM38" i="11" s="1"/>
  <c r="AH32" i="10"/>
  <c r="AJ35" i="11"/>
  <c r="AM35" i="11" s="1"/>
  <c r="AK35" i="11"/>
  <c r="AD38" i="12"/>
  <c r="AG38" i="12" s="1"/>
  <c r="AB69" i="12"/>
  <c r="AA69" i="12"/>
  <c r="AM62" i="11"/>
  <c r="AJ62" i="11"/>
  <c r="AJ32" i="11"/>
  <c r="AM32" i="11" s="1"/>
  <c r="AK32" i="11"/>
  <c r="AG71" i="11"/>
  <c r="AK63" i="11"/>
  <c r="AK21" i="10"/>
  <c r="AJ63" i="11"/>
  <c r="AG41" i="11"/>
  <c r="C12" i="7"/>
  <c r="C11" i="7"/>
  <c r="AA32" i="12" l="1"/>
  <c r="AB57" i="12"/>
  <c r="AM44" i="11"/>
  <c r="AJ55" i="11"/>
  <c r="AM55" i="11"/>
  <c r="AK55" i="11"/>
  <c r="AD24" i="7"/>
  <c r="AK44" i="11"/>
  <c r="AB68" i="12"/>
  <c r="AA68" i="12"/>
  <c r="AE50" i="12"/>
  <c r="AD50" i="12"/>
  <c r="AG50" i="12" s="1"/>
  <c r="AB64" i="7"/>
  <c r="AA44" i="12"/>
  <c r="AE44" i="12" s="1"/>
  <c r="AB34" i="12"/>
  <c r="AA34" i="12"/>
  <c r="AE35" i="12"/>
  <c r="AB23" i="12"/>
  <c r="AA23" i="12"/>
  <c r="AA41" i="12"/>
  <c r="AB41" i="12"/>
  <c r="AB52" i="12"/>
  <c r="AA52" i="12"/>
  <c r="AA25" i="12"/>
  <c r="AB25" i="12"/>
  <c r="AB35" i="12"/>
  <c r="AD64" i="7"/>
  <c r="AB22" i="12"/>
  <c r="AA22" i="12"/>
  <c r="AA62" i="12"/>
  <c r="AD62" i="12" s="1"/>
  <c r="AG62" i="12" s="1"/>
  <c r="AA61" i="12"/>
  <c r="AB61" i="12"/>
  <c r="AB46" i="12"/>
  <c r="AA46" i="12"/>
  <c r="AB50" i="12"/>
  <c r="AE21" i="12"/>
  <c r="AD57" i="12"/>
  <c r="AG57" i="12" s="1"/>
  <c r="AE57" i="12"/>
  <c r="AA64" i="12"/>
  <c r="AB64" i="12"/>
  <c r="AJ21" i="11"/>
  <c r="AM21" i="11" s="1"/>
  <c r="AK21" i="11"/>
  <c r="AK51" i="11"/>
  <c r="AM51" i="11"/>
  <c r="AJ51" i="11"/>
  <c r="AA34" i="7"/>
  <c r="AH40" i="10"/>
  <c r="AJ27" i="11"/>
  <c r="AM27" i="11" s="1"/>
  <c r="AK27" i="11"/>
  <c r="AK47" i="10"/>
  <c r="AM47" i="10"/>
  <c r="AJ47" i="10"/>
  <c r="AK68" i="10"/>
  <c r="AG56" i="10"/>
  <c r="AH56" i="10"/>
  <c r="AJ38" i="7"/>
  <c r="AK38" i="7"/>
  <c r="AI38" i="7"/>
  <c r="AH38" i="7" s="1"/>
  <c r="AK25" i="7"/>
  <c r="AI25" i="7"/>
  <c r="AJ25" i="7"/>
  <c r="AK30" i="7"/>
  <c r="AI30" i="7"/>
  <c r="AJ30" i="7"/>
  <c r="AJ58" i="7"/>
  <c r="AI58" i="7"/>
  <c r="AH58" i="7" s="1"/>
  <c r="AK58" i="7"/>
  <c r="AI61" i="7"/>
  <c r="AJ61" i="7"/>
  <c r="AK61" i="7"/>
  <c r="AK50" i="7"/>
  <c r="AJ50" i="7"/>
  <c r="AI50" i="7"/>
  <c r="AH50" i="7" s="1"/>
  <c r="AJ41" i="7"/>
  <c r="AK41" i="7"/>
  <c r="AI41" i="7"/>
  <c r="AK31" i="7"/>
  <c r="AI31" i="7"/>
  <c r="AH31" i="7" s="1"/>
  <c r="AJ31" i="7"/>
  <c r="AJ54" i="7"/>
  <c r="AK54" i="7"/>
  <c r="AI54" i="7"/>
  <c r="AH54" i="7" s="1"/>
  <c r="AI56" i="7"/>
  <c r="AH56" i="7" s="1"/>
  <c r="AA56" i="7" s="1"/>
  <c r="AJ56" i="7"/>
  <c r="AK56" i="7"/>
  <c r="L52" i="7"/>
  <c r="AC52" i="7"/>
  <c r="AF52" i="7"/>
  <c r="AT48" i="7"/>
  <c r="AS48" i="7"/>
  <c r="AR48" i="7"/>
  <c r="AQ48" i="7" s="1"/>
  <c r="AP48" i="7" s="1"/>
  <c r="AO48" i="7" s="1"/>
  <c r="AN48" i="7" s="1"/>
  <c r="AM48" i="7" s="1"/>
  <c r="AL48" i="7" s="1"/>
  <c r="AC30" i="7"/>
  <c r="AF30" i="7"/>
  <c r="L30" i="7"/>
  <c r="AT69" i="7"/>
  <c r="AS69" i="7" s="1"/>
  <c r="AR69" i="7" s="1"/>
  <c r="AQ69" i="7" s="1"/>
  <c r="AP69" i="7" s="1"/>
  <c r="AO69" i="7" s="1"/>
  <c r="AN69" i="7" s="1"/>
  <c r="AM69" i="7" s="1"/>
  <c r="AL69" i="7" s="1"/>
  <c r="AT35" i="7"/>
  <c r="AS35" i="7" s="1"/>
  <c r="AR35" i="7" s="1"/>
  <c r="AQ35" i="7" s="1"/>
  <c r="AP35" i="7" s="1"/>
  <c r="AO35" i="7" s="1"/>
  <c r="AN35" i="7" s="1"/>
  <c r="AM35" i="7" s="1"/>
  <c r="AL35" i="7" s="1"/>
  <c r="AT62" i="7"/>
  <c r="AS62" i="7"/>
  <c r="AR62" i="7" s="1"/>
  <c r="AQ62" i="7" s="1"/>
  <c r="AP62" i="7" s="1"/>
  <c r="AO62" i="7" s="1"/>
  <c r="AN62" i="7" s="1"/>
  <c r="AM62" i="7" s="1"/>
  <c r="AL62" i="7" s="1"/>
  <c r="AQ57" i="7"/>
  <c r="AP57" i="7" s="1"/>
  <c r="AO57" i="7" s="1"/>
  <c r="AN57" i="7" s="1"/>
  <c r="AM57" i="7" s="1"/>
  <c r="AL57" i="7" s="1"/>
  <c r="AT57" i="7"/>
  <c r="AS57" i="7"/>
  <c r="AR57" i="7"/>
  <c r="AT36" i="7"/>
  <c r="AS36" i="7" s="1"/>
  <c r="AR36" i="7" s="1"/>
  <c r="AQ36" i="7" s="1"/>
  <c r="AP36" i="7" s="1"/>
  <c r="AO36" i="7" s="1"/>
  <c r="AN36" i="7" s="1"/>
  <c r="AM36" i="7" s="1"/>
  <c r="AL36" i="7" s="1"/>
  <c r="AC61" i="7"/>
  <c r="AF61" i="7"/>
  <c r="J61" i="7"/>
  <c r="AS23" i="7"/>
  <c r="AR23" i="7" s="1"/>
  <c r="AQ23" i="7" s="1"/>
  <c r="AP23" i="7" s="1"/>
  <c r="AO23" i="7" s="1"/>
  <c r="AN23" i="7" s="1"/>
  <c r="AM23" i="7" s="1"/>
  <c r="AL23" i="7" s="1"/>
  <c r="AT23" i="7"/>
  <c r="L35" i="7"/>
  <c r="AF35" i="7"/>
  <c r="AC35" i="7"/>
  <c r="AT27" i="7"/>
  <c r="AS27" i="7" s="1"/>
  <c r="AR27" i="7" s="1"/>
  <c r="AQ27" i="7" s="1"/>
  <c r="AP27" i="7" s="1"/>
  <c r="AO27" i="7" s="1"/>
  <c r="AN27" i="7" s="1"/>
  <c r="AM27" i="7" s="1"/>
  <c r="AL27" i="7" s="1"/>
  <c r="AC59" i="7"/>
  <c r="K59" i="7"/>
  <c r="AF59" i="7"/>
  <c r="AT46" i="7"/>
  <c r="AS46" i="7" s="1"/>
  <c r="AR46" i="7" s="1"/>
  <c r="AQ46" i="7" s="1"/>
  <c r="AP46" i="7" s="1"/>
  <c r="AO46" i="7" s="1"/>
  <c r="AN46" i="7" s="1"/>
  <c r="AM46" i="7" s="1"/>
  <c r="AL46" i="7" s="1"/>
  <c r="L25" i="7"/>
  <c r="AF25" i="7"/>
  <c r="AC25" i="7"/>
  <c r="AF31" i="7"/>
  <c r="L31" i="7"/>
  <c r="AC31" i="7"/>
  <c r="AA55" i="7"/>
  <c r="AB55" i="7"/>
  <c r="AS33" i="7"/>
  <c r="AR33" i="7" s="1"/>
  <c r="AQ33" i="7" s="1"/>
  <c r="AP33" i="7" s="1"/>
  <c r="AO33" i="7" s="1"/>
  <c r="AN33" i="7" s="1"/>
  <c r="AM33" i="7" s="1"/>
  <c r="AL33" i="7" s="1"/>
  <c r="AT33" i="7"/>
  <c r="AC23" i="7"/>
  <c r="L23" i="7"/>
  <c r="AF23" i="7"/>
  <c r="AC46" i="7"/>
  <c r="AF46" i="7"/>
  <c r="L46" i="7"/>
  <c r="AT53" i="7"/>
  <c r="AS53" i="7" s="1"/>
  <c r="AR53" i="7" s="1"/>
  <c r="AQ53" i="7" s="1"/>
  <c r="AP53" i="7" s="1"/>
  <c r="AO53" i="7" s="1"/>
  <c r="AN53" i="7" s="1"/>
  <c r="AM53" i="7" s="1"/>
  <c r="AL53" i="7" s="1"/>
  <c r="AC39" i="7"/>
  <c r="AF39" i="7"/>
  <c r="L39" i="7"/>
  <c r="K27" i="7"/>
  <c r="AF27" i="7"/>
  <c r="AC27" i="7"/>
  <c r="AC62" i="7"/>
  <c r="AF62" i="7"/>
  <c r="J62" i="7"/>
  <c r="AH68" i="7"/>
  <c r="AF49" i="7"/>
  <c r="AC49" i="7"/>
  <c r="K49" i="7"/>
  <c r="AF57" i="7"/>
  <c r="AC57" i="7"/>
  <c r="L57" i="7"/>
  <c r="AT26" i="7"/>
  <c r="AS26" i="7" s="1"/>
  <c r="AR26" i="7" s="1"/>
  <c r="AQ26" i="7" s="1"/>
  <c r="AP26" i="7" s="1"/>
  <c r="AO26" i="7" s="1"/>
  <c r="AN26" i="7" s="1"/>
  <c r="AM26" i="7" s="1"/>
  <c r="AL26" i="7" s="1"/>
  <c r="AC47" i="7"/>
  <c r="AF47" i="7"/>
  <c r="L47" i="7"/>
  <c r="AC53" i="7"/>
  <c r="K53" i="7"/>
  <c r="AF53" i="7"/>
  <c r="AT39" i="7"/>
  <c r="AS39" i="7" s="1"/>
  <c r="AR39" i="7" s="1"/>
  <c r="AQ39" i="7" s="1"/>
  <c r="AP39" i="7" s="1"/>
  <c r="AO39" i="7" s="1"/>
  <c r="AN39" i="7" s="1"/>
  <c r="AM39" i="7" s="1"/>
  <c r="AL39" i="7" s="1"/>
  <c r="AT49" i="7"/>
  <c r="AS49" i="7"/>
  <c r="AR49" i="7" s="1"/>
  <c r="AQ49" i="7" s="1"/>
  <c r="AP49" i="7" s="1"/>
  <c r="AO49" i="7" s="1"/>
  <c r="AN49" i="7" s="1"/>
  <c r="AM49" i="7" s="1"/>
  <c r="AL49" i="7" s="1"/>
  <c r="AC72" i="7"/>
  <c r="K72" i="7"/>
  <c r="AF72" i="7"/>
  <c r="AT66" i="7"/>
  <c r="AS66" i="7" s="1"/>
  <c r="AR66" i="7" s="1"/>
  <c r="AQ66" i="7" s="1"/>
  <c r="AP66" i="7" s="1"/>
  <c r="AO66" i="7" s="1"/>
  <c r="AN66" i="7" s="1"/>
  <c r="AM66" i="7" s="1"/>
  <c r="AL66" i="7" s="1"/>
  <c r="AT47" i="7"/>
  <c r="AS47" i="7" s="1"/>
  <c r="AR47" i="7" s="1"/>
  <c r="AQ47" i="7" s="1"/>
  <c r="AP47" i="7" s="1"/>
  <c r="AO47" i="7" s="1"/>
  <c r="AN47" i="7" s="1"/>
  <c r="AM47" i="7" s="1"/>
  <c r="AL47" i="7" s="1"/>
  <c r="AC29" i="7"/>
  <c r="L29" i="7"/>
  <c r="AF29" i="7"/>
  <c r="AH28" i="7"/>
  <c r="AD71" i="7"/>
  <c r="AE71" i="7"/>
  <c r="AT60" i="7"/>
  <c r="AS60" i="7"/>
  <c r="AR60" i="7" s="1"/>
  <c r="AQ60" i="7" s="1"/>
  <c r="AP60" i="7" s="1"/>
  <c r="AO60" i="7" s="1"/>
  <c r="AN60" i="7" s="1"/>
  <c r="AM60" i="7" s="1"/>
  <c r="AL60" i="7" s="1"/>
  <c r="AT37" i="7"/>
  <c r="AS37" i="7"/>
  <c r="AR37" i="7" s="1"/>
  <c r="AQ37" i="7" s="1"/>
  <c r="AP37" i="7" s="1"/>
  <c r="AO37" i="7" s="1"/>
  <c r="AN37" i="7" s="1"/>
  <c r="AM37" i="7" s="1"/>
  <c r="AL37" i="7" s="1"/>
  <c r="AT72" i="7"/>
  <c r="AS72" i="7" s="1"/>
  <c r="AR72" i="7" s="1"/>
  <c r="AQ72" i="7" s="1"/>
  <c r="AP72" i="7" s="1"/>
  <c r="AO72" i="7" s="1"/>
  <c r="AN72" i="7" s="1"/>
  <c r="AM72" i="7" s="1"/>
  <c r="AL72" i="7" s="1"/>
  <c r="AT51" i="7"/>
  <c r="AS51" i="7"/>
  <c r="AR51" i="7" s="1"/>
  <c r="AQ51" i="7" s="1"/>
  <c r="AP51" i="7" s="1"/>
  <c r="AO51" i="7" s="1"/>
  <c r="AN51" i="7" s="1"/>
  <c r="AM51" i="7" s="1"/>
  <c r="AL51" i="7" s="1"/>
  <c r="AF66" i="7"/>
  <c r="K66" i="7"/>
  <c r="AC66" i="7"/>
  <c r="AF26" i="7"/>
  <c r="AC26" i="7"/>
  <c r="AT65" i="7"/>
  <c r="AS65" i="7" s="1"/>
  <c r="AR65" i="7" s="1"/>
  <c r="AQ65" i="7" s="1"/>
  <c r="AP65" i="7" s="1"/>
  <c r="AO65" i="7" s="1"/>
  <c r="AN65" i="7" s="1"/>
  <c r="AM65" i="7" s="1"/>
  <c r="AL65" i="7" s="1"/>
  <c r="AT29" i="7"/>
  <c r="AS29" i="7"/>
  <c r="AR29" i="7"/>
  <c r="AQ29" i="7" s="1"/>
  <c r="AP29" i="7" s="1"/>
  <c r="AO29" i="7" s="1"/>
  <c r="AN29" i="7" s="1"/>
  <c r="AM29" i="7" s="1"/>
  <c r="AL29" i="7" s="1"/>
  <c r="AH70" i="7"/>
  <c r="AT74" i="7"/>
  <c r="AS74" i="7" s="1"/>
  <c r="AR74" i="7" s="1"/>
  <c r="AQ74" i="7" s="1"/>
  <c r="AP74" i="7" s="1"/>
  <c r="AO74" i="7" s="1"/>
  <c r="AN74" i="7" s="1"/>
  <c r="AM74" i="7" s="1"/>
  <c r="AL74" i="7" s="1"/>
  <c r="AF37" i="7"/>
  <c r="L37" i="7"/>
  <c r="AC37" i="7"/>
  <c r="AF21" i="7"/>
  <c r="AC21" i="7"/>
  <c r="L21" i="7"/>
  <c r="AT43" i="7"/>
  <c r="AS43" i="7" s="1"/>
  <c r="AR43" i="7" s="1"/>
  <c r="AQ43" i="7" s="1"/>
  <c r="AP43" i="7" s="1"/>
  <c r="AO43" i="7" s="1"/>
  <c r="AN43" i="7" s="1"/>
  <c r="AM43" i="7" s="1"/>
  <c r="AL43" i="7" s="1"/>
  <c r="AH73" i="7"/>
  <c r="AH22" i="7"/>
  <c r="AB42" i="7"/>
  <c r="K74" i="7"/>
  <c r="AF74" i="7"/>
  <c r="AC74" i="7"/>
  <c r="AT52" i="7"/>
  <c r="AS52" i="7" s="1"/>
  <c r="AR52" i="7" s="1"/>
  <c r="AQ52" i="7" s="1"/>
  <c r="AP52" i="7" s="1"/>
  <c r="AO52" i="7" s="1"/>
  <c r="AN52" i="7" s="1"/>
  <c r="AM52" i="7" s="1"/>
  <c r="AL52" i="7" s="1"/>
  <c r="AF48" i="7"/>
  <c r="AC48" i="7"/>
  <c r="L48" i="7"/>
  <c r="AT21" i="7"/>
  <c r="AS21" i="7"/>
  <c r="AR21" i="7" s="1"/>
  <c r="AQ21" i="7" s="1"/>
  <c r="AP21" i="7" s="1"/>
  <c r="AO21" i="7" s="1"/>
  <c r="AN21" i="7" s="1"/>
  <c r="AM21" i="7" s="1"/>
  <c r="AL21" i="7" s="1"/>
  <c r="AT59" i="7"/>
  <c r="AS59" i="7" s="1"/>
  <c r="AR59" i="7" s="1"/>
  <c r="AQ59" i="7" s="1"/>
  <c r="AP59" i="7" s="1"/>
  <c r="AO59" i="7" s="1"/>
  <c r="AN59" i="7" s="1"/>
  <c r="AM59" i="7" s="1"/>
  <c r="AL59" i="7" s="1"/>
  <c r="AF56" i="7"/>
  <c r="L56" i="7"/>
  <c r="AC56" i="7"/>
  <c r="AC69" i="7"/>
  <c r="AF69" i="7"/>
  <c r="K69" i="7"/>
  <c r="K65" i="7"/>
  <c r="AC65" i="7"/>
  <c r="AF65" i="7"/>
  <c r="AH63" i="7"/>
  <c r="AH67" i="7"/>
  <c r="AH44" i="7"/>
  <c r="C16" i="7"/>
  <c r="D18" i="7" s="1"/>
  <c r="O75" i="7"/>
  <c r="O52" i="7"/>
  <c r="O30" i="7"/>
  <c r="O56" i="7"/>
  <c r="O57" i="7"/>
  <c r="O25" i="7"/>
  <c r="O59" i="7"/>
  <c r="O33" i="7"/>
  <c r="O26" i="7"/>
  <c r="O51" i="7"/>
  <c r="O34" i="7"/>
  <c r="O53" i="7"/>
  <c r="C15" i="7"/>
  <c r="C18" i="7" s="1"/>
  <c r="O67" i="7"/>
  <c r="O62" i="7"/>
  <c r="O71" i="7"/>
  <c r="O55" i="7"/>
  <c r="O28" i="7"/>
  <c r="O41" i="7"/>
  <c r="O24" i="7"/>
  <c r="O27" i="7"/>
  <c r="O43" i="7"/>
  <c r="O49" i="7"/>
  <c r="O40" i="7"/>
  <c r="O36" i="7"/>
  <c r="O50" i="7"/>
  <c r="O22" i="7"/>
  <c r="O23" i="7"/>
  <c r="O37" i="7"/>
  <c r="O68" i="7"/>
  <c r="O63" i="7"/>
  <c r="O35" i="7"/>
  <c r="O74" i="7"/>
  <c r="O29" i="7"/>
  <c r="O60" i="7"/>
  <c r="O70" i="7"/>
  <c r="O64" i="7"/>
  <c r="O48" i="7"/>
  <c r="O47" i="7"/>
  <c r="O65" i="7"/>
  <c r="O72" i="7"/>
  <c r="O69" i="7"/>
  <c r="O61" i="7"/>
  <c r="O39" i="7"/>
  <c r="O32" i="7"/>
  <c r="O42" i="7"/>
  <c r="O38" i="7"/>
  <c r="O44" i="7"/>
  <c r="O66" i="7"/>
  <c r="O46" i="7"/>
  <c r="O31" i="7"/>
  <c r="O73" i="7"/>
  <c r="O58" i="7"/>
  <c r="O54" i="7"/>
  <c r="O21" i="7"/>
  <c r="O45" i="7"/>
  <c r="AT75" i="7"/>
  <c r="AS75" i="7" s="1"/>
  <c r="AR75" i="7" s="1"/>
  <c r="AQ75" i="7" s="1"/>
  <c r="AP75" i="7" s="1"/>
  <c r="AO75" i="7" s="1"/>
  <c r="AN75" i="7" s="1"/>
  <c r="AM75" i="7" s="1"/>
  <c r="AL75" i="7" s="1"/>
  <c r="AC75" i="7"/>
  <c r="K75" i="7"/>
  <c r="AF75" i="7"/>
  <c r="AJ47" i="11"/>
  <c r="AM47" i="11"/>
  <c r="AK47" i="11"/>
  <c r="AD44" i="12"/>
  <c r="AG44" i="12" s="1"/>
  <c r="AB40" i="12"/>
  <c r="AK42" i="10"/>
  <c r="AE45" i="7"/>
  <c r="AD45" i="7"/>
  <c r="AJ42" i="10"/>
  <c r="AJ33" i="11"/>
  <c r="AM33" i="11" s="1"/>
  <c r="AK33" i="11"/>
  <c r="AM49" i="10"/>
  <c r="AJ49" i="10"/>
  <c r="AH65" i="10"/>
  <c r="AG65" i="10"/>
  <c r="AG30" i="10"/>
  <c r="AH30" i="10"/>
  <c r="AH59" i="10"/>
  <c r="AG59" i="10"/>
  <c r="AH54" i="10"/>
  <c r="AG54" i="10"/>
  <c r="AJ25" i="11"/>
  <c r="AM25" i="11" s="1"/>
  <c r="AK25" i="11"/>
  <c r="AA51" i="12"/>
  <c r="AB51" i="12"/>
  <c r="AA53" i="12"/>
  <c r="AB53" i="12"/>
  <c r="AA37" i="12"/>
  <c r="AB37" i="12"/>
  <c r="AM69" i="11"/>
  <c r="AK69" i="11"/>
  <c r="AJ69" i="11"/>
  <c r="AG41" i="10"/>
  <c r="AH41" i="10"/>
  <c r="AH43" i="10"/>
  <c r="AG43" i="10"/>
  <c r="AA54" i="12"/>
  <c r="AB54" i="12"/>
  <c r="AD32" i="12"/>
  <c r="AG32" i="12" s="1"/>
  <c r="AE32" i="12"/>
  <c r="AH63" i="10"/>
  <c r="AG63" i="10"/>
  <c r="AA55" i="12"/>
  <c r="AB55" i="12"/>
  <c r="AJ40" i="10"/>
  <c r="AM40" i="10" s="1"/>
  <c r="AK40" i="10"/>
  <c r="AH58" i="10"/>
  <c r="AG58" i="10"/>
  <c r="AH22" i="10"/>
  <c r="AG22" i="10"/>
  <c r="AK37" i="11"/>
  <c r="AJ37" i="11"/>
  <c r="AM37" i="11" s="1"/>
  <c r="AJ22" i="11"/>
  <c r="AM22" i="11" s="1"/>
  <c r="AK22" i="11"/>
  <c r="AE40" i="12"/>
  <c r="AD40" i="12"/>
  <c r="AG40" i="12" s="1"/>
  <c r="AA31" i="12"/>
  <c r="AB31" i="12"/>
  <c r="AA39" i="12"/>
  <c r="AB39" i="12"/>
  <c r="AG67" i="10"/>
  <c r="AH67" i="10"/>
  <c r="AH44" i="10"/>
  <c r="AG44" i="10"/>
  <c r="AG53" i="10"/>
  <c r="AH53" i="10"/>
  <c r="AJ23" i="11"/>
  <c r="AM23" i="11" s="1"/>
  <c r="AK23" i="11"/>
  <c r="AB24" i="12"/>
  <c r="AA24" i="12"/>
  <c r="AA28" i="12"/>
  <c r="AB28" i="12"/>
  <c r="AA49" i="12"/>
  <c r="AB49" i="12"/>
  <c r="AA29" i="12"/>
  <c r="AB29" i="12"/>
  <c r="AB58" i="12"/>
  <c r="AA58" i="12"/>
  <c r="AJ64" i="11"/>
  <c r="AM64" i="11"/>
  <c r="AK64" i="11"/>
  <c r="AM64" i="10"/>
  <c r="AK64" i="10"/>
  <c r="AJ64" i="10"/>
  <c r="AH62" i="10"/>
  <c r="AG62" i="10"/>
  <c r="AH39" i="10"/>
  <c r="AG39" i="10"/>
  <c r="AJ27" i="10"/>
  <c r="AM27" i="10" s="1"/>
  <c r="AK27" i="10"/>
  <c r="AK45" i="10"/>
  <c r="AM45" i="10"/>
  <c r="AJ45" i="10"/>
  <c r="AB56" i="12"/>
  <c r="AA56" i="12"/>
  <c r="AA30" i="12"/>
  <c r="AB30" i="12"/>
  <c r="AJ35" i="10"/>
  <c r="AM35" i="10" s="1"/>
  <c r="AK35" i="10"/>
  <c r="AA65" i="12"/>
  <c r="AB65" i="12"/>
  <c r="AJ48" i="11"/>
  <c r="AM48" i="11"/>
  <c r="AK48" i="11"/>
  <c r="AH34" i="10"/>
  <c r="AG34" i="10"/>
  <c r="AH69" i="10"/>
  <c r="AG69" i="10"/>
  <c r="AH70" i="10"/>
  <c r="AG70" i="10"/>
  <c r="AG33" i="10"/>
  <c r="AH33" i="10"/>
  <c r="AG51" i="10"/>
  <c r="AH51" i="10"/>
  <c r="AB42" i="12"/>
  <c r="AA42" i="12"/>
  <c r="AA33" i="12"/>
  <c r="AB33" i="12"/>
  <c r="AD66" i="12"/>
  <c r="AG66" i="12" s="1"/>
  <c r="AE66" i="12"/>
  <c r="AJ37" i="10"/>
  <c r="AM37" i="10" s="1"/>
  <c r="AK37" i="10"/>
  <c r="AJ71" i="10"/>
  <c r="AM71" i="10"/>
  <c r="AK71" i="10"/>
  <c r="AB45" i="12"/>
  <c r="AA45" i="12"/>
  <c r="AB67" i="12"/>
  <c r="AA67" i="12"/>
  <c r="AJ46" i="10"/>
  <c r="AM46" i="10"/>
  <c r="AK46" i="10"/>
  <c r="W17" i="12"/>
  <c r="W16" i="12"/>
  <c r="AD69" i="12"/>
  <c r="AG69" i="12" s="1"/>
  <c r="AE69" i="12"/>
  <c r="C18" i="10"/>
  <c r="F18" i="10"/>
  <c r="F19" i="10" s="1"/>
  <c r="C18" i="11"/>
  <c r="F18" i="11"/>
  <c r="F19" i="11" s="1"/>
  <c r="AJ41" i="11"/>
  <c r="AM41" i="11" s="1"/>
  <c r="AK41" i="11"/>
  <c r="AD32" i="7"/>
  <c r="AE32" i="7"/>
  <c r="C18" i="12"/>
  <c r="F18" i="12"/>
  <c r="F19" i="12" s="1"/>
  <c r="AM71" i="11"/>
  <c r="AK71" i="11"/>
  <c r="AJ71" i="11"/>
  <c r="AE34" i="7"/>
  <c r="AD34" i="7"/>
  <c r="I18" i="11"/>
  <c r="AE25" i="12" l="1"/>
  <c r="AD25" i="12"/>
  <c r="AG25" i="12" s="1"/>
  <c r="AD64" i="12"/>
  <c r="AG64" i="12" s="1"/>
  <c r="AE64" i="12"/>
  <c r="AD22" i="12"/>
  <c r="AG22" i="12" s="1"/>
  <c r="AE22" i="12"/>
  <c r="AD61" i="12"/>
  <c r="AG61" i="12" s="1"/>
  <c r="AE61" i="12"/>
  <c r="AD41" i="12"/>
  <c r="AG41" i="12" s="1"/>
  <c r="AE41" i="12"/>
  <c r="AE23" i="12"/>
  <c r="AD23" i="12"/>
  <c r="AG23" i="12" s="1"/>
  <c r="AE34" i="12"/>
  <c r="AD34" i="12"/>
  <c r="AG34" i="12" s="1"/>
  <c r="AE52" i="12"/>
  <c r="AD52" i="12"/>
  <c r="AG52" i="12" s="1"/>
  <c r="AE62" i="12"/>
  <c r="AE46" i="12"/>
  <c r="AD46" i="12"/>
  <c r="AG46" i="12" s="1"/>
  <c r="AE68" i="12"/>
  <c r="AD68" i="12"/>
  <c r="AG68" i="12" s="1"/>
  <c r="AJ56" i="10"/>
  <c r="AM56" i="10"/>
  <c r="AK56" i="10"/>
  <c r="AI65" i="7"/>
  <c r="AJ65" i="7"/>
  <c r="AK65" i="7"/>
  <c r="AK26" i="7"/>
  <c r="AI26" i="7"/>
  <c r="AJ26" i="7"/>
  <c r="AJ39" i="7"/>
  <c r="AK39" i="7"/>
  <c r="AI39" i="7"/>
  <c r="AJ53" i="7"/>
  <c r="AK53" i="7"/>
  <c r="AI53" i="7"/>
  <c r="AH53" i="7" s="1"/>
  <c r="AJ33" i="7"/>
  <c r="AI33" i="7"/>
  <c r="AH33" i="7" s="1"/>
  <c r="AK33" i="7"/>
  <c r="AK72" i="7"/>
  <c r="AI72" i="7"/>
  <c r="AJ72" i="7"/>
  <c r="AI74" i="7"/>
  <c r="AJ74" i="7"/>
  <c r="AK74" i="7"/>
  <c r="AI60" i="7"/>
  <c r="AJ60" i="7"/>
  <c r="AK60" i="7"/>
  <c r="AK47" i="7"/>
  <c r="AJ47" i="7"/>
  <c r="AI47" i="7"/>
  <c r="AJ46" i="7"/>
  <c r="AK46" i="7"/>
  <c r="AI46" i="7"/>
  <c r="AH46" i="7" s="1"/>
  <c r="AI69" i="7"/>
  <c r="AH69" i="7" s="1"/>
  <c r="AK69" i="7"/>
  <c r="AJ69" i="7"/>
  <c r="AJ43" i="7"/>
  <c r="AK43" i="7"/>
  <c r="AI43" i="7"/>
  <c r="AH43" i="7" s="1"/>
  <c r="AJ23" i="7"/>
  <c r="AK23" i="7"/>
  <c r="AI23" i="7"/>
  <c r="AH23" i="7" s="1"/>
  <c r="AI57" i="7"/>
  <c r="AH57" i="7" s="1"/>
  <c r="AJ57" i="7"/>
  <c r="AK57" i="7"/>
  <c r="AI48" i="7"/>
  <c r="AJ48" i="7"/>
  <c r="AK48" i="7"/>
  <c r="AD56" i="7"/>
  <c r="AE56" i="7"/>
  <c r="AJ49" i="7"/>
  <c r="AI49" i="7"/>
  <c r="AK49" i="7"/>
  <c r="AI66" i="7"/>
  <c r="AJ66" i="7"/>
  <c r="AK66" i="7"/>
  <c r="AK29" i="7"/>
  <c r="AJ29" i="7"/>
  <c r="AI29" i="7"/>
  <c r="AH29" i="7" s="1"/>
  <c r="AK62" i="7"/>
  <c r="AI62" i="7"/>
  <c r="AH62" i="7" s="1"/>
  <c r="AJ62" i="7"/>
  <c r="AJ21" i="7"/>
  <c r="AI21" i="7"/>
  <c r="AH21" i="7" s="1"/>
  <c r="AK21" i="7"/>
  <c r="AI37" i="7"/>
  <c r="AJ37" i="7"/>
  <c r="AK37" i="7"/>
  <c r="AJ52" i="7"/>
  <c r="AI52" i="7"/>
  <c r="AK52" i="7"/>
  <c r="AI51" i="7"/>
  <c r="AJ51" i="7"/>
  <c r="AK51" i="7"/>
  <c r="AI36" i="7"/>
  <c r="AH36" i="7" s="1"/>
  <c r="AJ36" i="7"/>
  <c r="AK36" i="7"/>
  <c r="AK59" i="7"/>
  <c r="AI59" i="7"/>
  <c r="AJ59" i="7"/>
  <c r="AK27" i="7"/>
  <c r="AI27" i="7"/>
  <c r="AJ27" i="7"/>
  <c r="AK35" i="7"/>
  <c r="AI35" i="7"/>
  <c r="AH35" i="7" s="1"/>
  <c r="AJ35" i="7"/>
  <c r="AA31" i="7"/>
  <c r="AB31" i="7"/>
  <c r="AB56" i="7"/>
  <c r="AB22" i="7"/>
  <c r="AA22" i="7"/>
  <c r="AA68" i="7"/>
  <c r="AB68" i="7"/>
  <c r="AA63" i="7"/>
  <c r="AB63" i="7"/>
  <c r="W18" i="12"/>
  <c r="AB73" i="7"/>
  <c r="AA73" i="7"/>
  <c r="AH41" i="7"/>
  <c r="AH61" i="7"/>
  <c r="AH25" i="7"/>
  <c r="AA54" i="7"/>
  <c r="AB54" i="7"/>
  <c r="AB58" i="7"/>
  <c r="AA58" i="7"/>
  <c r="AA50" i="7"/>
  <c r="AB50" i="7"/>
  <c r="AA38" i="7"/>
  <c r="AB38" i="7"/>
  <c r="AB28" i="7"/>
  <c r="AA28" i="7"/>
  <c r="AA44" i="7"/>
  <c r="AB44" i="7"/>
  <c r="AA70" i="7"/>
  <c r="AB70" i="7"/>
  <c r="AE55" i="7"/>
  <c r="AD55" i="7"/>
  <c r="AA67" i="7"/>
  <c r="AB67" i="7"/>
  <c r="AH30" i="7"/>
  <c r="AK75" i="7"/>
  <c r="AI75" i="7"/>
  <c r="AJ75" i="7"/>
  <c r="F18" i="7"/>
  <c r="F19" i="7" s="1"/>
  <c r="AM16" i="11"/>
  <c r="AM17" i="11"/>
  <c r="I17" i="11"/>
  <c r="AJ41" i="10"/>
  <c r="AM41" i="10" s="1"/>
  <c r="AK41" i="10"/>
  <c r="AM70" i="10"/>
  <c r="AK70" i="10"/>
  <c r="AJ70" i="10"/>
  <c r="AJ62" i="10"/>
  <c r="AK62" i="10"/>
  <c r="AM62" i="10"/>
  <c r="AD58" i="12"/>
  <c r="AG58" i="12" s="1"/>
  <c r="AE58" i="12"/>
  <c r="AD24" i="12"/>
  <c r="AG24" i="12" s="1"/>
  <c r="AE24" i="12"/>
  <c r="AD53" i="12"/>
  <c r="AG53" i="12" s="1"/>
  <c r="AE53" i="12"/>
  <c r="AE33" i="12"/>
  <c r="AD33" i="12"/>
  <c r="AG33" i="12" s="1"/>
  <c r="AM67" i="10"/>
  <c r="AJ67" i="10"/>
  <c r="AK67" i="10"/>
  <c r="AD42" i="12"/>
  <c r="AG42" i="12" s="1"/>
  <c r="AE42" i="12"/>
  <c r="AK69" i="10"/>
  <c r="AM69" i="10"/>
  <c r="AJ69" i="10"/>
  <c r="AE65" i="12"/>
  <c r="AD65" i="12"/>
  <c r="AG65" i="12" s="1"/>
  <c r="AD51" i="12"/>
  <c r="AG51" i="12" s="1"/>
  <c r="AE51" i="12"/>
  <c r="AK30" i="10"/>
  <c r="AJ30" i="10"/>
  <c r="AM30" i="10" s="1"/>
  <c r="AE45" i="12"/>
  <c r="AD45" i="12"/>
  <c r="AG45" i="12" s="1"/>
  <c r="AD29" i="12"/>
  <c r="AG29" i="12" s="1"/>
  <c r="AE29" i="12"/>
  <c r="AE39" i="12"/>
  <c r="AD39" i="12"/>
  <c r="AG39" i="12" s="1"/>
  <c r="AD55" i="12"/>
  <c r="AG55" i="12" s="1"/>
  <c r="AE55" i="12"/>
  <c r="AE54" i="12"/>
  <c r="AD54" i="12"/>
  <c r="AG54" i="12" s="1"/>
  <c r="AK65" i="10"/>
  <c r="AJ65" i="10"/>
  <c r="AM65" i="10"/>
  <c r="AK33" i="10"/>
  <c r="AJ33" i="10"/>
  <c r="AM33" i="10" s="1"/>
  <c r="AM59" i="10"/>
  <c r="AK59" i="10"/>
  <c r="AJ59" i="10"/>
  <c r="AJ34" i="10"/>
  <c r="AM34" i="10" s="1"/>
  <c r="AK34" i="10"/>
  <c r="AK22" i="10"/>
  <c r="AJ22" i="10"/>
  <c r="AM22" i="10" s="1"/>
  <c r="AM43" i="10"/>
  <c r="AJ43" i="10"/>
  <c r="AK43" i="10"/>
  <c r="AE28" i="12"/>
  <c r="AD28" i="12"/>
  <c r="AG28" i="12" s="1"/>
  <c r="AD67" i="12"/>
  <c r="AG67" i="12" s="1"/>
  <c r="AE67" i="12"/>
  <c r="AJ51" i="10"/>
  <c r="AM51" i="10"/>
  <c r="AK51" i="10"/>
  <c r="AE49" i="12"/>
  <c r="AD49" i="12"/>
  <c r="AG49" i="12" s="1"/>
  <c r="AM53" i="10"/>
  <c r="AK53" i="10"/>
  <c r="AJ53" i="10"/>
  <c r="AE31" i="12"/>
  <c r="AD31" i="12"/>
  <c r="AG31" i="12" s="1"/>
  <c r="AJ54" i="10"/>
  <c r="AM54" i="10"/>
  <c r="AK54" i="10"/>
  <c r="AD56" i="12"/>
  <c r="AG56" i="12" s="1"/>
  <c r="AE56" i="12"/>
  <c r="AI11" i="11"/>
  <c r="AE30" i="12"/>
  <c r="AD30" i="12"/>
  <c r="AG30" i="12" s="1"/>
  <c r="AK39" i="10"/>
  <c r="AJ39" i="10"/>
  <c r="AM39" i="10" s="1"/>
  <c r="AJ44" i="10"/>
  <c r="AM44" i="10"/>
  <c r="AK44" i="10"/>
  <c r="AM58" i="10"/>
  <c r="AJ58" i="10"/>
  <c r="AK58" i="10"/>
  <c r="AJ63" i="10"/>
  <c r="AM63" i="10"/>
  <c r="AK63" i="10"/>
  <c r="AE37" i="12"/>
  <c r="AD37" i="12"/>
  <c r="AG37" i="12" s="1"/>
  <c r="I18" i="10"/>
  <c r="AM18" i="11" l="1"/>
  <c r="AA41" i="7"/>
  <c r="AB41" i="7"/>
  <c r="AE73" i="7"/>
  <c r="AD73" i="7"/>
  <c r="AB23" i="7"/>
  <c r="AA23" i="7"/>
  <c r="AE58" i="7"/>
  <c r="AD58" i="7"/>
  <c r="AB46" i="7"/>
  <c r="AA46" i="7"/>
  <c r="AH60" i="7"/>
  <c r="AA33" i="7"/>
  <c r="AB33" i="7"/>
  <c r="AB36" i="7"/>
  <c r="AA36" i="7"/>
  <c r="AE70" i="7"/>
  <c r="AD70" i="7"/>
  <c r="AD44" i="7"/>
  <c r="AE44" i="7"/>
  <c r="AH51" i="7"/>
  <c r="AA21" i="7"/>
  <c r="AB21" i="7"/>
  <c r="AH26" i="7"/>
  <c r="AE50" i="7"/>
  <c r="AD50" i="7"/>
  <c r="AD31" i="7"/>
  <c r="AE31" i="7"/>
  <c r="AH59" i="7"/>
  <c r="AA43" i="7"/>
  <c r="AB43" i="7"/>
  <c r="AB53" i="7"/>
  <c r="AA53" i="7"/>
  <c r="AE22" i="7"/>
  <c r="AD22" i="7"/>
  <c r="AH37" i="7"/>
  <c r="AA30" i="7"/>
  <c r="AB30" i="7"/>
  <c r="AD28" i="7"/>
  <c r="AE28" i="7"/>
  <c r="AE67" i="7"/>
  <c r="AD67" i="7"/>
  <c r="AD54" i="7"/>
  <c r="AE54" i="7"/>
  <c r="AD63" i="7"/>
  <c r="AE63" i="7"/>
  <c r="AH52" i="7"/>
  <c r="AH66" i="7"/>
  <c r="AH48" i="7"/>
  <c r="AH47" i="7"/>
  <c r="AH74" i="7"/>
  <c r="AA29" i="7"/>
  <c r="AB29" i="7"/>
  <c r="AH75" i="7"/>
  <c r="AA75" i="7" s="1"/>
  <c r="AA69" i="7"/>
  <c r="AB69" i="7"/>
  <c r="AA25" i="7"/>
  <c r="AB25" i="7"/>
  <c r="AB35" i="7"/>
  <c r="AA35" i="7"/>
  <c r="AB62" i="7"/>
  <c r="AA62" i="7"/>
  <c r="AA57" i="7"/>
  <c r="AB57" i="7"/>
  <c r="AH27" i="7"/>
  <c r="AD38" i="7"/>
  <c r="AE38" i="7"/>
  <c r="AA61" i="7"/>
  <c r="AB61" i="7"/>
  <c r="AD68" i="7"/>
  <c r="AE68" i="7"/>
  <c r="AH49" i="7"/>
  <c r="AH72" i="7"/>
  <c r="AH39" i="7"/>
  <c r="AH65" i="7"/>
  <c r="AC11" i="12"/>
  <c r="I17" i="10"/>
  <c r="AI11" i="10"/>
  <c r="AM17" i="10"/>
  <c r="AM16" i="10"/>
  <c r="AG16" i="12"/>
  <c r="AG17" i="12"/>
  <c r="AB75" i="7" l="1"/>
  <c r="AG18" i="12"/>
  <c r="AM18" i="10"/>
  <c r="AB48" i="7"/>
  <c r="AA48" i="7"/>
  <c r="AB49" i="7"/>
  <c r="AA49" i="7"/>
  <c r="AD36" i="7"/>
  <c r="AE36" i="7"/>
  <c r="AB52" i="7"/>
  <c r="AA52" i="7"/>
  <c r="AE23" i="7"/>
  <c r="AD23" i="7"/>
  <c r="AA72" i="7"/>
  <c r="AB72" i="7"/>
  <c r="AE57" i="7"/>
  <c r="AD57" i="7"/>
  <c r="AD62" i="7"/>
  <c r="AE62" i="7"/>
  <c r="AD43" i="7"/>
  <c r="AE43" i="7"/>
  <c r="AD21" i="7"/>
  <c r="AE21" i="7"/>
  <c r="AE53" i="7"/>
  <c r="AD53" i="7"/>
  <c r="AB59" i="7"/>
  <c r="AA59" i="7"/>
  <c r="AB51" i="7"/>
  <c r="AA51" i="7"/>
  <c r="AD33" i="7"/>
  <c r="AE33" i="7"/>
  <c r="AE35" i="7"/>
  <c r="AD35" i="7"/>
  <c r="AB60" i="7"/>
  <c r="AA60" i="7"/>
  <c r="AD25" i="7"/>
  <c r="AE25" i="7"/>
  <c r="AA26" i="7"/>
  <c r="AB26" i="7"/>
  <c r="AD69" i="7"/>
  <c r="AE69" i="7"/>
  <c r="AD61" i="7"/>
  <c r="AE61" i="7"/>
  <c r="AE29" i="7"/>
  <c r="AD29" i="7"/>
  <c r="AA37" i="7"/>
  <c r="AB37" i="7"/>
  <c r="AA65" i="7"/>
  <c r="AB65" i="7"/>
  <c r="AB74" i="7"/>
  <c r="AA74" i="7"/>
  <c r="AD46" i="7"/>
  <c r="AE46" i="7"/>
  <c r="AB27" i="7"/>
  <c r="AA27" i="7"/>
  <c r="AA66" i="7"/>
  <c r="AB66" i="7"/>
  <c r="AD30" i="7"/>
  <c r="AE30" i="7"/>
  <c r="AB39" i="7"/>
  <c r="AA39" i="7"/>
  <c r="AA47" i="7"/>
  <c r="AB47" i="7"/>
  <c r="AD41" i="7"/>
  <c r="AE41" i="7"/>
  <c r="AD75" i="7"/>
  <c r="AE75" i="7"/>
  <c r="AE52" i="7" l="1"/>
  <c r="AD52" i="7"/>
  <c r="AE60" i="7"/>
  <c r="AD60" i="7"/>
  <c r="AD66" i="7"/>
  <c r="AE66" i="7"/>
  <c r="AD65" i="7"/>
  <c r="AE65" i="7"/>
  <c r="AD74" i="7"/>
  <c r="AE74" i="7"/>
  <c r="AE47" i="7"/>
  <c r="AD47" i="7"/>
  <c r="AD37" i="7"/>
  <c r="AE37" i="7"/>
  <c r="AE26" i="7"/>
  <c r="AC11" i="7" s="1"/>
  <c r="AD26" i="7"/>
  <c r="AD72" i="7"/>
  <c r="AE72" i="7"/>
  <c r="AD59" i="7"/>
  <c r="AE59" i="7"/>
  <c r="AD27" i="7"/>
  <c r="AE27" i="7"/>
  <c r="AE49" i="7"/>
  <c r="AD49" i="7"/>
  <c r="AD39" i="7"/>
  <c r="AE39" i="7"/>
  <c r="AE51" i="7"/>
  <c r="AD51" i="7"/>
  <c r="AE48" i="7"/>
  <c r="AD48" i="7"/>
</calcChain>
</file>

<file path=xl/sharedStrings.xml><?xml version="1.0" encoding="utf-8"?>
<sst xmlns="http://schemas.openxmlformats.org/spreadsheetml/2006/main" count="1556" uniqueCount="478">
  <si>
    <t>IBVS 6244</t>
  </si>
  <si>
    <t>JAVSO..45..121</t>
  </si>
  <si>
    <t>VSB-64</t>
  </si>
  <si>
    <t>IBVS 6196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</si>
  <si>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</si>
  <si>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</si>
  <si>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</si>
  <si>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</si>
  <si>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</si>
  <si>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</si>
  <si>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</si>
  <si>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</si>
  <si>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</si>
  <si>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</si>
  <si>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</si>
  <si>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</si>
  <si>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</si>
  <si>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</si>
  <si>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</si>
  <si>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</si>
  <si>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</si>
  <si>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M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</si>
  <si>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</si>
  <si>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</si>
  <si>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</si>
  <si>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</si>
  <si>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</si>
  <si>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>Quad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</si>
  <si>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</si>
  <si>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</si>
  <si>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</si>
  <si>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</si>
  <si>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</si>
  <si>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</si>
  <si>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</si>
  <si>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</si>
  <si>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</si>
  <si>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</si>
  <si>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</si>
  <si>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</si>
  <si>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dP/dt =</t>
  </si>
  <si>
    <t>days/year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</si>
  <si>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</si>
  <si>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</si>
  <si>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</si>
  <si>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</si>
  <si>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</si>
  <si>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</si>
  <si>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</si>
  <si>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</si>
  <si>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</si>
  <si>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</si>
  <si>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</si>
  <si>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</si>
  <si>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LiTE Resid</t>
  </si>
  <si>
    <t>wt</t>
  </si>
  <si>
    <t>LiTE fit is highly doubtful</t>
  </si>
  <si>
    <t>More cycles are required</t>
  </si>
  <si>
    <t>AU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</si>
  <si>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</si>
  <si>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</si>
  <si>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</si>
  <si>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</si>
  <si>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</si>
  <si>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</si>
  <si>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</si>
  <si>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</si>
  <si>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</si>
  <si>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</si>
  <si>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</si>
  <si>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</si>
  <si>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</si>
  <si>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</si>
  <si>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</si>
  <si>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</si>
  <si>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</si>
  <si>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</si>
  <si>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</si>
  <si>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</si>
  <si>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</si>
  <si>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</si>
  <si>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</si>
  <si>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</si>
  <si>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</si>
  <si>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# of data points:</t>
  </si>
  <si>
    <t>My time zone &gt;&gt;&gt;&gt;&gt;</t>
  </si>
  <si>
    <t>(PST=8, PDT=MDT=7, MDT=CST=6, etc.)</t>
  </si>
  <si>
    <t>JD today</t>
  </si>
  <si>
    <t>New Cycle</t>
  </si>
  <si>
    <t>Next ToM</t>
  </si>
  <si>
    <t>Start of linear fit &gt;&gt;&gt;&gt;&gt;&gt;&gt;&gt;&gt;&gt;&gt;&gt;&gt;&gt;&gt;&gt;&gt;&gt;&gt;&gt;&gt;</t>
  </si>
  <si>
    <t xml:space="preserve">E/SD:     </t>
  </si>
  <si>
    <t>And_V0404.xls</t>
  </si>
  <si>
    <t>IBVS 5731</t>
  </si>
  <si>
    <t>IBVS 5761</t>
  </si>
  <si>
    <t>I</t>
  </si>
  <si>
    <t>IBVS 5871</t>
  </si>
  <si>
    <t>II</t>
  </si>
  <si>
    <t>OEJV 0073</t>
  </si>
  <si>
    <t>OEJV 0107</t>
  </si>
  <si>
    <t>OEJV 0094</t>
  </si>
  <si>
    <t>Add cycle</t>
  </si>
  <si>
    <t>Old Cycle</t>
  </si>
  <si>
    <t>IBVS 6011</t>
  </si>
  <si>
    <t>IBVS 6070</t>
  </si>
  <si>
    <t>IBVS 6018</t>
  </si>
  <si>
    <t>IBVS 6118</t>
  </si>
  <si>
    <t>IBVS 5984</t>
  </si>
  <si>
    <t>IBVS 6152</t>
  </si>
  <si>
    <t>Minima from the Lichtenknecker Database of the BAV</t>
  </si>
  <si>
    <t>C</t>
  </si>
  <si>
    <t>CCD</t>
  </si>
  <si>
    <t>E</t>
  </si>
  <si>
    <t>PE</t>
  </si>
  <si>
    <t>http://www.bav-astro.de/LkDB/index.php?lang=en&amp;sprache_dial=en</t>
  </si>
  <si>
    <t>F</t>
  </si>
  <si>
    <t>pg</t>
  </si>
  <si>
    <t>P</t>
  </si>
  <si>
    <t>V</t>
  </si>
  <si>
    <t>vis</t>
  </si>
  <si>
    <t>2450784.8830 </t>
  </si>
  <si>
    <t> 02.12.1997 09:11 </t>
  </si>
  <si>
    <t> 0.0033 </t>
  </si>
  <si>
    <t>E </t>
  </si>
  <si>
    <t>?</t>
  </si>
  <si>
    <t> R.M.Robb </t>
  </si>
  <si>
    <t>IBVS 4560 </t>
  </si>
  <si>
    <t>2450785.8949 </t>
  </si>
  <si>
    <t> 03.12.1997 09:28 </t>
  </si>
  <si>
    <t> 0.0011 </t>
  </si>
  <si>
    <t>2450787.9224 </t>
  </si>
  <si>
    <t> 05.12.1997 10:08 </t>
  </si>
  <si>
    <t> 0.0005 </t>
  </si>
  <si>
    <t>2450821.7243 </t>
  </si>
  <si>
    <t> 08.01.1998 05:22 </t>
  </si>
  <si>
    <t> 0.0008 </t>
  </si>
  <si>
    <t>2451924.3245 </t>
  </si>
  <si>
    <t> 14.01.2001 19:47 </t>
  </si>
  <si>
    <t> -0.0092 </t>
  </si>
  <si>
    <t> R.Diethelm </t>
  </si>
  <si>
    <t> BBS 124 </t>
  </si>
  <si>
    <t>2453683.3742 </t>
  </si>
  <si>
    <t> 08.11.2005 20:58 </t>
  </si>
  <si>
    <t> 0.0021 </t>
  </si>
  <si>
    <t>C </t>
  </si>
  <si>
    <t>o</t>
  </si>
  <si>
    <t> H.Jungbluth </t>
  </si>
  <si>
    <t>BAVM 178 </t>
  </si>
  <si>
    <t>2453706.3588 </t>
  </si>
  <si>
    <t> 01.12.2005 20:36 </t>
  </si>
  <si>
    <t> 0.0016 </t>
  </si>
  <si>
    <t>2454000.436 </t>
  </si>
  <si>
    <t> 21.09.2006 22:27 </t>
  </si>
  <si>
    <t> 0.004 </t>
  </si>
  <si>
    <t> A.Paschke </t>
  </si>
  <si>
    <t>OEJV 0073 </t>
  </si>
  <si>
    <t>2454023.4194 </t>
  </si>
  <si>
    <t> 14.10.2006 22:03 </t>
  </si>
  <si>
    <t> 0.0026 </t>
  </si>
  <si>
    <t>R</t>
  </si>
  <si>
    <t> M.Lehky </t>
  </si>
  <si>
    <t>OEJV 0107 </t>
  </si>
  <si>
    <t>2454050.4633 </t>
  </si>
  <si>
    <t> 10.11.2006 23:07 </t>
  </si>
  <si>
    <t> 0.0051 </t>
  </si>
  <si>
    <t> U.Schmidt </t>
  </si>
  <si>
    <t>BAVM 183 </t>
  </si>
  <si>
    <t>2454380.3651 </t>
  </si>
  <si>
    <t> 06.10.2007 20:45 </t>
  </si>
  <si>
    <t> 0.0027 </t>
  </si>
  <si>
    <t>BAVM 193 </t>
  </si>
  <si>
    <t>2454381.3781 </t>
  </si>
  <si>
    <t> 07.10.2007 21:04 </t>
  </si>
  <si>
    <t> 0.0017 </t>
  </si>
  <si>
    <t>2454433.4336 </t>
  </si>
  <si>
    <t> 28.11.2007 22:24 </t>
  </si>
  <si>
    <t> H.Kucáková </t>
  </si>
  <si>
    <t>OEJV 0094 </t>
  </si>
  <si>
    <t>2454715.3387 </t>
  </si>
  <si>
    <t> 05.09.2008 20:07 </t>
  </si>
  <si>
    <t> 0.0019 </t>
  </si>
  <si>
    <t> R.Ehrenberger </t>
  </si>
  <si>
    <t>2454783.6195 </t>
  </si>
  <si>
    <t> 13.11.2008 02:52 </t>
  </si>
  <si>
    <t>IBVS 5871 </t>
  </si>
  <si>
    <t>2454829.9324 </t>
  </si>
  <si>
    <t> 29.12.2008 10:22 </t>
  </si>
  <si>
    <t> 0.0080 </t>
  </si>
  <si>
    <t> H.Itoh </t>
  </si>
  <si>
    <t>VSB 48 </t>
  </si>
  <si>
    <t>2454831.2785 </t>
  </si>
  <si>
    <t> 30.12.2008 18:41 </t>
  </si>
  <si>
    <t> 0.0020 </t>
  </si>
  <si>
    <t>BAVM 203 </t>
  </si>
  <si>
    <t>2455094.5965 </t>
  </si>
  <si>
    <t> 20.09.2009 02:18 </t>
  </si>
  <si>
    <t>OEJV 0137 </t>
  </si>
  <si>
    <t>2455154.4264 </t>
  </si>
  <si>
    <t> 18.11.2009 22:14 </t>
  </si>
  <si>
    <t> 0.0060 </t>
  </si>
  <si>
    <t>-I</t>
  </si>
  <si>
    <t> F.Agerer </t>
  </si>
  <si>
    <t>BAVM 212 </t>
  </si>
  <si>
    <t>2455444.1131 </t>
  </si>
  <si>
    <t> 04.09.2010 14:42 </t>
  </si>
  <si>
    <t>4354.5</t>
  </si>
  <si>
    <t> 0.0125 </t>
  </si>
  <si>
    <t>Rc</t>
  </si>
  <si>
    <t> K.Shiokawa </t>
  </si>
  <si>
    <t>VSB 51 </t>
  </si>
  <si>
    <t>2455484.3355 </t>
  </si>
  <si>
    <t> 14.10.2010 20:03 </t>
  </si>
  <si>
    <t>4414</t>
  </si>
  <si>
    <t> 0.0109 </t>
  </si>
  <si>
    <t>BAVM 215 </t>
  </si>
  <si>
    <t>2455560.0522 </t>
  </si>
  <si>
    <t> 29.12.2010 13:15 </t>
  </si>
  <si>
    <t>4526</t>
  </si>
  <si>
    <t> 0.0119 </t>
  </si>
  <si>
    <t>2455848.7187 </t>
  </si>
  <si>
    <t> 14.10.2011 05:14 </t>
  </si>
  <si>
    <t>4953</t>
  </si>
  <si>
    <t> 0.0122 </t>
  </si>
  <si>
    <t> R.Nelson </t>
  </si>
  <si>
    <t>IBVS 6018 </t>
  </si>
  <si>
    <t>2455849.3946 </t>
  </si>
  <si>
    <t> 14.10.2011 21:28 </t>
  </si>
  <si>
    <t>4954</t>
  </si>
  <si>
    <t> 0.0121 </t>
  </si>
  <si>
    <t>BAVM 225 </t>
  </si>
  <si>
    <t>2455894.6899 </t>
  </si>
  <si>
    <t> 29.11.2011 04:33 </t>
  </si>
  <si>
    <t>5021</t>
  </si>
  <si>
    <t> 0.0132 </t>
  </si>
  <si>
    <t>IBVS 6011 </t>
  </si>
  <si>
    <t>2456254.3358 </t>
  </si>
  <si>
    <t> 22.11.2012 20:03 </t>
  </si>
  <si>
    <t>5553</t>
  </si>
  <si>
    <t> 0.0094 </t>
  </si>
  <si>
    <t>BAVM 231 </t>
  </si>
  <si>
    <t>2456553.1405 </t>
  </si>
  <si>
    <t> 17.09.2013 15:22 </t>
  </si>
  <si>
    <t>5995</t>
  </si>
  <si>
    <t> 0.0074 </t>
  </si>
  <si>
    <t>VSB 56 </t>
  </si>
  <si>
    <t>2456642.3772 </t>
  </si>
  <si>
    <t> 15.12.2013 21:03 </t>
  </si>
  <si>
    <t>6127</t>
  </si>
  <si>
    <t> 0.0077 </t>
  </si>
  <si>
    <t>BAVM 234 </t>
  </si>
  <si>
    <t>2456644.4054 </t>
  </si>
  <si>
    <t> 17.12.2013 21:43 </t>
  </si>
  <si>
    <t>6130</t>
  </si>
  <si>
    <t> 0.0078 </t>
  </si>
  <si>
    <t>2456905.3573 </t>
  </si>
  <si>
    <t> 04.09.2014 20:34 </t>
  </si>
  <si>
    <t>6516</t>
  </si>
  <si>
    <t>BAVM 239 </t>
  </si>
  <si>
    <t>IBVS 4560</t>
  </si>
  <si>
    <t>V0404 And / GSC 2807-1423 / HV 05466</t>
  </si>
  <si>
    <t>BAD?</t>
  </si>
  <si>
    <t>RHN 2017</t>
  </si>
  <si>
    <t>B</t>
  </si>
  <si>
    <t>Secondary</t>
  </si>
  <si>
    <t>cm</t>
  </si>
  <si>
    <t>Primary</t>
  </si>
  <si>
    <t>Wi</t>
  </si>
  <si>
    <t>Weights</t>
  </si>
  <si>
    <t>error in</t>
  </si>
  <si>
    <t>wt mean</t>
  </si>
  <si>
    <t>Xi</t>
  </si>
  <si>
    <t>Wi∙Xi</t>
  </si>
  <si>
    <t>Ei</t>
  </si>
  <si>
    <t>Wtd</t>
  </si>
  <si>
    <t>mean</t>
  </si>
  <si>
    <t>Zhang 2014AJ….147…66</t>
  </si>
  <si>
    <t>Nelson</t>
  </si>
  <si>
    <t>Zhang</t>
  </si>
  <si>
    <t>s7</t>
  </si>
  <si>
    <t>Eclipse timings from Zhang et al. 2014 AJ 147, 66</t>
  </si>
  <si>
    <t>SUMS &gt;&gt;&gt;&gt;&gt;&gt;&gt;&gt;&gt;&gt;&gt;&gt;&gt;&gt;&gt;&gt;&gt;&gt;&gt;&gt;&gt;&gt;&gt;&gt;&gt;&gt;&gt;&gt;&gt;&gt;&gt;&gt;&gt;&gt;&gt;&gt;&gt;&gt;&gt;&gt;&gt;&gt;&gt;&gt;&gt;</t>
  </si>
  <si>
    <t>large squares are 2000 cycles</t>
  </si>
  <si>
    <t>=</t>
  </si>
  <si>
    <t xml:space="preserve">1) Robb 1998; </t>
  </si>
  <si>
    <t xml:space="preserve">2) Paschke et al. 2006; </t>
  </si>
  <si>
    <t>3) Hubscher et al.¨ 2006;</t>
  </si>
  <si>
    <t xml:space="preserve">4) Paschke 2007; </t>
  </si>
  <si>
    <t xml:space="preserve">5) Brat et al.´ 2009; </t>
  </si>
  <si>
    <t xml:space="preserve">6) Hubscher &amp; Walter¨ 2007; </t>
  </si>
  <si>
    <t xml:space="preserve">8) Diethelm 2009; </t>
  </si>
  <si>
    <t xml:space="preserve">9) Hubscher¨ 2009; </t>
  </si>
  <si>
    <t>10) Brat et al.´ 2011;</t>
  </si>
  <si>
    <t xml:space="preserve">11) Hubscher et al.¨ 2010 </t>
  </si>
  <si>
    <t xml:space="preserve">12) Hubscher¨ 2011; </t>
  </si>
  <si>
    <t xml:space="preserve">13) Nelson 2012; </t>
  </si>
  <si>
    <t xml:space="preserve">15) Diethelm 2012; </t>
  </si>
  <si>
    <t xml:space="preserve">16) our result; </t>
  </si>
  <si>
    <t xml:space="preserve">7) Brat´ et al. 2008; </t>
  </si>
  <si>
    <t xml:space="preserve">14) Hubscher¨&amp; Lehmann 2012; </t>
  </si>
  <si>
    <t>17) Hubscher &amp;¨Lehmann 2013</t>
  </si>
  <si>
    <t xml:space="preserve"> Robb 1998; </t>
  </si>
  <si>
    <t xml:space="preserve"> Paschke et al. 2006; </t>
  </si>
  <si>
    <t xml:space="preserve"> Hubscher et al.¨ 2006;</t>
  </si>
  <si>
    <t xml:space="preserve"> Paschke 2007; </t>
  </si>
  <si>
    <t xml:space="preserve"> Brat et al.´ 2009; </t>
  </si>
  <si>
    <t xml:space="preserve"> Hubscher &amp; Walter¨ 2007; </t>
  </si>
  <si>
    <t xml:space="preserve"> Brat´ et al. 2008; </t>
  </si>
  <si>
    <t xml:space="preserve"> Diethelm 2009; </t>
  </si>
  <si>
    <t xml:space="preserve"> Hubscher¨ 2009; </t>
  </si>
  <si>
    <t xml:space="preserve"> Brat et al.´ 2011;</t>
  </si>
  <si>
    <t xml:space="preserve"> Hubscher et al.¨ 2010 </t>
  </si>
  <si>
    <t xml:space="preserve"> Hubscher¨ 2011; </t>
  </si>
  <si>
    <t xml:space="preserve"> Nelson 2012; </t>
  </si>
  <si>
    <t xml:space="preserve"> Hubscher¨&amp; Lehmann 2012; </t>
  </si>
  <si>
    <t xml:space="preserve"> Diethelm 2012; </t>
  </si>
  <si>
    <t xml:space="preserve"> Hubscher &amp;¨Lehmann 2013</t>
  </si>
  <si>
    <t>Zhang et al. 2014AJ….147…66</t>
  </si>
  <si>
    <t>380, 1230</t>
  </si>
  <si>
    <t>Hubscher, J., Lehmann, P. B., Monninger, G., Steinbach, H.-M., &amp; Walter, F.¨</t>
  </si>
  <si>
    <t>26, 111</t>
  </si>
  <si>
    <t>Kurucz, R. L. 1993, in Light Curve Modeling of Eclipsing Binary Stars, ed.</t>
  </si>
  <si>
    <t>E. F. Milone (New York: Springer), 93</t>
  </si>
  <si>
    <t>nelson/software1.htm</t>
  </si>
  <si>
    <t>Rucinski, S. M., Ribas, I., Scarfe, C. D., et al. 2008, in IAU Tran 4(27A), Reports</t>
  </si>
  <si>
    <t>on Astronomy 2006–2009, ed. K. A. van der Hucht (Cambridge: Cambridge</t>
  </si>
  <si>
    <t>Univ. Press), 260</t>
  </si>
  <si>
    <t>Wilson, R. E., &amp; Van Hamme, W. 2004, Computing Binary Star Observables,</t>
  </si>
  <si>
    <t>privately circulated monograph, 1</t>
  </si>
  <si>
    <t>Zhang's paper</t>
  </si>
  <si>
    <t>s6</t>
  </si>
  <si>
    <r>
      <t xml:space="preserve">Applegate, J. H. 1992, </t>
    </r>
    <r>
      <rPr>
        <sz val="10"/>
        <color indexed="14"/>
        <rFont val="Arial"/>
        <family val="2"/>
      </rPr>
      <t>ApJ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385, 621</t>
    </r>
  </si>
  <si>
    <r>
      <t xml:space="preserve">Ayiomamitis, A. 2013, IBVS, </t>
    </r>
    <r>
      <rPr>
        <sz val="10"/>
        <color indexed="12"/>
        <rFont val="Arial"/>
        <family val="2"/>
      </rPr>
      <t>6057, 1</t>
    </r>
  </si>
  <si>
    <r>
      <t xml:space="preserve">Berdyugina, S. V. 2005, </t>
    </r>
    <r>
      <rPr>
        <sz val="10"/>
        <color indexed="14"/>
        <rFont val="Arial"/>
        <family val="2"/>
      </rPr>
      <t>LRSP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2, 8</t>
    </r>
  </si>
  <si>
    <r>
      <t xml:space="preserve">Brat, L.,´ Smelcer, L., Kuˇ e` akov´ a, H., et al. 2008, OEJV,´ </t>
    </r>
    <r>
      <rPr>
        <sz val="10"/>
        <color indexed="12"/>
        <rFont val="Arial"/>
        <family val="2"/>
      </rPr>
      <t>94, 1</t>
    </r>
  </si>
  <si>
    <r>
      <t xml:space="preserve">Brat, L., Trnka, J., Lehk´ y, M., et al. 2009, OEJV,´ </t>
    </r>
    <r>
      <rPr>
        <sz val="10"/>
        <color indexed="12"/>
        <rFont val="Arial"/>
        <family val="2"/>
      </rPr>
      <t>107, 1</t>
    </r>
  </si>
  <si>
    <r>
      <t xml:space="preserve">Brat, L., Trnka, J., Smelcer, L., Lehk´ y, M., et al. 2011, OEJV,´ </t>
    </r>
    <r>
      <rPr>
        <sz val="10"/>
        <color indexed="12"/>
        <rFont val="Arial"/>
        <family val="2"/>
      </rPr>
      <t>137, 1</t>
    </r>
  </si>
  <si>
    <r>
      <t xml:space="preserve">Budding, E., Erdem, A., Cicek, C., et al. 2004, </t>
    </r>
    <r>
      <rPr>
        <sz val="10"/>
        <color indexed="14"/>
        <rFont val="Arial"/>
        <family val="2"/>
      </rPr>
      <t>A&amp;A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417, 263</t>
    </r>
  </si>
  <si>
    <r>
      <t xml:space="preserve">Collier Cameron, A., Wilson, D. M., West, R. G., et al. 2007, </t>
    </r>
    <r>
      <rPr>
        <sz val="10"/>
        <color indexed="14"/>
        <rFont val="Arial"/>
        <family val="2"/>
      </rPr>
      <t>MNRAS</t>
    </r>
    <r>
      <rPr>
        <sz val="10"/>
        <color indexed="8"/>
        <rFont val="Arial"/>
        <family val="2"/>
      </rPr>
      <t>,</t>
    </r>
  </si>
  <si>
    <r>
      <t xml:space="preserve">Cutri, R. M., Skruskie, M. F., van Dyk, S., et al. 2003, yCat, </t>
    </r>
    <r>
      <rPr>
        <sz val="10"/>
        <color indexed="12"/>
        <rFont val="Arial"/>
        <family val="2"/>
      </rPr>
      <t>2246</t>
    </r>
  </si>
  <si>
    <r>
      <t>(IPAC</t>
    </r>
    <r>
      <rPr>
        <i/>
        <sz val="10"/>
        <color indexed="8"/>
        <rFont val="Arial"/>
        <family val="2"/>
      </rPr>
      <t>/</t>
    </r>
    <r>
      <rPr>
        <sz val="10"/>
        <color indexed="8"/>
        <rFont val="Arial"/>
        <family val="2"/>
      </rPr>
      <t>California Institute of Technology)</t>
    </r>
  </si>
  <si>
    <r>
      <t xml:space="preserve">Diethelm, R. 2009, IBVS, </t>
    </r>
    <r>
      <rPr>
        <sz val="10"/>
        <color indexed="12"/>
        <rFont val="Arial"/>
        <family val="2"/>
      </rPr>
      <t>5871, 1</t>
    </r>
  </si>
  <si>
    <r>
      <t xml:space="preserve">Diethelm, R. 2012, IBVS, </t>
    </r>
    <r>
      <rPr>
        <sz val="10"/>
        <color indexed="12"/>
        <rFont val="Arial"/>
        <family val="2"/>
      </rPr>
      <t>6011, 1</t>
    </r>
  </si>
  <si>
    <r>
      <t xml:space="preserve">Dogru, D., Erdem, A., &amp; Doˇ gru, S. S. 2009,ˇ </t>
    </r>
    <r>
      <rPr>
        <sz val="10"/>
        <color indexed="14"/>
        <rFont val="Arial"/>
        <family val="2"/>
      </rPr>
      <t>NewA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14, 711</t>
    </r>
  </si>
  <si>
    <r>
      <t xml:space="preserve">Eggleton, P., &amp; Kiseleva-Eggleton, L. 2002, </t>
    </r>
    <r>
      <rPr>
        <sz val="10"/>
        <color indexed="14"/>
        <rFont val="Arial"/>
        <family val="2"/>
      </rPr>
      <t>ApJ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575, 461</t>
    </r>
  </si>
  <si>
    <r>
      <t xml:space="preserve">Erdem, A., Soydugan, F., Dogru, S. S., et al. 2007, </t>
    </r>
    <r>
      <rPr>
        <sz val="10"/>
        <color indexed="14"/>
        <rFont val="Arial"/>
        <family val="2"/>
      </rPr>
      <t>NewA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12, 613</t>
    </r>
  </si>
  <si>
    <r>
      <t xml:space="preserve">Gettel, S. J., Geske, M. T., &amp; McKay, T. A. 2006,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131, 621</t>
    </r>
  </si>
  <si>
    <r>
      <t xml:space="preserve">Hoffman, D. I., Harrison, T. E., McNamara, B. J., et al. 2006,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132, 2260</t>
    </r>
  </si>
  <si>
    <r>
      <t xml:space="preserve">Hubscher, J. 2011, IBVS,¨ </t>
    </r>
    <r>
      <rPr>
        <sz val="10"/>
        <color indexed="12"/>
        <rFont val="Arial"/>
        <family val="2"/>
      </rPr>
      <t>5984, 1</t>
    </r>
  </si>
  <si>
    <r>
      <t xml:space="preserve">Hubscher, J., &amp; Lehmann, P. B. 2012, IBVS,¨ </t>
    </r>
    <r>
      <rPr>
        <sz val="10"/>
        <color indexed="12"/>
        <rFont val="Arial"/>
        <family val="2"/>
      </rPr>
      <t>6026, 1</t>
    </r>
  </si>
  <si>
    <r>
      <t xml:space="preserve">Hubscher, J., &amp; Lehmann, P. B. 2013, IBVS,¨ </t>
    </r>
    <r>
      <rPr>
        <sz val="10"/>
        <color indexed="12"/>
        <rFont val="Arial"/>
        <family val="2"/>
      </rPr>
      <t>6070, 1</t>
    </r>
  </si>
  <si>
    <r>
      <t xml:space="preserve">2010, IBVS, </t>
    </r>
    <r>
      <rPr>
        <sz val="10"/>
        <color indexed="12"/>
        <rFont val="Arial"/>
        <family val="2"/>
      </rPr>
      <t>5941, 1</t>
    </r>
  </si>
  <si>
    <r>
      <t xml:space="preserve">Hubscher, J., Paschke, A., &amp; Walter, F. 2006, IBVS,¨ </t>
    </r>
    <r>
      <rPr>
        <sz val="10"/>
        <color indexed="12"/>
        <rFont val="Arial"/>
        <family val="2"/>
      </rPr>
      <t>5731, 1</t>
    </r>
  </si>
  <si>
    <r>
      <t xml:space="preserve">Hubscher, J., Steinbach, H.-M., &amp; Walter, F. 2009, IBVS,¨ </t>
    </r>
    <r>
      <rPr>
        <sz val="10"/>
        <color indexed="12"/>
        <rFont val="Arial"/>
        <family val="2"/>
      </rPr>
      <t>5889, 1</t>
    </r>
  </si>
  <si>
    <r>
      <t xml:space="preserve">Hog, E., Fabricius, C., Makarov, V. V., et al. 2000, A&amp;A, </t>
    </r>
    <r>
      <rPr>
        <sz val="10"/>
        <color indexed="12"/>
        <rFont val="Arial"/>
        <family val="2"/>
      </rPr>
      <t>355, 27</t>
    </r>
  </si>
  <si>
    <r>
      <t xml:space="preserve">Hubscher, J., &amp; Walter, F. 2007, IBVS,¨ </t>
    </r>
    <r>
      <rPr>
        <sz val="10"/>
        <color indexed="12"/>
        <rFont val="Arial"/>
        <family val="2"/>
      </rPr>
      <t>5761, 1</t>
    </r>
  </si>
  <si>
    <r>
      <t xml:space="preserve">˙Ibanoglu, C., Evren, S., Ta¸ˇ s, G., et al. 2007, </t>
    </r>
    <r>
      <rPr>
        <sz val="10"/>
        <color indexed="14"/>
        <rFont val="Arial"/>
        <family val="2"/>
      </rPr>
      <t>MNRAS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380, 1422</t>
    </r>
  </si>
  <si>
    <r>
      <t xml:space="preserve">Ibanoglu, C., Soydugan, F., Soydugan, E., et al. 2006,ˇ </t>
    </r>
    <r>
      <rPr>
        <sz val="10"/>
        <color indexed="14"/>
        <rFont val="Arial"/>
        <family val="2"/>
      </rPr>
      <t>MNRAS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373, 435</t>
    </r>
  </si>
  <si>
    <r>
      <t xml:space="preserve">Jenkner, H., Lasker, B. M., Sturch, C. R., et al. 1990,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99, 2082</t>
    </r>
  </si>
  <si>
    <r>
      <t xml:space="preserve">Kjurkchieva, D., Marchev, D., &amp; Ogloza, W. 2004, </t>
    </r>
    <r>
      <rPr>
        <sz val="10"/>
        <color indexed="14"/>
        <rFont val="Arial"/>
        <family val="2"/>
      </rPr>
      <t>A&amp;A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415, 231</t>
    </r>
  </si>
  <si>
    <r>
      <t xml:space="preserve">Kozhevnikova, A. V., Alekseev, I. Yu., &amp; Heckert, P. A. 2007, </t>
    </r>
    <r>
      <rPr>
        <sz val="10"/>
        <color indexed="14"/>
        <rFont val="Arial"/>
        <family val="2"/>
      </rPr>
      <t>AA&amp;T</t>
    </r>
    <r>
      <rPr>
        <sz val="10"/>
        <color indexed="8"/>
        <rFont val="Arial"/>
        <family val="2"/>
      </rPr>
      <t>,</t>
    </r>
  </si>
  <si>
    <r>
      <t xml:space="preserve">Lanza, A. F., Catalano, S., Rodono, M., et al. 2002,` </t>
    </r>
    <r>
      <rPr>
        <sz val="10"/>
        <color indexed="14"/>
        <rFont val="Arial"/>
        <family val="2"/>
      </rPr>
      <t>A&amp;A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386, 583</t>
    </r>
  </si>
  <si>
    <r>
      <t xml:space="preserve">Lanza, A. F., &amp; Rodono, M. 1999, A&amp;A,` </t>
    </r>
    <r>
      <rPr>
        <sz val="10"/>
        <color indexed="12"/>
        <rFont val="Arial"/>
        <family val="2"/>
      </rPr>
      <t>349, 887</t>
    </r>
  </si>
  <si>
    <r>
      <t xml:space="preserve">Lanza, A. F., Rodono, M., &amp; Rosnor, R. 1998,` </t>
    </r>
    <r>
      <rPr>
        <sz val="10"/>
        <color indexed="14"/>
        <rFont val="Arial"/>
        <family val="2"/>
      </rPr>
      <t>MNRAS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296, 893</t>
    </r>
  </si>
  <si>
    <r>
      <t xml:space="preserve">Lee, J. W., Kim, C. H., Kim, D. H., et al. 2010,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139, 2669</t>
    </r>
  </si>
  <si>
    <r>
      <t xml:space="preserve">Lehmann, H., &amp; Mkrtichian, D. E. 2004, </t>
    </r>
    <r>
      <rPr>
        <sz val="10"/>
        <color indexed="14"/>
        <rFont val="Arial"/>
        <family val="2"/>
      </rPr>
      <t>A&amp;A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413, 293</t>
    </r>
  </si>
  <si>
    <r>
      <t xml:space="preserve">Liakos, A., Niarchos, P., &amp; Budding, E. 2012, </t>
    </r>
    <r>
      <rPr>
        <sz val="10"/>
        <color indexed="14"/>
        <rFont val="Arial"/>
        <family val="2"/>
      </rPr>
      <t>A&amp;A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A129</t>
    </r>
  </si>
  <si>
    <r>
      <t xml:space="preserve">Lloyd, C., Dahlmark, L., Guilbault, P., et al. 2001, IBVS, </t>
    </r>
    <r>
      <rPr>
        <sz val="10"/>
        <color indexed="12"/>
        <rFont val="Arial"/>
        <family val="2"/>
      </rPr>
      <t>5111, 1</t>
    </r>
  </si>
  <si>
    <r>
      <t xml:space="preserve">Lucy, L. B. 1967, ZA, </t>
    </r>
    <r>
      <rPr>
        <sz val="10"/>
        <color indexed="12"/>
        <rFont val="Arial"/>
        <family val="2"/>
      </rPr>
      <t>65, 89</t>
    </r>
  </si>
  <si>
    <r>
      <t xml:space="preserve">Nelson, R. 2012, IBVS, </t>
    </r>
    <r>
      <rPr>
        <sz val="10"/>
        <color indexed="12"/>
        <rFont val="Arial"/>
        <family val="2"/>
      </rPr>
      <t>6018, 1</t>
    </r>
  </si>
  <si>
    <r>
      <t xml:space="preserve">Nelson, R. H. 2007, Software by Bob Nelson, </t>
    </r>
    <r>
      <rPr>
        <sz val="10"/>
        <color indexed="12"/>
        <rFont val="Arial"/>
        <family val="2"/>
      </rPr>
      <t>http://members.shaw.co/bob.</t>
    </r>
  </si>
  <si>
    <r>
      <t xml:space="preserve">Olson, E. C. 1987,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94, 1043</t>
    </r>
  </si>
  <si>
    <r>
      <t xml:space="preserve">Olson, E. C., &amp; Etzel, P. B. 1993,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106, 342</t>
    </r>
  </si>
  <si>
    <r>
      <t xml:space="preserve">Paschke, A. 2007, OEJV, </t>
    </r>
    <r>
      <rPr>
        <sz val="10"/>
        <color indexed="12"/>
        <rFont val="Arial"/>
        <family val="2"/>
      </rPr>
      <t>73, 1</t>
    </r>
  </si>
  <si>
    <r>
      <t xml:space="preserve">Paschke, A., &amp; Brat, L. 2006, OEJV, </t>
    </r>
    <r>
      <rPr>
        <sz val="10"/>
        <color indexed="12"/>
        <rFont val="Arial"/>
        <family val="2"/>
      </rPr>
      <t>23, 13P</t>
    </r>
  </si>
  <si>
    <r>
      <t xml:space="preserve">Pi, Q.-f., Zhang, L.-Y., Li, Z.-m., &amp; Zhang, X.-l. 2014,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147, 50</t>
    </r>
  </si>
  <si>
    <r>
      <t xml:space="preserve">Pribulla, T., Chochol, D., Milano, L., et al. 2000, A&amp;A, </t>
    </r>
    <r>
      <rPr>
        <sz val="10"/>
        <color indexed="12"/>
        <rFont val="Arial"/>
        <family val="2"/>
      </rPr>
      <t>362, 169</t>
    </r>
  </si>
  <si>
    <r>
      <t xml:space="preserve">Qian, S. B. 2000,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119, 901</t>
    </r>
  </si>
  <si>
    <r>
      <t xml:space="preserve">Qian, S. B. 2001,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121, 1614</t>
    </r>
  </si>
  <si>
    <r>
      <t xml:space="preserve">Qian, S. B., Zhu, L. Y., &amp; Boonrucksar, S. 2002, </t>
    </r>
    <r>
      <rPr>
        <sz val="10"/>
        <color indexed="14"/>
        <rFont val="Arial"/>
        <family val="2"/>
      </rPr>
      <t>A&amp;A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396, 609</t>
    </r>
  </si>
  <si>
    <r>
      <t xml:space="preserve">Richards, M. T., &amp; Albright, G. E. 1993, </t>
    </r>
    <r>
      <rPr>
        <sz val="10"/>
        <color indexed="14"/>
        <rFont val="Arial"/>
        <family val="2"/>
      </rPr>
      <t>ApJS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88, 199</t>
    </r>
  </si>
  <si>
    <r>
      <t xml:space="preserve">Robb, R. M. 1998, IBVS, </t>
    </r>
    <r>
      <rPr>
        <sz val="10"/>
        <color indexed="12"/>
        <rFont val="Arial"/>
        <family val="2"/>
      </rPr>
      <t>4560, 1</t>
    </r>
  </si>
  <si>
    <r>
      <t xml:space="preserve">Rucinski, S. M. 1973, AcA, </t>
    </r>
    <r>
      <rPr>
        <sz val="10"/>
        <color indexed="12"/>
        <rFont val="Arial"/>
        <family val="2"/>
      </rPr>
      <t>23, 79</t>
    </r>
  </si>
  <si>
    <r>
      <t xml:space="preserve">Samus, N. N., Goranskii, V. P., Durlevich, O. V., et al. 2003, </t>
    </r>
    <r>
      <rPr>
        <sz val="10"/>
        <color indexed="14"/>
        <rFont val="Arial"/>
        <family val="2"/>
      </rPr>
      <t>AstL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29, 468</t>
    </r>
  </si>
  <si>
    <r>
      <t xml:space="preserve">Sokolovsky, K. V., Antipin, S. V., Zharova, A., et al. 2011, PZ, </t>
    </r>
    <r>
      <rPr>
        <sz val="10"/>
        <color indexed="12"/>
        <rFont val="Arial"/>
        <family val="2"/>
      </rPr>
      <t>31, 1</t>
    </r>
  </si>
  <si>
    <r>
      <t xml:space="preserve">Soydugan, F., Frasca, A., Soydugan, E., et al. 2007, </t>
    </r>
    <r>
      <rPr>
        <sz val="10"/>
        <color indexed="14"/>
        <rFont val="Arial"/>
        <family val="2"/>
      </rPr>
      <t>MNRAS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379, 1533</t>
    </r>
  </si>
  <si>
    <r>
      <t xml:space="preserve">Soydugan, F., &amp; Kacar, Y. 2013,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145, 87</t>
    </r>
  </si>
  <si>
    <r>
      <t xml:space="preserve">Sipahi, E., Dal, H. A., &amp; ozdarcan, O. 2013,¨ </t>
    </r>
    <r>
      <rPr>
        <sz val="10"/>
        <color indexed="14"/>
        <rFont val="Arial"/>
        <family val="2"/>
      </rPr>
      <t>NewA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21, 17</t>
    </r>
  </si>
  <si>
    <r>
      <t xml:space="preserve">Van Hamme, W. 1993,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106, 209</t>
    </r>
  </si>
  <si>
    <r>
      <t xml:space="preserve">Wilson, R. E. 1979, </t>
    </r>
    <r>
      <rPr>
        <sz val="10"/>
        <color indexed="14"/>
        <rFont val="Arial"/>
        <family val="2"/>
      </rPr>
      <t>ApJ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234, 1054</t>
    </r>
  </si>
  <si>
    <r>
      <t xml:space="preserve">Wilson, R. E. 1990, </t>
    </r>
    <r>
      <rPr>
        <sz val="10"/>
        <color indexed="14"/>
        <rFont val="Arial"/>
        <family val="2"/>
      </rPr>
      <t>ApJ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356, 613</t>
    </r>
  </si>
  <si>
    <r>
      <t xml:space="preserve">Wilson, R. E. 1994, </t>
    </r>
    <r>
      <rPr>
        <sz val="10"/>
        <color indexed="14"/>
        <rFont val="Arial"/>
        <family val="2"/>
      </rPr>
      <t>PASP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106, 921</t>
    </r>
  </si>
  <si>
    <r>
      <t xml:space="preserve">Wilson, R. E., &amp; Devinney, E. J. 1971, </t>
    </r>
    <r>
      <rPr>
        <sz val="10"/>
        <color indexed="14"/>
        <rFont val="Arial"/>
        <family val="2"/>
      </rPr>
      <t>ApJ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166, 605W</t>
    </r>
  </si>
  <si>
    <r>
      <t xml:space="preserve">Yang, Y. G., Hu, S. M., Guo, D. F., et al. 2010,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139, 1360</t>
    </r>
  </si>
  <si>
    <r>
      <t xml:space="preserve">Yang, Y. G., &amp; Wei, J. Y. 2009,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137, 226</t>
    </r>
  </si>
  <si>
    <r>
      <t xml:space="preserve">Yerli, S. K., Sarna, M. J., Zola, S., et al. 2003, </t>
    </r>
    <r>
      <rPr>
        <sz val="10"/>
        <color indexed="14"/>
        <rFont val="Arial"/>
        <family val="2"/>
      </rPr>
      <t>MNRAS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342, 1349</t>
    </r>
  </si>
  <si>
    <r>
      <t xml:space="preserve">Zhang, J., &amp; Qian, S. B. 2013, </t>
    </r>
    <r>
      <rPr>
        <sz val="10"/>
        <color indexed="14"/>
        <rFont val="Arial"/>
        <family val="2"/>
      </rPr>
      <t>AJ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145, 156</t>
    </r>
  </si>
  <si>
    <r>
      <t xml:space="preserve">Zhang, L. Y. 2012, RAA, </t>
    </r>
    <r>
      <rPr>
        <sz val="10"/>
        <color indexed="12"/>
        <rFont val="Arial"/>
        <family val="2"/>
      </rPr>
      <t>12, 433</t>
    </r>
  </si>
  <si>
    <r>
      <t xml:space="preserve">Zhang, L. Y., &amp; Gu, S. H. 2007, </t>
    </r>
    <r>
      <rPr>
        <sz val="10"/>
        <color indexed="14"/>
        <rFont val="Arial"/>
        <family val="2"/>
      </rPr>
      <t>A&amp;A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471, 219</t>
    </r>
  </si>
  <si>
    <r>
      <t xml:space="preserve">Zhang, L. Y., Zhang, X. L., &amp; Zhu, Z. Z. 2010, </t>
    </r>
    <r>
      <rPr>
        <sz val="10"/>
        <color indexed="14"/>
        <rFont val="Arial"/>
        <family val="2"/>
      </rPr>
      <t>NewA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15, 362</t>
    </r>
  </si>
  <si>
    <r>
      <t xml:space="preserve">Zhou, A. Y., Jiang, X. J., Zhang, Y. P., et al. 2009, </t>
    </r>
    <r>
      <rPr>
        <sz val="10"/>
        <color indexed="14"/>
        <rFont val="Arial"/>
        <family val="2"/>
      </rPr>
      <t>RAA</t>
    </r>
    <r>
      <rPr>
        <sz val="10"/>
        <color indexed="8"/>
        <rFont val="Arial"/>
        <family val="2"/>
      </rPr>
      <t xml:space="preserve">, </t>
    </r>
    <r>
      <rPr>
        <sz val="10"/>
        <color indexed="12"/>
        <rFont val="Arial"/>
        <family val="2"/>
      </rPr>
      <t>9, 349</t>
    </r>
  </si>
  <si>
    <r>
      <t xml:space="preserve">Zhu, L. Y., Qian, S. B., Liao, W. P., et al. 2009, PASJ, </t>
    </r>
    <r>
      <rPr>
        <sz val="10"/>
        <color indexed="12"/>
        <rFont val="Arial"/>
        <family val="2"/>
      </rPr>
      <t>61, 529</t>
    </r>
  </si>
  <si>
    <t>IBVS 6254</t>
  </si>
  <si>
    <t>End of linear fit</t>
  </si>
  <si>
    <t>IBVS 6261</t>
  </si>
  <si>
    <t>More cycles are needed to settle the nature of this system</t>
  </si>
  <si>
    <t>Zhang et al. 2014</t>
  </si>
  <si>
    <t>2020JAVSO..48….1</t>
  </si>
  <si>
    <t>OEJV 212</t>
  </si>
  <si>
    <t>Rejected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</si>
  <si>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</si>
  <si>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</si>
  <si>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</si>
  <si>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</si>
  <si>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</si>
  <si>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a12 sin i</t>
  </si>
  <si>
    <t>f (m3)</t>
  </si>
  <si>
    <t>dP/dt</t>
  </si>
  <si>
    <t>COPY THIS &gt;&gt;&gt;&gt;</t>
  </si>
  <si>
    <t>a13 sin i</t>
  </si>
  <si>
    <t>Done &gt;&gt;</t>
  </si>
  <si>
    <t>GO TO ROW &gt;&gt;&gt;&gt;&gt;&gt;</t>
  </si>
  <si>
    <t>Q Resid</t>
  </si>
  <si>
    <t>IN / OUT</t>
  </si>
  <si>
    <t>rms dev'n</t>
  </si>
  <si>
    <t>&lt;&lt; FIXED VALUES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</si>
  <si>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</si>
  <si>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</si>
  <si>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</si>
  <si>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</si>
  <si>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</si>
  <si>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r>
      <t>resid</t>
    </r>
    <r>
      <rPr>
        <b/>
        <vertAlign val="superscript"/>
        <sz val="10"/>
        <color indexed="10"/>
        <rFont val="Arial"/>
        <family val="2"/>
      </rPr>
      <t>2</t>
    </r>
  </si>
  <si>
    <t>AM</t>
  </si>
  <si>
    <t>sum</t>
  </si>
  <si>
    <t>n data</t>
  </si>
  <si>
    <t xml:space="preserve">Paschke et al. 2006; </t>
  </si>
  <si>
    <t>BBS 124 </t>
  </si>
  <si>
    <t>dodgy?</t>
  </si>
  <si>
    <t>dodgy =</t>
  </si>
  <si>
    <t>2016-17</t>
  </si>
  <si>
    <t>2019-20</t>
  </si>
  <si>
    <t>start</t>
  </si>
  <si>
    <t>end</t>
  </si>
  <si>
    <t>Liear</t>
  </si>
  <si>
    <r>
      <t>(O-C)</t>
    </r>
    <r>
      <rPr>
        <vertAlign val="superscript"/>
        <sz val="10"/>
        <rFont val="Arial"/>
        <family val="2"/>
      </rPr>
      <t>2</t>
    </r>
  </si>
  <si>
    <r>
      <t>Sum diff</t>
    </r>
    <r>
      <rPr>
        <vertAlign val="superscript"/>
        <sz val="10"/>
        <rFont val="Arial"/>
        <family val="2"/>
      </rPr>
      <t>2</t>
    </r>
  </si>
  <si>
    <t>Count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</si>
  <si>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</si>
  <si>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</si>
  <si>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</si>
  <si>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</si>
  <si>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</si>
  <si>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</si>
  <si>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</si>
  <si>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</si>
  <si>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</si>
  <si>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</si>
  <si>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</si>
  <si>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</si>
  <si>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</si>
  <si>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</si>
  <si>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</si>
  <si>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</si>
  <si>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</si>
  <si>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</si>
  <si>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</si>
  <si>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</si>
  <si>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</si>
  <si>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</si>
  <si>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</si>
  <si>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</si>
  <si>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r>
      <t>Q+S resid</t>
    </r>
    <r>
      <rPr>
        <b/>
        <vertAlign val="superscript"/>
        <sz val="10"/>
        <rFont val="Arial"/>
        <family val="2"/>
      </rPr>
      <t>2</t>
    </r>
  </si>
  <si>
    <t>V0404 And / GSC 2807-1423</t>
  </si>
  <si>
    <t>RHN 2021</t>
  </si>
  <si>
    <t>IBVS, 63, 6262</t>
  </si>
  <si>
    <t>JBAV, 60</t>
  </si>
  <si>
    <t>EA/RS/SD</t>
  </si>
  <si>
    <t>OEJV 226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</si>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</sst>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E+00"/>
    <numFmt numFmtId="166" formatCode="0.0000"/>
    <numFmt numFmtId="167" formatCode="0.00000"/>
  </numFmts>
  <fonts count="5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name val="Arial Unicode MS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sz val="10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Times-Roman"/>
    </font>
    <font>
      <sz val="11"/>
      <name val="Arial"/>
      <family val="2"/>
    </font>
    <font>
      <sz val="11"/>
      <color indexed="8"/>
      <name val="Arial"/>
      <family val="2"/>
    </font>
    <font>
      <sz val="11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0"/>
      <color indexed="12"/>
      <name val="Arial"/>
      <family val="2"/>
    </font>
    <font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vertAlign val="superscript"/>
      <sz val="10"/>
      <color indexed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41"/>
        <bgColor indexed="8"/>
      </patternFill>
    </fill>
    <fill>
      <patternFill patternType="solid">
        <fgColor indexed="42"/>
        <bgColor indexed="8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9">
    <xf numFmtId="0" fontId="0" fillId="0" borderId="0">
      <alignment vertical="top"/>
    </xf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23" fillId="3" borderId="0" applyNumberFormat="0" applyBorder="0" applyAlignment="0" applyProtection="0"/>
    <xf numFmtId="0" fontId="24" fillId="20" borderId="1" applyNumberFormat="0" applyAlignment="0" applyProtection="0"/>
    <xf numFmtId="0" fontId="25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2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9" fillId="0" borderId="3" applyNumberFormat="0" applyFill="0" applyAlignment="0" applyProtection="0"/>
    <xf numFmtId="0" fontId="29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30" fillId="7" borderId="1" applyNumberFormat="0" applyAlignment="0" applyProtection="0"/>
    <xf numFmtId="0" fontId="31" fillId="0" borderId="4" applyNumberFormat="0" applyFill="0" applyAlignment="0" applyProtection="0"/>
    <xf numFmtId="0" fontId="32" fillId="22" borderId="0" applyNumberFormat="0" applyBorder="0" applyAlignment="0" applyProtection="0"/>
    <xf numFmtId="0" fontId="6" fillId="0" borderId="0"/>
    <xf numFmtId="0" fontId="26" fillId="0" borderId="0"/>
    <xf numFmtId="0" fontId="26" fillId="23" borderId="5" applyNumberFormat="0" applyFont="0" applyAlignment="0" applyProtection="0"/>
    <xf numFmtId="0" fontId="33" fillId="20" borderId="6" applyNumberFormat="0" applyAlignment="0" applyProtection="0"/>
    <xf numFmtId="0" fontId="34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35" fillId="0" borderId="0" applyNumberFormat="0" applyFill="0" applyBorder="0" applyAlignment="0" applyProtection="0"/>
  </cellStyleXfs>
  <cellXfs count="229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0" fillId="0" borderId="0" xfId="0" applyAlignment="1">
      <alignment horizontal="left"/>
    </xf>
    <xf numFmtId="0" fontId="12" fillId="0" borderId="0" xfId="0" applyFont="1">
      <alignment vertical="top"/>
    </xf>
    <xf numFmtId="0" fontId="0" fillId="0" borderId="0" xfId="0">
      <alignment vertical="top"/>
    </xf>
    <xf numFmtId="0" fontId="13" fillId="0" borderId="0" xfId="0" applyFont="1">
      <alignment vertical="top"/>
    </xf>
    <xf numFmtId="0" fontId="4" fillId="0" borderId="0" xfId="0" applyFont="1">
      <alignment vertical="top"/>
    </xf>
    <xf numFmtId="0" fontId="9" fillId="0" borderId="0" xfId="0" applyFont="1" applyAlignment="1">
      <alignment horizontal="center"/>
    </xf>
    <xf numFmtId="0" fontId="11" fillId="0" borderId="0" xfId="0" applyFont="1">
      <alignment vertical="top"/>
    </xf>
    <xf numFmtId="0" fontId="10" fillId="0" borderId="0" xfId="0" applyFont="1">
      <alignment vertical="top"/>
    </xf>
    <xf numFmtId="0" fontId="7" fillId="0" borderId="0" xfId="0" applyFont="1">
      <alignment vertical="top"/>
    </xf>
    <xf numFmtId="0" fontId="10" fillId="0" borderId="0" xfId="0" applyFont="1" applyAlignment="1">
      <alignment horizontal="center"/>
    </xf>
    <xf numFmtId="22" fontId="9" fillId="0" borderId="0" xfId="0" applyNumberFormat="1" applyFont="1">
      <alignment vertical="top"/>
    </xf>
    <xf numFmtId="0" fontId="9" fillId="0" borderId="0" xfId="0" applyFo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/>
    <xf numFmtId="0" fontId="14" fillId="0" borderId="0" xfId="0" applyFont="1">
      <alignment vertical="top"/>
    </xf>
    <xf numFmtId="0" fontId="15" fillId="0" borderId="11" xfId="0" applyFont="1" applyBorder="1" applyAlignment="1"/>
    <xf numFmtId="0" fontId="15" fillId="0" borderId="12" xfId="0" applyFont="1" applyBorder="1" applyAlignme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wrapText="1"/>
    </xf>
    <xf numFmtId="0" fontId="16" fillId="0" borderId="0" xfId="0" applyFont="1">
      <alignment vertical="top"/>
    </xf>
    <xf numFmtId="0" fontId="16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17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18" fillId="0" borderId="0" xfId="38" applyAlignment="1" applyProtection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>
      <alignment vertical="top"/>
    </xf>
    <xf numFmtId="0" fontId="0" fillId="0" borderId="0" xfId="0" quotePrefix="1">
      <alignment vertical="top"/>
    </xf>
    <xf numFmtId="0" fontId="5" fillId="24" borderId="19" xfId="0" applyFont="1" applyFill="1" applyBorder="1" applyAlignment="1">
      <alignment horizontal="left" vertical="top" wrapText="1" indent="1"/>
    </xf>
    <xf numFmtId="0" fontId="5" fillId="24" borderId="19" xfId="0" applyFont="1" applyFill="1" applyBorder="1" applyAlignment="1">
      <alignment horizontal="center" vertical="top" wrapText="1"/>
    </xf>
    <xf numFmtId="0" fontId="5" fillId="24" borderId="19" xfId="0" applyFont="1" applyFill="1" applyBorder="1" applyAlignment="1">
      <alignment horizontal="right" vertical="top" wrapText="1"/>
    </xf>
    <xf numFmtId="0" fontId="18" fillId="24" borderId="19" xfId="38" applyFill="1" applyBorder="1" applyAlignment="1" applyProtection="1">
      <alignment horizontal="right" vertical="top" wrapText="1"/>
    </xf>
    <xf numFmtId="0" fontId="19" fillId="0" borderId="8" xfId="0" applyFont="1" applyBorder="1" applyAlignment="1">
      <alignment horizontal="center"/>
    </xf>
    <xf numFmtId="0" fontId="36" fillId="0" borderId="0" xfId="42" applyFont="1" applyAlignment="1">
      <alignment horizontal="center" wrapText="1"/>
    </xf>
    <xf numFmtId="0" fontId="36" fillId="0" borderId="0" xfId="42" applyFont="1" applyAlignment="1">
      <alignment horizontal="left" wrapText="1"/>
    </xf>
    <xf numFmtId="0" fontId="7" fillId="0" borderId="11" xfId="0" applyFont="1" applyBorder="1" applyAlignment="1"/>
    <xf numFmtId="0" fontId="0" fillId="0" borderId="20" xfId="0" applyBorder="1" applyAlignment="1"/>
    <xf numFmtId="0" fontId="0" fillId="0" borderId="12" xfId="0" applyBorder="1" applyAlignment="1"/>
    <xf numFmtId="0" fontId="0" fillId="0" borderId="0" xfId="0" quotePrefix="1" applyAlignment="1"/>
    <xf numFmtId="0" fontId="7" fillId="0" borderId="20" xfId="0" applyFont="1" applyBorder="1" applyAlignment="1">
      <alignment horizontal="center"/>
    </xf>
    <xf numFmtId="0" fontId="7" fillId="0" borderId="20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0" fillId="0" borderId="13" xfId="0" applyBorder="1" applyAlignment="1"/>
    <xf numFmtId="0" fontId="9" fillId="0" borderId="21" xfId="0" applyFont="1" applyBorder="1" applyAlignment="1"/>
    <xf numFmtId="0" fontId="0" fillId="0" borderId="21" xfId="0" applyBorder="1" applyAlignment="1">
      <alignment horizontal="right"/>
    </xf>
    <xf numFmtId="0" fontId="0" fillId="0" borderId="14" xfId="0" applyBorder="1" applyAlignment="1"/>
    <xf numFmtId="0" fontId="26" fillId="0" borderId="0" xfId="0" applyFont="1" applyAlignment="1"/>
    <xf numFmtId="0" fontId="0" fillId="25" borderId="13" xfId="0" applyFill="1" applyBorder="1" applyAlignment="1"/>
    <xf numFmtId="0" fontId="26" fillId="25" borderId="14" xfId="0" applyFont="1" applyFill="1" applyBorder="1" applyAlignment="1"/>
    <xf numFmtId="0" fontId="16" fillId="0" borderId="22" xfId="0" applyFont="1" applyBorder="1" applyAlignment="1"/>
    <xf numFmtId="0" fontId="0" fillId="0" borderId="16" xfId="0" applyBorder="1" applyAlignment="1"/>
    <xf numFmtId="0" fontId="16" fillId="0" borderId="14" xfId="0" applyFont="1" applyBorder="1" applyAlignment="1"/>
    <xf numFmtId="0" fontId="0" fillId="25" borderId="15" xfId="0" applyFill="1" applyBorder="1" applyAlignment="1"/>
    <xf numFmtId="0" fontId="26" fillId="25" borderId="16" xfId="0" applyFont="1" applyFill="1" applyBorder="1" applyAlignment="1"/>
    <xf numFmtId="0" fontId="16" fillId="0" borderId="23" xfId="0" applyFont="1" applyBorder="1" applyAlignment="1"/>
    <xf numFmtId="11" fontId="0" fillId="0" borderId="0" xfId="0" applyNumberFormat="1" applyAlignment="1"/>
    <xf numFmtId="0" fontId="16" fillId="0" borderId="16" xfId="0" applyFont="1" applyBorder="1" applyAlignment="1"/>
    <xf numFmtId="0" fontId="0" fillId="26" borderId="15" xfId="0" applyFill="1" applyBorder="1" applyAlignment="1"/>
    <xf numFmtId="0" fontId="26" fillId="27" borderId="16" xfId="0" applyFont="1" applyFill="1" applyBorder="1" applyAlignment="1"/>
    <xf numFmtId="0" fontId="26" fillId="26" borderId="15" xfId="0" applyFont="1" applyFill="1" applyBorder="1" applyAlignment="1"/>
    <xf numFmtId="0" fontId="0" fillId="25" borderId="17" xfId="0" applyFill="1" applyBorder="1" applyAlignment="1"/>
    <xf numFmtId="0" fontId="26" fillId="25" borderId="18" xfId="0" applyFont="1" applyFill="1" applyBorder="1" applyAlignment="1"/>
    <xf numFmtId="0" fontId="16" fillId="0" borderId="24" xfId="0" applyFont="1" applyBorder="1" applyAlignment="1"/>
    <xf numFmtId="0" fontId="16" fillId="0" borderId="18" xfId="0" applyFont="1" applyBorder="1" applyAlignment="1"/>
    <xf numFmtId="0" fontId="0" fillId="0" borderId="15" xfId="0" applyBorder="1" applyAlignment="1"/>
    <xf numFmtId="0" fontId="0" fillId="0" borderId="15" xfId="0" applyBorder="1" applyAlignment="1">
      <alignment horizontal="left"/>
    </xf>
    <xf numFmtId="0" fontId="11" fillId="0" borderId="15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65" fontId="9" fillId="0" borderId="0" xfId="0" applyNumberFormat="1" applyFont="1" applyAlignment="1"/>
    <xf numFmtId="0" fontId="42" fillId="27" borderId="8" xfId="0" applyFont="1" applyFill="1" applyBorder="1" applyAlignment="1"/>
    <xf numFmtId="0" fontId="0" fillId="0" borderId="8" xfId="0" applyBorder="1" applyAlignment="1"/>
    <xf numFmtId="0" fontId="43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4" fontId="26" fillId="0" borderId="0" xfId="0" applyNumberFormat="1" applyFont="1" applyAlignment="1"/>
    <xf numFmtId="0" fontId="43" fillId="28" borderId="0" xfId="0" applyFont="1" applyFill="1" applyAlignment="1"/>
    <xf numFmtId="0" fontId="37" fillId="0" borderId="0" xfId="0" applyFont="1" applyAlignment="1"/>
    <xf numFmtId="0" fontId="45" fillId="0" borderId="0" xfId="0" applyFont="1" applyAlignment="1"/>
    <xf numFmtId="0" fontId="46" fillId="0" borderId="5" xfId="0" applyFont="1" applyBorder="1" applyAlignment="1"/>
    <xf numFmtId="0" fontId="46" fillId="0" borderId="5" xfId="0" applyFont="1" applyBorder="1" applyAlignment="1">
      <alignment horizontal="left"/>
    </xf>
    <xf numFmtId="0" fontId="46" fillId="0" borderId="5" xfId="0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0" fontId="47" fillId="0" borderId="5" xfId="0" applyFont="1" applyBorder="1" applyAlignment="1">
      <alignment horizontal="left"/>
    </xf>
    <xf numFmtId="0" fontId="48" fillId="0" borderId="5" xfId="0" applyFont="1" applyBorder="1" applyAlignment="1">
      <alignment horizontal="left"/>
    </xf>
    <xf numFmtId="0" fontId="46" fillId="0" borderId="0" xfId="0" applyFont="1" applyAlignment="1"/>
    <xf numFmtId="0" fontId="46" fillId="0" borderId="0" xfId="0" applyFont="1" applyAlignment="1">
      <alignment horizontal="left"/>
    </xf>
    <xf numFmtId="0" fontId="46" fillId="0" borderId="25" xfId="0" applyFont="1" applyBorder="1" applyAlignment="1"/>
    <xf numFmtId="0" fontId="47" fillId="0" borderId="25" xfId="0" applyFont="1" applyBorder="1" applyAlignment="1">
      <alignment horizontal="center"/>
    </xf>
    <xf numFmtId="0" fontId="47" fillId="0" borderId="25" xfId="0" applyFont="1" applyBorder="1" applyAlignment="1">
      <alignment horizontal="left"/>
    </xf>
    <xf numFmtId="0" fontId="46" fillId="0" borderId="25" xfId="0" applyFont="1" applyBorder="1" applyAlignment="1">
      <alignment horizontal="left"/>
    </xf>
    <xf numFmtId="0" fontId="46" fillId="0" borderId="26" xfId="0" applyFont="1" applyBorder="1" applyAlignment="1"/>
    <xf numFmtId="0" fontId="46" fillId="0" borderId="26" xfId="0" applyFont="1" applyBorder="1" applyAlignment="1">
      <alignment horizontal="center"/>
    </xf>
    <xf numFmtId="166" fontId="46" fillId="0" borderId="5" xfId="0" applyNumberFormat="1" applyFont="1" applyBorder="1" applyAlignment="1"/>
    <xf numFmtId="0" fontId="5" fillId="0" borderId="27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/>
    <xf numFmtId="0" fontId="20" fillId="0" borderId="0" xfId="0" applyFont="1">
      <alignment vertical="top"/>
    </xf>
    <xf numFmtId="0" fontId="49" fillId="0" borderId="0" xfId="0" applyFont="1" applyAlignment="1">
      <alignment horizontal="left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20" fillId="0" borderId="0" xfId="42" applyFont="1" applyAlignment="1">
      <alignment wrapText="1"/>
    </xf>
    <xf numFmtId="0" fontId="0" fillId="0" borderId="0" xfId="0" applyAlignment="1">
      <alignment horizontal="right"/>
    </xf>
    <xf numFmtId="2" fontId="0" fillId="0" borderId="0" xfId="0" applyNumberFormat="1" applyAlignment="1"/>
    <xf numFmtId="0" fontId="9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 vertical="top"/>
    </xf>
    <xf numFmtId="0" fontId="9" fillId="0" borderId="27" xfId="0" applyFont="1" applyBorder="1" applyAlignment="1">
      <alignment horizontal="left"/>
    </xf>
    <xf numFmtId="0" fontId="51" fillId="0" borderId="0" xfId="0" applyFont="1" applyAlignment="1"/>
    <xf numFmtId="0" fontId="20" fillId="0" borderId="0" xfId="0" applyFont="1" applyAlignment="1">
      <alignment horizontal="center"/>
    </xf>
    <xf numFmtId="14" fontId="20" fillId="0" borderId="0" xfId="0" applyNumberFormat="1" applyFont="1" applyAlignment="1"/>
    <xf numFmtId="0" fontId="20" fillId="0" borderId="0" xfId="42" applyFont="1" applyAlignment="1">
      <alignment horizontal="center" wrapText="1"/>
    </xf>
    <xf numFmtId="0" fontId="20" fillId="0" borderId="0" xfId="42" applyFont="1" applyAlignment="1">
      <alignment horizontal="left" wrapText="1"/>
    </xf>
    <xf numFmtId="0" fontId="13" fillId="0" borderId="0" xfId="0" applyFont="1" applyAlignment="1">
      <alignment horizontal="center" vertical="top"/>
    </xf>
    <xf numFmtId="0" fontId="49" fillId="0" borderId="0" xfId="0" applyFont="1" applyAlignment="1"/>
    <xf numFmtId="0" fontId="20" fillId="0" borderId="0" xfId="42" applyFont="1" applyAlignment="1">
      <alignment horizontal="left" vertical="center"/>
    </xf>
    <xf numFmtId="0" fontId="20" fillId="0" borderId="0" xfId="42" applyFont="1" applyAlignment="1">
      <alignment horizontal="center" vertical="center"/>
    </xf>
    <xf numFmtId="0" fontId="20" fillId="0" borderId="0" xfId="42" applyFont="1" applyAlignment="1">
      <alignment horizontal="left"/>
    </xf>
    <xf numFmtId="0" fontId="20" fillId="0" borderId="0" xfId="42" applyFont="1"/>
    <xf numFmtId="0" fontId="20" fillId="0" borderId="0" xfId="42" applyFont="1" applyAlignment="1">
      <alignment horizontal="center"/>
    </xf>
    <xf numFmtId="166" fontId="20" fillId="0" borderId="0" xfId="42" applyNumberFormat="1" applyFont="1" applyAlignment="1">
      <alignment horizontal="left" vertical="top"/>
    </xf>
    <xf numFmtId="0" fontId="20" fillId="0" borderId="0" xfId="42" applyFont="1" applyAlignment="1">
      <alignment horizontal="left" vertical="top"/>
    </xf>
    <xf numFmtId="0" fontId="36" fillId="0" borderId="0" xfId="43" applyFont="1"/>
    <xf numFmtId="0" fontId="36" fillId="0" borderId="0" xfId="43" applyFont="1" applyAlignment="1">
      <alignment horizontal="center" wrapText="1"/>
    </xf>
    <xf numFmtId="0" fontId="36" fillId="0" borderId="0" xfId="43" applyFont="1" applyAlignment="1">
      <alignment horizontal="left" wrapText="1"/>
    </xf>
    <xf numFmtId="0" fontId="53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26" fillId="0" borderId="17" xfId="0" applyFont="1" applyBorder="1" applyAlignment="1">
      <alignment vertical="center"/>
    </xf>
    <xf numFmtId="0" fontId="42" fillId="27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8" xfId="0" applyBorder="1" applyAlignment="1">
      <alignment vertical="center"/>
    </xf>
    <xf numFmtId="0" fontId="53" fillId="0" borderId="0" xfId="0" applyFont="1">
      <alignment vertical="top"/>
    </xf>
    <xf numFmtId="0" fontId="0" fillId="25" borderId="17" xfId="0" applyFill="1" applyBorder="1" applyAlignment="1">
      <alignment horizontal="center"/>
    </xf>
    <xf numFmtId="0" fontId="0" fillId="25" borderId="8" xfId="0" applyFill="1" applyBorder="1" applyAlignment="1">
      <alignment horizontal="center"/>
    </xf>
    <xf numFmtId="0" fontId="0" fillId="27" borderId="8" xfId="0" applyFill="1" applyBorder="1" applyAlignment="1">
      <alignment horizontal="center"/>
    </xf>
    <xf numFmtId="0" fontId="26" fillId="25" borderId="8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0" fontId="0" fillId="0" borderId="0" xfId="0" applyNumberFormat="1" applyAlignment="1"/>
    <xf numFmtId="10" fontId="9" fillId="0" borderId="0" xfId="0" applyNumberFormat="1" applyFont="1" applyAlignment="1"/>
    <xf numFmtId="0" fontId="37" fillId="0" borderId="11" xfId="0" applyFont="1" applyBorder="1" applyAlignment="1">
      <alignment horizontal="left"/>
    </xf>
    <xf numFmtId="0" fontId="37" fillId="0" borderId="20" xfId="0" applyFont="1" applyBorder="1" applyAlignment="1"/>
    <xf numFmtId="1" fontId="37" fillId="0" borderId="12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 applyAlignment="1"/>
    <xf numFmtId="0" fontId="12" fillId="0" borderId="11" xfId="0" applyFont="1" applyBorder="1" applyAlignment="1">
      <alignment horizontal="left"/>
    </xf>
    <xf numFmtId="0" fontId="12" fillId="0" borderId="20" xfId="0" applyFont="1" applyBorder="1" applyAlignment="1"/>
    <xf numFmtId="0" fontId="12" fillId="0" borderId="12" xfId="0" applyFont="1" applyBorder="1" applyAlignment="1"/>
    <xf numFmtId="0" fontId="26" fillId="29" borderId="0" xfId="0" applyFont="1" applyFill="1" applyAlignment="1">
      <alignment horizontal="left" vertical="center"/>
    </xf>
    <xf numFmtId="0" fontId="0" fillId="29" borderId="0" xfId="0" applyFill="1" applyAlignment="1"/>
    <xf numFmtId="0" fontId="11" fillId="25" borderId="0" xfId="0" applyFont="1" applyFill="1" applyAlignment="1">
      <alignment horizontal="left"/>
    </xf>
    <xf numFmtId="0" fontId="11" fillId="25" borderId="0" xfId="0" applyFont="1" applyFill="1" applyAlignment="1">
      <alignment horizontal="center"/>
    </xf>
    <xf numFmtId="0" fontId="0" fillId="30" borderId="5" xfId="0" applyFill="1" applyBorder="1" applyAlignment="1">
      <alignment horizontal="center"/>
    </xf>
    <xf numFmtId="0" fontId="0" fillId="30" borderId="25" xfId="0" applyFill="1" applyBorder="1" applyAlignment="1">
      <alignment horizontal="center"/>
    </xf>
    <xf numFmtId="0" fontId="37" fillId="30" borderId="28" xfId="0" applyFont="1" applyFill="1" applyBorder="1" applyAlignment="1">
      <alignment horizontal="center"/>
    </xf>
    <xf numFmtId="0" fontId="20" fillId="0" borderId="8" xfId="0" applyFont="1" applyBorder="1">
      <alignment vertical="top"/>
    </xf>
    <xf numFmtId="0" fontId="5" fillId="0" borderId="8" xfId="0" applyFont="1" applyBorder="1" applyAlignment="1">
      <alignment horizontal="center"/>
    </xf>
    <xf numFmtId="0" fontId="5" fillId="0" borderId="29" xfId="0" applyFont="1" applyBorder="1" applyAlignment="1">
      <alignment horizontal="left"/>
    </xf>
    <xf numFmtId="0" fontId="55" fillId="0" borderId="30" xfId="0" applyFont="1" applyBorder="1" applyAlignment="1">
      <alignment horizontal="center"/>
    </xf>
    <xf numFmtId="0" fontId="55" fillId="0" borderId="30" xfId="0" applyFont="1" applyBorder="1" applyAlignment="1">
      <alignment horizontal="centerContinuous"/>
    </xf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6" fillId="0" borderId="8" xfId="0" applyFont="1" applyBorder="1" applyAlignment="1">
      <alignment horizontal="center"/>
    </xf>
    <xf numFmtId="0" fontId="6" fillId="0" borderId="0" xfId="0" applyFont="1" applyAlignment="1"/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5" fillId="0" borderId="0" xfId="42" applyFont="1" applyAlignment="1">
      <alignment wrapText="1"/>
    </xf>
    <xf numFmtId="0" fontId="4" fillId="0" borderId="0" xfId="0" applyFont="1" applyAlignment="1"/>
    <xf numFmtId="0" fontId="49" fillId="0" borderId="0" xfId="0" applyFont="1" applyAlignment="1">
      <alignment horizontal="left" vertical="center"/>
    </xf>
    <xf numFmtId="0" fontId="49" fillId="0" borderId="0" xfId="0" applyFont="1">
      <alignment vertical="top"/>
    </xf>
    <xf numFmtId="0" fontId="5" fillId="0" borderId="0" xfId="0" applyFont="1">
      <alignment vertical="top"/>
    </xf>
    <xf numFmtId="0" fontId="57" fillId="0" borderId="0" xfId="0" applyFont="1" applyAlignment="1"/>
    <xf numFmtId="167" fontId="57" fillId="0" borderId="0" xfId="0" applyNumberFormat="1" applyFont="1" applyAlignment="1">
      <alignment horizontal="left" vertical="center" wrapText="1"/>
    </xf>
    <xf numFmtId="0" fontId="57" fillId="0" borderId="0" xfId="0" applyFont="1" applyAlignment="1">
      <alignment horizontal="left" vertical="center" wrapText="1"/>
    </xf>
    <xf numFmtId="166" fontId="57" fillId="0" borderId="0" xfId="0" applyNumberFormat="1" applyFont="1" applyAlignment="1">
      <alignment horizontal="left"/>
    </xf>
    <xf numFmtId="0" fontId="57" fillId="0" borderId="0" xfId="0" applyFont="1" applyAlignment="1">
      <alignment horizontal="left"/>
    </xf>
    <xf numFmtId="0" fontId="6" fillId="0" borderId="13" xfId="0" applyFont="1" applyBorder="1" applyAlignment="1"/>
    <xf numFmtId="0" fontId="6" fillId="0" borderId="21" xfId="0" applyFont="1" applyBorder="1" applyAlignment="1">
      <alignment horizontal="right"/>
    </xf>
    <xf numFmtId="0" fontId="6" fillId="0" borderId="14" xfId="0" applyFont="1" applyBorder="1" applyAlignment="1"/>
    <xf numFmtId="0" fontId="6" fillId="0" borderId="0" xfId="0" applyFont="1" applyAlignment="1">
      <alignment horizontal="right"/>
    </xf>
    <xf numFmtId="2" fontId="6" fillId="0" borderId="0" xfId="0" applyNumberFormat="1" applyFont="1" applyAlignment="1"/>
    <xf numFmtId="0" fontId="6" fillId="25" borderId="13" xfId="0" applyFont="1" applyFill="1" applyBorder="1" applyAlignment="1"/>
    <xf numFmtId="0" fontId="6" fillId="25" borderId="14" xfId="0" applyFont="1" applyFill="1" applyBorder="1" applyAlignment="1"/>
    <xf numFmtId="0" fontId="6" fillId="0" borderId="16" xfId="0" applyFont="1" applyBorder="1" applyAlignment="1"/>
    <xf numFmtId="0" fontId="6" fillId="0" borderId="11" xfId="0" applyFont="1" applyBorder="1" applyAlignment="1"/>
    <xf numFmtId="0" fontId="6" fillId="0" borderId="12" xfId="0" applyFont="1" applyBorder="1" applyAlignment="1"/>
    <xf numFmtId="0" fontId="6" fillId="25" borderId="15" xfId="0" applyFont="1" applyFill="1" applyBorder="1" applyAlignment="1"/>
    <xf numFmtId="0" fontId="6" fillId="25" borderId="16" xfId="0" applyFont="1" applyFill="1" applyBorder="1" applyAlignment="1"/>
    <xf numFmtId="11" fontId="6" fillId="0" borderId="0" xfId="0" applyNumberFormat="1" applyFont="1" applyAlignment="1"/>
    <xf numFmtId="0" fontId="6" fillId="0" borderId="0" xfId="0" applyFont="1" applyAlignment="1">
      <alignment horizontal="center" vertical="top"/>
    </xf>
    <xf numFmtId="0" fontId="6" fillId="0" borderId="0" xfId="0" applyFont="1">
      <alignment vertical="top"/>
    </xf>
    <xf numFmtId="0" fontId="6" fillId="26" borderId="15" xfId="0" applyFont="1" applyFill="1" applyBorder="1" applyAlignment="1"/>
    <xf numFmtId="0" fontId="6" fillId="27" borderId="16" xfId="0" applyFont="1" applyFill="1" applyBorder="1" applyAlignment="1"/>
    <xf numFmtId="0" fontId="6" fillId="25" borderId="17" xfId="0" applyFont="1" applyFill="1" applyBorder="1" applyAlignment="1"/>
    <xf numFmtId="0" fontId="6" fillId="25" borderId="18" xfId="0" applyFont="1" applyFill="1" applyBorder="1" applyAlignment="1"/>
    <xf numFmtId="0" fontId="6" fillId="0" borderId="15" xfId="0" applyFont="1" applyBorder="1" applyAlignment="1"/>
    <xf numFmtId="0" fontId="6" fillId="0" borderId="15" xfId="0" applyFont="1" applyBorder="1" applyAlignment="1">
      <alignment horizontal="left"/>
    </xf>
    <xf numFmtId="0" fontId="6" fillId="0" borderId="9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17" xfId="0" applyFont="1" applyBorder="1" applyAlignment="1"/>
    <xf numFmtId="0" fontId="6" fillId="0" borderId="8" xfId="0" applyFont="1" applyBorder="1" applyAlignment="1"/>
    <xf numFmtId="0" fontId="6" fillId="0" borderId="18" xfId="0" applyFont="1" applyBorder="1" applyAlignment="1"/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V404 And - O-C Diagr.</a:t>
            </a:r>
          </a:p>
        </c:rich>
      </c:tx>
      <c:layout>
        <c:manualLayout>
          <c:xMode val="edge"/>
          <c:yMode val="edge"/>
          <c:x val="0.3723728452862311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4285180129124"/>
          <c:y val="0.13262599469496023"/>
          <c:w val="0.81081199971260276"/>
          <c:h val="0.6737400530503978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Active!$D$21:$D$238</c:f>
                <c:numCache>
                  <c:formatCode>General</c:formatCode>
                  <c:ptCount val="21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Active!$D$21:$D$238</c:f>
                <c:numCache>
                  <c:formatCode>General</c:formatCode>
                  <c:ptCount val="21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Active!$H$21:$H$998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29-4097-8EAC-0DA0560DC63D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Active!$I$21:$I$998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29-4097-8EAC-0DA0560DC63D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Active!$J$21:$J$998</c:f>
              <c:numCache>
                <c:formatCode>General</c:formatCode>
                <c:ptCount val="978"/>
                <c:pt idx="39">
                  <c:v>-1.4095000005909242E-3</c:v>
                </c:pt>
                <c:pt idx="40">
                  <c:v>-1.312399996095337E-3</c:v>
                </c:pt>
                <c:pt idx="41">
                  <c:v>1.3478000037139282E-3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29-4097-8EAC-0DA0560DC63D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Active!$K$21:$K$998</c:f>
              <c:numCache>
                <c:formatCode>General</c:formatCode>
                <c:ptCount val="978"/>
                <c:pt idx="6">
                  <c:v>-2.4534000040148385E-3</c:v>
                </c:pt>
                <c:pt idx="22">
                  <c:v>1.6782499951659702E-3</c:v>
                </c:pt>
                <c:pt idx="24">
                  <c:v>-1.2790000037057325E-3</c:v>
                </c:pt>
                <c:pt idx="28">
                  <c:v>6.2741499932599254E-3</c:v>
                </c:pt>
                <c:pt idx="32">
                  <c:v>3.4212500031571835E-3</c:v>
                </c:pt>
                <c:pt idx="34">
                  <c:v>3.2697999995434657E-3</c:v>
                </c:pt>
                <c:pt idx="38">
                  <c:v>-1.5819000036572106E-3</c:v>
                </c:pt>
                <c:pt idx="42">
                  <c:v>-3.8051000010455027E-3</c:v>
                </c:pt>
                <c:pt idx="43">
                  <c:v>-5.6220000260509551E-4</c:v>
                </c:pt>
                <c:pt idx="44">
                  <c:v>-4.1945000702980906E-4</c:v>
                </c:pt>
                <c:pt idx="45">
                  <c:v>-1.1200000153621659E-4</c:v>
                </c:pt>
                <c:pt idx="46">
                  <c:v>-7.1510000270791352E-4</c:v>
                </c:pt>
                <c:pt idx="47">
                  <c:v>-7.1510000270791352E-4</c:v>
                </c:pt>
                <c:pt idx="48">
                  <c:v>-6.5518500050529838E-3</c:v>
                </c:pt>
                <c:pt idx="49">
                  <c:v>-4.2960999999195337E-3</c:v>
                </c:pt>
                <c:pt idx="50">
                  <c:v>-6.1417000033543445E-3</c:v>
                </c:pt>
                <c:pt idx="51">
                  <c:v>-5.4562000004807487E-3</c:v>
                </c:pt>
                <c:pt idx="52">
                  <c:v>-6.0162999943713658E-3</c:v>
                </c:pt>
                <c:pt idx="53">
                  <c:v>-5.2038000067113899E-3</c:v>
                </c:pt>
                <c:pt idx="54">
                  <c:v>8.1534799996006768E-2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29-4097-8EAC-0DA0560DC63D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Zhang's paper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Active!$L$21:$L$998</c:f>
              <c:numCache>
                <c:formatCode>General</c:formatCode>
                <c:ptCount val="978"/>
                <c:pt idx="0">
                  <c:v>3.5828499967465177E-3</c:v>
                </c:pt>
                <c:pt idx="1">
                  <c:v>1.4314000000013039E-3</c:v>
                </c:pt>
                <c:pt idx="2">
                  <c:v>8.2850000035250559E-4</c:v>
                </c:pt>
                <c:pt idx="3">
                  <c:v>1.0134999974980019E-3</c:v>
                </c:pt>
                <c:pt idx="4">
                  <c:v>-4.231000057188794E-4</c:v>
                </c:pt>
                <c:pt idx="7">
                  <c:v>-2.2784000029787421E-3</c:v>
                </c:pt>
                <c:pt idx="8">
                  <c:v>-2.844599999662023E-3</c:v>
                </c:pt>
                <c:pt idx="9">
                  <c:v>-5.6510000285925344E-4</c:v>
                </c:pt>
                <c:pt idx="10">
                  <c:v>-2.2313000008580275E-3</c:v>
                </c:pt>
                <c:pt idx="11">
                  <c:v>1.9669999892357737E-4</c:v>
                </c:pt>
                <c:pt idx="12">
                  <c:v>-2.7417000019340776E-3</c:v>
                </c:pt>
                <c:pt idx="13">
                  <c:v>-3.7931499973637983E-3</c:v>
                </c:pt>
                <c:pt idx="14">
                  <c:v>-2.9342500056372955E-3</c:v>
                </c:pt>
                <c:pt idx="15">
                  <c:v>-4.0373500014538877E-3</c:v>
                </c:pt>
                <c:pt idx="16">
                  <c:v>-2.8016500000376254E-3</c:v>
                </c:pt>
                <c:pt idx="17">
                  <c:v>1.748799993947614E-3</c:v>
                </c:pt>
                <c:pt idx="18">
                  <c:v>-4.2198000010102987E-3</c:v>
                </c:pt>
                <c:pt idx="19">
                  <c:v>-1.4796500036027282E-3</c:v>
                </c:pt>
                <c:pt idx="20">
                  <c:v>-7.1520000346936285E-4</c:v>
                </c:pt>
                <c:pt idx="21">
                  <c:v>1.4882499963277951E-3</c:v>
                </c:pt>
                <c:pt idx="23">
                  <c:v>-1.3590000016847625E-3</c:v>
                </c:pt>
                <c:pt idx="25">
                  <c:v>5.2872500018565916E-3</c:v>
                </c:pt>
                <c:pt idx="26">
                  <c:v>3.6464000004343688E-3</c:v>
                </c:pt>
                <c:pt idx="27">
                  <c:v>6.2141499947756529E-3</c:v>
                </c:pt>
                <c:pt idx="29">
                  <c:v>4.5047999956295826E-3</c:v>
                </c:pt>
                <c:pt idx="30">
                  <c:v>4.3586999963736162E-3</c:v>
                </c:pt>
                <c:pt idx="31">
                  <c:v>4.2243999996571802E-3</c:v>
                </c:pt>
                <c:pt idx="33">
                  <c:v>3.4212500031571835E-3</c:v>
                </c:pt>
                <c:pt idx="35">
                  <c:v>3.3697999970172532E-3</c:v>
                </c:pt>
                <c:pt idx="36">
                  <c:v>5.2262999961385503E-3</c:v>
                </c:pt>
                <c:pt idx="37">
                  <c:v>8.7869999697431922E-4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29-4097-8EAC-0DA0560DC63D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Active!$M$21:$M$998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29-4097-8EAC-0DA0560DC63D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Active!$N$21:$N$998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929-4097-8EAC-0DA0560DC63D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Active!$O$21:$O$998</c:f>
              <c:numCache>
                <c:formatCode>General</c:formatCode>
                <c:ptCount val="978"/>
                <c:pt idx="0">
                  <c:v>-2.9462784811907362E-3</c:v>
                </c:pt>
                <c:pt idx="1">
                  <c:v>-2.9454216536613891E-3</c:v>
                </c:pt>
                <c:pt idx="2">
                  <c:v>-2.9437079986026943E-3</c:v>
                </c:pt>
                <c:pt idx="3">
                  <c:v>-2.9151470809577803E-3</c:v>
                </c:pt>
                <c:pt idx="4">
                  <c:v>-2.4798786960492907E-3</c:v>
                </c:pt>
                <c:pt idx="5">
                  <c:v>-1.9834899473806854E-3</c:v>
                </c:pt>
                <c:pt idx="6">
                  <c:v>-1.4968119107113508E-3</c:v>
                </c:pt>
                <c:pt idx="7">
                  <c:v>-4.9717979313936098E-4</c:v>
                </c:pt>
                <c:pt idx="8">
                  <c:v>-4.7775836914081904E-4</c:v>
                </c:pt>
                <c:pt idx="9">
                  <c:v>-2.2927838563006724E-4</c:v>
                </c:pt>
                <c:pt idx="10">
                  <c:v>-2.0985696163152573E-4</c:v>
                </c:pt>
                <c:pt idx="11">
                  <c:v>-1.870082275155947E-4</c:v>
                </c:pt>
                <c:pt idx="12">
                  <c:v>9.1746328698765877E-5</c:v>
                </c:pt>
                <c:pt idx="13">
                  <c:v>9.2603156228113475E-5</c:v>
                </c:pt>
                <c:pt idx="14">
                  <c:v>1.3658696940128078E-4</c:v>
                </c:pt>
                <c:pt idx="15">
                  <c:v>3.7478502255986357E-4</c:v>
                </c:pt>
                <c:pt idx="16">
                  <c:v>4.3247807620258984E-4</c:v>
                </c:pt>
                <c:pt idx="17">
                  <c:v>4.716065333761222E-4</c:v>
                </c:pt>
                <c:pt idx="18">
                  <c:v>4.7274897008191871E-4</c:v>
                </c:pt>
                <c:pt idx="19">
                  <c:v>6.9523851853579887E-4</c:v>
                </c:pt>
                <c:pt idx="20">
                  <c:v>7.4579134276729674E-4</c:v>
                </c:pt>
                <c:pt idx="21">
                  <c:v>7.7920761641184612E-4</c:v>
                </c:pt>
                <c:pt idx="22">
                  <c:v>7.7920761641184612E-4</c:v>
                </c:pt>
                <c:pt idx="23">
                  <c:v>7.8349175405858324E-4</c:v>
                </c:pt>
                <c:pt idx="24">
                  <c:v>7.8349175405858324E-4</c:v>
                </c:pt>
                <c:pt idx="25">
                  <c:v>9.9055840698420924E-4</c:v>
                </c:pt>
                <c:pt idx="26">
                  <c:v>1.0245458989816573E-3</c:v>
                </c:pt>
                <c:pt idx="27">
                  <c:v>1.057390954273308E-3</c:v>
                </c:pt>
                <c:pt idx="28">
                  <c:v>1.057390954273308E-3</c:v>
                </c:pt>
                <c:pt idx="29">
                  <c:v>1.0885223545062644E-3</c:v>
                </c:pt>
                <c:pt idx="30">
                  <c:v>1.3324325911938306E-3</c:v>
                </c:pt>
                <c:pt idx="31">
                  <c:v>1.3330038095467284E-3</c:v>
                </c:pt>
                <c:pt idx="32">
                  <c:v>1.3447137857811433E-3</c:v>
                </c:pt>
                <c:pt idx="33">
                  <c:v>1.3447137857811433E-3</c:v>
                </c:pt>
                <c:pt idx="34">
                  <c:v>1.3455706133104909E-3</c:v>
                </c:pt>
                <c:pt idx="35">
                  <c:v>1.3455706133104909E-3</c:v>
                </c:pt>
                <c:pt idx="36">
                  <c:v>1.3712754391909136E-3</c:v>
                </c:pt>
                <c:pt idx="37">
                  <c:v>1.6751636029327978E-3</c:v>
                </c:pt>
                <c:pt idx="38">
                  <c:v>1.9276421149138382E-3</c:v>
                </c:pt>
                <c:pt idx="39">
                  <c:v>2.0030429374964112E-3</c:v>
                </c:pt>
                <c:pt idx="40">
                  <c:v>2.0047565925551056E-3</c:v>
                </c:pt>
                <c:pt idx="41">
                  <c:v>2.2252468767738421E-3</c:v>
                </c:pt>
                <c:pt idx="42">
                  <c:v>2.5125697082816765E-3</c:v>
                </c:pt>
                <c:pt idx="43">
                  <c:v>3.1963180767009183E-3</c:v>
                </c:pt>
                <c:pt idx="44">
                  <c:v>3.2006022143476554E-3</c:v>
                </c:pt>
                <c:pt idx="45">
                  <c:v>3.2454428550501698E-3</c:v>
                </c:pt>
                <c:pt idx="46">
                  <c:v>3.4836409082087526E-3</c:v>
                </c:pt>
                <c:pt idx="47">
                  <c:v>3.4836409082087526E-3</c:v>
                </c:pt>
                <c:pt idx="48">
                  <c:v>3.8106634152430185E-3</c:v>
                </c:pt>
                <c:pt idx="49">
                  <c:v>3.8663572046506002E-3</c:v>
                </c:pt>
                <c:pt idx="50">
                  <c:v>4.0902747989867263E-3</c:v>
                </c:pt>
                <c:pt idx="51">
                  <c:v>4.0988430742802005E-3</c:v>
                </c:pt>
                <c:pt idx="52">
                  <c:v>4.3313289439098008E-3</c:v>
                </c:pt>
                <c:pt idx="53">
                  <c:v>4.4027312380220856E-3</c:v>
                </c:pt>
                <c:pt idx="54">
                  <c:v>4.4587106366061171E-3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929-4097-8EAC-0DA0560DC63D}"/>
            </c:ext>
          </c:extLst>
        </c:ser>
        <c:ser>
          <c:idx val="8"/>
          <c:order val="8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Active!$AW$2:$AW$72</c:f>
              <c:numCache>
                <c:formatCode>General</c:formatCode>
                <c:ptCount val="71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  <c:pt idx="67">
                  <c:v>9400</c:v>
                </c:pt>
                <c:pt idx="68">
                  <c:v>9600</c:v>
                </c:pt>
                <c:pt idx="69">
                  <c:v>9800</c:v>
                </c:pt>
                <c:pt idx="70">
                  <c:v>10000</c:v>
                </c:pt>
              </c:numCache>
            </c:numRef>
          </c:xVal>
          <c:yVal>
            <c:numRef>
              <c:f>Active!$AX$2:$AX$72</c:f>
              <c:numCache>
                <c:formatCode>General</c:formatCode>
                <c:ptCount val="71"/>
                <c:pt idx="0">
                  <c:v>-8.0366998911384369E-4</c:v>
                </c:pt>
                <c:pt idx="1">
                  <c:v>-2.083320319087307E-3</c:v>
                </c:pt>
                <c:pt idx="2">
                  <c:v>-3.1461658591773693E-3</c:v>
                </c:pt>
                <c:pt idx="3">
                  <c:v>-3.9504713097576749E-3</c:v>
                </c:pt>
                <c:pt idx="4">
                  <c:v>-4.5134433963541446E-3</c:v>
                </c:pt>
                <c:pt idx="5">
                  <c:v>-4.857498452121101E-3</c:v>
                </c:pt>
                <c:pt idx="6">
                  <c:v>-4.9992754930893125E-3</c:v>
                </c:pt>
                <c:pt idx="7">
                  <c:v>-4.9499141143356821E-3</c:v>
                </c:pt>
                <c:pt idx="8">
                  <c:v>-4.7194999320930133E-3</c:v>
                </c:pt>
                <c:pt idx="9">
                  <c:v>-4.3156246977351514E-3</c:v>
                </c:pt>
                <c:pt idx="10">
                  <c:v>-3.7388673082088169E-3</c:v>
                </c:pt>
                <c:pt idx="11">
                  <c:v>-2.9844943672867712E-3</c:v>
                </c:pt>
                <c:pt idx="12">
                  <c:v>-2.0478375475043989E-3</c:v>
                </c:pt>
                <c:pt idx="13">
                  <c:v>-9.2382370101773393E-4</c:v>
                </c:pt>
                <c:pt idx="14">
                  <c:v>3.9652051783812311E-4</c:v>
                </c:pt>
                <c:pt idx="15">
                  <c:v>1.9209403384654305E-3</c:v>
                </c:pt>
                <c:pt idx="16">
                  <c:v>3.6343115436848488E-3</c:v>
                </c:pt>
                <c:pt idx="17">
                  <c:v>5.4054763006682258E-3</c:v>
                </c:pt>
                <c:pt idx="18">
                  <c:v>6.5582158957035487E-3</c:v>
                </c:pt>
                <c:pt idx="19">
                  <c:v>6.0168350935530853E-3</c:v>
                </c:pt>
                <c:pt idx="20">
                  <c:v>4.669142388077206E-3</c:v>
                </c:pt>
                <c:pt idx="21">
                  <c:v>3.4183562870586312E-3</c:v>
                </c:pt>
                <c:pt idx="22">
                  <c:v>2.4204235909113716E-3</c:v>
                </c:pt>
                <c:pt idx="23">
                  <c:v>1.6746765558625504E-3</c:v>
                </c:pt>
                <c:pt idx="24">
                  <c:v>1.1589063566324392E-3</c:v>
                </c:pt>
                <c:pt idx="25">
                  <c:v>8.5295844480153546E-4</c:v>
                </c:pt>
                <c:pt idx="26">
                  <c:v>7.4345683521261433E-4</c:v>
                </c:pt>
                <c:pt idx="27">
                  <c:v>8.2011111534264179E-4</c:v>
                </c:pt>
                <c:pt idx="28">
                  <c:v>1.0734378978380895E-3</c:v>
                </c:pt>
                <c:pt idx="29">
                  <c:v>1.4989749199212738E-3</c:v>
                </c:pt>
                <c:pt idx="30">
                  <c:v>2.0994310317749903E-3</c:v>
                </c:pt>
                <c:pt idx="31">
                  <c:v>2.8799690227834887E-3</c:v>
                </c:pt>
                <c:pt idx="32">
                  <c:v>3.844934119108192E-3</c:v>
                </c:pt>
                <c:pt idx="33">
                  <c:v>5.0012009111271545E-3</c:v>
                </c:pt>
                <c:pt idx="34">
                  <c:v>6.3585505689218568E-3</c:v>
                </c:pt>
                <c:pt idx="35">
                  <c:v>7.9180555626037433E-3</c:v>
                </c:pt>
                <c:pt idx="36">
                  <c:v>9.6299009738256662E-3</c:v>
                </c:pt>
                <c:pt idx="37">
                  <c:v>1.1184387385199066E-2</c:v>
                </c:pt>
                <c:pt idx="38">
                  <c:v>1.1483342926564121E-2</c:v>
                </c:pt>
                <c:pt idx="39">
                  <c:v>1.0296267066351967E-2</c:v>
                </c:pt>
                <c:pt idx="40">
                  <c:v>8.8886909434825259E-3</c:v>
                </c:pt>
                <c:pt idx="41">
                  <c:v>7.6955273562898524E-3</c:v>
                </c:pt>
                <c:pt idx="42">
                  <c:v>6.7609864657029676E-3</c:v>
                </c:pt>
                <c:pt idx="43">
                  <c:v>6.0681977711484585E-3</c:v>
                </c:pt>
                <c:pt idx="44">
                  <c:v>5.5946981392403028E-3</c:v>
                </c:pt>
                <c:pt idx="45">
                  <c:v>5.3237170254767313E-3</c:v>
                </c:pt>
                <c:pt idx="46">
                  <c:v>5.2440600550616888E-3</c:v>
                </c:pt>
                <c:pt idx="47">
                  <c:v>5.3456334956881145E-3</c:v>
                </c:pt>
                <c:pt idx="48">
                  <c:v>5.6207517601468112E-3</c:v>
                </c:pt>
                <c:pt idx="49">
                  <c:v>6.0686980713267483E-3</c:v>
                </c:pt>
                <c:pt idx="50">
                  <c:v>6.6941623997922878E-3</c:v>
                </c:pt>
                <c:pt idx="51">
                  <c:v>7.5018349053665046E-3</c:v>
                </c:pt>
                <c:pt idx="52">
                  <c:v>8.4967399208777245E-3</c:v>
                </c:pt>
                <c:pt idx="53">
                  <c:v>9.687788024878366E-3</c:v>
                </c:pt>
                <c:pt idx="54">
                  <c:v>1.1082867994948684E-2</c:v>
                </c:pt>
                <c:pt idx="55">
                  <c:v>1.2667694162719151E-2</c:v>
                </c:pt>
                <c:pt idx="56">
                  <c:v>1.431537178190544E-2</c:v>
                </c:pt>
                <c:pt idx="57">
                  <c:v>1.5365954567956447E-2</c:v>
                </c:pt>
                <c:pt idx="58">
                  <c:v>1.472781306977515E-2</c:v>
                </c:pt>
                <c:pt idx="59">
                  <c:v>1.3257470822393333E-2</c:v>
                </c:pt>
                <c:pt idx="60">
                  <c:v>1.1876939379038668E-2</c:v>
                </c:pt>
                <c:pt idx="61">
                  <c:v>1.0748632358518424E-2</c:v>
                </c:pt>
                <c:pt idx="62">
                  <c:v>9.8728489620776919E-3</c:v>
                </c:pt>
                <c:pt idx="63">
                  <c:v>9.2274602792076568E-3</c:v>
                </c:pt>
                <c:pt idx="64">
                  <c:v>8.7921999468125126E-3</c:v>
                </c:pt>
                <c:pt idx="65">
                  <c:v>8.5535858210638409E-3</c:v>
                </c:pt>
                <c:pt idx="66">
                  <c:v>8.5013134107130642E-3</c:v>
                </c:pt>
                <c:pt idx="67">
                  <c:v>8.6258585882564888E-3</c:v>
                </c:pt>
                <c:pt idx="68">
                  <c:v>8.9226256428879026E-3</c:v>
                </c:pt>
                <c:pt idx="69">
                  <c:v>9.3942207645295959E-3</c:v>
                </c:pt>
                <c:pt idx="70">
                  <c:v>1.0045812556556469E-2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929-4097-8EAC-0DA0560DC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388240"/>
        <c:axId val="1"/>
      </c:scatterChart>
      <c:valAx>
        <c:axId val="5673882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52931671829317"/>
              <c:y val="0.856763925729442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54954954954955E-2"/>
              <c:y val="0.38992042440318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3882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15931679711207"/>
          <c:y val="0.93103448275862066"/>
          <c:w val="0.82282408392644613"/>
          <c:h val="5.30503978779840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V404 And - O-C Diagr.</a:t>
            </a:r>
          </a:p>
        </c:rich>
      </c:tx>
      <c:layout>
        <c:manualLayout>
          <c:xMode val="edge"/>
          <c:yMode val="edge"/>
          <c:x val="0.38214842391562975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28609778986037"/>
          <c:y val="0.13227547400864442"/>
          <c:w val="0.82147950101265721"/>
          <c:h val="0.6746049174440864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Active!$D$21:$D$238</c:f>
                <c:numCache>
                  <c:formatCode>General</c:formatCode>
                  <c:ptCount val="21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Active!$D$21:$D$238</c:f>
                <c:numCache>
                  <c:formatCode>General</c:formatCode>
                  <c:ptCount val="21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Active!$H$21:$H$998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A8-444B-994A-9B9C6A200CAE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Active!$I$21:$I$998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A8-444B-994A-9B9C6A200CAE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Active!$J$21:$J$998</c:f>
              <c:numCache>
                <c:formatCode>General</c:formatCode>
                <c:ptCount val="978"/>
                <c:pt idx="39">
                  <c:v>-1.4095000005909242E-3</c:v>
                </c:pt>
                <c:pt idx="40">
                  <c:v>-1.312399996095337E-3</c:v>
                </c:pt>
                <c:pt idx="41">
                  <c:v>1.3478000037139282E-3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A8-444B-994A-9B9C6A200CAE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Active!$K$21:$K$998</c:f>
              <c:numCache>
                <c:formatCode>General</c:formatCode>
                <c:ptCount val="978"/>
                <c:pt idx="6">
                  <c:v>-2.4534000040148385E-3</c:v>
                </c:pt>
                <c:pt idx="22">
                  <c:v>1.6782499951659702E-3</c:v>
                </c:pt>
                <c:pt idx="24">
                  <c:v>-1.2790000037057325E-3</c:v>
                </c:pt>
                <c:pt idx="28">
                  <c:v>6.2741499932599254E-3</c:v>
                </c:pt>
                <c:pt idx="32">
                  <c:v>3.4212500031571835E-3</c:v>
                </c:pt>
                <c:pt idx="34">
                  <c:v>3.2697999995434657E-3</c:v>
                </c:pt>
                <c:pt idx="38">
                  <c:v>-1.5819000036572106E-3</c:v>
                </c:pt>
                <c:pt idx="42">
                  <c:v>-3.8051000010455027E-3</c:v>
                </c:pt>
                <c:pt idx="43">
                  <c:v>-5.6220000260509551E-4</c:v>
                </c:pt>
                <c:pt idx="44">
                  <c:v>-4.1945000702980906E-4</c:v>
                </c:pt>
                <c:pt idx="45">
                  <c:v>-1.1200000153621659E-4</c:v>
                </c:pt>
                <c:pt idx="46">
                  <c:v>-7.1510000270791352E-4</c:v>
                </c:pt>
                <c:pt idx="47">
                  <c:v>-7.1510000270791352E-4</c:v>
                </c:pt>
                <c:pt idx="48">
                  <c:v>-6.5518500050529838E-3</c:v>
                </c:pt>
                <c:pt idx="49">
                  <c:v>-4.2960999999195337E-3</c:v>
                </c:pt>
                <c:pt idx="50">
                  <c:v>-6.1417000033543445E-3</c:v>
                </c:pt>
                <c:pt idx="51">
                  <c:v>-5.4562000004807487E-3</c:v>
                </c:pt>
                <c:pt idx="52">
                  <c:v>-6.0162999943713658E-3</c:v>
                </c:pt>
                <c:pt idx="53">
                  <c:v>-5.2038000067113899E-3</c:v>
                </c:pt>
                <c:pt idx="54">
                  <c:v>8.1534799996006768E-2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A8-444B-994A-9B9C6A200CAE}"/>
            </c:ext>
          </c:extLst>
        </c:ser>
        <c:ser>
          <c:idx val="2"/>
          <c:order val="4"/>
          <c:tx>
            <c:strRef>
              <c:f>Active!$L$20</c:f>
              <c:strCache>
                <c:ptCount val="1"/>
                <c:pt idx="0">
                  <c:v>Zhang's paper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Active!$L$21:$L$998</c:f>
              <c:numCache>
                <c:formatCode>General</c:formatCode>
                <c:ptCount val="978"/>
                <c:pt idx="0">
                  <c:v>3.5828499967465177E-3</c:v>
                </c:pt>
                <c:pt idx="1">
                  <c:v>1.4314000000013039E-3</c:v>
                </c:pt>
                <c:pt idx="2">
                  <c:v>8.2850000035250559E-4</c:v>
                </c:pt>
                <c:pt idx="3">
                  <c:v>1.0134999974980019E-3</c:v>
                </c:pt>
                <c:pt idx="4">
                  <c:v>-4.231000057188794E-4</c:v>
                </c:pt>
                <c:pt idx="7">
                  <c:v>-2.2784000029787421E-3</c:v>
                </c:pt>
                <c:pt idx="8">
                  <c:v>-2.844599999662023E-3</c:v>
                </c:pt>
                <c:pt idx="9">
                  <c:v>-5.6510000285925344E-4</c:v>
                </c:pt>
                <c:pt idx="10">
                  <c:v>-2.2313000008580275E-3</c:v>
                </c:pt>
                <c:pt idx="11">
                  <c:v>1.9669999892357737E-4</c:v>
                </c:pt>
                <c:pt idx="12">
                  <c:v>-2.7417000019340776E-3</c:v>
                </c:pt>
                <c:pt idx="13">
                  <c:v>-3.7931499973637983E-3</c:v>
                </c:pt>
                <c:pt idx="14">
                  <c:v>-2.9342500056372955E-3</c:v>
                </c:pt>
                <c:pt idx="15">
                  <c:v>-4.0373500014538877E-3</c:v>
                </c:pt>
                <c:pt idx="16">
                  <c:v>-2.8016500000376254E-3</c:v>
                </c:pt>
                <c:pt idx="17">
                  <c:v>1.748799993947614E-3</c:v>
                </c:pt>
                <c:pt idx="18">
                  <c:v>-4.2198000010102987E-3</c:v>
                </c:pt>
                <c:pt idx="19">
                  <c:v>-1.4796500036027282E-3</c:v>
                </c:pt>
                <c:pt idx="20">
                  <c:v>-7.1520000346936285E-4</c:v>
                </c:pt>
                <c:pt idx="21">
                  <c:v>1.4882499963277951E-3</c:v>
                </c:pt>
                <c:pt idx="23">
                  <c:v>-1.3590000016847625E-3</c:v>
                </c:pt>
                <c:pt idx="25">
                  <c:v>5.2872500018565916E-3</c:v>
                </c:pt>
                <c:pt idx="26">
                  <c:v>3.6464000004343688E-3</c:v>
                </c:pt>
                <c:pt idx="27">
                  <c:v>6.2141499947756529E-3</c:v>
                </c:pt>
                <c:pt idx="29">
                  <c:v>4.5047999956295826E-3</c:v>
                </c:pt>
                <c:pt idx="30">
                  <c:v>4.3586999963736162E-3</c:v>
                </c:pt>
                <c:pt idx="31">
                  <c:v>4.2243999996571802E-3</c:v>
                </c:pt>
                <c:pt idx="33">
                  <c:v>3.4212500031571835E-3</c:v>
                </c:pt>
                <c:pt idx="35">
                  <c:v>3.3697999970172532E-3</c:v>
                </c:pt>
                <c:pt idx="36">
                  <c:v>5.2262999961385503E-3</c:v>
                </c:pt>
                <c:pt idx="37">
                  <c:v>8.7869999697431922E-4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A8-444B-994A-9B9C6A200CA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Active!$M$21:$M$998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A8-444B-994A-9B9C6A200CA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plus>
            <c:minus>
              <c:numRef>
                <c:f>Active!$D$21:$D$998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5.0000000000000001E-4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6.9999999999999999E-4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5.0000000000000001E-4</c:v>
                  </c:pt>
                  <c:pt idx="13">
                    <c:v>5.0000000000000001E-4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5.0000000000000001E-4</c:v>
                  </c:pt>
                  <c:pt idx="18">
                    <c:v>8.0000000000000004E-4</c:v>
                  </c:pt>
                  <c:pt idx="19">
                    <c:v>1E-4</c:v>
                  </c:pt>
                  <c:pt idx="20">
                    <c:v>5.9999999999999995E-4</c:v>
                  </c:pt>
                  <c:pt idx="21">
                    <c:v>5.0000000000000001E-4</c:v>
                  </c:pt>
                  <c:pt idx="22">
                    <c:v>2.0000000000000001E-4</c:v>
                  </c:pt>
                  <c:pt idx="23">
                    <c:v>2.0000000000000001E-4</c:v>
                  </c:pt>
                  <c:pt idx="24">
                    <c:v>1E-4</c:v>
                  </c:pt>
                  <c:pt idx="25">
                    <c:v>5.0000000000000001E-4</c:v>
                  </c:pt>
                  <c:pt idx="26">
                    <c:v>4.0000000000000002E-4</c:v>
                  </c:pt>
                  <c:pt idx="27">
                    <c:v>2.0000000000000001E-4</c:v>
                  </c:pt>
                  <c:pt idx="28">
                    <c:v>1E-4</c:v>
                  </c:pt>
                  <c:pt idx="29">
                    <c:v>5.0000000000000001E-4</c:v>
                  </c:pt>
                  <c:pt idx="30">
                    <c:v>2.9999999999999997E-4</c:v>
                  </c:pt>
                  <c:pt idx="31">
                    <c:v>1E-3</c:v>
                  </c:pt>
                  <c:pt idx="32">
                    <c:v>1E-4</c:v>
                  </c:pt>
                  <c:pt idx="33">
                    <c:v>2.9999999999999997E-4</c:v>
                  </c:pt>
                  <c:pt idx="34">
                    <c:v>2.0000000000000001E-4</c:v>
                  </c:pt>
                  <c:pt idx="35">
                    <c:v>2.0000000000000001E-4</c:v>
                  </c:pt>
                  <c:pt idx="36">
                    <c:v>5.0000000000000001E-4</c:v>
                  </c:pt>
                  <c:pt idx="37">
                    <c:v>2E-3</c:v>
                  </c:pt>
                  <c:pt idx="38">
                    <c:v>0</c:v>
                  </c:pt>
                  <c:pt idx="39">
                    <c:v>8.9999999999999998E-4</c:v>
                  </c:pt>
                  <c:pt idx="40">
                    <c:v>1.8E-3</c:v>
                  </c:pt>
                  <c:pt idx="41">
                    <c:v>2.3999999999999998E-3</c:v>
                  </c:pt>
                  <c:pt idx="42">
                    <c:v>4.1000000000000003E-3</c:v>
                  </c:pt>
                  <c:pt idx="43">
                    <c:v>2.0000000000000001E-4</c:v>
                  </c:pt>
                  <c:pt idx="44">
                    <c:v>2.9999999999999997E-4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1.1000000000000001E-3</c:v>
                  </c:pt>
                  <c:pt idx="51">
                    <c:v>1E-3</c:v>
                  </c:pt>
                  <c:pt idx="52">
                    <c:v>2.9999999999999997E-4</c:v>
                  </c:pt>
                  <c:pt idx="53">
                    <c:v>1.1000000000000001E-3</c:v>
                  </c:pt>
                  <c:pt idx="54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Active!$N$21:$N$998</c:f>
              <c:numCache>
                <c:formatCode>General</c:formatCode>
                <c:ptCount val="97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5A8-444B-994A-9B9C6A200CA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Active!$O$21:$O$998</c:f>
              <c:numCache>
                <c:formatCode>General</c:formatCode>
                <c:ptCount val="978"/>
                <c:pt idx="0">
                  <c:v>-2.9462784811907362E-3</c:v>
                </c:pt>
                <c:pt idx="1">
                  <c:v>-2.9454216536613891E-3</c:v>
                </c:pt>
                <c:pt idx="2">
                  <c:v>-2.9437079986026943E-3</c:v>
                </c:pt>
                <c:pt idx="3">
                  <c:v>-2.9151470809577803E-3</c:v>
                </c:pt>
                <c:pt idx="4">
                  <c:v>-2.4798786960492907E-3</c:v>
                </c:pt>
                <c:pt idx="5">
                  <c:v>-1.9834899473806854E-3</c:v>
                </c:pt>
                <c:pt idx="6">
                  <c:v>-1.4968119107113508E-3</c:v>
                </c:pt>
                <c:pt idx="7">
                  <c:v>-4.9717979313936098E-4</c:v>
                </c:pt>
                <c:pt idx="8">
                  <c:v>-4.7775836914081904E-4</c:v>
                </c:pt>
                <c:pt idx="9">
                  <c:v>-2.2927838563006724E-4</c:v>
                </c:pt>
                <c:pt idx="10">
                  <c:v>-2.0985696163152573E-4</c:v>
                </c:pt>
                <c:pt idx="11">
                  <c:v>-1.870082275155947E-4</c:v>
                </c:pt>
                <c:pt idx="12">
                  <c:v>9.1746328698765877E-5</c:v>
                </c:pt>
                <c:pt idx="13">
                  <c:v>9.2603156228113475E-5</c:v>
                </c:pt>
                <c:pt idx="14">
                  <c:v>1.3658696940128078E-4</c:v>
                </c:pt>
                <c:pt idx="15">
                  <c:v>3.7478502255986357E-4</c:v>
                </c:pt>
                <c:pt idx="16">
                  <c:v>4.3247807620258984E-4</c:v>
                </c:pt>
                <c:pt idx="17">
                  <c:v>4.716065333761222E-4</c:v>
                </c:pt>
                <c:pt idx="18">
                  <c:v>4.7274897008191871E-4</c:v>
                </c:pt>
                <c:pt idx="19">
                  <c:v>6.9523851853579887E-4</c:v>
                </c:pt>
                <c:pt idx="20">
                  <c:v>7.4579134276729674E-4</c:v>
                </c:pt>
                <c:pt idx="21">
                  <c:v>7.7920761641184612E-4</c:v>
                </c:pt>
                <c:pt idx="22">
                  <c:v>7.7920761641184612E-4</c:v>
                </c:pt>
                <c:pt idx="23">
                  <c:v>7.8349175405858324E-4</c:v>
                </c:pt>
                <c:pt idx="24">
                  <c:v>7.8349175405858324E-4</c:v>
                </c:pt>
                <c:pt idx="25">
                  <c:v>9.9055840698420924E-4</c:v>
                </c:pt>
                <c:pt idx="26">
                  <c:v>1.0245458989816573E-3</c:v>
                </c:pt>
                <c:pt idx="27">
                  <c:v>1.057390954273308E-3</c:v>
                </c:pt>
                <c:pt idx="28">
                  <c:v>1.057390954273308E-3</c:v>
                </c:pt>
                <c:pt idx="29">
                  <c:v>1.0885223545062644E-3</c:v>
                </c:pt>
                <c:pt idx="30">
                  <c:v>1.3324325911938306E-3</c:v>
                </c:pt>
                <c:pt idx="31">
                  <c:v>1.3330038095467284E-3</c:v>
                </c:pt>
                <c:pt idx="32">
                  <c:v>1.3447137857811433E-3</c:v>
                </c:pt>
                <c:pt idx="33">
                  <c:v>1.3447137857811433E-3</c:v>
                </c:pt>
                <c:pt idx="34">
                  <c:v>1.3455706133104909E-3</c:v>
                </c:pt>
                <c:pt idx="35">
                  <c:v>1.3455706133104909E-3</c:v>
                </c:pt>
                <c:pt idx="36">
                  <c:v>1.3712754391909136E-3</c:v>
                </c:pt>
                <c:pt idx="37">
                  <c:v>1.6751636029327978E-3</c:v>
                </c:pt>
                <c:pt idx="38">
                  <c:v>1.9276421149138382E-3</c:v>
                </c:pt>
                <c:pt idx="39">
                  <c:v>2.0030429374964112E-3</c:v>
                </c:pt>
                <c:pt idx="40">
                  <c:v>2.0047565925551056E-3</c:v>
                </c:pt>
                <c:pt idx="41">
                  <c:v>2.2252468767738421E-3</c:v>
                </c:pt>
                <c:pt idx="42">
                  <c:v>2.5125697082816765E-3</c:v>
                </c:pt>
                <c:pt idx="43">
                  <c:v>3.1963180767009183E-3</c:v>
                </c:pt>
                <c:pt idx="44">
                  <c:v>3.2006022143476554E-3</c:v>
                </c:pt>
                <c:pt idx="45">
                  <c:v>3.2454428550501698E-3</c:v>
                </c:pt>
                <c:pt idx="46">
                  <c:v>3.4836409082087526E-3</c:v>
                </c:pt>
                <c:pt idx="47">
                  <c:v>3.4836409082087526E-3</c:v>
                </c:pt>
                <c:pt idx="48">
                  <c:v>3.8106634152430185E-3</c:v>
                </c:pt>
                <c:pt idx="49">
                  <c:v>3.8663572046506002E-3</c:v>
                </c:pt>
                <c:pt idx="50">
                  <c:v>4.0902747989867263E-3</c:v>
                </c:pt>
                <c:pt idx="51">
                  <c:v>4.0988430742802005E-3</c:v>
                </c:pt>
                <c:pt idx="52">
                  <c:v>4.3313289439098008E-3</c:v>
                </c:pt>
                <c:pt idx="53">
                  <c:v>4.4027312380220856E-3</c:v>
                </c:pt>
                <c:pt idx="54">
                  <c:v>4.4587106366061171E-3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5A8-444B-994A-9B9C6A200CAE}"/>
            </c:ext>
          </c:extLst>
        </c:ser>
        <c:ser>
          <c:idx val="8"/>
          <c:order val="8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Active!$AW$2:$AW$72</c:f>
              <c:numCache>
                <c:formatCode>General</c:formatCode>
                <c:ptCount val="71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  <c:pt idx="67">
                  <c:v>9400</c:v>
                </c:pt>
                <c:pt idx="68">
                  <c:v>9600</c:v>
                </c:pt>
                <c:pt idx="69">
                  <c:v>9800</c:v>
                </c:pt>
                <c:pt idx="70">
                  <c:v>10000</c:v>
                </c:pt>
              </c:numCache>
            </c:numRef>
          </c:xVal>
          <c:yVal>
            <c:numRef>
              <c:f>Active!$AX$2:$AX$72</c:f>
              <c:numCache>
                <c:formatCode>General</c:formatCode>
                <c:ptCount val="71"/>
                <c:pt idx="0">
                  <c:v>-8.0366998911384369E-4</c:v>
                </c:pt>
                <c:pt idx="1">
                  <c:v>-2.083320319087307E-3</c:v>
                </c:pt>
                <c:pt idx="2">
                  <c:v>-3.1461658591773693E-3</c:v>
                </c:pt>
                <c:pt idx="3">
                  <c:v>-3.9504713097576749E-3</c:v>
                </c:pt>
                <c:pt idx="4">
                  <c:v>-4.5134433963541446E-3</c:v>
                </c:pt>
                <c:pt idx="5">
                  <c:v>-4.857498452121101E-3</c:v>
                </c:pt>
                <c:pt idx="6">
                  <c:v>-4.9992754930893125E-3</c:v>
                </c:pt>
                <c:pt idx="7">
                  <c:v>-4.9499141143356821E-3</c:v>
                </c:pt>
                <c:pt idx="8">
                  <c:v>-4.7194999320930133E-3</c:v>
                </c:pt>
                <c:pt idx="9">
                  <c:v>-4.3156246977351514E-3</c:v>
                </c:pt>
                <c:pt idx="10">
                  <c:v>-3.7388673082088169E-3</c:v>
                </c:pt>
                <c:pt idx="11">
                  <c:v>-2.9844943672867712E-3</c:v>
                </c:pt>
                <c:pt idx="12">
                  <c:v>-2.0478375475043989E-3</c:v>
                </c:pt>
                <c:pt idx="13">
                  <c:v>-9.2382370101773393E-4</c:v>
                </c:pt>
                <c:pt idx="14">
                  <c:v>3.9652051783812311E-4</c:v>
                </c:pt>
                <c:pt idx="15">
                  <c:v>1.9209403384654305E-3</c:v>
                </c:pt>
                <c:pt idx="16">
                  <c:v>3.6343115436848488E-3</c:v>
                </c:pt>
                <c:pt idx="17">
                  <c:v>5.4054763006682258E-3</c:v>
                </c:pt>
                <c:pt idx="18">
                  <c:v>6.5582158957035487E-3</c:v>
                </c:pt>
                <c:pt idx="19">
                  <c:v>6.0168350935530853E-3</c:v>
                </c:pt>
                <c:pt idx="20">
                  <c:v>4.669142388077206E-3</c:v>
                </c:pt>
                <c:pt idx="21">
                  <c:v>3.4183562870586312E-3</c:v>
                </c:pt>
                <c:pt idx="22">
                  <c:v>2.4204235909113716E-3</c:v>
                </c:pt>
                <c:pt idx="23">
                  <c:v>1.6746765558625504E-3</c:v>
                </c:pt>
                <c:pt idx="24">
                  <c:v>1.1589063566324392E-3</c:v>
                </c:pt>
                <c:pt idx="25">
                  <c:v>8.5295844480153546E-4</c:v>
                </c:pt>
                <c:pt idx="26">
                  <c:v>7.4345683521261433E-4</c:v>
                </c:pt>
                <c:pt idx="27">
                  <c:v>8.2011111534264179E-4</c:v>
                </c:pt>
                <c:pt idx="28">
                  <c:v>1.0734378978380895E-3</c:v>
                </c:pt>
                <c:pt idx="29">
                  <c:v>1.4989749199212738E-3</c:v>
                </c:pt>
                <c:pt idx="30">
                  <c:v>2.0994310317749903E-3</c:v>
                </c:pt>
                <c:pt idx="31">
                  <c:v>2.8799690227834887E-3</c:v>
                </c:pt>
                <c:pt idx="32">
                  <c:v>3.844934119108192E-3</c:v>
                </c:pt>
                <c:pt idx="33">
                  <c:v>5.0012009111271545E-3</c:v>
                </c:pt>
                <c:pt idx="34">
                  <c:v>6.3585505689218568E-3</c:v>
                </c:pt>
                <c:pt idx="35">
                  <c:v>7.9180555626037433E-3</c:v>
                </c:pt>
                <c:pt idx="36">
                  <c:v>9.6299009738256662E-3</c:v>
                </c:pt>
                <c:pt idx="37">
                  <c:v>1.1184387385199066E-2</c:v>
                </c:pt>
                <c:pt idx="38">
                  <c:v>1.1483342926564121E-2</c:v>
                </c:pt>
                <c:pt idx="39">
                  <c:v>1.0296267066351967E-2</c:v>
                </c:pt>
                <c:pt idx="40">
                  <c:v>8.8886909434825259E-3</c:v>
                </c:pt>
                <c:pt idx="41">
                  <c:v>7.6955273562898524E-3</c:v>
                </c:pt>
                <c:pt idx="42">
                  <c:v>6.7609864657029676E-3</c:v>
                </c:pt>
                <c:pt idx="43">
                  <c:v>6.0681977711484585E-3</c:v>
                </c:pt>
                <c:pt idx="44">
                  <c:v>5.5946981392403028E-3</c:v>
                </c:pt>
                <c:pt idx="45">
                  <c:v>5.3237170254767313E-3</c:v>
                </c:pt>
                <c:pt idx="46">
                  <c:v>5.2440600550616888E-3</c:v>
                </c:pt>
                <c:pt idx="47">
                  <c:v>5.3456334956881145E-3</c:v>
                </c:pt>
                <c:pt idx="48">
                  <c:v>5.6207517601468112E-3</c:v>
                </c:pt>
                <c:pt idx="49">
                  <c:v>6.0686980713267483E-3</c:v>
                </c:pt>
                <c:pt idx="50">
                  <c:v>6.6941623997922878E-3</c:v>
                </c:pt>
                <c:pt idx="51">
                  <c:v>7.5018349053665046E-3</c:v>
                </c:pt>
                <c:pt idx="52">
                  <c:v>8.4967399208777245E-3</c:v>
                </c:pt>
                <c:pt idx="53">
                  <c:v>9.687788024878366E-3</c:v>
                </c:pt>
                <c:pt idx="54">
                  <c:v>1.1082867994948684E-2</c:v>
                </c:pt>
                <c:pt idx="55">
                  <c:v>1.2667694162719151E-2</c:v>
                </c:pt>
                <c:pt idx="56">
                  <c:v>1.431537178190544E-2</c:v>
                </c:pt>
                <c:pt idx="57">
                  <c:v>1.5365954567956447E-2</c:v>
                </c:pt>
                <c:pt idx="58">
                  <c:v>1.472781306977515E-2</c:v>
                </c:pt>
                <c:pt idx="59">
                  <c:v>1.3257470822393333E-2</c:v>
                </c:pt>
                <c:pt idx="60">
                  <c:v>1.1876939379038668E-2</c:v>
                </c:pt>
                <c:pt idx="61">
                  <c:v>1.0748632358518424E-2</c:v>
                </c:pt>
                <c:pt idx="62">
                  <c:v>9.8728489620776919E-3</c:v>
                </c:pt>
                <c:pt idx="63">
                  <c:v>9.2274602792076568E-3</c:v>
                </c:pt>
                <c:pt idx="64">
                  <c:v>8.7921999468125126E-3</c:v>
                </c:pt>
                <c:pt idx="65">
                  <c:v>8.5535858210638409E-3</c:v>
                </c:pt>
                <c:pt idx="66">
                  <c:v>8.5013134107130642E-3</c:v>
                </c:pt>
                <c:pt idx="67">
                  <c:v>8.6258585882564888E-3</c:v>
                </c:pt>
                <c:pt idx="68">
                  <c:v>8.9226256428879026E-3</c:v>
                </c:pt>
                <c:pt idx="69">
                  <c:v>9.3942207645295959E-3</c:v>
                </c:pt>
                <c:pt idx="70">
                  <c:v>1.0045812556556469E-2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5A8-444B-994A-9B9C6A200CAE}"/>
            </c:ext>
          </c:extLst>
        </c:ser>
        <c:ser>
          <c:idx val="9"/>
          <c:order val="9"/>
          <c:tx>
            <c:strRef>
              <c:f>Active!$U$20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Active!$F$21:$F$998</c:f>
              <c:numCache>
                <c:formatCode>General</c:formatCode>
                <c:ptCount val="978"/>
                <c:pt idx="0">
                  <c:v>0.5</c:v>
                </c:pt>
                <c:pt idx="1">
                  <c:v>2</c:v>
                </c:pt>
                <c:pt idx="2">
                  <c:v>5</c:v>
                </c:pt>
                <c:pt idx="3">
                  <c:v>55</c:v>
                </c:pt>
                <c:pt idx="4">
                  <c:v>817</c:v>
                </c:pt>
                <c:pt idx="5">
                  <c:v>1686</c:v>
                </c:pt>
                <c:pt idx="6">
                  <c:v>2538</c:v>
                </c:pt>
                <c:pt idx="7">
                  <c:v>4288</c:v>
                </c:pt>
                <c:pt idx="8">
                  <c:v>4322</c:v>
                </c:pt>
                <c:pt idx="9">
                  <c:v>4757</c:v>
                </c:pt>
                <c:pt idx="10">
                  <c:v>4791</c:v>
                </c:pt>
                <c:pt idx="11">
                  <c:v>4831</c:v>
                </c:pt>
                <c:pt idx="12">
                  <c:v>5319</c:v>
                </c:pt>
                <c:pt idx="13">
                  <c:v>5320.5</c:v>
                </c:pt>
                <c:pt idx="14">
                  <c:v>5397.5</c:v>
                </c:pt>
                <c:pt idx="15">
                  <c:v>5814.5</c:v>
                </c:pt>
                <c:pt idx="16">
                  <c:v>5915.5</c:v>
                </c:pt>
                <c:pt idx="17">
                  <c:v>5984</c:v>
                </c:pt>
                <c:pt idx="18">
                  <c:v>5986</c:v>
                </c:pt>
                <c:pt idx="19">
                  <c:v>6375.5</c:v>
                </c:pt>
                <c:pt idx="20">
                  <c:v>6464</c:v>
                </c:pt>
                <c:pt idx="21">
                  <c:v>6522.5</c:v>
                </c:pt>
                <c:pt idx="22">
                  <c:v>6522.5</c:v>
                </c:pt>
                <c:pt idx="23">
                  <c:v>6530</c:v>
                </c:pt>
                <c:pt idx="24">
                  <c:v>6530</c:v>
                </c:pt>
                <c:pt idx="25">
                  <c:v>6892.5</c:v>
                </c:pt>
                <c:pt idx="26">
                  <c:v>6952</c:v>
                </c:pt>
                <c:pt idx="27">
                  <c:v>7009.5</c:v>
                </c:pt>
                <c:pt idx="28">
                  <c:v>7009.5</c:v>
                </c:pt>
                <c:pt idx="29">
                  <c:v>7064</c:v>
                </c:pt>
                <c:pt idx="30">
                  <c:v>7491</c:v>
                </c:pt>
                <c:pt idx="31">
                  <c:v>7492</c:v>
                </c:pt>
                <c:pt idx="32">
                  <c:v>7512.5</c:v>
                </c:pt>
                <c:pt idx="33">
                  <c:v>7512.5</c:v>
                </c:pt>
                <c:pt idx="34">
                  <c:v>7514</c:v>
                </c:pt>
                <c:pt idx="35">
                  <c:v>7514</c:v>
                </c:pt>
                <c:pt idx="36">
                  <c:v>7559</c:v>
                </c:pt>
                <c:pt idx="37">
                  <c:v>8091</c:v>
                </c:pt>
                <c:pt idx="38">
                  <c:v>8533</c:v>
                </c:pt>
                <c:pt idx="39">
                  <c:v>8665</c:v>
                </c:pt>
                <c:pt idx="40">
                  <c:v>8668</c:v>
                </c:pt>
                <c:pt idx="41">
                  <c:v>9054</c:v>
                </c:pt>
                <c:pt idx="42">
                  <c:v>9557</c:v>
                </c:pt>
                <c:pt idx="43">
                  <c:v>10754</c:v>
                </c:pt>
                <c:pt idx="44">
                  <c:v>10761.5</c:v>
                </c:pt>
                <c:pt idx="45">
                  <c:v>10840</c:v>
                </c:pt>
                <c:pt idx="46">
                  <c:v>11257</c:v>
                </c:pt>
                <c:pt idx="47">
                  <c:v>11257</c:v>
                </c:pt>
                <c:pt idx="48">
                  <c:v>11829.5</c:v>
                </c:pt>
                <c:pt idx="49">
                  <c:v>11927</c:v>
                </c:pt>
                <c:pt idx="50">
                  <c:v>12319</c:v>
                </c:pt>
                <c:pt idx="51">
                  <c:v>12334</c:v>
                </c:pt>
                <c:pt idx="52">
                  <c:v>12741</c:v>
                </c:pt>
                <c:pt idx="53">
                  <c:v>12866</c:v>
                </c:pt>
                <c:pt idx="54">
                  <c:v>12964</c:v>
                </c:pt>
              </c:numCache>
            </c:numRef>
          </c:xVal>
          <c:yVal>
            <c:numRef>
              <c:f>Active!$U$21:$U$998</c:f>
              <c:numCache>
                <c:formatCode>General</c:formatCode>
                <c:ptCount val="978"/>
                <c:pt idx="5">
                  <c:v>-1.0729800000262912E-2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5A8-444B-994A-9B9C6A200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387584"/>
        <c:axId val="1"/>
      </c:scatterChart>
      <c:valAx>
        <c:axId val="5673875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59208498519272"/>
              <c:y val="0.857145079087336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14504881450491E-2"/>
              <c:y val="0.388889999861128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7387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225956065115292"/>
          <c:y val="0.93121943090447024"/>
          <c:w val="0.85216295661787034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V404 And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'in active'!$H$20:$H$20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active'!$D$21:$D$234</c:f>
                <c:numCache>
                  <c:formatCode>General</c:formatCode>
                  <c:ptCount val="21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active'!$D$21:$D$234</c:f>
                <c:numCache>
                  <c:formatCode>General</c:formatCode>
                  <c:ptCount val="21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active'!$H$21:$H$994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A6-41E5-9AC5-AA7B79151187}"/>
            </c:ext>
          </c:extLst>
        </c:ser>
        <c:ser>
          <c:idx val="1"/>
          <c:order val="1"/>
          <c:tx>
            <c:strRef>
              <c:f>'in active'!$I$20:$I$20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active'!$I$21:$I$994</c:f>
              <c:numCache>
                <c:formatCode>General</c:formatCode>
                <c:ptCount val="974"/>
                <c:pt idx="9">
                  <c:v>4.3070100000477396E-3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A6-41E5-9AC5-AA7B79151187}"/>
            </c:ext>
          </c:extLst>
        </c:ser>
        <c:ser>
          <c:idx val="3"/>
          <c:order val="2"/>
          <c:tx>
            <c:strRef>
              <c:f>'in active'!$J$20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active'!$J$21:$J$994</c:f>
              <c:numCache>
                <c:formatCode>General</c:formatCode>
                <c:ptCount val="974"/>
                <c:pt idx="7">
                  <c:v>2.0825000028708018E-3</c:v>
                </c:pt>
                <c:pt idx="8">
                  <c:v>1.5533600017079152E-3</c:v>
                </c:pt>
                <c:pt idx="11">
                  <c:v>5.149470001924783E-3</c:v>
                </c:pt>
                <c:pt idx="24">
                  <c:v>1.0911060002399608E-2</c:v>
                </c:pt>
                <c:pt idx="32">
                  <c:v>9.3848700053058565E-3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A6-41E5-9AC5-AA7B79151187}"/>
            </c:ext>
          </c:extLst>
        </c:ser>
        <c:ser>
          <c:idx val="4"/>
          <c:order val="3"/>
          <c:tx>
            <c:strRef>
              <c:f>'in active'!$K$20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active'!$K$21:$K$994</c:f>
              <c:numCache>
                <c:formatCode>General</c:formatCode>
                <c:ptCount val="974"/>
                <c:pt idx="0">
                  <c:v>3.2703750039217994E-3</c:v>
                </c:pt>
                <c:pt idx="1">
                  <c:v>1.1205600021639839E-3</c:v>
                </c:pt>
                <c:pt idx="2">
                  <c:v>5.2093000704189762E-4</c:v>
                </c:pt>
                <c:pt idx="3">
                  <c:v>7.6043000444769859E-4</c:v>
                </c:pt>
                <c:pt idx="4">
                  <c:v>1.5441000141436234E-4</c:v>
                </c:pt>
                <c:pt idx="6">
                  <c:v>0</c:v>
                </c:pt>
                <c:pt idx="10">
                  <c:v>2.6378699985798448E-3</c:v>
                </c:pt>
                <c:pt idx="12">
                  <c:v>2.7429900073911995E-3</c:v>
                </c:pt>
                <c:pt idx="13">
                  <c:v>1.6931749996729195E-3</c:v>
                </c:pt>
                <c:pt idx="14">
                  <c:v>2.6460049994057044E-3</c:v>
                </c:pt>
                <c:pt idx="15">
                  <c:v>1.9774350002990104E-3</c:v>
                </c:pt>
                <c:pt idx="16">
                  <c:v>3.3332250022795051E-3</c:v>
                </c:pt>
                <c:pt idx="17">
                  <c:v>7.9583400001865812E-3</c:v>
                </c:pt>
                <c:pt idx="18">
                  <c:v>1.9919199985451996E-3</c:v>
                </c:pt>
                <c:pt idx="19">
                  <c:v>5.1466250006342307E-3</c:v>
                </c:pt>
                <c:pt idx="20">
                  <c:v>6.017539999447763E-3</c:v>
                </c:pt>
                <c:pt idx="21">
                  <c:v>8.4747549990424886E-3</c:v>
                </c:pt>
                <c:pt idx="22">
                  <c:v>5.5256799969356507E-3</c:v>
                </c:pt>
                <c:pt idx="23">
                  <c:v>1.2487055006204173E-2</c:v>
                </c:pt>
                <c:pt idx="24">
                  <c:v>1.0911060002399608E-2</c:v>
                </c:pt>
                <c:pt idx="25">
                  <c:v>1.3601484999526292E-2</c:v>
                </c:pt>
                <c:pt idx="26">
                  <c:v>1.1891540001670364E-2</c:v>
                </c:pt>
                <c:pt idx="27">
                  <c:v>1.2210870001581497E-2</c:v>
                </c:pt>
                <c:pt idx="28">
                  <c:v>1.2077660001523327E-2</c:v>
                </c:pt>
                <c:pt idx="29">
                  <c:v>1.1296855002001394E-2</c:v>
                </c:pt>
                <c:pt idx="30">
                  <c:v>1.1147040000651032E-2</c:v>
                </c:pt>
                <c:pt idx="31">
                  <c:v>1.3152589999663178E-2</c:v>
                </c:pt>
                <c:pt idx="32">
                  <c:v>9.3848700053058565E-3</c:v>
                </c:pt>
                <c:pt idx="33">
                  <c:v>7.4060500046471134E-3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  <c:pt idx="37">
                  <c:v>6.2990100050228648E-3</c:v>
                </c:pt>
                <c:pt idx="38">
                  <c:v>5.5117700030677952E-3</c:v>
                </c:pt>
                <c:pt idx="39">
                  <c:v>1.002337499812711E-2</c:v>
                </c:pt>
                <c:pt idx="40">
                  <c:v>1.0829665006895084E-2</c:v>
                </c:pt>
                <c:pt idx="41">
                  <c:v>1.0846640005183872E-2</c:v>
                </c:pt>
                <c:pt idx="42">
                  <c:v>1.0997564997524023E-2</c:v>
                </c:pt>
                <c:pt idx="43">
                  <c:v>1.1390580002625939E-2</c:v>
                </c:pt>
                <c:pt idx="44">
                  <c:v>1.1242009997658897E-2</c:v>
                </c:pt>
                <c:pt idx="45">
                  <c:v>6.0292850030236878E-3</c:v>
                </c:pt>
                <c:pt idx="46">
                  <c:v>8.3913100024801679E-3</c:v>
                </c:pt>
                <c:pt idx="47">
                  <c:v>7.6748400024371222E-3</c:v>
                </c:pt>
                <c:pt idx="48">
                  <c:v>7.5583700017887168E-3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A6-41E5-9AC5-AA7B79151187}"/>
            </c:ext>
          </c:extLst>
        </c:ser>
        <c:ser>
          <c:idx val="2"/>
          <c:order val="4"/>
          <c:tx>
            <c:strRef>
              <c:f>'in active'!$L$20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active'!$L$21:$L$994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A6-41E5-9AC5-AA7B79151187}"/>
            </c:ext>
          </c:extLst>
        </c:ser>
        <c:ser>
          <c:idx val="5"/>
          <c:order val="5"/>
          <c:tx>
            <c:strRef>
              <c:f>'in active'!$M$20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active'!$M$21:$M$994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A6-41E5-9AC5-AA7B79151187}"/>
            </c:ext>
          </c:extLst>
        </c:ser>
        <c:ser>
          <c:idx val="6"/>
          <c:order val="6"/>
          <c:tx>
            <c:strRef>
              <c:f>'in active'!$N$20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active'!$N$21:$N$994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A6-41E5-9AC5-AA7B79151187}"/>
            </c:ext>
          </c:extLst>
        </c:ser>
        <c:ser>
          <c:idx val="7"/>
          <c:order val="7"/>
          <c:tx>
            <c:strRef>
              <c:f>'in active'!$O$20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active'!$O$21:$O$994</c:f>
              <c:numCache>
                <c:formatCode>General</c:formatCode>
                <c:ptCount val="974"/>
                <c:pt idx="0">
                  <c:v>8.0197561365271406E-4</c:v>
                </c:pt>
                <c:pt idx="1">
                  <c:v>8.0326351001426891E-4</c:v>
                </c:pt>
                <c:pt idx="2">
                  <c:v>8.0583930273737774E-4</c:v>
                </c:pt>
                <c:pt idx="3">
                  <c:v>8.4876918145586127E-4</c:v>
                </c:pt>
                <c:pt idx="4">
                  <c:v>1.5030205331255533E-3</c:v>
                </c:pt>
                <c:pt idx="5">
                  <c:v>2.2491418252528006E-3</c:v>
                </c:pt>
                <c:pt idx="6">
                  <c:v>2.980666958615763E-3</c:v>
                </c:pt>
                <c:pt idx="7">
                  <c:v>4.4832127137626934E-3</c:v>
                </c:pt>
                <c:pt idx="8">
                  <c:v>4.5124050312912618E-3</c:v>
                </c:pt>
                <c:pt idx="9">
                  <c:v>4.8858949761420708E-3</c:v>
                </c:pt>
                <c:pt idx="10">
                  <c:v>4.9150872936706393E-3</c:v>
                </c:pt>
                <c:pt idx="11">
                  <c:v>4.9494311966454263E-3</c:v>
                </c:pt>
                <c:pt idx="12">
                  <c:v>5.3684268129378272E-3</c:v>
                </c:pt>
                <c:pt idx="13">
                  <c:v>5.3697147092993825E-3</c:v>
                </c:pt>
                <c:pt idx="14">
                  <c:v>5.4358267225258468E-3</c:v>
                </c:pt>
                <c:pt idx="15">
                  <c:v>5.7938619110380011E-3</c:v>
                </c:pt>
                <c:pt idx="16">
                  <c:v>5.8805802660493386E-3</c:v>
                </c:pt>
                <c:pt idx="17">
                  <c:v>5.9393941998936613E-3</c:v>
                </c:pt>
                <c:pt idx="18">
                  <c:v>5.9411113950424005E-3</c:v>
                </c:pt>
                <c:pt idx="19">
                  <c:v>6.2755351502593888E-3</c:v>
                </c:pt>
                <c:pt idx="20">
                  <c:v>6.3515210355911053E-3</c:v>
                </c:pt>
                <c:pt idx="21">
                  <c:v>6.4017489936917301E-3</c:v>
                </c:pt>
                <c:pt idx="22">
                  <c:v>6.408188475499503E-3</c:v>
                </c:pt>
                <c:pt idx="23">
                  <c:v>6.7194300962085101E-3</c:v>
                </c:pt>
                <c:pt idx="24">
                  <c:v>6.7705166518835062E-3</c:v>
                </c:pt>
                <c:pt idx="25">
                  <c:v>6.8198860124097623E-3</c:v>
                </c:pt>
                <c:pt idx="26">
                  <c:v>6.8666795802129095E-3</c:v>
                </c:pt>
                <c:pt idx="27">
                  <c:v>7.2333007444687607E-3</c:v>
                </c:pt>
                <c:pt idx="28">
                  <c:v>7.2341593420431304E-3</c:v>
                </c:pt>
                <c:pt idx="29">
                  <c:v>7.2517605923177082E-3</c:v>
                </c:pt>
                <c:pt idx="30">
                  <c:v>7.2530484886792626E-3</c:v>
                </c:pt>
                <c:pt idx="31">
                  <c:v>7.2916853795258986E-3</c:v>
                </c:pt>
                <c:pt idx="32">
                  <c:v>7.7484592890905649E-3</c:v>
                </c:pt>
                <c:pt idx="33">
                  <c:v>8.1279594169619621E-3</c:v>
                </c:pt>
                <c:pt idx="34">
                  <c:v>8.2412942967787575E-3</c:v>
                </c:pt>
                <c:pt idx="35">
                  <c:v>8.2438700895018681E-3</c:v>
                </c:pt>
                <c:pt idx="36">
                  <c:v>8.5752887532085618E-3</c:v>
                </c:pt>
                <c:pt idx="37">
                  <c:v>9.0071633331165087E-3</c:v>
                </c:pt>
                <c:pt idx="38">
                  <c:v>9.5601001710105792E-3</c:v>
                </c:pt>
                <c:pt idx="39">
                  <c:v>9.9889696594082297E-3</c:v>
                </c:pt>
                <c:pt idx="40">
                  <c:v>1.0032758135701085E-2</c:v>
                </c:pt>
                <c:pt idx="41">
                  <c:v>1.0034904629637008E-2</c:v>
                </c:pt>
                <c:pt idx="42">
                  <c:v>1.0041344111444781E-2</c:v>
                </c:pt>
                <c:pt idx="43">
                  <c:v>1.01087440210328E-2</c:v>
                </c:pt>
                <c:pt idx="44">
                  <c:v>1.0466779209544953E-2</c:v>
                </c:pt>
                <c:pt idx="45">
                  <c:v>1.0958326320871592E-2</c:v>
                </c:pt>
                <c:pt idx="46">
                  <c:v>1.1042039584372635E-2</c:v>
                </c:pt>
                <c:pt idx="47">
                  <c:v>1.1391488797141094E-2</c:v>
                </c:pt>
                <c:pt idx="48">
                  <c:v>1.1740938009909552E-2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A6-41E5-9AC5-AA7B79151187}"/>
            </c:ext>
          </c:extLst>
        </c:ser>
        <c:ser>
          <c:idx val="8"/>
          <c:order val="8"/>
          <c:tx>
            <c:strRef>
              <c:f>'in active'!$AX$1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 active'!$AW$2:$AW$68</c:f>
              <c:numCache>
                <c:formatCode>General</c:formatCode>
                <c:ptCount val="67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</c:numCache>
            </c:numRef>
          </c:xVal>
          <c:yVal>
            <c:numRef>
              <c:f>'in active'!$AX$2:$AX$68</c:f>
              <c:numCache>
                <c:formatCode>General</c:formatCode>
                <c:ptCount val="67"/>
                <c:pt idx="0">
                  <c:v>-5.0634985701180921E-3</c:v>
                </c:pt>
                <c:pt idx="1">
                  <c:v>-3.4165718341365968E-3</c:v>
                </c:pt>
                <c:pt idx="2">
                  <c:v>-1.2477964190213615E-3</c:v>
                </c:pt>
                <c:pt idx="3">
                  <c:v>1.6659902032636702E-3</c:v>
                </c:pt>
                <c:pt idx="4">
                  <c:v>4.0671613724383915E-3</c:v>
                </c:pt>
                <c:pt idx="5">
                  <c:v>3.6611740968172297E-3</c:v>
                </c:pt>
                <c:pt idx="6">
                  <c:v>2.5612790331170977E-3</c:v>
                </c:pt>
                <c:pt idx="7">
                  <c:v>1.4854701276263579E-3</c:v>
                </c:pt>
                <c:pt idx="8">
                  <c:v>5.3805824830231003E-4</c:v>
                </c:pt>
                <c:pt idx="9">
                  <c:v>-2.6435758020015702E-4</c:v>
                </c:pt>
                <c:pt idx="10">
                  <c:v>-9.2423737527987408E-4</c:v>
                </c:pt>
                <c:pt idx="11">
                  <c:v>-1.4349892638059704E-3</c:v>
                </c:pt>
                <c:pt idx="12">
                  <c:v>-1.7819287163220159E-3</c:v>
                </c:pt>
                <c:pt idx="13">
                  <c:v>-1.9638808273504224E-3</c:v>
                </c:pt>
                <c:pt idx="14">
                  <c:v>-1.9928838789064298E-3</c:v>
                </c:pt>
                <c:pt idx="15">
                  <c:v>-1.869706597403114E-3</c:v>
                </c:pt>
                <c:pt idx="16">
                  <c:v>-1.5722569929342667E-3</c:v>
                </c:pt>
                <c:pt idx="17">
                  <c:v>-1.0709816333595661E-3</c:v>
                </c:pt>
                <c:pt idx="18">
                  <c:v>-3.4040662792584383E-4</c:v>
                </c:pt>
                <c:pt idx="19">
                  <c:v>6.5613607825380435E-4</c:v>
                </c:pt>
                <c:pt idx="20">
                  <c:v>1.9856775423163974E-3</c:v>
                </c:pt>
                <c:pt idx="21">
                  <c:v>3.7599083622492802E-3</c:v>
                </c:pt>
                <c:pt idx="22">
                  <c:v>6.174518884047386E-3</c:v>
                </c:pt>
                <c:pt idx="23">
                  <c:v>9.1279620818721218E-3</c:v>
                </c:pt>
                <c:pt idx="24">
                  <c:v>9.76806420510868E-3</c:v>
                </c:pt>
                <c:pt idx="25">
                  <c:v>8.6708108864264159E-3</c:v>
                </c:pt>
                <c:pt idx="26">
                  <c:v>7.4311116997764952E-3</c:v>
                </c:pt>
                <c:pt idx="27">
                  <c:v>6.2914121564812773E-3</c:v>
                </c:pt>
                <c:pt idx="28">
                  <c:v>5.2935599726909579E-3</c:v>
                </c:pt>
                <c:pt idx="29">
                  <c:v>4.4396083599117613E-3</c:v>
                </c:pt>
                <c:pt idx="30">
                  <c:v>3.7297363521164198E-3</c:v>
                </c:pt>
                <c:pt idx="31">
                  <c:v>3.1772613750693985E-3</c:v>
                </c:pt>
                <c:pt idx="32">
                  <c:v>2.7917389805207238E-3</c:v>
                </c:pt>
                <c:pt idx="33">
                  <c:v>2.5650341547531407E-3</c:v>
                </c:pt>
                <c:pt idx="34">
                  <c:v>2.4880066247111397E-3</c:v>
                </c:pt>
                <c:pt idx="35">
                  <c:v>2.5726745143811207E-3</c:v>
                </c:pt>
                <c:pt idx="36">
                  <c:v>2.8477877712228634E-3</c:v>
                </c:pt>
                <c:pt idx="37">
                  <c:v>3.340386417916519E-3</c:v>
                </c:pt>
                <c:pt idx="38">
                  <c:v>4.0789338878623547E-3</c:v>
                </c:pt>
                <c:pt idx="39">
                  <c:v>5.1147872420450047E-3</c:v>
                </c:pt>
                <c:pt idx="40">
                  <c:v>6.5360268701894408E-3</c:v>
                </c:pt>
                <c:pt idx="41">
                  <c:v>8.4922247222105184E-3</c:v>
                </c:pt>
                <c:pt idx="42">
                  <c:v>1.1199554467108708E-2</c:v>
                </c:pt>
                <c:pt idx="43">
                  <c:v>1.3168530692917983E-2</c:v>
                </c:pt>
                <c:pt idx="44">
                  <c:v>1.2393972612648638E-2</c:v>
                </c:pt>
                <c:pt idx="45">
                  <c:v>1.1031687302607757E-2</c:v>
                </c:pt>
                <c:pt idx="46">
                  <c:v>9.7074322084408169E-3</c:v>
                </c:pt>
                <c:pt idx="47">
                  <c:v>8.5141286111127257E-3</c:v>
                </c:pt>
                <c:pt idx="48">
                  <c:v>7.4658678562817384E-3</c:v>
                </c:pt>
                <c:pt idx="49">
                  <c:v>6.5601023010118898E-3</c:v>
                </c:pt>
                <c:pt idx="50">
                  <c:v>5.8044308671232224E-3</c:v>
                </c:pt>
                <c:pt idx="51">
                  <c:v>5.2132700568878476E-3</c:v>
                </c:pt>
                <c:pt idx="52">
                  <c:v>4.7864872248182403E-3</c:v>
                </c:pt>
                <c:pt idx="53">
                  <c:v>4.5119584076431215E-3</c:v>
                </c:pt>
                <c:pt idx="54">
                  <c:v>4.3904420346758902E-3</c:v>
                </c:pt>
                <c:pt idx="55">
                  <c:v>4.4452138262844297E-3</c:v>
                </c:pt>
                <c:pt idx="56">
                  <c:v>4.7056333970066141E-3</c:v>
                </c:pt>
                <c:pt idx="57">
                  <c:v>5.1972071150934553E-3</c:v>
                </c:pt>
                <c:pt idx="58">
                  <c:v>5.9582004293182722E-3</c:v>
                </c:pt>
                <c:pt idx="59">
                  <c:v>7.0580996815198527E-3</c:v>
                </c:pt>
                <c:pt idx="60">
                  <c:v>8.6126525520661325E-3</c:v>
                </c:pt>
                <c:pt idx="61">
                  <c:v>1.0824760858289971E-2</c:v>
                </c:pt>
                <c:pt idx="62">
                  <c:v>1.3484136183085998E-2</c:v>
                </c:pt>
                <c:pt idx="63">
                  <c:v>1.3660547678878438E-2</c:v>
                </c:pt>
                <c:pt idx="64">
                  <c:v>1.2275960131330919E-2</c:v>
                </c:pt>
                <c:pt idx="65">
                  <c:v>1.0784084630517969E-2</c:v>
                </c:pt>
                <c:pt idx="66">
                  <c:v>9.397826046958423E-3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A6-41E5-9AC5-AA7B7915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227488"/>
        <c:axId val="1"/>
      </c:scatterChart>
      <c:valAx>
        <c:axId val="471227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12274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'in active'!$I$20:$I$20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active'!$I$21:$I$994</c:f>
              <c:numCache>
                <c:formatCode>General</c:formatCode>
                <c:ptCount val="974"/>
                <c:pt idx="9">
                  <c:v>4.3070100000477396E-3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E7-4C7D-89A9-A77221E9EF22}"/>
            </c:ext>
          </c:extLst>
        </c:ser>
        <c:ser>
          <c:idx val="3"/>
          <c:order val="1"/>
          <c:tx>
            <c:strRef>
              <c:f>'in active'!$J$20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active'!$J$21:$J$994</c:f>
              <c:numCache>
                <c:formatCode>General</c:formatCode>
                <c:ptCount val="974"/>
                <c:pt idx="7">
                  <c:v>2.0825000028708018E-3</c:v>
                </c:pt>
                <c:pt idx="8">
                  <c:v>1.5533600017079152E-3</c:v>
                </c:pt>
                <c:pt idx="11">
                  <c:v>5.149470001924783E-3</c:v>
                </c:pt>
                <c:pt idx="24">
                  <c:v>1.0911060002399608E-2</c:v>
                </c:pt>
                <c:pt idx="32">
                  <c:v>9.3848700053058565E-3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E7-4C7D-89A9-A77221E9EF22}"/>
            </c:ext>
          </c:extLst>
        </c:ser>
        <c:ser>
          <c:idx val="4"/>
          <c:order val="2"/>
          <c:tx>
            <c:strRef>
              <c:f>'in active'!$K$20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active'!$K$21:$K$994</c:f>
              <c:numCache>
                <c:formatCode>General</c:formatCode>
                <c:ptCount val="974"/>
                <c:pt idx="0">
                  <c:v>3.2703750039217994E-3</c:v>
                </c:pt>
                <c:pt idx="1">
                  <c:v>1.1205600021639839E-3</c:v>
                </c:pt>
                <c:pt idx="2">
                  <c:v>5.2093000704189762E-4</c:v>
                </c:pt>
                <c:pt idx="3">
                  <c:v>7.6043000444769859E-4</c:v>
                </c:pt>
                <c:pt idx="4">
                  <c:v>1.5441000141436234E-4</c:v>
                </c:pt>
                <c:pt idx="6">
                  <c:v>0</c:v>
                </c:pt>
                <c:pt idx="10">
                  <c:v>2.6378699985798448E-3</c:v>
                </c:pt>
                <c:pt idx="12">
                  <c:v>2.7429900073911995E-3</c:v>
                </c:pt>
                <c:pt idx="13">
                  <c:v>1.6931749996729195E-3</c:v>
                </c:pt>
                <c:pt idx="14">
                  <c:v>2.6460049994057044E-3</c:v>
                </c:pt>
                <c:pt idx="15">
                  <c:v>1.9774350002990104E-3</c:v>
                </c:pt>
                <c:pt idx="16">
                  <c:v>3.3332250022795051E-3</c:v>
                </c:pt>
                <c:pt idx="17">
                  <c:v>7.9583400001865812E-3</c:v>
                </c:pt>
                <c:pt idx="18">
                  <c:v>1.9919199985451996E-3</c:v>
                </c:pt>
                <c:pt idx="19">
                  <c:v>5.1466250006342307E-3</c:v>
                </c:pt>
                <c:pt idx="20">
                  <c:v>6.017539999447763E-3</c:v>
                </c:pt>
                <c:pt idx="21">
                  <c:v>8.4747549990424886E-3</c:v>
                </c:pt>
                <c:pt idx="22">
                  <c:v>5.5256799969356507E-3</c:v>
                </c:pt>
                <c:pt idx="23">
                  <c:v>1.2487055006204173E-2</c:v>
                </c:pt>
                <c:pt idx="24">
                  <c:v>1.0911060002399608E-2</c:v>
                </c:pt>
                <c:pt idx="25">
                  <c:v>1.3601484999526292E-2</c:v>
                </c:pt>
                <c:pt idx="26">
                  <c:v>1.1891540001670364E-2</c:v>
                </c:pt>
                <c:pt idx="27">
                  <c:v>1.2210870001581497E-2</c:v>
                </c:pt>
                <c:pt idx="28">
                  <c:v>1.2077660001523327E-2</c:v>
                </c:pt>
                <c:pt idx="29">
                  <c:v>1.1296855002001394E-2</c:v>
                </c:pt>
                <c:pt idx="30">
                  <c:v>1.1147040000651032E-2</c:v>
                </c:pt>
                <c:pt idx="31">
                  <c:v>1.3152589999663178E-2</c:v>
                </c:pt>
                <c:pt idx="32">
                  <c:v>9.3848700053058565E-3</c:v>
                </c:pt>
                <c:pt idx="33">
                  <c:v>7.4060500046471134E-3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  <c:pt idx="37">
                  <c:v>6.2990100050228648E-3</c:v>
                </c:pt>
                <c:pt idx="38">
                  <c:v>5.5117700030677952E-3</c:v>
                </c:pt>
                <c:pt idx="39">
                  <c:v>1.002337499812711E-2</c:v>
                </c:pt>
                <c:pt idx="40">
                  <c:v>1.0829665006895084E-2</c:v>
                </c:pt>
                <c:pt idx="41">
                  <c:v>1.0846640005183872E-2</c:v>
                </c:pt>
                <c:pt idx="42">
                  <c:v>1.0997564997524023E-2</c:v>
                </c:pt>
                <c:pt idx="43">
                  <c:v>1.1390580002625939E-2</c:v>
                </c:pt>
                <c:pt idx="44">
                  <c:v>1.1242009997658897E-2</c:v>
                </c:pt>
                <c:pt idx="45">
                  <c:v>6.0292850030236878E-3</c:v>
                </c:pt>
                <c:pt idx="46">
                  <c:v>8.3913100024801679E-3</c:v>
                </c:pt>
                <c:pt idx="47">
                  <c:v>7.6748400024371222E-3</c:v>
                </c:pt>
                <c:pt idx="48">
                  <c:v>7.5583700017887168E-3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E7-4C7D-89A9-A77221E9EF22}"/>
            </c:ext>
          </c:extLst>
        </c:ser>
        <c:ser>
          <c:idx val="8"/>
          <c:order val="3"/>
          <c:tx>
            <c:strRef>
              <c:f>'in active'!$O$20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active'!$O$21:$O$994</c:f>
              <c:numCache>
                <c:formatCode>General</c:formatCode>
                <c:ptCount val="974"/>
                <c:pt idx="0">
                  <c:v>8.0197561365271406E-4</c:v>
                </c:pt>
                <c:pt idx="1">
                  <c:v>8.0326351001426891E-4</c:v>
                </c:pt>
                <c:pt idx="2">
                  <c:v>8.0583930273737774E-4</c:v>
                </c:pt>
                <c:pt idx="3">
                  <c:v>8.4876918145586127E-4</c:v>
                </c:pt>
                <c:pt idx="4">
                  <c:v>1.5030205331255533E-3</c:v>
                </c:pt>
                <c:pt idx="5">
                  <c:v>2.2491418252528006E-3</c:v>
                </c:pt>
                <c:pt idx="6">
                  <c:v>2.980666958615763E-3</c:v>
                </c:pt>
                <c:pt idx="7">
                  <c:v>4.4832127137626934E-3</c:v>
                </c:pt>
                <c:pt idx="8">
                  <c:v>4.5124050312912618E-3</c:v>
                </c:pt>
                <c:pt idx="9">
                  <c:v>4.8858949761420708E-3</c:v>
                </c:pt>
                <c:pt idx="10">
                  <c:v>4.9150872936706393E-3</c:v>
                </c:pt>
                <c:pt idx="11">
                  <c:v>4.9494311966454263E-3</c:v>
                </c:pt>
                <c:pt idx="12">
                  <c:v>5.3684268129378272E-3</c:v>
                </c:pt>
                <c:pt idx="13">
                  <c:v>5.3697147092993825E-3</c:v>
                </c:pt>
                <c:pt idx="14">
                  <c:v>5.4358267225258468E-3</c:v>
                </c:pt>
                <c:pt idx="15">
                  <c:v>5.7938619110380011E-3</c:v>
                </c:pt>
                <c:pt idx="16">
                  <c:v>5.8805802660493386E-3</c:v>
                </c:pt>
                <c:pt idx="17">
                  <c:v>5.9393941998936613E-3</c:v>
                </c:pt>
                <c:pt idx="18">
                  <c:v>5.9411113950424005E-3</c:v>
                </c:pt>
                <c:pt idx="19">
                  <c:v>6.2755351502593888E-3</c:v>
                </c:pt>
                <c:pt idx="20">
                  <c:v>6.3515210355911053E-3</c:v>
                </c:pt>
                <c:pt idx="21">
                  <c:v>6.4017489936917301E-3</c:v>
                </c:pt>
                <c:pt idx="22">
                  <c:v>6.408188475499503E-3</c:v>
                </c:pt>
                <c:pt idx="23">
                  <c:v>6.7194300962085101E-3</c:v>
                </c:pt>
                <c:pt idx="24">
                  <c:v>6.7705166518835062E-3</c:v>
                </c:pt>
                <c:pt idx="25">
                  <c:v>6.8198860124097623E-3</c:v>
                </c:pt>
                <c:pt idx="26">
                  <c:v>6.8666795802129095E-3</c:v>
                </c:pt>
                <c:pt idx="27">
                  <c:v>7.2333007444687607E-3</c:v>
                </c:pt>
                <c:pt idx="28">
                  <c:v>7.2341593420431304E-3</c:v>
                </c:pt>
                <c:pt idx="29">
                  <c:v>7.2517605923177082E-3</c:v>
                </c:pt>
                <c:pt idx="30">
                  <c:v>7.2530484886792626E-3</c:v>
                </c:pt>
                <c:pt idx="31">
                  <c:v>7.2916853795258986E-3</c:v>
                </c:pt>
                <c:pt idx="32">
                  <c:v>7.7484592890905649E-3</c:v>
                </c:pt>
                <c:pt idx="33">
                  <c:v>8.1279594169619621E-3</c:v>
                </c:pt>
                <c:pt idx="34">
                  <c:v>8.2412942967787575E-3</c:v>
                </c:pt>
                <c:pt idx="35">
                  <c:v>8.2438700895018681E-3</c:v>
                </c:pt>
                <c:pt idx="36">
                  <c:v>8.5752887532085618E-3</c:v>
                </c:pt>
                <c:pt idx="37">
                  <c:v>9.0071633331165087E-3</c:v>
                </c:pt>
                <c:pt idx="38">
                  <c:v>9.5601001710105792E-3</c:v>
                </c:pt>
                <c:pt idx="39">
                  <c:v>9.9889696594082297E-3</c:v>
                </c:pt>
                <c:pt idx="40">
                  <c:v>1.0032758135701085E-2</c:v>
                </c:pt>
                <c:pt idx="41">
                  <c:v>1.0034904629637008E-2</c:v>
                </c:pt>
                <c:pt idx="42">
                  <c:v>1.0041344111444781E-2</c:v>
                </c:pt>
                <c:pt idx="43">
                  <c:v>1.01087440210328E-2</c:v>
                </c:pt>
                <c:pt idx="44">
                  <c:v>1.0466779209544953E-2</c:v>
                </c:pt>
                <c:pt idx="45">
                  <c:v>1.0958326320871592E-2</c:v>
                </c:pt>
                <c:pt idx="46">
                  <c:v>1.1042039584372635E-2</c:v>
                </c:pt>
                <c:pt idx="47">
                  <c:v>1.1391488797141094E-2</c:v>
                </c:pt>
                <c:pt idx="48">
                  <c:v>1.1740938009909552E-2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DE7-4C7D-89A9-A77221E9EF22}"/>
            </c:ext>
          </c:extLst>
        </c:ser>
        <c:ser>
          <c:idx val="9"/>
          <c:order val="4"/>
          <c:tx>
            <c:strRef>
              <c:f>'in active'!$AX$1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lgDash"/>
            </a:ln>
          </c:spPr>
          <c:marker>
            <c:symbol val="none"/>
          </c:marker>
          <c:xVal>
            <c:numRef>
              <c:f>'in active'!$AW$2:$AW$68</c:f>
              <c:numCache>
                <c:formatCode>General</c:formatCode>
                <c:ptCount val="67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</c:numCache>
            </c:numRef>
          </c:xVal>
          <c:yVal>
            <c:numRef>
              <c:f>'in active'!$AX$2:$AX$68</c:f>
              <c:numCache>
                <c:formatCode>General</c:formatCode>
                <c:ptCount val="67"/>
                <c:pt idx="0">
                  <c:v>-5.0634985701180921E-3</c:v>
                </c:pt>
                <c:pt idx="1">
                  <c:v>-3.4165718341365968E-3</c:v>
                </c:pt>
                <c:pt idx="2">
                  <c:v>-1.2477964190213615E-3</c:v>
                </c:pt>
                <c:pt idx="3">
                  <c:v>1.6659902032636702E-3</c:v>
                </c:pt>
                <c:pt idx="4">
                  <c:v>4.0671613724383915E-3</c:v>
                </c:pt>
                <c:pt idx="5">
                  <c:v>3.6611740968172297E-3</c:v>
                </c:pt>
                <c:pt idx="6">
                  <c:v>2.5612790331170977E-3</c:v>
                </c:pt>
                <c:pt idx="7">
                  <c:v>1.4854701276263579E-3</c:v>
                </c:pt>
                <c:pt idx="8">
                  <c:v>5.3805824830231003E-4</c:v>
                </c:pt>
                <c:pt idx="9">
                  <c:v>-2.6435758020015702E-4</c:v>
                </c:pt>
                <c:pt idx="10">
                  <c:v>-9.2423737527987408E-4</c:v>
                </c:pt>
                <c:pt idx="11">
                  <c:v>-1.4349892638059704E-3</c:v>
                </c:pt>
                <c:pt idx="12">
                  <c:v>-1.7819287163220159E-3</c:v>
                </c:pt>
                <c:pt idx="13">
                  <c:v>-1.9638808273504224E-3</c:v>
                </c:pt>
                <c:pt idx="14">
                  <c:v>-1.9928838789064298E-3</c:v>
                </c:pt>
                <c:pt idx="15">
                  <c:v>-1.869706597403114E-3</c:v>
                </c:pt>
                <c:pt idx="16">
                  <c:v>-1.5722569929342667E-3</c:v>
                </c:pt>
                <c:pt idx="17">
                  <c:v>-1.0709816333595661E-3</c:v>
                </c:pt>
                <c:pt idx="18">
                  <c:v>-3.4040662792584383E-4</c:v>
                </c:pt>
                <c:pt idx="19">
                  <c:v>6.5613607825380435E-4</c:v>
                </c:pt>
                <c:pt idx="20">
                  <c:v>1.9856775423163974E-3</c:v>
                </c:pt>
                <c:pt idx="21">
                  <c:v>3.7599083622492802E-3</c:v>
                </c:pt>
                <c:pt idx="22">
                  <c:v>6.174518884047386E-3</c:v>
                </c:pt>
                <c:pt idx="23">
                  <c:v>9.1279620818721218E-3</c:v>
                </c:pt>
                <c:pt idx="24">
                  <c:v>9.76806420510868E-3</c:v>
                </c:pt>
                <c:pt idx="25">
                  <c:v>8.6708108864264159E-3</c:v>
                </c:pt>
                <c:pt idx="26">
                  <c:v>7.4311116997764952E-3</c:v>
                </c:pt>
                <c:pt idx="27">
                  <c:v>6.2914121564812773E-3</c:v>
                </c:pt>
                <c:pt idx="28">
                  <c:v>5.2935599726909579E-3</c:v>
                </c:pt>
                <c:pt idx="29">
                  <c:v>4.4396083599117613E-3</c:v>
                </c:pt>
                <c:pt idx="30">
                  <c:v>3.7297363521164198E-3</c:v>
                </c:pt>
                <c:pt idx="31">
                  <c:v>3.1772613750693985E-3</c:v>
                </c:pt>
                <c:pt idx="32">
                  <c:v>2.7917389805207238E-3</c:v>
                </c:pt>
                <c:pt idx="33">
                  <c:v>2.5650341547531407E-3</c:v>
                </c:pt>
                <c:pt idx="34">
                  <c:v>2.4880066247111397E-3</c:v>
                </c:pt>
                <c:pt idx="35">
                  <c:v>2.5726745143811207E-3</c:v>
                </c:pt>
                <c:pt idx="36">
                  <c:v>2.8477877712228634E-3</c:v>
                </c:pt>
                <c:pt idx="37">
                  <c:v>3.340386417916519E-3</c:v>
                </c:pt>
                <c:pt idx="38">
                  <c:v>4.0789338878623547E-3</c:v>
                </c:pt>
                <c:pt idx="39">
                  <c:v>5.1147872420450047E-3</c:v>
                </c:pt>
                <c:pt idx="40">
                  <c:v>6.5360268701894408E-3</c:v>
                </c:pt>
                <c:pt idx="41">
                  <c:v>8.4922247222105184E-3</c:v>
                </c:pt>
                <c:pt idx="42">
                  <c:v>1.1199554467108708E-2</c:v>
                </c:pt>
                <c:pt idx="43">
                  <c:v>1.3168530692917983E-2</c:v>
                </c:pt>
                <c:pt idx="44">
                  <c:v>1.2393972612648638E-2</c:v>
                </c:pt>
                <c:pt idx="45">
                  <c:v>1.1031687302607757E-2</c:v>
                </c:pt>
                <c:pt idx="46">
                  <c:v>9.7074322084408169E-3</c:v>
                </c:pt>
                <c:pt idx="47">
                  <c:v>8.5141286111127257E-3</c:v>
                </c:pt>
                <c:pt idx="48">
                  <c:v>7.4658678562817384E-3</c:v>
                </c:pt>
                <c:pt idx="49">
                  <c:v>6.5601023010118898E-3</c:v>
                </c:pt>
                <c:pt idx="50">
                  <c:v>5.8044308671232224E-3</c:v>
                </c:pt>
                <c:pt idx="51">
                  <c:v>5.2132700568878476E-3</c:v>
                </c:pt>
                <c:pt idx="52">
                  <c:v>4.7864872248182403E-3</c:v>
                </c:pt>
                <c:pt idx="53">
                  <c:v>4.5119584076431215E-3</c:v>
                </c:pt>
                <c:pt idx="54">
                  <c:v>4.3904420346758902E-3</c:v>
                </c:pt>
                <c:pt idx="55">
                  <c:v>4.4452138262844297E-3</c:v>
                </c:pt>
                <c:pt idx="56">
                  <c:v>4.7056333970066141E-3</c:v>
                </c:pt>
                <c:pt idx="57">
                  <c:v>5.1972071150934553E-3</c:v>
                </c:pt>
                <c:pt idx="58">
                  <c:v>5.9582004293182722E-3</c:v>
                </c:pt>
                <c:pt idx="59">
                  <c:v>7.0580996815198527E-3</c:v>
                </c:pt>
                <c:pt idx="60">
                  <c:v>8.6126525520661325E-3</c:v>
                </c:pt>
                <c:pt idx="61">
                  <c:v>1.0824760858289971E-2</c:v>
                </c:pt>
                <c:pt idx="62">
                  <c:v>1.3484136183085998E-2</c:v>
                </c:pt>
                <c:pt idx="63">
                  <c:v>1.3660547678878438E-2</c:v>
                </c:pt>
                <c:pt idx="64">
                  <c:v>1.2275960131330919E-2</c:v>
                </c:pt>
                <c:pt idx="65">
                  <c:v>1.0784084630517969E-2</c:v>
                </c:pt>
                <c:pt idx="66">
                  <c:v>9.397826046958423E-3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DE7-4C7D-89A9-A77221E9EF22}"/>
            </c:ext>
          </c:extLst>
        </c:ser>
        <c:ser>
          <c:idx val="0"/>
          <c:order val="5"/>
          <c:tx>
            <c:strRef>
              <c:f>'in active'!$U$20</c:f>
              <c:strCache>
                <c:ptCount val="1"/>
                <c:pt idx="0">
                  <c:v>Rejected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active'!$U$21:$U$994</c:f>
              <c:numCache>
                <c:formatCode>General</c:formatCode>
                <c:ptCount val="974"/>
                <c:pt idx="5">
                  <c:v>-9.2050799939897843E-3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DE7-4C7D-89A9-A77221E9E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030528"/>
        <c:axId val="1"/>
      </c:scatterChart>
      <c:valAx>
        <c:axId val="441030528"/>
        <c:scaling>
          <c:orientation val="minMax"/>
          <c:min val="-4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0305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V404 And - LiTE Residuals -- WEAK relationship if at all!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strRef>
              <c:f>'in active'!$K$20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active'!$AB$21:$AB$994</c:f>
              <c:numCache>
                <c:formatCode>General</c:formatCode>
                <c:ptCount val="974"/>
                <c:pt idx="0">
                  <c:v>2.5705639655651592E-3</c:v>
                </c:pt>
                <c:pt idx="1">
                  <c:v>4.3059871719463379E-4</c:v>
                </c:pt>
                <c:pt idx="2">
                  <c:v>-1.4935676350833523E-4</c:v>
                </c:pt>
                <c:pt idx="3">
                  <c:v>4.1309838776763672E-4</c:v>
                </c:pt>
                <c:pt idx="4">
                  <c:v>3.5506609508861257E-3</c:v>
                </c:pt>
                <c:pt idx="6">
                  <c:v>2.2630584370218268E-3</c:v>
                </c:pt>
                <c:pt idx="7">
                  <c:v>3.6787404476461998E-3</c:v>
                </c:pt>
                <c:pt idx="8">
                  <c:v>3.3203480727194692E-3</c:v>
                </c:pt>
                <c:pt idx="9">
                  <c:v>7.8568163812949496E-3</c:v>
                </c:pt>
                <c:pt idx="10">
                  <c:v>6.293268988211911E-3</c:v>
                </c:pt>
                <c:pt idx="11">
                  <c:v>8.9226370480574267E-3</c:v>
                </c:pt>
                <c:pt idx="12">
                  <c:v>7.4258368586365758E-3</c:v>
                </c:pt>
                <c:pt idx="13">
                  <c:v>6.3773663862507724E-3</c:v>
                </c:pt>
                <c:pt idx="14">
                  <c:v>7.3865436300875253E-3</c:v>
                </c:pt>
                <c:pt idx="15">
                  <c:v>6.5273487934573741E-3</c:v>
                </c:pt>
                <c:pt idx="16">
                  <c:v>7.6930699295088808E-3</c:v>
                </c:pt>
                <c:pt idx="17">
                  <c:v>1.2153680852739782E-2</c:v>
                </c:pt>
                <c:pt idx="18">
                  <c:v>6.1820087214403286E-3</c:v>
                </c:pt>
                <c:pt idx="19">
                  <c:v>7.7473945536039816E-3</c:v>
                </c:pt>
                <c:pt idx="20">
                  <c:v>8.0660106375711488E-3</c:v>
                </c:pt>
                <c:pt idx="21">
                  <c:v>1.0108483754087429E-2</c:v>
                </c:pt>
                <c:pt idx="22">
                  <c:v>7.103126192466439E-3</c:v>
                </c:pt>
                <c:pt idx="23">
                  <c:v>1.022884501888302E-2</c:v>
                </c:pt>
                <c:pt idx="24">
                  <c:v>7.7988178723842911E-3</c:v>
                </c:pt>
                <c:pt idx="25">
                  <c:v>9.7117411430555668E-3</c:v>
                </c:pt>
                <c:pt idx="26">
                  <c:v>7.441094533386987E-3</c:v>
                </c:pt>
                <c:pt idx="27">
                  <c:v>9.4268736410108855E-3</c:v>
                </c:pt>
                <c:pt idx="28">
                  <c:v>9.3010397942114905E-3</c:v>
                </c:pt>
                <c:pt idx="29">
                  <c:v>8.6712671220619472E-3</c:v>
                </c:pt>
                <c:pt idx="30">
                  <c:v>8.5324866737710413E-3</c:v>
                </c:pt>
                <c:pt idx="31">
                  <c:v>1.0867504447858223E-2</c:v>
                </c:pt>
                <c:pt idx="32">
                  <c:v>1.0507301119374408E-2</c:v>
                </c:pt>
                <c:pt idx="33">
                  <c:v>1.055300060808511E-2</c:v>
                </c:pt>
                <c:pt idx="34">
                  <c:v>1.1318650936984715E-2</c:v>
                </c:pt>
                <c:pt idx="35">
                  <c:v>1.1428347354272823E-2</c:v>
                </c:pt>
                <c:pt idx="36">
                  <c:v>1.5394282761976817E-2</c:v>
                </c:pt>
                <c:pt idx="37">
                  <c:v>1.1022925763955881E-2</c:v>
                </c:pt>
                <c:pt idx="38">
                  <c:v>8.4804774555584557E-3</c:v>
                </c:pt>
                <c:pt idx="39">
                  <c:v>8.8991383974222783E-3</c:v>
                </c:pt>
                <c:pt idx="40">
                  <c:v>9.0448728950914825E-3</c:v>
                </c:pt>
                <c:pt idx="41">
                  <c:v>9.0280186183274193E-3</c:v>
                </c:pt>
                <c:pt idx="42">
                  <c:v>9.0766979046286826E-3</c:v>
                </c:pt>
                <c:pt idx="43">
                  <c:v>8.353224755141421E-3</c:v>
                </c:pt>
                <c:pt idx="44">
                  <c:v>7.5274588322485434E-3</c:v>
                </c:pt>
                <c:pt idx="45">
                  <c:v>6.268392972103411E-3</c:v>
                </c:pt>
                <c:pt idx="46">
                  <c:v>9.1975710902325244E-3</c:v>
                </c:pt>
                <c:pt idx="47">
                  <c:v>1.0463229029220623E-2</c:v>
                </c:pt>
                <c:pt idx="48">
                  <c:v>1.1652059434725227E-2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43-4AA3-8850-0B7EEA0964B0}"/>
            </c:ext>
          </c:extLst>
        </c:ser>
        <c:ser>
          <c:idx val="8"/>
          <c:order val="1"/>
          <c:tx>
            <c:strRef>
              <c:f>'in active'!$AX$1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 active'!$AW$2:$AW$68</c:f>
              <c:numCache>
                <c:formatCode>General</c:formatCode>
                <c:ptCount val="67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</c:numCache>
            </c:numRef>
          </c:xVal>
          <c:yVal>
            <c:numRef>
              <c:f>'in active'!$AY$2:$AY$68</c:f>
              <c:numCache>
                <c:formatCode>General</c:formatCode>
                <c:ptCount val="67"/>
                <c:pt idx="0">
                  <c:v>-2.1812431708264799E-3</c:v>
                </c:pt>
                <c:pt idx="1">
                  <c:v>-1.797374578908442E-3</c:v>
                </c:pt>
                <c:pt idx="2">
                  <c:v>-1.4200712116651207E-3</c:v>
                </c:pt>
                <c:pt idx="3">
                  <c:v>-1.0493330690965154E-3</c:v>
                </c:pt>
                <c:pt idx="4">
                  <c:v>-6.8516015120262581E-4</c:v>
                </c:pt>
                <c:pt idx="5">
                  <c:v>-3.27552457983452E-4</c:v>
                </c:pt>
                <c:pt idx="6">
                  <c:v>2.349001056100523E-5</c:v>
                </c:pt>
                <c:pt idx="7">
                  <c:v>3.6796725443074695E-4</c:v>
                </c:pt>
                <c:pt idx="8">
                  <c:v>7.0587927362577218E-4</c:v>
                </c:pt>
                <c:pt idx="9">
                  <c:v>1.0372260681460813E-3</c:v>
                </c:pt>
                <c:pt idx="10">
                  <c:v>1.3620076379916744E-3</c:v>
                </c:pt>
                <c:pt idx="11">
                  <c:v>1.6802239831625516E-3</c:v>
                </c:pt>
                <c:pt idx="12">
                  <c:v>1.9918751036587124E-3</c:v>
                </c:pt>
                <c:pt idx="13">
                  <c:v>2.2969609994801577E-3</c:v>
                </c:pt>
                <c:pt idx="14">
                  <c:v>2.5954816706268871E-3</c:v>
                </c:pt>
                <c:pt idx="15">
                  <c:v>2.8874371170989001E-3</c:v>
                </c:pt>
                <c:pt idx="16">
                  <c:v>3.1728273388961967E-3</c:v>
                </c:pt>
                <c:pt idx="17">
                  <c:v>3.4516523360187778E-3</c:v>
                </c:pt>
                <c:pt idx="18">
                  <c:v>3.723912108466643E-3</c:v>
                </c:pt>
                <c:pt idx="19">
                  <c:v>3.9896066562397914E-3</c:v>
                </c:pt>
                <c:pt idx="20">
                  <c:v>4.2487359793382242E-3</c:v>
                </c:pt>
                <c:pt idx="21">
                  <c:v>4.5013000777619407E-3</c:v>
                </c:pt>
                <c:pt idx="22">
                  <c:v>4.7472989515109417E-3</c:v>
                </c:pt>
                <c:pt idx="23">
                  <c:v>4.9867326005852263E-3</c:v>
                </c:pt>
                <c:pt idx="24">
                  <c:v>5.2196010249847954E-3</c:v>
                </c:pt>
                <c:pt idx="25">
                  <c:v>5.4459042247096473E-3</c:v>
                </c:pt>
                <c:pt idx="26">
                  <c:v>5.6656421997597845E-3</c:v>
                </c:pt>
                <c:pt idx="27">
                  <c:v>5.8788149501352045E-3</c:v>
                </c:pt>
                <c:pt idx="28">
                  <c:v>6.0854224758359089E-3</c:v>
                </c:pt>
                <c:pt idx="29">
                  <c:v>6.285464776861897E-3</c:v>
                </c:pt>
                <c:pt idx="30">
                  <c:v>6.4789418532131696E-3</c:v>
                </c:pt>
                <c:pt idx="31">
                  <c:v>6.6658537048897258E-3</c:v>
                </c:pt>
                <c:pt idx="32">
                  <c:v>6.8462003318915665E-3</c:v>
                </c:pt>
                <c:pt idx="33">
                  <c:v>7.01998173421869E-3</c:v>
                </c:pt>
                <c:pt idx="34">
                  <c:v>7.1871979118710979E-3</c:v>
                </c:pt>
                <c:pt idx="35">
                  <c:v>7.3478488648487912E-3</c:v>
                </c:pt>
                <c:pt idx="36">
                  <c:v>7.5019345931517665E-3</c:v>
                </c:pt>
                <c:pt idx="37">
                  <c:v>7.649455096780027E-3</c:v>
                </c:pt>
                <c:pt idx="38">
                  <c:v>7.7904103757335721E-3</c:v>
                </c:pt>
                <c:pt idx="39">
                  <c:v>7.9248004300123999E-3</c:v>
                </c:pt>
                <c:pt idx="40">
                  <c:v>8.0526252596165096E-3</c:v>
                </c:pt>
                <c:pt idx="41">
                  <c:v>8.1738848645459064E-3</c:v>
                </c:pt>
                <c:pt idx="42">
                  <c:v>8.2885792448005868E-3</c:v>
                </c:pt>
                <c:pt idx="43">
                  <c:v>8.3967084003805509E-3</c:v>
                </c:pt>
                <c:pt idx="44">
                  <c:v>8.4982723312857968E-3</c:v>
                </c:pt>
                <c:pt idx="45">
                  <c:v>8.5932710375163299E-3</c:v>
                </c:pt>
                <c:pt idx="46">
                  <c:v>8.6817045190721448E-3</c:v>
                </c:pt>
                <c:pt idx="47">
                  <c:v>8.7635727759532468E-3</c:v>
                </c:pt>
                <c:pt idx="48">
                  <c:v>8.838875808159629E-3</c:v>
                </c:pt>
                <c:pt idx="49">
                  <c:v>8.9076136156912948E-3</c:v>
                </c:pt>
                <c:pt idx="50">
                  <c:v>8.9697861985482477E-3</c:v>
                </c:pt>
                <c:pt idx="51">
                  <c:v>9.0253935567304842E-3</c:v>
                </c:pt>
                <c:pt idx="52">
                  <c:v>9.0744356902380044E-3</c:v>
                </c:pt>
                <c:pt idx="53">
                  <c:v>9.1169125990708047E-3</c:v>
                </c:pt>
                <c:pt idx="54">
                  <c:v>9.1528242832288921E-3</c:v>
                </c:pt>
                <c:pt idx="55">
                  <c:v>9.1821707427122649E-3</c:v>
                </c:pt>
                <c:pt idx="56">
                  <c:v>9.2049519775209213E-3</c:v>
                </c:pt>
                <c:pt idx="57">
                  <c:v>9.2211679876548561E-3</c:v>
                </c:pt>
                <c:pt idx="58">
                  <c:v>9.2308187731140814E-3</c:v>
                </c:pt>
                <c:pt idx="59">
                  <c:v>9.2339043338985887E-3</c:v>
                </c:pt>
                <c:pt idx="60">
                  <c:v>9.2304246700083796E-3</c:v>
                </c:pt>
                <c:pt idx="61">
                  <c:v>9.2203797814434524E-3</c:v>
                </c:pt>
                <c:pt idx="62">
                  <c:v>9.2037696682038123E-3</c:v>
                </c:pt>
                <c:pt idx="63">
                  <c:v>9.1805943302894558E-3</c:v>
                </c:pt>
                <c:pt idx="64">
                  <c:v>9.1508537677003829E-3</c:v>
                </c:pt>
                <c:pt idx="65">
                  <c:v>9.1145479804365954E-3</c:v>
                </c:pt>
                <c:pt idx="66">
                  <c:v>9.071676968498088E-3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43-4AA3-8850-0B7EEA096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1040376"/>
        <c:axId val="1"/>
      </c:scatterChart>
      <c:valAx>
        <c:axId val="441040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10403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V404 And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'in active'!$H$20:$H$20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active'!$D$21:$D$234</c:f>
                <c:numCache>
                  <c:formatCode>General</c:formatCode>
                  <c:ptCount val="21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active'!$D$21:$D$234</c:f>
                <c:numCache>
                  <c:formatCode>General</c:formatCode>
                  <c:ptCount val="21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active'!$H$21:$H$994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02-4C75-99CB-43130D473AC2}"/>
            </c:ext>
          </c:extLst>
        </c:ser>
        <c:ser>
          <c:idx val="1"/>
          <c:order val="1"/>
          <c:tx>
            <c:strRef>
              <c:f>'in active'!$I$20:$I$20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active'!$I$21:$I$994</c:f>
              <c:numCache>
                <c:formatCode>General</c:formatCode>
                <c:ptCount val="974"/>
                <c:pt idx="9">
                  <c:v>4.3070100000477396E-3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02-4C75-99CB-43130D473AC2}"/>
            </c:ext>
          </c:extLst>
        </c:ser>
        <c:ser>
          <c:idx val="3"/>
          <c:order val="2"/>
          <c:tx>
            <c:strRef>
              <c:f>'in active'!$J$20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active'!$J$21:$J$994</c:f>
              <c:numCache>
                <c:formatCode>General</c:formatCode>
                <c:ptCount val="974"/>
                <c:pt idx="7">
                  <c:v>2.0825000028708018E-3</c:v>
                </c:pt>
                <c:pt idx="8">
                  <c:v>1.5533600017079152E-3</c:v>
                </c:pt>
                <c:pt idx="11">
                  <c:v>5.149470001924783E-3</c:v>
                </c:pt>
                <c:pt idx="24">
                  <c:v>1.0911060002399608E-2</c:v>
                </c:pt>
                <c:pt idx="32">
                  <c:v>9.3848700053058565E-3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02-4C75-99CB-43130D473AC2}"/>
            </c:ext>
          </c:extLst>
        </c:ser>
        <c:ser>
          <c:idx val="4"/>
          <c:order val="3"/>
          <c:tx>
            <c:strRef>
              <c:f>'in active'!$K$20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active'!$K$21:$K$994</c:f>
              <c:numCache>
                <c:formatCode>General</c:formatCode>
                <c:ptCount val="974"/>
                <c:pt idx="0">
                  <c:v>3.2703750039217994E-3</c:v>
                </c:pt>
                <c:pt idx="1">
                  <c:v>1.1205600021639839E-3</c:v>
                </c:pt>
                <c:pt idx="2">
                  <c:v>5.2093000704189762E-4</c:v>
                </c:pt>
                <c:pt idx="3">
                  <c:v>7.6043000444769859E-4</c:v>
                </c:pt>
                <c:pt idx="4">
                  <c:v>1.5441000141436234E-4</c:v>
                </c:pt>
                <c:pt idx="6">
                  <c:v>0</c:v>
                </c:pt>
                <c:pt idx="10">
                  <c:v>2.6378699985798448E-3</c:v>
                </c:pt>
                <c:pt idx="12">
                  <c:v>2.7429900073911995E-3</c:v>
                </c:pt>
                <c:pt idx="13">
                  <c:v>1.6931749996729195E-3</c:v>
                </c:pt>
                <c:pt idx="14">
                  <c:v>2.6460049994057044E-3</c:v>
                </c:pt>
                <c:pt idx="15">
                  <c:v>1.9774350002990104E-3</c:v>
                </c:pt>
                <c:pt idx="16">
                  <c:v>3.3332250022795051E-3</c:v>
                </c:pt>
                <c:pt idx="17">
                  <c:v>7.9583400001865812E-3</c:v>
                </c:pt>
                <c:pt idx="18">
                  <c:v>1.9919199985451996E-3</c:v>
                </c:pt>
                <c:pt idx="19">
                  <c:v>5.1466250006342307E-3</c:v>
                </c:pt>
                <c:pt idx="20">
                  <c:v>6.017539999447763E-3</c:v>
                </c:pt>
                <c:pt idx="21">
                  <c:v>8.4747549990424886E-3</c:v>
                </c:pt>
                <c:pt idx="22">
                  <c:v>5.5256799969356507E-3</c:v>
                </c:pt>
                <c:pt idx="23">
                  <c:v>1.2487055006204173E-2</c:v>
                </c:pt>
                <c:pt idx="24">
                  <c:v>1.0911060002399608E-2</c:v>
                </c:pt>
                <c:pt idx="25">
                  <c:v>1.3601484999526292E-2</c:v>
                </c:pt>
                <c:pt idx="26">
                  <c:v>1.1891540001670364E-2</c:v>
                </c:pt>
                <c:pt idx="27">
                  <c:v>1.2210870001581497E-2</c:v>
                </c:pt>
                <c:pt idx="28">
                  <c:v>1.2077660001523327E-2</c:v>
                </c:pt>
                <c:pt idx="29">
                  <c:v>1.1296855002001394E-2</c:v>
                </c:pt>
                <c:pt idx="30">
                  <c:v>1.1147040000651032E-2</c:v>
                </c:pt>
                <c:pt idx="31">
                  <c:v>1.3152589999663178E-2</c:v>
                </c:pt>
                <c:pt idx="32">
                  <c:v>9.3848700053058565E-3</c:v>
                </c:pt>
                <c:pt idx="33">
                  <c:v>7.4060500046471134E-3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  <c:pt idx="37">
                  <c:v>6.2990100050228648E-3</c:v>
                </c:pt>
                <c:pt idx="38">
                  <c:v>5.5117700030677952E-3</c:v>
                </c:pt>
                <c:pt idx="39">
                  <c:v>1.002337499812711E-2</c:v>
                </c:pt>
                <c:pt idx="40">
                  <c:v>1.0829665006895084E-2</c:v>
                </c:pt>
                <c:pt idx="41">
                  <c:v>1.0846640005183872E-2</c:v>
                </c:pt>
                <c:pt idx="42">
                  <c:v>1.0997564997524023E-2</c:v>
                </c:pt>
                <c:pt idx="43">
                  <c:v>1.1390580002625939E-2</c:v>
                </c:pt>
                <c:pt idx="44">
                  <c:v>1.1242009997658897E-2</c:v>
                </c:pt>
                <c:pt idx="45">
                  <c:v>6.0292850030236878E-3</c:v>
                </c:pt>
                <c:pt idx="46">
                  <c:v>8.3913100024801679E-3</c:v>
                </c:pt>
                <c:pt idx="47">
                  <c:v>7.6748400024371222E-3</c:v>
                </c:pt>
                <c:pt idx="48">
                  <c:v>7.5583700017887168E-3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02-4C75-99CB-43130D473AC2}"/>
            </c:ext>
          </c:extLst>
        </c:ser>
        <c:ser>
          <c:idx val="2"/>
          <c:order val="4"/>
          <c:tx>
            <c:strRef>
              <c:f>'in active'!$L$20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active'!$L$21:$L$994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02-4C75-99CB-43130D473AC2}"/>
            </c:ext>
          </c:extLst>
        </c:ser>
        <c:ser>
          <c:idx val="5"/>
          <c:order val="5"/>
          <c:tx>
            <c:strRef>
              <c:f>'in active'!$M$20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active'!$M$21:$M$994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02-4C75-99CB-43130D473AC2}"/>
            </c:ext>
          </c:extLst>
        </c:ser>
        <c:ser>
          <c:idx val="6"/>
          <c:order val="6"/>
          <c:tx>
            <c:strRef>
              <c:f>'in active'!$N$20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active'!$N$21:$N$994</c:f>
              <c:numCache>
                <c:formatCode>General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02-4C75-99CB-43130D473AC2}"/>
            </c:ext>
          </c:extLst>
        </c:ser>
        <c:ser>
          <c:idx val="7"/>
          <c:order val="7"/>
          <c:tx>
            <c:strRef>
              <c:f>'in active'!$O$20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active'!$O$21:$O$994</c:f>
              <c:numCache>
                <c:formatCode>General</c:formatCode>
                <c:ptCount val="974"/>
                <c:pt idx="0">
                  <c:v>8.0197561365271406E-4</c:v>
                </c:pt>
                <c:pt idx="1">
                  <c:v>8.0326351001426891E-4</c:v>
                </c:pt>
                <c:pt idx="2">
                  <c:v>8.0583930273737774E-4</c:v>
                </c:pt>
                <c:pt idx="3">
                  <c:v>8.4876918145586127E-4</c:v>
                </c:pt>
                <c:pt idx="4">
                  <c:v>1.5030205331255533E-3</c:v>
                </c:pt>
                <c:pt idx="5">
                  <c:v>2.2491418252528006E-3</c:v>
                </c:pt>
                <c:pt idx="6">
                  <c:v>2.980666958615763E-3</c:v>
                </c:pt>
                <c:pt idx="7">
                  <c:v>4.4832127137626934E-3</c:v>
                </c:pt>
                <c:pt idx="8">
                  <c:v>4.5124050312912618E-3</c:v>
                </c:pt>
                <c:pt idx="9">
                  <c:v>4.8858949761420708E-3</c:v>
                </c:pt>
                <c:pt idx="10">
                  <c:v>4.9150872936706393E-3</c:v>
                </c:pt>
                <c:pt idx="11">
                  <c:v>4.9494311966454263E-3</c:v>
                </c:pt>
                <c:pt idx="12">
                  <c:v>5.3684268129378272E-3</c:v>
                </c:pt>
                <c:pt idx="13">
                  <c:v>5.3697147092993825E-3</c:v>
                </c:pt>
                <c:pt idx="14">
                  <c:v>5.4358267225258468E-3</c:v>
                </c:pt>
                <c:pt idx="15">
                  <c:v>5.7938619110380011E-3</c:v>
                </c:pt>
                <c:pt idx="16">
                  <c:v>5.8805802660493386E-3</c:v>
                </c:pt>
                <c:pt idx="17">
                  <c:v>5.9393941998936613E-3</c:v>
                </c:pt>
                <c:pt idx="18">
                  <c:v>5.9411113950424005E-3</c:v>
                </c:pt>
                <c:pt idx="19">
                  <c:v>6.2755351502593888E-3</c:v>
                </c:pt>
                <c:pt idx="20">
                  <c:v>6.3515210355911053E-3</c:v>
                </c:pt>
                <c:pt idx="21">
                  <c:v>6.4017489936917301E-3</c:v>
                </c:pt>
                <c:pt idx="22">
                  <c:v>6.408188475499503E-3</c:v>
                </c:pt>
                <c:pt idx="23">
                  <c:v>6.7194300962085101E-3</c:v>
                </c:pt>
                <c:pt idx="24">
                  <c:v>6.7705166518835062E-3</c:v>
                </c:pt>
                <c:pt idx="25">
                  <c:v>6.8198860124097623E-3</c:v>
                </c:pt>
                <c:pt idx="26">
                  <c:v>6.8666795802129095E-3</c:v>
                </c:pt>
                <c:pt idx="27">
                  <c:v>7.2333007444687607E-3</c:v>
                </c:pt>
                <c:pt idx="28">
                  <c:v>7.2341593420431304E-3</c:v>
                </c:pt>
                <c:pt idx="29">
                  <c:v>7.2517605923177082E-3</c:v>
                </c:pt>
                <c:pt idx="30">
                  <c:v>7.2530484886792626E-3</c:v>
                </c:pt>
                <c:pt idx="31">
                  <c:v>7.2916853795258986E-3</c:v>
                </c:pt>
                <c:pt idx="32">
                  <c:v>7.7484592890905649E-3</c:v>
                </c:pt>
                <c:pt idx="33">
                  <c:v>8.1279594169619621E-3</c:v>
                </c:pt>
                <c:pt idx="34">
                  <c:v>8.2412942967787575E-3</c:v>
                </c:pt>
                <c:pt idx="35">
                  <c:v>8.2438700895018681E-3</c:v>
                </c:pt>
                <c:pt idx="36">
                  <c:v>8.5752887532085618E-3</c:v>
                </c:pt>
                <c:pt idx="37">
                  <c:v>9.0071633331165087E-3</c:v>
                </c:pt>
                <c:pt idx="38">
                  <c:v>9.5601001710105792E-3</c:v>
                </c:pt>
                <c:pt idx="39">
                  <c:v>9.9889696594082297E-3</c:v>
                </c:pt>
                <c:pt idx="40">
                  <c:v>1.0032758135701085E-2</c:v>
                </c:pt>
                <c:pt idx="41">
                  <c:v>1.0034904629637008E-2</c:v>
                </c:pt>
                <c:pt idx="42">
                  <c:v>1.0041344111444781E-2</c:v>
                </c:pt>
                <c:pt idx="43">
                  <c:v>1.01087440210328E-2</c:v>
                </c:pt>
                <c:pt idx="44">
                  <c:v>1.0466779209544953E-2</c:v>
                </c:pt>
                <c:pt idx="45">
                  <c:v>1.0958326320871592E-2</c:v>
                </c:pt>
                <c:pt idx="46">
                  <c:v>1.1042039584372635E-2</c:v>
                </c:pt>
                <c:pt idx="47">
                  <c:v>1.1391488797141094E-2</c:v>
                </c:pt>
                <c:pt idx="48">
                  <c:v>1.1740938009909552E-2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02-4C75-99CB-43130D473AC2}"/>
            </c:ext>
          </c:extLst>
        </c:ser>
        <c:ser>
          <c:idx val="8"/>
          <c:order val="8"/>
          <c:tx>
            <c:strRef>
              <c:f>'in active'!$AX$1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 active'!$AW$2:$AW$68</c:f>
              <c:numCache>
                <c:formatCode>General</c:formatCode>
                <c:ptCount val="67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</c:numCache>
            </c:numRef>
          </c:xVal>
          <c:yVal>
            <c:numRef>
              <c:f>'in active'!$AX$2:$AX$68</c:f>
              <c:numCache>
                <c:formatCode>General</c:formatCode>
                <c:ptCount val="67"/>
                <c:pt idx="0">
                  <c:v>-5.0634985701180921E-3</c:v>
                </c:pt>
                <c:pt idx="1">
                  <c:v>-3.4165718341365968E-3</c:v>
                </c:pt>
                <c:pt idx="2">
                  <c:v>-1.2477964190213615E-3</c:v>
                </c:pt>
                <c:pt idx="3">
                  <c:v>1.6659902032636702E-3</c:v>
                </c:pt>
                <c:pt idx="4">
                  <c:v>4.0671613724383915E-3</c:v>
                </c:pt>
                <c:pt idx="5">
                  <c:v>3.6611740968172297E-3</c:v>
                </c:pt>
                <c:pt idx="6">
                  <c:v>2.5612790331170977E-3</c:v>
                </c:pt>
                <c:pt idx="7">
                  <c:v>1.4854701276263579E-3</c:v>
                </c:pt>
                <c:pt idx="8">
                  <c:v>5.3805824830231003E-4</c:v>
                </c:pt>
                <c:pt idx="9">
                  <c:v>-2.6435758020015702E-4</c:v>
                </c:pt>
                <c:pt idx="10">
                  <c:v>-9.2423737527987408E-4</c:v>
                </c:pt>
                <c:pt idx="11">
                  <c:v>-1.4349892638059704E-3</c:v>
                </c:pt>
                <c:pt idx="12">
                  <c:v>-1.7819287163220159E-3</c:v>
                </c:pt>
                <c:pt idx="13">
                  <c:v>-1.9638808273504224E-3</c:v>
                </c:pt>
                <c:pt idx="14">
                  <c:v>-1.9928838789064298E-3</c:v>
                </c:pt>
                <c:pt idx="15">
                  <c:v>-1.869706597403114E-3</c:v>
                </c:pt>
                <c:pt idx="16">
                  <c:v>-1.5722569929342667E-3</c:v>
                </c:pt>
                <c:pt idx="17">
                  <c:v>-1.0709816333595661E-3</c:v>
                </c:pt>
                <c:pt idx="18">
                  <c:v>-3.4040662792584383E-4</c:v>
                </c:pt>
                <c:pt idx="19">
                  <c:v>6.5613607825380435E-4</c:v>
                </c:pt>
                <c:pt idx="20">
                  <c:v>1.9856775423163974E-3</c:v>
                </c:pt>
                <c:pt idx="21">
                  <c:v>3.7599083622492802E-3</c:v>
                </c:pt>
                <c:pt idx="22">
                  <c:v>6.174518884047386E-3</c:v>
                </c:pt>
                <c:pt idx="23">
                  <c:v>9.1279620818721218E-3</c:v>
                </c:pt>
                <c:pt idx="24">
                  <c:v>9.76806420510868E-3</c:v>
                </c:pt>
                <c:pt idx="25">
                  <c:v>8.6708108864264159E-3</c:v>
                </c:pt>
                <c:pt idx="26">
                  <c:v>7.4311116997764952E-3</c:v>
                </c:pt>
                <c:pt idx="27">
                  <c:v>6.2914121564812773E-3</c:v>
                </c:pt>
                <c:pt idx="28">
                  <c:v>5.2935599726909579E-3</c:v>
                </c:pt>
                <c:pt idx="29">
                  <c:v>4.4396083599117613E-3</c:v>
                </c:pt>
                <c:pt idx="30">
                  <c:v>3.7297363521164198E-3</c:v>
                </c:pt>
                <c:pt idx="31">
                  <c:v>3.1772613750693985E-3</c:v>
                </c:pt>
                <c:pt idx="32">
                  <c:v>2.7917389805207238E-3</c:v>
                </c:pt>
                <c:pt idx="33">
                  <c:v>2.5650341547531407E-3</c:v>
                </c:pt>
                <c:pt idx="34">
                  <c:v>2.4880066247111397E-3</c:v>
                </c:pt>
                <c:pt idx="35">
                  <c:v>2.5726745143811207E-3</c:v>
                </c:pt>
                <c:pt idx="36">
                  <c:v>2.8477877712228634E-3</c:v>
                </c:pt>
                <c:pt idx="37">
                  <c:v>3.340386417916519E-3</c:v>
                </c:pt>
                <c:pt idx="38">
                  <c:v>4.0789338878623547E-3</c:v>
                </c:pt>
                <c:pt idx="39">
                  <c:v>5.1147872420450047E-3</c:v>
                </c:pt>
                <c:pt idx="40">
                  <c:v>6.5360268701894408E-3</c:v>
                </c:pt>
                <c:pt idx="41">
                  <c:v>8.4922247222105184E-3</c:v>
                </c:pt>
                <c:pt idx="42">
                  <c:v>1.1199554467108708E-2</c:v>
                </c:pt>
                <c:pt idx="43">
                  <c:v>1.3168530692917983E-2</c:v>
                </c:pt>
                <c:pt idx="44">
                  <c:v>1.2393972612648638E-2</c:v>
                </c:pt>
                <c:pt idx="45">
                  <c:v>1.1031687302607757E-2</c:v>
                </c:pt>
                <c:pt idx="46">
                  <c:v>9.7074322084408169E-3</c:v>
                </c:pt>
                <c:pt idx="47">
                  <c:v>8.5141286111127257E-3</c:v>
                </c:pt>
                <c:pt idx="48">
                  <c:v>7.4658678562817384E-3</c:v>
                </c:pt>
                <c:pt idx="49">
                  <c:v>6.5601023010118898E-3</c:v>
                </c:pt>
                <c:pt idx="50">
                  <c:v>5.8044308671232224E-3</c:v>
                </c:pt>
                <c:pt idx="51">
                  <c:v>5.2132700568878476E-3</c:v>
                </c:pt>
                <c:pt idx="52">
                  <c:v>4.7864872248182403E-3</c:v>
                </c:pt>
                <c:pt idx="53">
                  <c:v>4.5119584076431215E-3</c:v>
                </c:pt>
                <c:pt idx="54">
                  <c:v>4.3904420346758902E-3</c:v>
                </c:pt>
                <c:pt idx="55">
                  <c:v>4.4452138262844297E-3</c:v>
                </c:pt>
                <c:pt idx="56">
                  <c:v>4.7056333970066141E-3</c:v>
                </c:pt>
                <c:pt idx="57">
                  <c:v>5.1972071150934553E-3</c:v>
                </c:pt>
                <c:pt idx="58">
                  <c:v>5.9582004293182722E-3</c:v>
                </c:pt>
                <c:pt idx="59">
                  <c:v>7.0580996815198527E-3</c:v>
                </c:pt>
                <c:pt idx="60">
                  <c:v>8.6126525520661325E-3</c:v>
                </c:pt>
                <c:pt idx="61">
                  <c:v>1.0824760858289971E-2</c:v>
                </c:pt>
                <c:pt idx="62">
                  <c:v>1.3484136183085998E-2</c:v>
                </c:pt>
                <c:pt idx="63">
                  <c:v>1.3660547678878438E-2</c:v>
                </c:pt>
                <c:pt idx="64">
                  <c:v>1.2275960131330919E-2</c:v>
                </c:pt>
                <c:pt idx="65">
                  <c:v>1.0784084630517969E-2</c:v>
                </c:pt>
                <c:pt idx="66">
                  <c:v>9.397826046958423E-3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C02-4C75-99CB-43130D473AC2}"/>
            </c:ext>
          </c:extLst>
        </c:ser>
        <c:ser>
          <c:idx val="9"/>
          <c:order val="9"/>
          <c:tx>
            <c:strRef>
              <c:f>'in active'!$U$20</c:f>
              <c:strCache>
                <c:ptCount val="1"/>
                <c:pt idx="0">
                  <c:v>Rejected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active'!$U$21:$U$994</c:f>
              <c:numCache>
                <c:formatCode>General</c:formatCode>
                <c:ptCount val="974"/>
                <c:pt idx="5">
                  <c:v>-9.2050799939897843E-3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C02-4C75-99CB-43130D473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033672"/>
        <c:axId val="1"/>
      </c:scatterChart>
      <c:valAx>
        <c:axId val="570033672"/>
        <c:scaling>
          <c:orientation val="minMax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0336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'in active'!$I$20:$I$20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active'!$I$21:$I$994</c:f>
              <c:numCache>
                <c:formatCode>General</c:formatCode>
                <c:ptCount val="974"/>
                <c:pt idx="9">
                  <c:v>4.3070100000477396E-3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F4-4AC0-85B8-C2A300798E71}"/>
            </c:ext>
          </c:extLst>
        </c:ser>
        <c:ser>
          <c:idx val="3"/>
          <c:order val="1"/>
          <c:tx>
            <c:strRef>
              <c:f>'in active'!$J$20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active'!$J$21:$J$994</c:f>
              <c:numCache>
                <c:formatCode>General</c:formatCode>
                <c:ptCount val="974"/>
                <c:pt idx="7">
                  <c:v>2.0825000028708018E-3</c:v>
                </c:pt>
                <c:pt idx="8">
                  <c:v>1.5533600017079152E-3</c:v>
                </c:pt>
                <c:pt idx="11">
                  <c:v>5.149470001924783E-3</c:v>
                </c:pt>
                <c:pt idx="24">
                  <c:v>1.0911060002399608E-2</c:v>
                </c:pt>
                <c:pt idx="32">
                  <c:v>9.3848700053058565E-3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F4-4AC0-85B8-C2A300798E71}"/>
            </c:ext>
          </c:extLst>
        </c:ser>
        <c:ser>
          <c:idx val="4"/>
          <c:order val="2"/>
          <c:tx>
            <c:strRef>
              <c:f>'in active'!$K$20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plus>
            <c:minus>
              <c:numRef>
                <c:f>'in active'!$D$21:$D$994</c:f>
                <c:numCache>
                  <c:formatCode>General</c:formatCode>
                  <c:ptCount val="974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0</c:v>
                  </c:pt>
                  <c:pt idx="7">
                    <c:v>4.0000000000000002E-4</c:v>
                  </c:pt>
                  <c:pt idx="8">
                    <c:v>8.0000000000000004E-4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2.9999999999999997E-4</c:v>
                  </c:pt>
                  <c:pt idx="15">
                    <c:v>4.0000000000000002E-4</c:v>
                  </c:pt>
                  <c:pt idx="16">
                    <c:v>2.0000000000000001E-4</c:v>
                  </c:pt>
                  <c:pt idx="17">
                    <c:v>0</c:v>
                  </c:pt>
                  <c:pt idx="18">
                    <c:v>0</c:v>
                  </c:pt>
                  <c:pt idx="19">
                    <c:v>1E-4</c:v>
                  </c:pt>
                  <c:pt idx="20">
                    <c:v>0</c:v>
                  </c:pt>
                  <c:pt idx="21">
                    <c:v>2.0000000000000001E-4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2.9999999999999997E-4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0</c:v>
                  </c:pt>
                  <c:pt idx="29">
                    <c:v>1E-4</c:v>
                  </c:pt>
                  <c:pt idx="30">
                    <c:v>2.0000000000000001E-4</c:v>
                  </c:pt>
                  <c:pt idx="31">
                    <c:v>5.0000000000000001E-4</c:v>
                  </c:pt>
                  <c:pt idx="32">
                    <c:v>2E-3</c:v>
                  </c:pt>
                  <c:pt idx="33">
                    <c:v>0</c:v>
                  </c:pt>
                  <c:pt idx="34">
                    <c:v>8.9999999999999998E-4</c:v>
                  </c:pt>
                  <c:pt idx="35">
                    <c:v>1.8E-3</c:v>
                  </c:pt>
                  <c:pt idx="36">
                    <c:v>2.3999999999999998E-3</c:v>
                  </c:pt>
                  <c:pt idx="37">
                    <c:v>4.1000000000000003E-3</c:v>
                  </c:pt>
                  <c:pt idx="38">
                    <c:v>1E-4</c:v>
                  </c:pt>
                  <c:pt idx="39">
                    <c:v>4.0000000000000002E-4</c:v>
                  </c:pt>
                  <c:pt idx="40">
                    <c:v>0</c:v>
                  </c:pt>
                  <c:pt idx="41">
                    <c:v>2.0000000000000001E-4</c:v>
                  </c:pt>
                  <c:pt idx="42">
                    <c:v>2.9999999999999997E-4</c:v>
                  </c:pt>
                  <c:pt idx="43">
                    <c:v>2.9999999999999997E-4</c:v>
                  </c:pt>
                  <c:pt idx="44">
                    <c:v>2.9999999999999997E-4</c:v>
                  </c:pt>
                  <c:pt idx="45">
                    <c:v>5.9999999999999995E-4</c:v>
                  </c:pt>
                  <c:pt idx="46">
                    <c:v>4.0000000000000002E-4</c:v>
                  </c:pt>
                  <c:pt idx="47">
                    <c:v>1E-3</c:v>
                  </c:pt>
                  <c:pt idx="48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active'!$K$21:$K$994</c:f>
              <c:numCache>
                <c:formatCode>General</c:formatCode>
                <c:ptCount val="974"/>
                <c:pt idx="0">
                  <c:v>3.2703750039217994E-3</c:v>
                </c:pt>
                <c:pt idx="1">
                  <c:v>1.1205600021639839E-3</c:v>
                </c:pt>
                <c:pt idx="2">
                  <c:v>5.2093000704189762E-4</c:v>
                </c:pt>
                <c:pt idx="3">
                  <c:v>7.6043000444769859E-4</c:v>
                </c:pt>
                <c:pt idx="4">
                  <c:v>1.5441000141436234E-4</c:v>
                </c:pt>
                <c:pt idx="6">
                  <c:v>0</c:v>
                </c:pt>
                <c:pt idx="10">
                  <c:v>2.6378699985798448E-3</c:v>
                </c:pt>
                <c:pt idx="12">
                  <c:v>2.7429900073911995E-3</c:v>
                </c:pt>
                <c:pt idx="13">
                  <c:v>1.6931749996729195E-3</c:v>
                </c:pt>
                <c:pt idx="14">
                  <c:v>2.6460049994057044E-3</c:v>
                </c:pt>
                <c:pt idx="15">
                  <c:v>1.9774350002990104E-3</c:v>
                </c:pt>
                <c:pt idx="16">
                  <c:v>3.3332250022795051E-3</c:v>
                </c:pt>
                <c:pt idx="17">
                  <c:v>7.9583400001865812E-3</c:v>
                </c:pt>
                <c:pt idx="18">
                  <c:v>1.9919199985451996E-3</c:v>
                </c:pt>
                <c:pt idx="19">
                  <c:v>5.1466250006342307E-3</c:v>
                </c:pt>
                <c:pt idx="20">
                  <c:v>6.017539999447763E-3</c:v>
                </c:pt>
                <c:pt idx="21">
                  <c:v>8.4747549990424886E-3</c:v>
                </c:pt>
                <c:pt idx="22">
                  <c:v>5.5256799969356507E-3</c:v>
                </c:pt>
                <c:pt idx="23">
                  <c:v>1.2487055006204173E-2</c:v>
                </c:pt>
                <c:pt idx="24">
                  <c:v>1.0911060002399608E-2</c:v>
                </c:pt>
                <c:pt idx="25">
                  <c:v>1.3601484999526292E-2</c:v>
                </c:pt>
                <c:pt idx="26">
                  <c:v>1.1891540001670364E-2</c:v>
                </c:pt>
                <c:pt idx="27">
                  <c:v>1.2210870001581497E-2</c:v>
                </c:pt>
                <c:pt idx="28">
                  <c:v>1.2077660001523327E-2</c:v>
                </c:pt>
                <c:pt idx="29">
                  <c:v>1.1296855002001394E-2</c:v>
                </c:pt>
                <c:pt idx="30">
                  <c:v>1.1147040000651032E-2</c:v>
                </c:pt>
                <c:pt idx="31">
                  <c:v>1.3152589999663178E-2</c:v>
                </c:pt>
                <c:pt idx="32">
                  <c:v>9.3848700053058565E-3</c:v>
                </c:pt>
                <c:pt idx="33">
                  <c:v>7.4060500046471134E-3</c:v>
                </c:pt>
                <c:pt idx="34">
                  <c:v>7.7223300031619146E-3</c:v>
                </c:pt>
                <c:pt idx="35">
                  <c:v>7.8227000049082562E-3</c:v>
                </c:pt>
                <c:pt idx="36">
                  <c:v>1.0903640002652537E-2</c:v>
                </c:pt>
                <c:pt idx="37">
                  <c:v>6.2990100050228648E-3</c:v>
                </c:pt>
                <c:pt idx="38">
                  <c:v>5.5117700030677952E-3</c:v>
                </c:pt>
                <c:pt idx="39">
                  <c:v>1.002337499812711E-2</c:v>
                </c:pt>
                <c:pt idx="40">
                  <c:v>1.0829665006895084E-2</c:v>
                </c:pt>
                <c:pt idx="41">
                  <c:v>1.0846640005183872E-2</c:v>
                </c:pt>
                <c:pt idx="42">
                  <c:v>1.0997564997524023E-2</c:v>
                </c:pt>
                <c:pt idx="43">
                  <c:v>1.1390580002625939E-2</c:v>
                </c:pt>
                <c:pt idx="44">
                  <c:v>1.1242009997658897E-2</c:v>
                </c:pt>
                <c:pt idx="45">
                  <c:v>6.0292850030236878E-3</c:v>
                </c:pt>
                <c:pt idx="46">
                  <c:v>8.3913100024801679E-3</c:v>
                </c:pt>
                <c:pt idx="47">
                  <c:v>7.6748400024371222E-3</c:v>
                </c:pt>
                <c:pt idx="48">
                  <c:v>7.5583700017887168E-3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F4-4AC0-85B8-C2A300798E71}"/>
            </c:ext>
          </c:extLst>
        </c:ser>
        <c:ser>
          <c:idx val="8"/>
          <c:order val="3"/>
          <c:tx>
            <c:strRef>
              <c:f>'in active'!$AX$1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 active'!$AW$2:$AW$68</c:f>
              <c:numCache>
                <c:formatCode>General</c:formatCode>
                <c:ptCount val="67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</c:numCache>
            </c:numRef>
          </c:xVal>
          <c:yVal>
            <c:numRef>
              <c:f>'in active'!$AX$2:$AX$68</c:f>
              <c:numCache>
                <c:formatCode>General</c:formatCode>
                <c:ptCount val="67"/>
                <c:pt idx="0">
                  <c:v>-5.0634985701180921E-3</c:v>
                </c:pt>
                <c:pt idx="1">
                  <c:v>-3.4165718341365968E-3</c:v>
                </c:pt>
                <c:pt idx="2">
                  <c:v>-1.2477964190213615E-3</c:v>
                </c:pt>
                <c:pt idx="3">
                  <c:v>1.6659902032636702E-3</c:v>
                </c:pt>
                <c:pt idx="4">
                  <c:v>4.0671613724383915E-3</c:v>
                </c:pt>
                <c:pt idx="5">
                  <c:v>3.6611740968172297E-3</c:v>
                </c:pt>
                <c:pt idx="6">
                  <c:v>2.5612790331170977E-3</c:v>
                </c:pt>
                <c:pt idx="7">
                  <c:v>1.4854701276263579E-3</c:v>
                </c:pt>
                <c:pt idx="8">
                  <c:v>5.3805824830231003E-4</c:v>
                </c:pt>
                <c:pt idx="9">
                  <c:v>-2.6435758020015702E-4</c:v>
                </c:pt>
                <c:pt idx="10">
                  <c:v>-9.2423737527987408E-4</c:v>
                </c:pt>
                <c:pt idx="11">
                  <c:v>-1.4349892638059704E-3</c:v>
                </c:pt>
                <c:pt idx="12">
                  <c:v>-1.7819287163220159E-3</c:v>
                </c:pt>
                <c:pt idx="13">
                  <c:v>-1.9638808273504224E-3</c:v>
                </c:pt>
                <c:pt idx="14">
                  <c:v>-1.9928838789064298E-3</c:v>
                </c:pt>
                <c:pt idx="15">
                  <c:v>-1.869706597403114E-3</c:v>
                </c:pt>
                <c:pt idx="16">
                  <c:v>-1.5722569929342667E-3</c:v>
                </c:pt>
                <c:pt idx="17">
                  <c:v>-1.0709816333595661E-3</c:v>
                </c:pt>
                <c:pt idx="18">
                  <c:v>-3.4040662792584383E-4</c:v>
                </c:pt>
                <c:pt idx="19">
                  <c:v>6.5613607825380435E-4</c:v>
                </c:pt>
                <c:pt idx="20">
                  <c:v>1.9856775423163974E-3</c:v>
                </c:pt>
                <c:pt idx="21">
                  <c:v>3.7599083622492802E-3</c:v>
                </c:pt>
                <c:pt idx="22">
                  <c:v>6.174518884047386E-3</c:v>
                </c:pt>
                <c:pt idx="23">
                  <c:v>9.1279620818721218E-3</c:v>
                </c:pt>
                <c:pt idx="24">
                  <c:v>9.76806420510868E-3</c:v>
                </c:pt>
                <c:pt idx="25">
                  <c:v>8.6708108864264159E-3</c:v>
                </c:pt>
                <c:pt idx="26">
                  <c:v>7.4311116997764952E-3</c:v>
                </c:pt>
                <c:pt idx="27">
                  <c:v>6.2914121564812773E-3</c:v>
                </c:pt>
                <c:pt idx="28">
                  <c:v>5.2935599726909579E-3</c:v>
                </c:pt>
                <c:pt idx="29">
                  <c:v>4.4396083599117613E-3</c:v>
                </c:pt>
                <c:pt idx="30">
                  <c:v>3.7297363521164198E-3</c:v>
                </c:pt>
                <c:pt idx="31">
                  <c:v>3.1772613750693985E-3</c:v>
                </c:pt>
                <c:pt idx="32">
                  <c:v>2.7917389805207238E-3</c:v>
                </c:pt>
                <c:pt idx="33">
                  <c:v>2.5650341547531407E-3</c:v>
                </c:pt>
                <c:pt idx="34">
                  <c:v>2.4880066247111397E-3</c:v>
                </c:pt>
                <c:pt idx="35">
                  <c:v>2.5726745143811207E-3</c:v>
                </c:pt>
                <c:pt idx="36">
                  <c:v>2.8477877712228634E-3</c:v>
                </c:pt>
                <c:pt idx="37">
                  <c:v>3.340386417916519E-3</c:v>
                </c:pt>
                <c:pt idx="38">
                  <c:v>4.0789338878623547E-3</c:v>
                </c:pt>
                <c:pt idx="39">
                  <c:v>5.1147872420450047E-3</c:v>
                </c:pt>
                <c:pt idx="40">
                  <c:v>6.5360268701894408E-3</c:v>
                </c:pt>
                <c:pt idx="41">
                  <c:v>8.4922247222105184E-3</c:v>
                </c:pt>
                <c:pt idx="42">
                  <c:v>1.1199554467108708E-2</c:v>
                </c:pt>
                <c:pt idx="43">
                  <c:v>1.3168530692917983E-2</c:v>
                </c:pt>
                <c:pt idx="44">
                  <c:v>1.2393972612648638E-2</c:v>
                </c:pt>
                <c:pt idx="45">
                  <c:v>1.1031687302607757E-2</c:v>
                </c:pt>
                <c:pt idx="46">
                  <c:v>9.7074322084408169E-3</c:v>
                </c:pt>
                <c:pt idx="47">
                  <c:v>8.5141286111127257E-3</c:v>
                </c:pt>
                <c:pt idx="48">
                  <c:v>7.4658678562817384E-3</c:v>
                </c:pt>
                <c:pt idx="49">
                  <c:v>6.5601023010118898E-3</c:v>
                </c:pt>
                <c:pt idx="50">
                  <c:v>5.8044308671232224E-3</c:v>
                </c:pt>
                <c:pt idx="51">
                  <c:v>5.2132700568878476E-3</c:v>
                </c:pt>
                <c:pt idx="52">
                  <c:v>4.7864872248182403E-3</c:v>
                </c:pt>
                <c:pt idx="53">
                  <c:v>4.5119584076431215E-3</c:v>
                </c:pt>
                <c:pt idx="54">
                  <c:v>4.3904420346758902E-3</c:v>
                </c:pt>
                <c:pt idx="55">
                  <c:v>4.4452138262844297E-3</c:v>
                </c:pt>
                <c:pt idx="56">
                  <c:v>4.7056333970066141E-3</c:v>
                </c:pt>
                <c:pt idx="57">
                  <c:v>5.1972071150934553E-3</c:v>
                </c:pt>
                <c:pt idx="58">
                  <c:v>5.9582004293182722E-3</c:v>
                </c:pt>
                <c:pt idx="59">
                  <c:v>7.0580996815198527E-3</c:v>
                </c:pt>
                <c:pt idx="60">
                  <c:v>8.6126525520661325E-3</c:v>
                </c:pt>
                <c:pt idx="61">
                  <c:v>1.0824760858289971E-2</c:v>
                </c:pt>
                <c:pt idx="62">
                  <c:v>1.3484136183085998E-2</c:v>
                </c:pt>
                <c:pt idx="63">
                  <c:v>1.3660547678878438E-2</c:v>
                </c:pt>
                <c:pt idx="64">
                  <c:v>1.2275960131330919E-2</c:v>
                </c:pt>
                <c:pt idx="65">
                  <c:v>1.0784084630517969E-2</c:v>
                </c:pt>
                <c:pt idx="66">
                  <c:v>9.397826046958423E-3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F4-4AC0-85B8-C2A300798E71}"/>
            </c:ext>
          </c:extLst>
        </c:ser>
        <c:ser>
          <c:idx val="9"/>
          <c:order val="4"/>
          <c:tx>
            <c:strRef>
              <c:f>'in active'!$U$20</c:f>
              <c:strCache>
                <c:ptCount val="1"/>
                <c:pt idx="0">
                  <c:v>Rejected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 active'!$F$21:$F$994</c:f>
              <c:numCache>
                <c:formatCode>General</c:formatCode>
                <c:ptCount val="974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-852</c:v>
                </c:pt>
                <c:pt idx="6">
                  <c:v>0</c:v>
                </c:pt>
                <c:pt idx="7">
                  <c:v>1750</c:v>
                </c:pt>
                <c:pt idx="8">
                  <c:v>1784</c:v>
                </c:pt>
                <c:pt idx="9">
                  <c:v>2219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3276.5</c:v>
                </c:pt>
                <c:pt idx="16">
                  <c:v>3377.5</c:v>
                </c:pt>
                <c:pt idx="17">
                  <c:v>3446</c:v>
                </c:pt>
                <c:pt idx="18">
                  <c:v>3448</c:v>
                </c:pt>
                <c:pt idx="19">
                  <c:v>3837.5</c:v>
                </c:pt>
                <c:pt idx="20">
                  <c:v>3926</c:v>
                </c:pt>
                <c:pt idx="21">
                  <c:v>3984.5</c:v>
                </c:pt>
                <c:pt idx="22">
                  <c:v>3992</c:v>
                </c:pt>
                <c:pt idx="23">
                  <c:v>4354.5</c:v>
                </c:pt>
                <c:pt idx="24">
                  <c:v>4414</c:v>
                </c:pt>
                <c:pt idx="25">
                  <c:v>4471.5</c:v>
                </c:pt>
                <c:pt idx="26">
                  <c:v>4526</c:v>
                </c:pt>
                <c:pt idx="27">
                  <c:v>4953</c:v>
                </c:pt>
                <c:pt idx="28">
                  <c:v>4954</c:v>
                </c:pt>
                <c:pt idx="29">
                  <c:v>4974.5</c:v>
                </c:pt>
                <c:pt idx="30">
                  <c:v>4976</c:v>
                </c:pt>
                <c:pt idx="31">
                  <c:v>5021</c:v>
                </c:pt>
                <c:pt idx="32">
                  <c:v>5553</c:v>
                </c:pt>
                <c:pt idx="33">
                  <c:v>5995</c:v>
                </c:pt>
                <c:pt idx="34">
                  <c:v>6127</c:v>
                </c:pt>
                <c:pt idx="35">
                  <c:v>6130</c:v>
                </c:pt>
                <c:pt idx="36">
                  <c:v>6516</c:v>
                </c:pt>
                <c:pt idx="37">
                  <c:v>7019</c:v>
                </c:pt>
                <c:pt idx="38">
                  <c:v>7663</c:v>
                </c:pt>
                <c:pt idx="39">
                  <c:v>8162.5</c:v>
                </c:pt>
                <c:pt idx="40">
                  <c:v>8213.5</c:v>
                </c:pt>
                <c:pt idx="41">
                  <c:v>8216</c:v>
                </c:pt>
                <c:pt idx="42">
                  <c:v>8223.5</c:v>
                </c:pt>
                <c:pt idx="43">
                  <c:v>8302</c:v>
                </c:pt>
                <c:pt idx="44">
                  <c:v>8719</c:v>
                </c:pt>
                <c:pt idx="45">
                  <c:v>9291.5</c:v>
                </c:pt>
                <c:pt idx="46">
                  <c:v>9389</c:v>
                </c:pt>
                <c:pt idx="47">
                  <c:v>9796</c:v>
                </c:pt>
                <c:pt idx="48">
                  <c:v>10203</c:v>
                </c:pt>
              </c:numCache>
            </c:numRef>
          </c:xVal>
          <c:yVal>
            <c:numRef>
              <c:f>'in active'!$U$21:$U$994</c:f>
              <c:numCache>
                <c:formatCode>General</c:formatCode>
                <c:ptCount val="974"/>
                <c:pt idx="5">
                  <c:v>-9.2050799939897843E-3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F4-4AC0-85B8-C2A30079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0036296"/>
        <c:axId val="1"/>
      </c:scatterChart>
      <c:valAx>
        <c:axId val="570036296"/>
        <c:scaling>
          <c:orientation val="minMax"/>
          <c:min val="-4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00362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55449508205414"/>
          <c:y val="0.14713216957605985"/>
          <c:w val="0.85858691725225555"/>
          <c:h val="0.783042394014962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'errors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4.0000000000000002E-4</c:v>
                  </c:pt>
                  <c:pt idx="7">
                    <c:v>8.0000000000000004E-4</c:v>
                  </c:pt>
                  <c:pt idx="8">
                    <c:v>0</c:v>
                  </c:pt>
                  <c:pt idx="9">
                    <c:v>7.0000000000000001E-3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2.5999999999999999E-3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2.9999999999999997E-4</c:v>
                  </c:pt>
                  <c:pt idx="17">
                    <c:v>0</c:v>
                  </c:pt>
                  <c:pt idx="18">
                    <c:v>4.0000000000000002E-4</c:v>
                  </c:pt>
                  <c:pt idx="19">
                    <c:v>2.0000000000000001E-4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1E-4</c:v>
                  </c:pt>
                  <c:pt idx="24">
                    <c:v>0</c:v>
                  </c:pt>
                  <c:pt idx="25">
                    <c:v>2.0000000000000001E-4</c:v>
                  </c:pt>
                  <c:pt idx="26">
                    <c:v>1E-4</c:v>
                  </c:pt>
                  <c:pt idx="27">
                    <c:v>0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0</c:v>
                  </c:pt>
                  <c:pt idx="31">
                    <c:v>2.9999999999999997E-4</c:v>
                  </c:pt>
                  <c:pt idx="32">
                    <c:v>0</c:v>
                  </c:pt>
                  <c:pt idx="33">
                    <c:v>1E-4</c:v>
                  </c:pt>
                  <c:pt idx="34">
                    <c:v>2.0000000000000001E-4</c:v>
                  </c:pt>
                  <c:pt idx="35">
                    <c:v>5.0000000000000001E-4</c:v>
                  </c:pt>
                  <c:pt idx="36">
                    <c:v>2E-3</c:v>
                  </c:pt>
                  <c:pt idx="37">
                    <c:v>0</c:v>
                  </c:pt>
                  <c:pt idx="38">
                    <c:v>8.9999999999999998E-4</c:v>
                  </c:pt>
                  <c:pt idx="39">
                    <c:v>1.8E-3</c:v>
                  </c:pt>
                  <c:pt idx="40">
                    <c:v>2.3999999999999998E-3</c:v>
                  </c:pt>
                  <c:pt idx="41">
                    <c:v>4.1000000000000003E-3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2.0000000000000001E-4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5.9999999999999995E-4</c:v>
                  </c:pt>
                  <c:pt idx="50">
                    <c:v>4.0000000000000002E-4</c:v>
                  </c:pt>
                  <c:pt idx="51">
                    <c:v>1E-3</c:v>
                  </c:pt>
                </c:numCache>
              </c:numRef>
            </c:plus>
            <c:minus>
              <c:numRef>
                <c:f>'errors (2)'!$D$21:$D$998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4.0000000000000002E-4</c:v>
                  </c:pt>
                  <c:pt idx="7">
                    <c:v>8.0000000000000004E-4</c:v>
                  </c:pt>
                  <c:pt idx="8">
                    <c:v>0</c:v>
                  </c:pt>
                  <c:pt idx="9">
                    <c:v>7.0000000000000001E-3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2.5999999999999999E-3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2.9999999999999997E-4</c:v>
                  </c:pt>
                  <c:pt idx="17">
                    <c:v>0</c:v>
                  </c:pt>
                  <c:pt idx="18">
                    <c:v>4.0000000000000002E-4</c:v>
                  </c:pt>
                  <c:pt idx="19">
                    <c:v>2.0000000000000001E-4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1E-4</c:v>
                  </c:pt>
                  <c:pt idx="24">
                    <c:v>0</c:v>
                  </c:pt>
                  <c:pt idx="25">
                    <c:v>2.0000000000000001E-4</c:v>
                  </c:pt>
                  <c:pt idx="26">
                    <c:v>1E-4</c:v>
                  </c:pt>
                  <c:pt idx="27">
                    <c:v>0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0</c:v>
                  </c:pt>
                  <c:pt idx="31">
                    <c:v>2.9999999999999997E-4</c:v>
                  </c:pt>
                  <c:pt idx="32">
                    <c:v>0</c:v>
                  </c:pt>
                  <c:pt idx="33">
                    <c:v>1E-4</c:v>
                  </c:pt>
                  <c:pt idx="34">
                    <c:v>2.0000000000000001E-4</c:v>
                  </c:pt>
                  <c:pt idx="35">
                    <c:v>5.0000000000000001E-4</c:v>
                  </c:pt>
                  <c:pt idx="36">
                    <c:v>2E-3</c:v>
                  </c:pt>
                  <c:pt idx="37">
                    <c:v>0</c:v>
                  </c:pt>
                  <c:pt idx="38">
                    <c:v>8.9999999999999998E-4</c:v>
                  </c:pt>
                  <c:pt idx="39">
                    <c:v>1.8E-3</c:v>
                  </c:pt>
                  <c:pt idx="40">
                    <c:v>2.3999999999999998E-3</c:v>
                  </c:pt>
                  <c:pt idx="41">
                    <c:v>4.1000000000000003E-3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2.0000000000000001E-4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5.9999999999999995E-4</c:v>
                  </c:pt>
                  <c:pt idx="50">
                    <c:v>4.0000000000000002E-4</c:v>
                  </c:pt>
                  <c:pt idx="51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(2)'!$F$21:$F$998</c:f>
              <c:numCache>
                <c:formatCode>General</c:formatCode>
                <c:ptCount val="978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0</c:v>
                </c:pt>
                <c:pt idx="6">
                  <c:v>1750</c:v>
                </c:pt>
                <c:pt idx="7">
                  <c:v>1784</c:v>
                </c:pt>
                <c:pt idx="8">
                  <c:v>2219</c:v>
                </c:pt>
                <c:pt idx="9">
                  <c:v>2219</c:v>
                </c:pt>
                <c:pt idx="10">
                  <c:v>2253</c:v>
                </c:pt>
                <c:pt idx="11">
                  <c:v>2253</c:v>
                </c:pt>
                <c:pt idx="12">
                  <c:v>2293</c:v>
                </c:pt>
                <c:pt idx="13">
                  <c:v>2781</c:v>
                </c:pt>
                <c:pt idx="14">
                  <c:v>2782.5</c:v>
                </c:pt>
                <c:pt idx="15">
                  <c:v>2859.5</c:v>
                </c:pt>
                <c:pt idx="16">
                  <c:v>2859.5</c:v>
                </c:pt>
                <c:pt idx="17">
                  <c:v>3276.5</c:v>
                </c:pt>
                <c:pt idx="18">
                  <c:v>3276.5</c:v>
                </c:pt>
                <c:pt idx="19">
                  <c:v>3377.5</c:v>
                </c:pt>
                <c:pt idx="20">
                  <c:v>3446</c:v>
                </c:pt>
                <c:pt idx="21">
                  <c:v>3448</c:v>
                </c:pt>
                <c:pt idx="22">
                  <c:v>3837.5</c:v>
                </c:pt>
                <c:pt idx="23">
                  <c:v>3837.5</c:v>
                </c:pt>
                <c:pt idx="24">
                  <c:v>3926</c:v>
                </c:pt>
                <c:pt idx="25">
                  <c:v>3984.5</c:v>
                </c:pt>
                <c:pt idx="26">
                  <c:v>3992</c:v>
                </c:pt>
                <c:pt idx="27">
                  <c:v>4354.5</c:v>
                </c:pt>
                <c:pt idx="28">
                  <c:v>4414</c:v>
                </c:pt>
                <c:pt idx="29">
                  <c:v>4471.5</c:v>
                </c:pt>
                <c:pt idx="30">
                  <c:v>4526</c:v>
                </c:pt>
                <c:pt idx="31">
                  <c:v>4953</c:v>
                </c:pt>
                <c:pt idx="32">
                  <c:v>4954</c:v>
                </c:pt>
                <c:pt idx="33">
                  <c:v>4974.5</c:v>
                </c:pt>
                <c:pt idx="34">
                  <c:v>4976</c:v>
                </c:pt>
                <c:pt idx="35">
                  <c:v>5021</c:v>
                </c:pt>
                <c:pt idx="36">
                  <c:v>5553</c:v>
                </c:pt>
                <c:pt idx="37">
                  <c:v>5995</c:v>
                </c:pt>
                <c:pt idx="38">
                  <c:v>6127</c:v>
                </c:pt>
                <c:pt idx="39">
                  <c:v>6130</c:v>
                </c:pt>
                <c:pt idx="40">
                  <c:v>6516</c:v>
                </c:pt>
                <c:pt idx="41">
                  <c:v>7019</c:v>
                </c:pt>
                <c:pt idx="42">
                  <c:v>7663</c:v>
                </c:pt>
                <c:pt idx="43">
                  <c:v>8162.5</c:v>
                </c:pt>
                <c:pt idx="44">
                  <c:v>8213.5</c:v>
                </c:pt>
                <c:pt idx="45">
                  <c:v>8216</c:v>
                </c:pt>
                <c:pt idx="46">
                  <c:v>8223.5</c:v>
                </c:pt>
                <c:pt idx="47">
                  <c:v>8302</c:v>
                </c:pt>
                <c:pt idx="48">
                  <c:v>8719</c:v>
                </c:pt>
                <c:pt idx="49">
                  <c:v>9291.5</c:v>
                </c:pt>
                <c:pt idx="50">
                  <c:v>9389</c:v>
                </c:pt>
                <c:pt idx="51">
                  <c:v>9796</c:v>
                </c:pt>
              </c:numCache>
            </c:numRef>
          </c:xVal>
          <c:yVal>
            <c:numRef>
              <c:f>'errors (2)'!$I$21:$I$998</c:f>
              <c:numCache>
                <c:formatCode>General</c:formatCode>
                <c:ptCount val="978"/>
                <c:pt idx="8">
                  <c:v>4.3070100000477396E-3</c:v>
                </c:pt>
                <c:pt idx="9">
                  <c:v>4.307010218326468E-3</c:v>
                </c:pt>
                <c:pt idx="12">
                  <c:v>5.149470001924783E-3</c:v>
                </c:pt>
                <c:pt idx="36">
                  <c:v>9.3848700053058565E-3</c:v>
                </c:pt>
                <c:pt idx="39">
                  <c:v>7.8227000049082562E-3</c:v>
                </c:pt>
                <c:pt idx="40">
                  <c:v>1.0903640002652537E-2</c:v>
                </c:pt>
                <c:pt idx="41">
                  <c:v>6.2990100050228648E-3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54-491A-8C83-CE1C11ED14FB}"/>
            </c:ext>
          </c:extLst>
        </c:ser>
        <c:ser>
          <c:idx val="3"/>
          <c:order val="1"/>
          <c:tx>
            <c:strRef>
              <c:f>'errors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4.0000000000000002E-4</c:v>
                  </c:pt>
                  <c:pt idx="7">
                    <c:v>8.0000000000000004E-4</c:v>
                  </c:pt>
                  <c:pt idx="8">
                    <c:v>0</c:v>
                  </c:pt>
                  <c:pt idx="9">
                    <c:v>7.0000000000000001E-3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2.5999999999999999E-3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2.9999999999999997E-4</c:v>
                  </c:pt>
                  <c:pt idx="17">
                    <c:v>0</c:v>
                  </c:pt>
                  <c:pt idx="18">
                    <c:v>4.0000000000000002E-4</c:v>
                  </c:pt>
                  <c:pt idx="19">
                    <c:v>2.0000000000000001E-4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1E-4</c:v>
                  </c:pt>
                  <c:pt idx="24">
                    <c:v>0</c:v>
                  </c:pt>
                  <c:pt idx="25">
                    <c:v>2.0000000000000001E-4</c:v>
                  </c:pt>
                  <c:pt idx="26">
                    <c:v>1E-4</c:v>
                  </c:pt>
                  <c:pt idx="27">
                    <c:v>0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0</c:v>
                  </c:pt>
                  <c:pt idx="31">
                    <c:v>2.9999999999999997E-4</c:v>
                  </c:pt>
                  <c:pt idx="32">
                    <c:v>0</c:v>
                  </c:pt>
                  <c:pt idx="33">
                    <c:v>1E-4</c:v>
                  </c:pt>
                  <c:pt idx="34">
                    <c:v>2.0000000000000001E-4</c:v>
                  </c:pt>
                  <c:pt idx="35">
                    <c:v>5.0000000000000001E-4</c:v>
                  </c:pt>
                  <c:pt idx="36">
                    <c:v>2E-3</c:v>
                  </c:pt>
                  <c:pt idx="37">
                    <c:v>0</c:v>
                  </c:pt>
                  <c:pt idx="38">
                    <c:v>8.9999999999999998E-4</c:v>
                  </c:pt>
                  <c:pt idx="39">
                    <c:v>1.8E-3</c:v>
                  </c:pt>
                  <c:pt idx="40">
                    <c:v>2.3999999999999998E-3</c:v>
                  </c:pt>
                  <c:pt idx="41">
                    <c:v>4.1000000000000003E-3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2.0000000000000001E-4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5.9999999999999995E-4</c:v>
                  </c:pt>
                  <c:pt idx="50">
                    <c:v>4.0000000000000002E-4</c:v>
                  </c:pt>
                  <c:pt idx="51">
                    <c:v>1E-3</c:v>
                  </c:pt>
                </c:numCache>
              </c:numRef>
            </c:plus>
            <c:minus>
              <c:numRef>
                <c:f>'errors (2)'!$D$21:$D$998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4.0000000000000002E-4</c:v>
                  </c:pt>
                  <c:pt idx="7">
                    <c:v>8.0000000000000004E-4</c:v>
                  </c:pt>
                  <c:pt idx="8">
                    <c:v>0</c:v>
                  </c:pt>
                  <c:pt idx="9">
                    <c:v>7.0000000000000001E-3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2.5999999999999999E-3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2.9999999999999997E-4</c:v>
                  </c:pt>
                  <c:pt idx="17">
                    <c:v>0</c:v>
                  </c:pt>
                  <c:pt idx="18">
                    <c:v>4.0000000000000002E-4</c:v>
                  </c:pt>
                  <c:pt idx="19">
                    <c:v>2.0000000000000001E-4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1E-4</c:v>
                  </c:pt>
                  <c:pt idx="24">
                    <c:v>0</c:v>
                  </c:pt>
                  <c:pt idx="25">
                    <c:v>2.0000000000000001E-4</c:v>
                  </c:pt>
                  <c:pt idx="26">
                    <c:v>1E-4</c:v>
                  </c:pt>
                  <c:pt idx="27">
                    <c:v>0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0</c:v>
                  </c:pt>
                  <c:pt idx="31">
                    <c:v>2.9999999999999997E-4</c:v>
                  </c:pt>
                  <c:pt idx="32">
                    <c:v>0</c:v>
                  </c:pt>
                  <c:pt idx="33">
                    <c:v>1E-4</c:v>
                  </c:pt>
                  <c:pt idx="34">
                    <c:v>2.0000000000000001E-4</c:v>
                  </c:pt>
                  <c:pt idx="35">
                    <c:v>5.0000000000000001E-4</c:v>
                  </c:pt>
                  <c:pt idx="36">
                    <c:v>2E-3</c:v>
                  </c:pt>
                  <c:pt idx="37">
                    <c:v>0</c:v>
                  </c:pt>
                  <c:pt idx="38">
                    <c:v>8.9999999999999998E-4</c:v>
                  </c:pt>
                  <c:pt idx="39">
                    <c:v>1.8E-3</c:v>
                  </c:pt>
                  <c:pt idx="40">
                    <c:v>2.3999999999999998E-3</c:v>
                  </c:pt>
                  <c:pt idx="41">
                    <c:v>4.1000000000000003E-3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2.0000000000000001E-4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5.9999999999999995E-4</c:v>
                  </c:pt>
                  <c:pt idx="50">
                    <c:v>4.0000000000000002E-4</c:v>
                  </c:pt>
                  <c:pt idx="51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(2)'!$F$21:$F$998</c:f>
              <c:numCache>
                <c:formatCode>General</c:formatCode>
                <c:ptCount val="978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0</c:v>
                </c:pt>
                <c:pt idx="6">
                  <c:v>1750</c:v>
                </c:pt>
                <c:pt idx="7">
                  <c:v>1784</c:v>
                </c:pt>
                <c:pt idx="8">
                  <c:v>2219</c:v>
                </c:pt>
                <c:pt idx="9">
                  <c:v>2219</c:v>
                </c:pt>
                <c:pt idx="10">
                  <c:v>2253</c:v>
                </c:pt>
                <c:pt idx="11">
                  <c:v>2253</c:v>
                </c:pt>
                <c:pt idx="12">
                  <c:v>2293</c:v>
                </c:pt>
                <c:pt idx="13">
                  <c:v>2781</c:v>
                </c:pt>
                <c:pt idx="14">
                  <c:v>2782.5</c:v>
                </c:pt>
                <c:pt idx="15">
                  <c:v>2859.5</c:v>
                </c:pt>
                <c:pt idx="16">
                  <c:v>2859.5</c:v>
                </c:pt>
                <c:pt idx="17">
                  <c:v>3276.5</c:v>
                </c:pt>
                <c:pt idx="18">
                  <c:v>3276.5</c:v>
                </c:pt>
                <c:pt idx="19">
                  <c:v>3377.5</c:v>
                </c:pt>
                <c:pt idx="20">
                  <c:v>3446</c:v>
                </c:pt>
                <c:pt idx="21">
                  <c:v>3448</c:v>
                </c:pt>
                <c:pt idx="22">
                  <c:v>3837.5</c:v>
                </c:pt>
                <c:pt idx="23">
                  <c:v>3837.5</c:v>
                </c:pt>
                <c:pt idx="24">
                  <c:v>3926</c:v>
                </c:pt>
                <c:pt idx="25">
                  <c:v>3984.5</c:v>
                </c:pt>
                <c:pt idx="26">
                  <c:v>3992</c:v>
                </c:pt>
                <c:pt idx="27">
                  <c:v>4354.5</c:v>
                </c:pt>
                <c:pt idx="28">
                  <c:v>4414</c:v>
                </c:pt>
                <c:pt idx="29">
                  <c:v>4471.5</c:v>
                </c:pt>
                <c:pt idx="30">
                  <c:v>4526</c:v>
                </c:pt>
                <c:pt idx="31">
                  <c:v>4953</c:v>
                </c:pt>
                <c:pt idx="32">
                  <c:v>4954</c:v>
                </c:pt>
                <c:pt idx="33">
                  <c:v>4974.5</c:v>
                </c:pt>
                <c:pt idx="34">
                  <c:v>4976</c:v>
                </c:pt>
                <c:pt idx="35">
                  <c:v>5021</c:v>
                </c:pt>
                <c:pt idx="36">
                  <c:v>5553</c:v>
                </c:pt>
                <c:pt idx="37">
                  <c:v>5995</c:v>
                </c:pt>
                <c:pt idx="38">
                  <c:v>6127</c:v>
                </c:pt>
                <c:pt idx="39">
                  <c:v>6130</c:v>
                </c:pt>
                <c:pt idx="40">
                  <c:v>6516</c:v>
                </c:pt>
                <c:pt idx="41">
                  <c:v>7019</c:v>
                </c:pt>
                <c:pt idx="42">
                  <c:v>7663</c:v>
                </c:pt>
                <c:pt idx="43">
                  <c:v>8162.5</c:v>
                </c:pt>
                <c:pt idx="44">
                  <c:v>8213.5</c:v>
                </c:pt>
                <c:pt idx="45">
                  <c:v>8216</c:v>
                </c:pt>
                <c:pt idx="46">
                  <c:v>8223.5</c:v>
                </c:pt>
                <c:pt idx="47">
                  <c:v>8302</c:v>
                </c:pt>
                <c:pt idx="48">
                  <c:v>8719</c:v>
                </c:pt>
                <c:pt idx="49">
                  <c:v>9291.5</c:v>
                </c:pt>
                <c:pt idx="50">
                  <c:v>9389</c:v>
                </c:pt>
                <c:pt idx="51">
                  <c:v>9796</c:v>
                </c:pt>
              </c:numCache>
            </c:numRef>
          </c:xVal>
          <c:yVal>
            <c:numRef>
              <c:f>'errors (2)'!$J$21:$J$998</c:f>
              <c:numCache>
                <c:formatCode>General</c:formatCode>
                <c:ptCount val="978"/>
                <c:pt idx="6">
                  <c:v>2.0825000028708018E-3</c:v>
                </c:pt>
                <c:pt idx="7">
                  <c:v>1.5533600017079152E-3</c:v>
                </c:pt>
                <c:pt idx="28">
                  <c:v>1.0911060002399608E-2</c:v>
                </c:pt>
                <c:pt idx="38">
                  <c:v>7.7223300031619146E-3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4-491A-8C83-CE1C11ED14FB}"/>
            </c:ext>
          </c:extLst>
        </c:ser>
        <c:ser>
          <c:idx val="4"/>
          <c:order val="2"/>
          <c:tx>
            <c:strRef>
              <c:f>'errors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'errors (2)'!$D$21:$D$998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4.0000000000000002E-4</c:v>
                  </c:pt>
                  <c:pt idx="7">
                    <c:v>8.0000000000000004E-4</c:v>
                  </c:pt>
                  <c:pt idx="8">
                    <c:v>0</c:v>
                  </c:pt>
                  <c:pt idx="9">
                    <c:v>7.0000000000000001E-3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2.5999999999999999E-3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2.9999999999999997E-4</c:v>
                  </c:pt>
                  <c:pt idx="17">
                    <c:v>0</c:v>
                  </c:pt>
                  <c:pt idx="18">
                    <c:v>4.0000000000000002E-4</c:v>
                  </c:pt>
                  <c:pt idx="19">
                    <c:v>2.0000000000000001E-4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1E-4</c:v>
                  </c:pt>
                  <c:pt idx="24">
                    <c:v>0</c:v>
                  </c:pt>
                  <c:pt idx="25">
                    <c:v>2.0000000000000001E-4</c:v>
                  </c:pt>
                  <c:pt idx="26">
                    <c:v>1E-4</c:v>
                  </c:pt>
                  <c:pt idx="27">
                    <c:v>0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0</c:v>
                  </c:pt>
                  <c:pt idx="31">
                    <c:v>2.9999999999999997E-4</c:v>
                  </c:pt>
                  <c:pt idx="32">
                    <c:v>0</c:v>
                  </c:pt>
                  <c:pt idx="33">
                    <c:v>1E-4</c:v>
                  </c:pt>
                  <c:pt idx="34">
                    <c:v>2.0000000000000001E-4</c:v>
                  </c:pt>
                  <c:pt idx="35">
                    <c:v>5.0000000000000001E-4</c:v>
                  </c:pt>
                  <c:pt idx="36">
                    <c:v>2E-3</c:v>
                  </c:pt>
                  <c:pt idx="37">
                    <c:v>0</c:v>
                  </c:pt>
                  <c:pt idx="38">
                    <c:v>8.9999999999999998E-4</c:v>
                  </c:pt>
                  <c:pt idx="39">
                    <c:v>1.8E-3</c:v>
                  </c:pt>
                  <c:pt idx="40">
                    <c:v>2.3999999999999998E-3</c:v>
                  </c:pt>
                  <c:pt idx="41">
                    <c:v>4.1000000000000003E-3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2.0000000000000001E-4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5.9999999999999995E-4</c:v>
                  </c:pt>
                  <c:pt idx="50">
                    <c:v>4.0000000000000002E-4</c:v>
                  </c:pt>
                  <c:pt idx="51">
                    <c:v>1E-3</c:v>
                  </c:pt>
                </c:numCache>
              </c:numRef>
            </c:plus>
            <c:minus>
              <c:numRef>
                <c:f>'errors (2)'!$D$21:$D$998</c:f>
                <c:numCache>
                  <c:formatCode>General</c:formatCode>
                  <c:ptCount val="978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5.0000000000000001E-4</c:v>
                  </c:pt>
                  <c:pt idx="5">
                    <c:v>0</c:v>
                  </c:pt>
                  <c:pt idx="6">
                    <c:v>4.0000000000000002E-4</c:v>
                  </c:pt>
                  <c:pt idx="7">
                    <c:v>8.0000000000000004E-4</c:v>
                  </c:pt>
                  <c:pt idx="8">
                    <c:v>0</c:v>
                  </c:pt>
                  <c:pt idx="9">
                    <c:v>7.0000000000000001E-3</c:v>
                  </c:pt>
                  <c:pt idx="10">
                    <c:v>0</c:v>
                  </c:pt>
                  <c:pt idx="11">
                    <c:v>1E-4</c:v>
                  </c:pt>
                  <c:pt idx="12">
                    <c:v>2.5999999999999999E-3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2.9999999999999997E-4</c:v>
                  </c:pt>
                  <c:pt idx="17">
                    <c:v>0</c:v>
                  </c:pt>
                  <c:pt idx="18">
                    <c:v>4.0000000000000002E-4</c:v>
                  </c:pt>
                  <c:pt idx="19">
                    <c:v>2.0000000000000001E-4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1E-4</c:v>
                  </c:pt>
                  <c:pt idx="24">
                    <c:v>0</c:v>
                  </c:pt>
                  <c:pt idx="25">
                    <c:v>2.0000000000000001E-4</c:v>
                  </c:pt>
                  <c:pt idx="26">
                    <c:v>1E-4</c:v>
                  </c:pt>
                  <c:pt idx="27">
                    <c:v>0</c:v>
                  </c:pt>
                  <c:pt idx="28">
                    <c:v>2.9999999999999997E-4</c:v>
                  </c:pt>
                  <c:pt idx="29">
                    <c:v>1E-4</c:v>
                  </c:pt>
                  <c:pt idx="30">
                    <c:v>0</c:v>
                  </c:pt>
                  <c:pt idx="31">
                    <c:v>2.9999999999999997E-4</c:v>
                  </c:pt>
                  <c:pt idx="32">
                    <c:v>0</c:v>
                  </c:pt>
                  <c:pt idx="33">
                    <c:v>1E-4</c:v>
                  </c:pt>
                  <c:pt idx="34">
                    <c:v>2.0000000000000001E-4</c:v>
                  </c:pt>
                  <c:pt idx="35">
                    <c:v>5.0000000000000001E-4</c:v>
                  </c:pt>
                  <c:pt idx="36">
                    <c:v>2E-3</c:v>
                  </c:pt>
                  <c:pt idx="37">
                    <c:v>0</c:v>
                  </c:pt>
                  <c:pt idx="38">
                    <c:v>8.9999999999999998E-4</c:v>
                  </c:pt>
                  <c:pt idx="39">
                    <c:v>1.8E-3</c:v>
                  </c:pt>
                  <c:pt idx="40">
                    <c:v>2.3999999999999998E-3</c:v>
                  </c:pt>
                  <c:pt idx="41">
                    <c:v>4.1000000000000003E-3</c:v>
                  </c:pt>
                  <c:pt idx="42">
                    <c:v>1E-4</c:v>
                  </c:pt>
                  <c:pt idx="43">
                    <c:v>4.0000000000000002E-4</c:v>
                  </c:pt>
                  <c:pt idx="44">
                    <c:v>0</c:v>
                  </c:pt>
                  <c:pt idx="45">
                    <c:v>2.0000000000000001E-4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2.9999999999999997E-4</c:v>
                  </c:pt>
                  <c:pt idx="49">
                    <c:v>5.9999999999999995E-4</c:v>
                  </c:pt>
                  <c:pt idx="50">
                    <c:v>4.0000000000000002E-4</c:v>
                  </c:pt>
                  <c:pt idx="51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(2)'!$F$21:$F$998</c:f>
              <c:numCache>
                <c:formatCode>General</c:formatCode>
                <c:ptCount val="978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-1721</c:v>
                </c:pt>
                <c:pt idx="5">
                  <c:v>0</c:v>
                </c:pt>
                <c:pt idx="6">
                  <c:v>1750</c:v>
                </c:pt>
                <c:pt idx="7">
                  <c:v>1784</c:v>
                </c:pt>
                <c:pt idx="8">
                  <c:v>2219</c:v>
                </c:pt>
                <c:pt idx="9">
                  <c:v>2219</c:v>
                </c:pt>
                <c:pt idx="10">
                  <c:v>2253</c:v>
                </c:pt>
                <c:pt idx="11">
                  <c:v>2253</c:v>
                </c:pt>
                <c:pt idx="12">
                  <c:v>2293</c:v>
                </c:pt>
                <c:pt idx="13">
                  <c:v>2781</c:v>
                </c:pt>
                <c:pt idx="14">
                  <c:v>2782.5</c:v>
                </c:pt>
                <c:pt idx="15">
                  <c:v>2859.5</c:v>
                </c:pt>
                <c:pt idx="16">
                  <c:v>2859.5</c:v>
                </c:pt>
                <c:pt idx="17">
                  <c:v>3276.5</c:v>
                </c:pt>
                <c:pt idx="18">
                  <c:v>3276.5</c:v>
                </c:pt>
                <c:pt idx="19">
                  <c:v>3377.5</c:v>
                </c:pt>
                <c:pt idx="20">
                  <c:v>3446</c:v>
                </c:pt>
                <c:pt idx="21">
                  <c:v>3448</c:v>
                </c:pt>
                <c:pt idx="22">
                  <c:v>3837.5</c:v>
                </c:pt>
                <c:pt idx="23">
                  <c:v>3837.5</c:v>
                </c:pt>
                <c:pt idx="24">
                  <c:v>3926</c:v>
                </c:pt>
                <c:pt idx="25">
                  <c:v>3984.5</c:v>
                </c:pt>
                <c:pt idx="26">
                  <c:v>3992</c:v>
                </c:pt>
                <c:pt idx="27">
                  <c:v>4354.5</c:v>
                </c:pt>
                <c:pt idx="28">
                  <c:v>4414</c:v>
                </c:pt>
                <c:pt idx="29">
                  <c:v>4471.5</c:v>
                </c:pt>
                <c:pt idx="30">
                  <c:v>4526</c:v>
                </c:pt>
                <c:pt idx="31">
                  <c:v>4953</c:v>
                </c:pt>
                <c:pt idx="32">
                  <c:v>4954</c:v>
                </c:pt>
                <c:pt idx="33">
                  <c:v>4974.5</c:v>
                </c:pt>
                <c:pt idx="34">
                  <c:v>4976</c:v>
                </c:pt>
                <c:pt idx="35">
                  <c:v>5021</c:v>
                </c:pt>
                <c:pt idx="36">
                  <c:v>5553</c:v>
                </c:pt>
                <c:pt idx="37">
                  <c:v>5995</c:v>
                </c:pt>
                <c:pt idx="38">
                  <c:v>6127</c:v>
                </c:pt>
                <c:pt idx="39">
                  <c:v>6130</c:v>
                </c:pt>
                <c:pt idx="40">
                  <c:v>6516</c:v>
                </c:pt>
                <c:pt idx="41">
                  <c:v>7019</c:v>
                </c:pt>
                <c:pt idx="42">
                  <c:v>7663</c:v>
                </c:pt>
                <c:pt idx="43">
                  <c:v>8162.5</c:v>
                </c:pt>
                <c:pt idx="44">
                  <c:v>8213.5</c:v>
                </c:pt>
                <c:pt idx="45">
                  <c:v>8216</c:v>
                </c:pt>
                <c:pt idx="46">
                  <c:v>8223.5</c:v>
                </c:pt>
                <c:pt idx="47">
                  <c:v>8302</c:v>
                </c:pt>
                <c:pt idx="48">
                  <c:v>8719</c:v>
                </c:pt>
                <c:pt idx="49">
                  <c:v>9291.5</c:v>
                </c:pt>
                <c:pt idx="50">
                  <c:v>9389</c:v>
                </c:pt>
                <c:pt idx="51">
                  <c:v>9796</c:v>
                </c:pt>
              </c:numCache>
            </c:numRef>
          </c:xVal>
          <c:yVal>
            <c:numRef>
              <c:f>'errors (2)'!$K$21:$K$998</c:f>
              <c:numCache>
                <c:formatCode>General</c:formatCode>
                <c:ptCount val="978"/>
                <c:pt idx="0">
                  <c:v>3.2703750039217994E-3</c:v>
                </c:pt>
                <c:pt idx="1">
                  <c:v>1.1205600021639839E-3</c:v>
                </c:pt>
                <c:pt idx="2">
                  <c:v>5.2093000704189762E-4</c:v>
                </c:pt>
                <c:pt idx="3">
                  <c:v>7.6043000444769859E-4</c:v>
                </c:pt>
                <c:pt idx="4">
                  <c:v>1.5441000141436234E-4</c:v>
                </c:pt>
                <c:pt idx="5">
                  <c:v>0</c:v>
                </c:pt>
                <c:pt idx="10">
                  <c:v>2.5778700000955723E-3</c:v>
                </c:pt>
                <c:pt idx="11">
                  <c:v>2.6378699985798448E-3</c:v>
                </c:pt>
                <c:pt idx="13">
                  <c:v>2.7429900073911995E-3</c:v>
                </c:pt>
                <c:pt idx="14">
                  <c:v>1.6931749996729195E-3</c:v>
                </c:pt>
                <c:pt idx="15">
                  <c:v>2.6360049960203469E-3</c:v>
                </c:pt>
                <c:pt idx="16">
                  <c:v>2.6460049994057044E-3</c:v>
                </c:pt>
                <c:pt idx="17">
                  <c:v>1.8874349989346229E-3</c:v>
                </c:pt>
                <c:pt idx="18">
                  <c:v>1.9774350002990104E-3</c:v>
                </c:pt>
                <c:pt idx="19">
                  <c:v>3.3332250022795051E-3</c:v>
                </c:pt>
                <c:pt idx="20">
                  <c:v>7.9583400001865812E-3</c:v>
                </c:pt>
                <c:pt idx="21">
                  <c:v>1.9919199985451996E-3</c:v>
                </c:pt>
                <c:pt idx="22">
                  <c:v>5.0566249992698431E-3</c:v>
                </c:pt>
                <c:pt idx="23">
                  <c:v>5.1466250006342307E-3</c:v>
                </c:pt>
                <c:pt idx="24">
                  <c:v>6.017539999447763E-3</c:v>
                </c:pt>
                <c:pt idx="25">
                  <c:v>8.4747549990424886E-3</c:v>
                </c:pt>
                <c:pt idx="26">
                  <c:v>5.5256799969356507E-3</c:v>
                </c:pt>
                <c:pt idx="27">
                  <c:v>1.2487055006204173E-2</c:v>
                </c:pt>
                <c:pt idx="29">
                  <c:v>1.3601484999526292E-2</c:v>
                </c:pt>
                <c:pt idx="30">
                  <c:v>1.1891540001670364E-2</c:v>
                </c:pt>
                <c:pt idx="31">
                  <c:v>1.2210870001581497E-2</c:v>
                </c:pt>
                <c:pt idx="32">
                  <c:v>1.2077660001523327E-2</c:v>
                </c:pt>
                <c:pt idx="33">
                  <c:v>1.1296855002001394E-2</c:v>
                </c:pt>
                <c:pt idx="34">
                  <c:v>1.1147040000651032E-2</c:v>
                </c:pt>
                <c:pt idx="35">
                  <c:v>1.3152589999663178E-2</c:v>
                </c:pt>
                <c:pt idx="37">
                  <c:v>7.4060500046471134E-3</c:v>
                </c:pt>
                <c:pt idx="42">
                  <c:v>5.5117700030677952E-3</c:v>
                </c:pt>
                <c:pt idx="43">
                  <c:v>1.002337499812711E-2</c:v>
                </c:pt>
                <c:pt idx="44">
                  <c:v>1.0829665006895084E-2</c:v>
                </c:pt>
                <c:pt idx="45">
                  <c:v>1.0846640005183872E-2</c:v>
                </c:pt>
                <c:pt idx="46">
                  <c:v>1.0997564997524023E-2</c:v>
                </c:pt>
                <c:pt idx="47">
                  <c:v>1.1390580002625939E-2</c:v>
                </c:pt>
                <c:pt idx="48">
                  <c:v>1.1242009997658897E-2</c:v>
                </c:pt>
                <c:pt idx="49">
                  <c:v>6.0292850030236878E-3</c:v>
                </c:pt>
                <c:pt idx="50">
                  <c:v>8.3913100024801679E-3</c:v>
                </c:pt>
                <c:pt idx="51">
                  <c:v>7.6748400024371222E-3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54-491A-8C83-CE1C11ED14FB}"/>
            </c:ext>
          </c:extLst>
        </c:ser>
        <c:ser>
          <c:idx val="8"/>
          <c:order val="3"/>
          <c:tx>
            <c:strRef>
              <c:f>'errors (2)'!$BD$1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(2)'!$BC$2:$BC$72</c:f>
              <c:numCache>
                <c:formatCode>General</c:formatCode>
                <c:ptCount val="71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600</c:v>
                </c:pt>
                <c:pt idx="24">
                  <c:v>800</c:v>
                </c:pt>
                <c:pt idx="25">
                  <c:v>1000</c:v>
                </c:pt>
                <c:pt idx="26">
                  <c:v>1200</c:v>
                </c:pt>
                <c:pt idx="27">
                  <c:v>1400</c:v>
                </c:pt>
                <c:pt idx="28">
                  <c:v>1600</c:v>
                </c:pt>
                <c:pt idx="29">
                  <c:v>1800</c:v>
                </c:pt>
                <c:pt idx="30">
                  <c:v>2000</c:v>
                </c:pt>
                <c:pt idx="31">
                  <c:v>2200</c:v>
                </c:pt>
                <c:pt idx="32">
                  <c:v>2400</c:v>
                </c:pt>
                <c:pt idx="33">
                  <c:v>2600</c:v>
                </c:pt>
                <c:pt idx="34">
                  <c:v>2800</c:v>
                </c:pt>
                <c:pt idx="35">
                  <c:v>3000</c:v>
                </c:pt>
                <c:pt idx="36">
                  <c:v>3200</c:v>
                </c:pt>
                <c:pt idx="37">
                  <c:v>3400</c:v>
                </c:pt>
                <c:pt idx="38">
                  <c:v>3600</c:v>
                </c:pt>
                <c:pt idx="39">
                  <c:v>3800</c:v>
                </c:pt>
                <c:pt idx="40">
                  <c:v>4000</c:v>
                </c:pt>
                <c:pt idx="41">
                  <c:v>4200</c:v>
                </c:pt>
                <c:pt idx="42">
                  <c:v>4400</c:v>
                </c:pt>
                <c:pt idx="43">
                  <c:v>4600</c:v>
                </c:pt>
                <c:pt idx="44">
                  <c:v>4800</c:v>
                </c:pt>
                <c:pt idx="45">
                  <c:v>5000</c:v>
                </c:pt>
                <c:pt idx="46">
                  <c:v>5200</c:v>
                </c:pt>
                <c:pt idx="47">
                  <c:v>5400</c:v>
                </c:pt>
                <c:pt idx="48">
                  <c:v>5600</c:v>
                </c:pt>
                <c:pt idx="49">
                  <c:v>5800</c:v>
                </c:pt>
                <c:pt idx="50">
                  <c:v>6000</c:v>
                </c:pt>
                <c:pt idx="51">
                  <c:v>6200</c:v>
                </c:pt>
                <c:pt idx="52">
                  <c:v>6400</c:v>
                </c:pt>
                <c:pt idx="53">
                  <c:v>6600</c:v>
                </c:pt>
                <c:pt idx="54">
                  <c:v>6800</c:v>
                </c:pt>
                <c:pt idx="55">
                  <c:v>7000</c:v>
                </c:pt>
                <c:pt idx="56">
                  <c:v>7200</c:v>
                </c:pt>
                <c:pt idx="57">
                  <c:v>7400</c:v>
                </c:pt>
                <c:pt idx="58">
                  <c:v>7600</c:v>
                </c:pt>
                <c:pt idx="59">
                  <c:v>7800</c:v>
                </c:pt>
                <c:pt idx="60">
                  <c:v>8000</c:v>
                </c:pt>
                <c:pt idx="61">
                  <c:v>8200</c:v>
                </c:pt>
                <c:pt idx="62">
                  <c:v>8400</c:v>
                </c:pt>
                <c:pt idx="63">
                  <c:v>8600</c:v>
                </c:pt>
                <c:pt idx="64">
                  <c:v>8800</c:v>
                </c:pt>
                <c:pt idx="65">
                  <c:v>9000</c:v>
                </c:pt>
                <c:pt idx="66">
                  <c:v>9200</c:v>
                </c:pt>
                <c:pt idx="67">
                  <c:v>9400</c:v>
                </c:pt>
                <c:pt idx="68">
                  <c:v>9600</c:v>
                </c:pt>
                <c:pt idx="69">
                  <c:v>9800</c:v>
                </c:pt>
                <c:pt idx="70">
                  <c:v>10000</c:v>
                </c:pt>
              </c:numCache>
            </c:numRef>
          </c:xVal>
          <c:yVal>
            <c:numRef>
              <c:f>'errors (2)'!$BD$2:$BD$72</c:f>
              <c:numCache>
                <c:formatCode>General</c:formatCode>
                <c:ptCount val="71"/>
                <c:pt idx="0">
                  <c:v>-5.4944674491433729E-3</c:v>
                </c:pt>
                <c:pt idx="1">
                  <c:v>-3.7726162228504494E-3</c:v>
                </c:pt>
                <c:pt idx="2">
                  <c:v>-1.375045733331299E-3</c:v>
                </c:pt>
                <c:pt idx="3">
                  <c:v>1.849180902573455E-3</c:v>
                </c:pt>
                <c:pt idx="4">
                  <c:v>3.5033612511598203E-3</c:v>
                </c:pt>
                <c:pt idx="5">
                  <c:v>3.091276329889067E-3</c:v>
                </c:pt>
                <c:pt idx="6">
                  <c:v>2.2628512944142818E-3</c:v>
                </c:pt>
                <c:pt idx="7">
                  <c:v>1.4041618247973833E-3</c:v>
                </c:pt>
                <c:pt idx="8">
                  <c:v>6.0814728215776814E-4</c:v>
                </c:pt>
                <c:pt idx="9">
                  <c:v>-9.8353515182495865E-5</c:v>
                </c:pt>
                <c:pt idx="10">
                  <c:v>-7.0391425879594012E-4</c:v>
                </c:pt>
                <c:pt idx="11">
                  <c:v>-1.18958956194229E-3</c:v>
                </c:pt>
                <c:pt idx="12">
                  <c:v>-1.5375728468098862E-3</c:v>
                </c:pt>
                <c:pt idx="13">
                  <c:v>-1.7472177593531044E-3</c:v>
                </c:pt>
                <c:pt idx="14">
                  <c:v>-1.8252948512320084E-3</c:v>
                </c:pt>
                <c:pt idx="15">
                  <c:v>-1.7628390579780178E-3</c:v>
                </c:pt>
                <c:pt idx="16">
                  <c:v>-1.5314858956845981E-3</c:v>
                </c:pt>
                <c:pt idx="17">
                  <c:v>-1.098918741140379E-3</c:v>
                </c:pt>
                <c:pt idx="18">
                  <c:v>-4.3152938511607395E-4</c:v>
                </c:pt>
                <c:pt idx="19">
                  <c:v>5.2420587987016265E-4</c:v>
                </c:pt>
                <c:pt idx="20">
                  <c:v>1.8610039840709137E-3</c:v>
                </c:pt>
                <c:pt idx="21">
                  <c:v>3.7426942912262718E-3</c:v>
                </c:pt>
                <c:pt idx="22">
                  <c:v>6.4635020699924835E-3</c:v>
                </c:pt>
                <c:pt idx="23">
                  <c:v>9.2150604918687547E-3</c:v>
                </c:pt>
                <c:pt idx="24">
                  <c:v>9.3961791026224116E-3</c:v>
                </c:pt>
                <c:pt idx="25">
                  <c:v>8.5404617590172857E-3</c:v>
                </c:pt>
                <c:pt idx="26">
                  <c:v>7.5357933756298422E-3</c:v>
                </c:pt>
                <c:pt idx="27">
                  <c:v>6.5615221509037428E-3</c:v>
                </c:pt>
                <c:pt idx="28">
                  <c:v>5.6676074185669535E-3</c:v>
                </c:pt>
                <c:pt idx="29">
                  <c:v>4.8687972132811525E-3</c:v>
                </c:pt>
                <c:pt idx="30">
                  <c:v>4.1793494162013813E-3</c:v>
                </c:pt>
                <c:pt idx="31">
                  <c:v>3.6202604675658534E-3</c:v>
                </c:pt>
                <c:pt idx="32">
                  <c:v>3.2014283870105153E-3</c:v>
                </c:pt>
                <c:pt idx="33">
                  <c:v>2.916882410910108E-3</c:v>
                </c:pt>
                <c:pt idx="34">
                  <c:v>2.7655136689618909E-3</c:v>
                </c:pt>
                <c:pt idx="35">
                  <c:v>2.7673673727595964E-3</c:v>
                </c:pt>
                <c:pt idx="36">
                  <c:v>2.9546773377529577E-3</c:v>
                </c:pt>
                <c:pt idx="37">
                  <c:v>3.3590236179746411E-3</c:v>
                </c:pt>
                <c:pt idx="38">
                  <c:v>4.0212740843485785E-3</c:v>
                </c:pt>
                <c:pt idx="39">
                  <c:v>5.0123422149947246E-3</c:v>
                </c:pt>
                <c:pt idx="40">
                  <c:v>6.4543508810770622E-3</c:v>
                </c:pt>
                <c:pt idx="41">
                  <c:v>8.5736841224746778E-3</c:v>
                </c:pt>
                <c:pt idx="42">
                  <c:v>1.1516646858790006E-2</c:v>
                </c:pt>
                <c:pt idx="43">
                  <c:v>1.2872879878908892E-2</c:v>
                </c:pt>
                <c:pt idx="44">
                  <c:v>1.2173317501285662E-2</c:v>
                </c:pt>
                <c:pt idx="45">
                  <c:v>1.1061569288771026E-2</c:v>
                </c:pt>
                <c:pt idx="46">
                  <c:v>9.9204102070583472E-3</c:v>
                </c:pt>
                <c:pt idx="47">
                  <c:v>8.8421718205703055E-3</c:v>
                </c:pt>
                <c:pt idx="48">
                  <c:v>7.8535162850668222E-3</c:v>
                </c:pt>
                <c:pt idx="49">
                  <c:v>6.9658733710758133E-3</c:v>
                </c:pt>
                <c:pt idx="50">
                  <c:v>6.1982304520416046E-3</c:v>
                </c:pt>
                <c:pt idx="51">
                  <c:v>5.5683325080744103E-3</c:v>
                </c:pt>
                <c:pt idx="52">
                  <c:v>5.0767363452476951E-3</c:v>
                </c:pt>
                <c:pt idx="53">
                  <c:v>4.7166980189846074E-3</c:v>
                </c:pt>
                <c:pt idx="54">
                  <c:v>4.4972996439828477E-3</c:v>
                </c:pt>
                <c:pt idx="55">
                  <c:v>4.4469702425803861E-3</c:v>
                </c:pt>
                <c:pt idx="56">
                  <c:v>4.5980166785773045E-3</c:v>
                </c:pt>
                <c:pt idx="57">
                  <c:v>4.9840931490985948E-3</c:v>
                </c:pt>
                <c:pt idx="58">
                  <c:v>5.6588814883254349E-3</c:v>
                </c:pt>
                <c:pt idx="59">
                  <c:v>6.715358146186917E-3</c:v>
                </c:pt>
                <c:pt idx="60">
                  <c:v>8.3178813714207336E-3</c:v>
                </c:pt>
                <c:pt idx="61">
                  <c:v>1.0761018370657712E-2</c:v>
                </c:pt>
                <c:pt idx="62">
                  <c:v>1.3220972929327845E-2</c:v>
                </c:pt>
                <c:pt idx="63">
                  <c:v>1.3108481300389552E-2</c:v>
                </c:pt>
                <c:pt idx="64">
                  <c:v>1.1968250680947101E-2</c:v>
                </c:pt>
                <c:pt idx="65">
                  <c:v>1.0680823576380229E-2</c:v>
                </c:pt>
                <c:pt idx="66">
                  <c:v>9.4242424495514388E-3</c:v>
                </c:pt>
                <c:pt idx="67">
                  <c:v>8.248147888288121E-3</c:v>
                </c:pt>
                <c:pt idx="68">
                  <c:v>7.1672116366003173E-3</c:v>
                </c:pt>
                <c:pt idx="69">
                  <c:v>6.1957394439503205E-3</c:v>
                </c:pt>
                <c:pt idx="70">
                  <c:v>5.3547230769023669E-3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54-491A-8C83-CE1C11ED1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365416"/>
        <c:axId val="1"/>
      </c:scatterChart>
      <c:valAx>
        <c:axId val="433365416"/>
        <c:scaling>
          <c:orientation val="minMax"/>
          <c:min val="-4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510207057451151"/>
              <c:y val="0.92019950124688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13131313131313E-3"/>
              <c:y val="0.336658354114713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33654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72780296402344"/>
          <c:y val="0.93017456359102246"/>
          <c:w val="0.3459599936371589"/>
          <c:h val="5.48628428927681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58599247602055"/>
          <c:y val="4.738154613466334E-2"/>
          <c:w val="0.85858691725225555"/>
          <c:h val="0.78304239401496256"/>
        </c:manualLayout>
      </c:layout>
      <c:scatterChart>
        <c:scatterStyle val="lineMarker"/>
        <c:varyColors val="0"/>
        <c:ser>
          <c:idx val="1"/>
          <c:order val="0"/>
          <c:tx>
            <c:strRef>
              <c:f>errors!$I$20:$I$20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errors!$D$21:$D$997</c:f>
                <c:numCache>
                  <c:formatCode>General</c:formatCode>
                  <c:ptCount val="977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8.0000000000000004E-4</c:v>
                  </c:pt>
                  <c:pt idx="7">
                    <c:v>0</c:v>
                  </c:pt>
                  <c:pt idx="8">
                    <c:v>7.0000000000000001E-3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2.9999999999999997E-4</c:v>
                  </c:pt>
                  <c:pt idx="16">
                    <c:v>0</c:v>
                  </c:pt>
                  <c:pt idx="17">
                    <c:v>4.0000000000000002E-4</c:v>
                  </c:pt>
                  <c:pt idx="18">
                    <c:v>2.0000000000000001E-4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2.0000000000000001E-4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1E-4</c:v>
                  </c:pt>
                  <c:pt idx="29">
                    <c:v>0</c:v>
                  </c:pt>
                  <c:pt idx="30">
                    <c:v>2.9999999999999997E-4</c:v>
                  </c:pt>
                  <c:pt idx="31">
                    <c:v>0</c:v>
                  </c:pt>
                  <c:pt idx="32">
                    <c:v>1E-4</c:v>
                  </c:pt>
                  <c:pt idx="33">
                    <c:v>2.0000000000000001E-4</c:v>
                  </c:pt>
                  <c:pt idx="34">
                    <c:v>5.0000000000000001E-4</c:v>
                  </c:pt>
                  <c:pt idx="35">
                    <c:v>2E-3</c:v>
                  </c:pt>
                  <c:pt idx="36">
                    <c:v>0</c:v>
                  </c:pt>
                  <c:pt idx="37">
                    <c:v>8.9999999999999998E-4</c:v>
                  </c:pt>
                  <c:pt idx="38">
                    <c:v>1.8E-3</c:v>
                  </c:pt>
                  <c:pt idx="39">
                    <c:v>2.3999999999999998E-3</c:v>
                  </c:pt>
                  <c:pt idx="40">
                    <c:v>4.1000000000000003E-3</c:v>
                  </c:pt>
                  <c:pt idx="41">
                    <c:v>1E-4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2.0000000000000001E-4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1E-3</c:v>
                  </c:pt>
                </c:numCache>
              </c:numRef>
            </c:plus>
            <c:minus>
              <c:numRef>
                <c:f>errors!$D$21:$D$997</c:f>
                <c:numCache>
                  <c:formatCode>General</c:formatCode>
                  <c:ptCount val="977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8.0000000000000004E-4</c:v>
                  </c:pt>
                  <c:pt idx="7">
                    <c:v>0</c:v>
                  </c:pt>
                  <c:pt idx="8">
                    <c:v>7.0000000000000001E-3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2.9999999999999997E-4</c:v>
                  </c:pt>
                  <c:pt idx="16">
                    <c:v>0</c:v>
                  </c:pt>
                  <c:pt idx="17">
                    <c:v>4.0000000000000002E-4</c:v>
                  </c:pt>
                  <c:pt idx="18">
                    <c:v>2.0000000000000001E-4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2.0000000000000001E-4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1E-4</c:v>
                  </c:pt>
                  <c:pt idx="29">
                    <c:v>0</c:v>
                  </c:pt>
                  <c:pt idx="30">
                    <c:v>2.9999999999999997E-4</c:v>
                  </c:pt>
                  <c:pt idx="31">
                    <c:v>0</c:v>
                  </c:pt>
                  <c:pt idx="32">
                    <c:v>1E-4</c:v>
                  </c:pt>
                  <c:pt idx="33">
                    <c:v>2.0000000000000001E-4</c:v>
                  </c:pt>
                  <c:pt idx="34">
                    <c:v>5.0000000000000001E-4</c:v>
                  </c:pt>
                  <c:pt idx="35">
                    <c:v>2E-3</c:v>
                  </c:pt>
                  <c:pt idx="36">
                    <c:v>0</c:v>
                  </c:pt>
                  <c:pt idx="37">
                    <c:v>8.9999999999999998E-4</c:v>
                  </c:pt>
                  <c:pt idx="38">
                    <c:v>1.8E-3</c:v>
                  </c:pt>
                  <c:pt idx="39">
                    <c:v>2.3999999999999998E-3</c:v>
                  </c:pt>
                  <c:pt idx="40">
                    <c:v>4.1000000000000003E-3</c:v>
                  </c:pt>
                  <c:pt idx="41">
                    <c:v>1E-4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2.0000000000000001E-4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errors!$F$21:$F$997</c:f>
              <c:numCache>
                <c:formatCode>General</c:formatCode>
                <c:ptCount val="977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0</c:v>
                </c:pt>
                <c:pt idx="5">
                  <c:v>1750</c:v>
                </c:pt>
                <c:pt idx="6">
                  <c:v>1784</c:v>
                </c:pt>
                <c:pt idx="7">
                  <c:v>2219</c:v>
                </c:pt>
                <c:pt idx="8">
                  <c:v>2219</c:v>
                </c:pt>
                <c:pt idx="9">
                  <c:v>2253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2859.5</c:v>
                </c:pt>
                <c:pt idx="16">
                  <c:v>3276.5</c:v>
                </c:pt>
                <c:pt idx="17">
                  <c:v>3276.5</c:v>
                </c:pt>
                <c:pt idx="18">
                  <c:v>3377.5</c:v>
                </c:pt>
                <c:pt idx="19">
                  <c:v>3446</c:v>
                </c:pt>
                <c:pt idx="20">
                  <c:v>3448</c:v>
                </c:pt>
                <c:pt idx="21">
                  <c:v>3837.5</c:v>
                </c:pt>
                <c:pt idx="22">
                  <c:v>3837.5</c:v>
                </c:pt>
                <c:pt idx="23">
                  <c:v>3926</c:v>
                </c:pt>
                <c:pt idx="24">
                  <c:v>3984.5</c:v>
                </c:pt>
                <c:pt idx="25">
                  <c:v>3992</c:v>
                </c:pt>
                <c:pt idx="26">
                  <c:v>4354.5</c:v>
                </c:pt>
                <c:pt idx="27">
                  <c:v>4414</c:v>
                </c:pt>
                <c:pt idx="28">
                  <c:v>4471.5</c:v>
                </c:pt>
                <c:pt idx="29">
                  <c:v>4526</c:v>
                </c:pt>
                <c:pt idx="30">
                  <c:v>4953</c:v>
                </c:pt>
                <c:pt idx="31">
                  <c:v>4954</c:v>
                </c:pt>
                <c:pt idx="32">
                  <c:v>4974.5</c:v>
                </c:pt>
                <c:pt idx="33">
                  <c:v>4976</c:v>
                </c:pt>
                <c:pt idx="34">
                  <c:v>5021</c:v>
                </c:pt>
                <c:pt idx="35">
                  <c:v>5553</c:v>
                </c:pt>
                <c:pt idx="36">
                  <c:v>5995</c:v>
                </c:pt>
                <c:pt idx="37">
                  <c:v>6127</c:v>
                </c:pt>
                <c:pt idx="38">
                  <c:v>6130</c:v>
                </c:pt>
                <c:pt idx="39">
                  <c:v>6516</c:v>
                </c:pt>
                <c:pt idx="40">
                  <c:v>7019</c:v>
                </c:pt>
                <c:pt idx="41">
                  <c:v>7663</c:v>
                </c:pt>
                <c:pt idx="42">
                  <c:v>8162.5</c:v>
                </c:pt>
                <c:pt idx="43">
                  <c:v>8213.5</c:v>
                </c:pt>
                <c:pt idx="44">
                  <c:v>8216</c:v>
                </c:pt>
                <c:pt idx="45">
                  <c:v>8223.5</c:v>
                </c:pt>
                <c:pt idx="46">
                  <c:v>8302</c:v>
                </c:pt>
                <c:pt idx="47">
                  <c:v>8719</c:v>
                </c:pt>
                <c:pt idx="48">
                  <c:v>9291.5</c:v>
                </c:pt>
                <c:pt idx="49">
                  <c:v>9389</c:v>
                </c:pt>
                <c:pt idx="50">
                  <c:v>9796</c:v>
                </c:pt>
              </c:numCache>
            </c:numRef>
          </c:xVal>
          <c:yVal>
            <c:numRef>
              <c:f>errors!$I$21:$I$997</c:f>
              <c:numCache>
                <c:formatCode>General</c:formatCode>
                <c:ptCount val="977"/>
                <c:pt idx="7">
                  <c:v>4.3070100000477396E-3</c:v>
                </c:pt>
                <c:pt idx="8">
                  <c:v>4.307010218326468E-3</c:v>
                </c:pt>
                <c:pt idx="11">
                  <c:v>5.149470001924783E-3</c:v>
                </c:pt>
                <c:pt idx="35">
                  <c:v>9.3848700053058565E-3</c:v>
                </c:pt>
                <c:pt idx="38">
                  <c:v>7.8227000049082562E-3</c:v>
                </c:pt>
                <c:pt idx="39">
                  <c:v>1.0903640002652537E-2</c:v>
                </c:pt>
                <c:pt idx="40">
                  <c:v>6.2990100050228648E-3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8F-4E64-8AA1-372E7937E55C}"/>
            </c:ext>
          </c:extLst>
        </c:ser>
        <c:ser>
          <c:idx val="3"/>
          <c:order val="1"/>
          <c:tx>
            <c:strRef>
              <c:f>errors!$J$20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errors!$D$21:$D$997</c:f>
                <c:numCache>
                  <c:formatCode>General</c:formatCode>
                  <c:ptCount val="977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8.0000000000000004E-4</c:v>
                  </c:pt>
                  <c:pt idx="7">
                    <c:v>0</c:v>
                  </c:pt>
                  <c:pt idx="8">
                    <c:v>7.0000000000000001E-3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2.9999999999999997E-4</c:v>
                  </c:pt>
                  <c:pt idx="16">
                    <c:v>0</c:v>
                  </c:pt>
                  <c:pt idx="17">
                    <c:v>4.0000000000000002E-4</c:v>
                  </c:pt>
                  <c:pt idx="18">
                    <c:v>2.0000000000000001E-4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2.0000000000000001E-4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1E-4</c:v>
                  </c:pt>
                  <c:pt idx="29">
                    <c:v>0</c:v>
                  </c:pt>
                  <c:pt idx="30">
                    <c:v>2.9999999999999997E-4</c:v>
                  </c:pt>
                  <c:pt idx="31">
                    <c:v>0</c:v>
                  </c:pt>
                  <c:pt idx="32">
                    <c:v>1E-4</c:v>
                  </c:pt>
                  <c:pt idx="33">
                    <c:v>2.0000000000000001E-4</c:v>
                  </c:pt>
                  <c:pt idx="34">
                    <c:v>5.0000000000000001E-4</c:v>
                  </c:pt>
                  <c:pt idx="35">
                    <c:v>2E-3</c:v>
                  </c:pt>
                  <c:pt idx="36">
                    <c:v>0</c:v>
                  </c:pt>
                  <c:pt idx="37">
                    <c:v>8.9999999999999998E-4</c:v>
                  </c:pt>
                  <c:pt idx="38">
                    <c:v>1.8E-3</c:v>
                  </c:pt>
                  <c:pt idx="39">
                    <c:v>2.3999999999999998E-3</c:v>
                  </c:pt>
                  <c:pt idx="40">
                    <c:v>4.1000000000000003E-3</c:v>
                  </c:pt>
                  <c:pt idx="41">
                    <c:v>1E-4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2.0000000000000001E-4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1E-3</c:v>
                  </c:pt>
                </c:numCache>
              </c:numRef>
            </c:plus>
            <c:minus>
              <c:numRef>
                <c:f>errors!$D$21:$D$997</c:f>
                <c:numCache>
                  <c:formatCode>General</c:formatCode>
                  <c:ptCount val="977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8.0000000000000004E-4</c:v>
                  </c:pt>
                  <c:pt idx="7">
                    <c:v>0</c:v>
                  </c:pt>
                  <c:pt idx="8">
                    <c:v>7.0000000000000001E-3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2.9999999999999997E-4</c:v>
                  </c:pt>
                  <c:pt idx="16">
                    <c:v>0</c:v>
                  </c:pt>
                  <c:pt idx="17">
                    <c:v>4.0000000000000002E-4</c:v>
                  </c:pt>
                  <c:pt idx="18">
                    <c:v>2.0000000000000001E-4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2.0000000000000001E-4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1E-4</c:v>
                  </c:pt>
                  <c:pt idx="29">
                    <c:v>0</c:v>
                  </c:pt>
                  <c:pt idx="30">
                    <c:v>2.9999999999999997E-4</c:v>
                  </c:pt>
                  <c:pt idx="31">
                    <c:v>0</c:v>
                  </c:pt>
                  <c:pt idx="32">
                    <c:v>1E-4</c:v>
                  </c:pt>
                  <c:pt idx="33">
                    <c:v>2.0000000000000001E-4</c:v>
                  </c:pt>
                  <c:pt idx="34">
                    <c:v>5.0000000000000001E-4</c:v>
                  </c:pt>
                  <c:pt idx="35">
                    <c:v>2E-3</c:v>
                  </c:pt>
                  <c:pt idx="36">
                    <c:v>0</c:v>
                  </c:pt>
                  <c:pt idx="37">
                    <c:v>8.9999999999999998E-4</c:v>
                  </c:pt>
                  <c:pt idx="38">
                    <c:v>1.8E-3</c:v>
                  </c:pt>
                  <c:pt idx="39">
                    <c:v>2.3999999999999998E-3</c:v>
                  </c:pt>
                  <c:pt idx="40">
                    <c:v>4.1000000000000003E-3</c:v>
                  </c:pt>
                  <c:pt idx="41">
                    <c:v>1E-4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2.0000000000000001E-4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errors!$F$21:$F$997</c:f>
              <c:numCache>
                <c:formatCode>General</c:formatCode>
                <c:ptCount val="977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0</c:v>
                </c:pt>
                <c:pt idx="5">
                  <c:v>1750</c:v>
                </c:pt>
                <c:pt idx="6">
                  <c:v>1784</c:v>
                </c:pt>
                <c:pt idx="7">
                  <c:v>2219</c:v>
                </c:pt>
                <c:pt idx="8">
                  <c:v>2219</c:v>
                </c:pt>
                <c:pt idx="9">
                  <c:v>2253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2859.5</c:v>
                </c:pt>
                <c:pt idx="16">
                  <c:v>3276.5</c:v>
                </c:pt>
                <c:pt idx="17">
                  <c:v>3276.5</c:v>
                </c:pt>
                <c:pt idx="18">
                  <c:v>3377.5</c:v>
                </c:pt>
                <c:pt idx="19">
                  <c:v>3446</c:v>
                </c:pt>
                <c:pt idx="20">
                  <c:v>3448</c:v>
                </c:pt>
                <c:pt idx="21">
                  <c:v>3837.5</c:v>
                </c:pt>
                <c:pt idx="22">
                  <c:v>3837.5</c:v>
                </c:pt>
                <c:pt idx="23">
                  <c:v>3926</c:v>
                </c:pt>
                <c:pt idx="24">
                  <c:v>3984.5</c:v>
                </c:pt>
                <c:pt idx="25">
                  <c:v>3992</c:v>
                </c:pt>
                <c:pt idx="26">
                  <c:v>4354.5</c:v>
                </c:pt>
                <c:pt idx="27">
                  <c:v>4414</c:v>
                </c:pt>
                <c:pt idx="28">
                  <c:v>4471.5</c:v>
                </c:pt>
                <c:pt idx="29">
                  <c:v>4526</c:v>
                </c:pt>
                <c:pt idx="30">
                  <c:v>4953</c:v>
                </c:pt>
                <c:pt idx="31">
                  <c:v>4954</c:v>
                </c:pt>
                <c:pt idx="32">
                  <c:v>4974.5</c:v>
                </c:pt>
                <c:pt idx="33">
                  <c:v>4976</c:v>
                </c:pt>
                <c:pt idx="34">
                  <c:v>5021</c:v>
                </c:pt>
                <c:pt idx="35">
                  <c:v>5553</c:v>
                </c:pt>
                <c:pt idx="36">
                  <c:v>5995</c:v>
                </c:pt>
                <c:pt idx="37">
                  <c:v>6127</c:v>
                </c:pt>
                <c:pt idx="38">
                  <c:v>6130</c:v>
                </c:pt>
                <c:pt idx="39">
                  <c:v>6516</c:v>
                </c:pt>
                <c:pt idx="40">
                  <c:v>7019</c:v>
                </c:pt>
                <c:pt idx="41">
                  <c:v>7663</c:v>
                </c:pt>
                <c:pt idx="42">
                  <c:v>8162.5</c:v>
                </c:pt>
                <c:pt idx="43">
                  <c:v>8213.5</c:v>
                </c:pt>
                <c:pt idx="44">
                  <c:v>8216</c:v>
                </c:pt>
                <c:pt idx="45">
                  <c:v>8223.5</c:v>
                </c:pt>
                <c:pt idx="46">
                  <c:v>8302</c:v>
                </c:pt>
                <c:pt idx="47">
                  <c:v>8719</c:v>
                </c:pt>
                <c:pt idx="48">
                  <c:v>9291.5</c:v>
                </c:pt>
                <c:pt idx="49">
                  <c:v>9389</c:v>
                </c:pt>
                <c:pt idx="50">
                  <c:v>9796</c:v>
                </c:pt>
              </c:numCache>
            </c:numRef>
          </c:xVal>
          <c:yVal>
            <c:numRef>
              <c:f>errors!$J$21:$J$997</c:f>
              <c:numCache>
                <c:formatCode>General</c:formatCode>
                <c:ptCount val="977"/>
                <c:pt idx="5">
                  <c:v>2.0825000028708018E-3</c:v>
                </c:pt>
                <c:pt idx="6">
                  <c:v>1.5533600017079152E-3</c:v>
                </c:pt>
                <c:pt idx="27">
                  <c:v>1.0911060002399608E-2</c:v>
                </c:pt>
                <c:pt idx="37">
                  <c:v>7.7223300031619146E-3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8F-4E64-8AA1-372E7937E55C}"/>
            </c:ext>
          </c:extLst>
        </c:ser>
        <c:ser>
          <c:idx val="4"/>
          <c:order val="2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errors!$D$21:$D$997</c:f>
                <c:numCache>
                  <c:formatCode>General</c:formatCode>
                  <c:ptCount val="977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8.0000000000000004E-4</c:v>
                  </c:pt>
                  <c:pt idx="7">
                    <c:v>0</c:v>
                  </c:pt>
                  <c:pt idx="8">
                    <c:v>7.0000000000000001E-3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2.9999999999999997E-4</c:v>
                  </c:pt>
                  <c:pt idx="16">
                    <c:v>0</c:v>
                  </c:pt>
                  <c:pt idx="17">
                    <c:v>4.0000000000000002E-4</c:v>
                  </c:pt>
                  <c:pt idx="18">
                    <c:v>2.0000000000000001E-4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2.0000000000000001E-4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1E-4</c:v>
                  </c:pt>
                  <c:pt idx="29">
                    <c:v>0</c:v>
                  </c:pt>
                  <c:pt idx="30">
                    <c:v>2.9999999999999997E-4</c:v>
                  </c:pt>
                  <c:pt idx="31">
                    <c:v>0</c:v>
                  </c:pt>
                  <c:pt idx="32">
                    <c:v>1E-4</c:v>
                  </c:pt>
                  <c:pt idx="33">
                    <c:v>2.0000000000000001E-4</c:v>
                  </c:pt>
                  <c:pt idx="34">
                    <c:v>5.0000000000000001E-4</c:v>
                  </c:pt>
                  <c:pt idx="35">
                    <c:v>2E-3</c:v>
                  </c:pt>
                  <c:pt idx="36">
                    <c:v>0</c:v>
                  </c:pt>
                  <c:pt idx="37">
                    <c:v>8.9999999999999998E-4</c:v>
                  </c:pt>
                  <c:pt idx="38">
                    <c:v>1.8E-3</c:v>
                  </c:pt>
                  <c:pt idx="39">
                    <c:v>2.3999999999999998E-3</c:v>
                  </c:pt>
                  <c:pt idx="40">
                    <c:v>4.1000000000000003E-3</c:v>
                  </c:pt>
                  <c:pt idx="41">
                    <c:v>1E-4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2.0000000000000001E-4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1E-3</c:v>
                  </c:pt>
                </c:numCache>
              </c:numRef>
            </c:plus>
            <c:minus>
              <c:numRef>
                <c:f>errors!$D$21:$D$997</c:f>
                <c:numCache>
                  <c:formatCode>General</c:formatCode>
                  <c:ptCount val="977"/>
                  <c:pt idx="0">
                    <c:v>2.0000000000000001E-4</c:v>
                  </c:pt>
                  <c:pt idx="1">
                    <c:v>2.0000000000000001E-4</c:v>
                  </c:pt>
                  <c:pt idx="2">
                    <c:v>4.0000000000000002E-4</c:v>
                  </c:pt>
                  <c:pt idx="3">
                    <c:v>2.9999999999999997E-4</c:v>
                  </c:pt>
                  <c:pt idx="4">
                    <c:v>0</c:v>
                  </c:pt>
                  <c:pt idx="5">
                    <c:v>4.0000000000000002E-4</c:v>
                  </c:pt>
                  <c:pt idx="6">
                    <c:v>8.0000000000000004E-4</c:v>
                  </c:pt>
                  <c:pt idx="7">
                    <c:v>0</c:v>
                  </c:pt>
                  <c:pt idx="8">
                    <c:v>7.0000000000000001E-3</c:v>
                  </c:pt>
                  <c:pt idx="9">
                    <c:v>0</c:v>
                  </c:pt>
                  <c:pt idx="10">
                    <c:v>1E-4</c:v>
                  </c:pt>
                  <c:pt idx="11">
                    <c:v>2.5999999999999999E-3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2.9999999999999997E-4</c:v>
                  </c:pt>
                  <c:pt idx="16">
                    <c:v>0</c:v>
                  </c:pt>
                  <c:pt idx="17">
                    <c:v>4.0000000000000002E-4</c:v>
                  </c:pt>
                  <c:pt idx="18">
                    <c:v>2.0000000000000001E-4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1E-4</c:v>
                  </c:pt>
                  <c:pt idx="23">
                    <c:v>0</c:v>
                  </c:pt>
                  <c:pt idx="24">
                    <c:v>2.0000000000000001E-4</c:v>
                  </c:pt>
                  <c:pt idx="25">
                    <c:v>1E-4</c:v>
                  </c:pt>
                  <c:pt idx="26">
                    <c:v>0</c:v>
                  </c:pt>
                  <c:pt idx="27">
                    <c:v>2.9999999999999997E-4</c:v>
                  </c:pt>
                  <c:pt idx="28">
                    <c:v>1E-4</c:v>
                  </c:pt>
                  <c:pt idx="29">
                    <c:v>0</c:v>
                  </c:pt>
                  <c:pt idx="30">
                    <c:v>2.9999999999999997E-4</c:v>
                  </c:pt>
                  <c:pt idx="31">
                    <c:v>0</c:v>
                  </c:pt>
                  <c:pt idx="32">
                    <c:v>1E-4</c:v>
                  </c:pt>
                  <c:pt idx="33">
                    <c:v>2.0000000000000001E-4</c:v>
                  </c:pt>
                  <c:pt idx="34">
                    <c:v>5.0000000000000001E-4</c:v>
                  </c:pt>
                  <c:pt idx="35">
                    <c:v>2E-3</c:v>
                  </c:pt>
                  <c:pt idx="36">
                    <c:v>0</c:v>
                  </c:pt>
                  <c:pt idx="37">
                    <c:v>8.9999999999999998E-4</c:v>
                  </c:pt>
                  <c:pt idx="38">
                    <c:v>1.8E-3</c:v>
                  </c:pt>
                  <c:pt idx="39">
                    <c:v>2.3999999999999998E-3</c:v>
                  </c:pt>
                  <c:pt idx="40">
                    <c:v>4.1000000000000003E-3</c:v>
                  </c:pt>
                  <c:pt idx="41">
                    <c:v>1E-4</c:v>
                  </c:pt>
                  <c:pt idx="42">
                    <c:v>4.0000000000000002E-4</c:v>
                  </c:pt>
                  <c:pt idx="43">
                    <c:v>0</c:v>
                  </c:pt>
                  <c:pt idx="44">
                    <c:v>2.0000000000000001E-4</c:v>
                  </c:pt>
                  <c:pt idx="45">
                    <c:v>2.9999999999999997E-4</c:v>
                  </c:pt>
                  <c:pt idx="46">
                    <c:v>2.9999999999999997E-4</c:v>
                  </c:pt>
                  <c:pt idx="47">
                    <c:v>2.9999999999999997E-4</c:v>
                  </c:pt>
                  <c:pt idx="48">
                    <c:v>5.9999999999999995E-4</c:v>
                  </c:pt>
                  <c:pt idx="49">
                    <c:v>4.0000000000000002E-4</c:v>
                  </c:pt>
                  <c:pt idx="50">
                    <c:v>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errors!$F$21:$F$997</c:f>
              <c:numCache>
                <c:formatCode>General</c:formatCode>
                <c:ptCount val="977"/>
                <c:pt idx="0">
                  <c:v>-2537.5</c:v>
                </c:pt>
                <c:pt idx="1">
                  <c:v>-2536</c:v>
                </c:pt>
                <c:pt idx="2">
                  <c:v>-2533</c:v>
                </c:pt>
                <c:pt idx="3">
                  <c:v>-2483</c:v>
                </c:pt>
                <c:pt idx="4">
                  <c:v>0</c:v>
                </c:pt>
                <c:pt idx="5">
                  <c:v>1750</c:v>
                </c:pt>
                <c:pt idx="6">
                  <c:v>1784</c:v>
                </c:pt>
                <c:pt idx="7">
                  <c:v>2219</c:v>
                </c:pt>
                <c:pt idx="8">
                  <c:v>2219</c:v>
                </c:pt>
                <c:pt idx="9">
                  <c:v>2253</c:v>
                </c:pt>
                <c:pt idx="10">
                  <c:v>2253</c:v>
                </c:pt>
                <c:pt idx="11">
                  <c:v>2293</c:v>
                </c:pt>
                <c:pt idx="12">
                  <c:v>2781</c:v>
                </c:pt>
                <c:pt idx="13">
                  <c:v>2782.5</c:v>
                </c:pt>
                <c:pt idx="14">
                  <c:v>2859.5</c:v>
                </c:pt>
                <c:pt idx="15">
                  <c:v>2859.5</c:v>
                </c:pt>
                <c:pt idx="16">
                  <c:v>3276.5</c:v>
                </c:pt>
                <c:pt idx="17">
                  <c:v>3276.5</c:v>
                </c:pt>
                <c:pt idx="18">
                  <c:v>3377.5</c:v>
                </c:pt>
                <c:pt idx="19">
                  <c:v>3446</c:v>
                </c:pt>
                <c:pt idx="20">
                  <c:v>3448</c:v>
                </c:pt>
                <c:pt idx="21">
                  <c:v>3837.5</c:v>
                </c:pt>
                <c:pt idx="22">
                  <c:v>3837.5</c:v>
                </c:pt>
                <c:pt idx="23">
                  <c:v>3926</c:v>
                </c:pt>
                <c:pt idx="24">
                  <c:v>3984.5</c:v>
                </c:pt>
                <c:pt idx="25">
                  <c:v>3992</c:v>
                </c:pt>
                <c:pt idx="26">
                  <c:v>4354.5</c:v>
                </c:pt>
                <c:pt idx="27">
                  <c:v>4414</c:v>
                </c:pt>
                <c:pt idx="28">
                  <c:v>4471.5</c:v>
                </c:pt>
                <c:pt idx="29">
                  <c:v>4526</c:v>
                </c:pt>
                <c:pt idx="30">
                  <c:v>4953</c:v>
                </c:pt>
                <c:pt idx="31">
                  <c:v>4954</c:v>
                </c:pt>
                <c:pt idx="32">
                  <c:v>4974.5</c:v>
                </c:pt>
                <c:pt idx="33">
                  <c:v>4976</c:v>
                </c:pt>
                <c:pt idx="34">
                  <c:v>5021</c:v>
                </c:pt>
                <c:pt idx="35">
                  <c:v>5553</c:v>
                </c:pt>
                <c:pt idx="36">
                  <c:v>5995</c:v>
                </c:pt>
                <c:pt idx="37">
                  <c:v>6127</c:v>
                </c:pt>
                <c:pt idx="38">
                  <c:v>6130</c:v>
                </c:pt>
                <c:pt idx="39">
                  <c:v>6516</c:v>
                </c:pt>
                <c:pt idx="40">
                  <c:v>7019</c:v>
                </c:pt>
                <c:pt idx="41">
                  <c:v>7663</c:v>
                </c:pt>
                <c:pt idx="42">
                  <c:v>8162.5</c:v>
                </c:pt>
                <c:pt idx="43">
                  <c:v>8213.5</c:v>
                </c:pt>
                <c:pt idx="44">
                  <c:v>8216</c:v>
                </c:pt>
                <c:pt idx="45">
                  <c:v>8223.5</c:v>
                </c:pt>
                <c:pt idx="46">
                  <c:v>8302</c:v>
                </c:pt>
                <c:pt idx="47">
                  <c:v>8719</c:v>
                </c:pt>
                <c:pt idx="48">
                  <c:v>9291.5</c:v>
                </c:pt>
                <c:pt idx="49">
                  <c:v>9389</c:v>
                </c:pt>
                <c:pt idx="50">
                  <c:v>9796</c:v>
                </c:pt>
              </c:numCache>
            </c:numRef>
          </c:xVal>
          <c:yVal>
            <c:numRef>
              <c:f>errors!$K$21:$K$997</c:f>
              <c:numCache>
                <c:formatCode>General</c:formatCode>
                <c:ptCount val="977"/>
                <c:pt idx="0">
                  <c:v>3.2703750039217994E-3</c:v>
                </c:pt>
                <c:pt idx="1">
                  <c:v>1.1205600021639839E-3</c:v>
                </c:pt>
                <c:pt idx="2">
                  <c:v>5.2093000704189762E-4</c:v>
                </c:pt>
                <c:pt idx="3">
                  <c:v>7.6043000444769859E-4</c:v>
                </c:pt>
                <c:pt idx="4">
                  <c:v>0</c:v>
                </c:pt>
                <c:pt idx="9">
                  <c:v>2.5778700000955723E-3</c:v>
                </c:pt>
                <c:pt idx="10">
                  <c:v>2.6378699985798448E-3</c:v>
                </c:pt>
                <c:pt idx="12">
                  <c:v>2.7429900073911995E-3</c:v>
                </c:pt>
                <c:pt idx="13">
                  <c:v>1.6931749996729195E-3</c:v>
                </c:pt>
                <c:pt idx="14">
                  <c:v>2.6360049960203469E-3</c:v>
                </c:pt>
                <c:pt idx="15">
                  <c:v>2.6460049994057044E-3</c:v>
                </c:pt>
                <c:pt idx="16">
                  <c:v>1.8874349989346229E-3</c:v>
                </c:pt>
                <c:pt idx="17">
                  <c:v>1.9774350002990104E-3</c:v>
                </c:pt>
                <c:pt idx="18">
                  <c:v>3.3332250022795051E-3</c:v>
                </c:pt>
                <c:pt idx="19">
                  <c:v>7.9583400001865812E-3</c:v>
                </c:pt>
                <c:pt idx="20">
                  <c:v>1.9919199985451996E-3</c:v>
                </c:pt>
                <c:pt idx="21">
                  <c:v>5.0566249992698431E-3</c:v>
                </c:pt>
                <c:pt idx="22">
                  <c:v>5.1466250006342307E-3</c:v>
                </c:pt>
                <c:pt idx="23">
                  <c:v>6.017539999447763E-3</c:v>
                </c:pt>
                <c:pt idx="24">
                  <c:v>8.4747549990424886E-3</c:v>
                </c:pt>
                <c:pt idx="25">
                  <c:v>5.5256799969356507E-3</c:v>
                </c:pt>
                <c:pt idx="26">
                  <c:v>1.2487055006204173E-2</c:v>
                </c:pt>
                <c:pt idx="28">
                  <c:v>1.3601484999526292E-2</c:v>
                </c:pt>
                <c:pt idx="29">
                  <c:v>1.1891540001670364E-2</c:v>
                </c:pt>
                <c:pt idx="30">
                  <c:v>1.2210870001581497E-2</c:v>
                </c:pt>
                <c:pt idx="31">
                  <c:v>1.2077660001523327E-2</c:v>
                </c:pt>
                <c:pt idx="32">
                  <c:v>1.1296855002001394E-2</c:v>
                </c:pt>
                <c:pt idx="33">
                  <c:v>1.1147040000651032E-2</c:v>
                </c:pt>
                <c:pt idx="34">
                  <c:v>1.3152589999663178E-2</c:v>
                </c:pt>
                <c:pt idx="36">
                  <c:v>7.4060500046471134E-3</c:v>
                </c:pt>
                <c:pt idx="41">
                  <c:v>5.5117700030677952E-3</c:v>
                </c:pt>
                <c:pt idx="42">
                  <c:v>1.002337499812711E-2</c:v>
                </c:pt>
                <c:pt idx="43">
                  <c:v>1.0829665006895084E-2</c:v>
                </c:pt>
                <c:pt idx="44">
                  <c:v>1.0846640005183872E-2</c:v>
                </c:pt>
                <c:pt idx="45">
                  <c:v>1.0997564997524023E-2</c:v>
                </c:pt>
                <c:pt idx="46">
                  <c:v>1.1390580002625939E-2</c:v>
                </c:pt>
                <c:pt idx="47">
                  <c:v>1.1242009997658897E-2</c:v>
                </c:pt>
                <c:pt idx="48">
                  <c:v>6.0292850030236878E-3</c:v>
                </c:pt>
                <c:pt idx="49">
                  <c:v>8.3913100024801679E-3</c:v>
                </c:pt>
                <c:pt idx="50">
                  <c:v>7.6748400024371222E-3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8F-4E64-8AA1-372E7937E55C}"/>
            </c:ext>
          </c:extLst>
        </c:ser>
        <c:ser>
          <c:idx val="8"/>
          <c:order val="3"/>
          <c:tx>
            <c:strRef>
              <c:f>errors!$BD$1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errors!$BC$2:$BC$71</c:f>
              <c:numCache>
                <c:formatCode>General</c:formatCode>
                <c:ptCount val="70"/>
                <c:pt idx="0">
                  <c:v>-4000</c:v>
                </c:pt>
                <c:pt idx="1">
                  <c:v>-3800</c:v>
                </c:pt>
                <c:pt idx="2">
                  <c:v>-3600</c:v>
                </c:pt>
                <c:pt idx="3">
                  <c:v>-3400</c:v>
                </c:pt>
                <c:pt idx="4">
                  <c:v>-3200</c:v>
                </c:pt>
                <c:pt idx="5">
                  <c:v>-3000</c:v>
                </c:pt>
                <c:pt idx="6">
                  <c:v>-2800</c:v>
                </c:pt>
                <c:pt idx="7">
                  <c:v>-2600</c:v>
                </c:pt>
                <c:pt idx="8">
                  <c:v>-2400</c:v>
                </c:pt>
                <c:pt idx="9">
                  <c:v>-2200</c:v>
                </c:pt>
                <c:pt idx="10">
                  <c:v>-2000</c:v>
                </c:pt>
                <c:pt idx="11">
                  <c:v>-1800</c:v>
                </c:pt>
                <c:pt idx="12">
                  <c:v>-1600</c:v>
                </c:pt>
                <c:pt idx="13">
                  <c:v>-1400</c:v>
                </c:pt>
                <c:pt idx="14">
                  <c:v>-1200</c:v>
                </c:pt>
                <c:pt idx="15">
                  <c:v>-1000</c:v>
                </c:pt>
                <c:pt idx="16">
                  <c:v>-800</c:v>
                </c:pt>
                <c:pt idx="17">
                  <c:v>-600</c:v>
                </c:pt>
                <c:pt idx="18">
                  <c:v>-400</c:v>
                </c:pt>
                <c:pt idx="19">
                  <c:v>-200</c:v>
                </c:pt>
                <c:pt idx="20">
                  <c:v>0</c:v>
                </c:pt>
                <c:pt idx="21">
                  <c:v>200</c:v>
                </c:pt>
                <c:pt idx="22">
                  <c:v>400</c:v>
                </c:pt>
                <c:pt idx="23">
                  <c:v>800</c:v>
                </c:pt>
                <c:pt idx="24">
                  <c:v>1000</c:v>
                </c:pt>
                <c:pt idx="25">
                  <c:v>1200</c:v>
                </c:pt>
                <c:pt idx="26">
                  <c:v>1400</c:v>
                </c:pt>
                <c:pt idx="27">
                  <c:v>1600</c:v>
                </c:pt>
                <c:pt idx="28">
                  <c:v>1800</c:v>
                </c:pt>
                <c:pt idx="29">
                  <c:v>2000</c:v>
                </c:pt>
                <c:pt idx="30">
                  <c:v>2200</c:v>
                </c:pt>
                <c:pt idx="31">
                  <c:v>2400</c:v>
                </c:pt>
                <c:pt idx="32">
                  <c:v>2600</c:v>
                </c:pt>
                <c:pt idx="33">
                  <c:v>2800</c:v>
                </c:pt>
                <c:pt idx="34">
                  <c:v>3000</c:v>
                </c:pt>
                <c:pt idx="35">
                  <c:v>3200</c:v>
                </c:pt>
                <c:pt idx="36">
                  <c:v>3400</c:v>
                </c:pt>
                <c:pt idx="37">
                  <c:v>3600</c:v>
                </c:pt>
                <c:pt idx="38">
                  <c:v>3800</c:v>
                </c:pt>
                <c:pt idx="39">
                  <c:v>4000</c:v>
                </c:pt>
                <c:pt idx="40">
                  <c:v>4200</c:v>
                </c:pt>
                <c:pt idx="41">
                  <c:v>4400</c:v>
                </c:pt>
                <c:pt idx="42">
                  <c:v>4600</c:v>
                </c:pt>
                <c:pt idx="43">
                  <c:v>4800</c:v>
                </c:pt>
                <c:pt idx="44">
                  <c:v>5000</c:v>
                </c:pt>
                <c:pt idx="45">
                  <c:v>5200</c:v>
                </c:pt>
                <c:pt idx="46">
                  <c:v>5400</c:v>
                </c:pt>
                <c:pt idx="47">
                  <c:v>5600</c:v>
                </c:pt>
                <c:pt idx="48">
                  <c:v>5800</c:v>
                </c:pt>
                <c:pt idx="49">
                  <c:v>6000</c:v>
                </c:pt>
                <c:pt idx="50">
                  <c:v>6200</c:v>
                </c:pt>
                <c:pt idx="51">
                  <c:v>6400</c:v>
                </c:pt>
                <c:pt idx="52">
                  <c:v>6600</c:v>
                </c:pt>
                <c:pt idx="53">
                  <c:v>6800</c:v>
                </c:pt>
                <c:pt idx="54">
                  <c:v>7000</c:v>
                </c:pt>
                <c:pt idx="55">
                  <c:v>7200</c:v>
                </c:pt>
                <c:pt idx="56">
                  <c:v>7400</c:v>
                </c:pt>
                <c:pt idx="57">
                  <c:v>7600</c:v>
                </c:pt>
                <c:pt idx="58">
                  <c:v>7800</c:v>
                </c:pt>
                <c:pt idx="59">
                  <c:v>8000</c:v>
                </c:pt>
                <c:pt idx="60">
                  <c:v>8200</c:v>
                </c:pt>
                <c:pt idx="61">
                  <c:v>8400</c:v>
                </c:pt>
                <c:pt idx="62">
                  <c:v>8600</c:v>
                </c:pt>
                <c:pt idx="63">
                  <c:v>8800</c:v>
                </c:pt>
                <c:pt idx="64">
                  <c:v>9000</c:v>
                </c:pt>
                <c:pt idx="65">
                  <c:v>9200</c:v>
                </c:pt>
                <c:pt idx="66">
                  <c:v>9400</c:v>
                </c:pt>
                <c:pt idx="67">
                  <c:v>9600</c:v>
                </c:pt>
                <c:pt idx="68">
                  <c:v>9800</c:v>
                </c:pt>
                <c:pt idx="69">
                  <c:v>10000</c:v>
                </c:pt>
              </c:numCache>
            </c:numRef>
          </c:xVal>
          <c:yVal>
            <c:numRef>
              <c:f>errors!$BD$2:$BD$71</c:f>
              <c:numCache>
                <c:formatCode>General</c:formatCode>
                <c:ptCount val="70"/>
                <c:pt idx="0">
                  <c:v>-6.4179413474250357E-3</c:v>
                </c:pt>
                <c:pt idx="1">
                  <c:v>-4.7489773463257126E-3</c:v>
                </c:pt>
                <c:pt idx="2">
                  <c:v>-2.5595167698399409E-3</c:v>
                </c:pt>
                <c:pt idx="3">
                  <c:v>3.2504948977893789E-4</c:v>
                </c:pt>
                <c:pt idx="4">
                  <c:v>2.9026645113837727E-3</c:v>
                </c:pt>
                <c:pt idx="5">
                  <c:v>2.9770925828801155E-3</c:v>
                </c:pt>
                <c:pt idx="6">
                  <c:v>2.0899108352644335E-3</c:v>
                </c:pt>
                <c:pt idx="7">
                  <c:v>1.1081235014924978E-3</c:v>
                </c:pt>
                <c:pt idx="8">
                  <c:v>2.0320202648353025E-4</c:v>
                </c:pt>
                <c:pt idx="9">
                  <c:v>-5.8212224089087801E-4</c:v>
                </c:pt>
                <c:pt idx="10">
                  <c:v>-1.2377679765169336E-3</c:v>
                </c:pt>
                <c:pt idx="11">
                  <c:v>-1.7547005723674697E-3</c:v>
                </c:pt>
                <c:pt idx="12">
                  <c:v>-2.1185094783910544E-3</c:v>
                </c:pt>
                <c:pt idx="13">
                  <c:v>-2.3232403713017531E-3</c:v>
                </c:pt>
                <c:pt idx="14">
                  <c:v>-2.3733255865811568E-3</c:v>
                </c:pt>
                <c:pt idx="15">
                  <c:v>-2.266096956162411E-3</c:v>
                </c:pt>
                <c:pt idx="16">
                  <c:v>-1.9812936251404518E-3</c:v>
                </c:pt>
                <c:pt idx="17">
                  <c:v>-1.4905297085441118E-3</c:v>
                </c:pt>
                <c:pt idx="18">
                  <c:v>-7.6492733887254449E-4</c:v>
                </c:pt>
                <c:pt idx="19">
                  <c:v>2.3672401534206942E-4</c:v>
                </c:pt>
                <c:pt idx="20">
                  <c:v>1.5838512665528469E-3</c:v>
                </c:pt>
                <c:pt idx="21">
                  <c:v>3.3885615177096482E-3</c:v>
                </c:pt>
                <c:pt idx="22">
                  <c:v>5.8274436951730535E-3</c:v>
                </c:pt>
                <c:pt idx="23">
                  <c:v>9.6128297280810605E-3</c:v>
                </c:pt>
                <c:pt idx="24">
                  <c:v>8.7654683187358886E-3</c:v>
                </c:pt>
                <c:pt idx="25">
                  <c:v>7.6316362048958293E-3</c:v>
                </c:pt>
                <c:pt idx="26">
                  <c:v>6.5328363219310818E-3</c:v>
                </c:pt>
                <c:pt idx="27">
                  <c:v>5.5429563857706332E-3</c:v>
                </c:pt>
                <c:pt idx="28">
                  <c:v>4.6801588693836573E-3</c:v>
                </c:pt>
                <c:pt idx="29">
                  <c:v>3.9514524915555439E-3</c:v>
                </c:pt>
                <c:pt idx="30">
                  <c:v>3.3702075660737439E-3</c:v>
                </c:pt>
                <c:pt idx="31">
                  <c:v>2.9473687685967007E-3</c:v>
                </c:pt>
                <c:pt idx="32">
                  <c:v>2.6812789548363207E-3</c:v>
                </c:pt>
                <c:pt idx="33">
                  <c:v>2.5694123989221333E-3</c:v>
                </c:pt>
                <c:pt idx="34">
                  <c:v>2.6251423959375193E-3</c:v>
                </c:pt>
                <c:pt idx="35">
                  <c:v>2.8753218601873807E-3</c:v>
                </c:pt>
                <c:pt idx="36">
                  <c:v>3.3482634023699843E-3</c:v>
                </c:pt>
                <c:pt idx="37">
                  <c:v>4.0779846933858476E-3</c:v>
                </c:pt>
                <c:pt idx="38">
                  <c:v>5.1211103213460417E-3</c:v>
                </c:pt>
                <c:pt idx="39">
                  <c:v>6.5700701526738171E-3</c:v>
                </c:pt>
                <c:pt idx="40">
                  <c:v>8.5743542338843556E-3</c:v>
                </c:pt>
                <c:pt idx="41">
                  <c:v>1.1266096555433728E-2</c:v>
                </c:pt>
                <c:pt idx="42">
                  <c:v>1.3108841551152783E-2</c:v>
                </c:pt>
                <c:pt idx="43">
                  <c:v>1.2536923632474609E-2</c:v>
                </c:pt>
                <c:pt idx="44">
                  <c:v>1.1293790845659686E-2</c:v>
                </c:pt>
                <c:pt idx="45">
                  <c:v>1.001167002315686E-2</c:v>
                </c:pt>
                <c:pt idx="46">
                  <c:v>8.8197759252416491E-3</c:v>
                </c:pt>
                <c:pt idx="47">
                  <c:v>7.7507293115592077E-3</c:v>
                </c:pt>
                <c:pt idx="48">
                  <c:v>6.812568964692213E-3</c:v>
                </c:pt>
                <c:pt idx="49">
                  <c:v>6.0158238059991025E-3</c:v>
                </c:pt>
                <c:pt idx="50">
                  <c:v>5.3744395216971204E-3</c:v>
                </c:pt>
                <c:pt idx="51">
                  <c:v>4.8916978571129826E-3</c:v>
                </c:pt>
                <c:pt idx="52">
                  <c:v>4.5629509732106706E-3</c:v>
                </c:pt>
                <c:pt idx="53">
                  <c:v>4.394151402709553E-3</c:v>
                </c:pt>
                <c:pt idx="54">
                  <c:v>4.4082792491096506E-3</c:v>
                </c:pt>
                <c:pt idx="55">
                  <c:v>4.6338401737097534E-3</c:v>
                </c:pt>
                <c:pt idx="56">
                  <c:v>5.1007039714898667E-3</c:v>
                </c:pt>
                <c:pt idx="57">
                  <c:v>5.8545598660505686E-3</c:v>
                </c:pt>
                <c:pt idx="58">
                  <c:v>6.9717099788275281E-3</c:v>
                </c:pt>
                <c:pt idx="59">
                  <c:v>8.5753524304762827E-3</c:v>
                </c:pt>
                <c:pt idx="60">
                  <c:v>1.0849111378694411E-2</c:v>
                </c:pt>
                <c:pt idx="61">
                  <c:v>1.3277438161109729E-2</c:v>
                </c:pt>
                <c:pt idx="62">
                  <c:v>1.3354395585950325E-2</c:v>
                </c:pt>
                <c:pt idx="63">
                  <c:v>1.2084300236438906E-2</c:v>
                </c:pt>
                <c:pt idx="64">
                  <c:v>1.0636983483500435E-2</c:v>
                </c:pt>
                <c:pt idx="65">
                  <c:v>9.2477992830226289E-3</c:v>
                </c:pt>
                <c:pt idx="66">
                  <c:v>7.9734747704464665E-3</c:v>
                </c:pt>
                <c:pt idx="67">
                  <c:v>6.8275731692612153E-3</c:v>
                </c:pt>
                <c:pt idx="68">
                  <c:v>5.8178144842240039E-3</c:v>
                </c:pt>
                <c:pt idx="69">
                  <c:v>4.9583808488843084E-3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8F-4E64-8AA1-372E7937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011600"/>
        <c:axId val="1"/>
      </c:scatterChart>
      <c:valAx>
        <c:axId val="574011600"/>
        <c:scaling>
          <c:orientation val="minMax"/>
          <c:min val="-4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510207057451151"/>
              <c:y val="0.92019950124688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313131313131313E-3"/>
              <c:y val="0.336658354114713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401160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72780296402344"/>
          <c:y val="0.93017456359102246"/>
          <c:w val="0.3459599936371589"/>
          <c:h val="5.48628428927681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533400</xdr:colOff>
      <xdr:row>0</xdr:row>
      <xdr:rowOff>28575</xdr:rowOff>
    </xdr:from>
    <xdr:to>
      <xdr:col>26</xdr:col>
      <xdr:colOff>123825</xdr:colOff>
      <xdr:row>18</xdr:row>
      <xdr:rowOff>47625</xdr:rowOff>
    </xdr:to>
    <xdr:graphicFrame macro="">
      <xdr:nvGraphicFramePr>
        <xdr:cNvPr id="52229" name="Chart 1">
          <a:extLst>
            <a:ext uri="{FF2B5EF4-FFF2-40B4-BE49-F238E27FC236}">
              <a16:creationId xmlns:a16="http://schemas.microsoft.com/office/drawing/2014/main" id="{54C4583D-BCA4-EC88-245C-674E624E1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38101</xdr:colOff>
      <xdr:row>0</xdr:row>
      <xdr:rowOff>0</xdr:rowOff>
    </xdr:from>
    <xdr:to>
      <xdr:col>16</xdr:col>
      <xdr:colOff>390526</xdr:colOff>
      <xdr:row>18</xdr:row>
      <xdr:rowOff>85725</xdr:rowOff>
    </xdr:to>
    <xdr:graphicFrame macro="">
      <xdr:nvGraphicFramePr>
        <xdr:cNvPr id="52230" name="Chart 2">
          <a:extLst>
            <a:ext uri="{FF2B5EF4-FFF2-40B4-BE49-F238E27FC236}">
              <a16:creationId xmlns:a16="http://schemas.microsoft.com/office/drawing/2014/main" id="{25FE0537-7011-C3D7-2D56-9B0EA5C5E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0</xdr:rowOff>
    </xdr:from>
    <xdr:to>
      <xdr:col>19</xdr:col>
      <xdr:colOff>495300</xdr:colOff>
      <xdr:row>19</xdr:row>
      <xdr:rowOff>9525</xdr:rowOff>
    </xdr:to>
    <xdr:graphicFrame macro="">
      <xdr:nvGraphicFramePr>
        <xdr:cNvPr id="65547" name="Chart 1">
          <a:extLst>
            <a:ext uri="{FF2B5EF4-FFF2-40B4-BE49-F238E27FC236}">
              <a16:creationId xmlns:a16="http://schemas.microsoft.com/office/drawing/2014/main" id="{929E70B0-B0C5-6096-1AC2-76B0A9F58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2</xdr:row>
      <xdr:rowOff>85725</xdr:rowOff>
    </xdr:from>
    <xdr:to>
      <xdr:col>24</xdr:col>
      <xdr:colOff>542925</xdr:colOff>
      <xdr:row>20</xdr:row>
      <xdr:rowOff>85725</xdr:rowOff>
    </xdr:to>
    <xdr:graphicFrame macro="">
      <xdr:nvGraphicFramePr>
        <xdr:cNvPr id="65548" name="Chart 2">
          <a:extLst>
            <a:ext uri="{FF2B5EF4-FFF2-40B4-BE49-F238E27FC236}">
              <a16:creationId xmlns:a16="http://schemas.microsoft.com/office/drawing/2014/main" id="{5683DA7D-D367-C98F-FC95-8DA957D69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571500</xdr:colOff>
      <xdr:row>0</xdr:row>
      <xdr:rowOff>0</xdr:rowOff>
    </xdr:from>
    <xdr:to>
      <xdr:col>46</xdr:col>
      <xdr:colOff>123825</xdr:colOff>
      <xdr:row>19</xdr:row>
      <xdr:rowOff>152400</xdr:rowOff>
    </xdr:to>
    <xdr:graphicFrame macro="">
      <xdr:nvGraphicFramePr>
        <xdr:cNvPr id="65549" name="Chart 3">
          <a:extLst>
            <a:ext uri="{FF2B5EF4-FFF2-40B4-BE49-F238E27FC236}">
              <a16:creationId xmlns:a16="http://schemas.microsoft.com/office/drawing/2014/main" id="{E4A49533-4DA6-D977-048A-6ECF0B6CA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123825</xdr:colOff>
      <xdr:row>43</xdr:row>
      <xdr:rowOff>123825</xdr:rowOff>
    </xdr:from>
    <xdr:to>
      <xdr:col>52</xdr:col>
      <xdr:colOff>533400</xdr:colOff>
      <xdr:row>64</xdr:row>
      <xdr:rowOff>85725</xdr:rowOff>
    </xdr:to>
    <xdr:graphicFrame macro="">
      <xdr:nvGraphicFramePr>
        <xdr:cNvPr id="65550" name="Chart 4">
          <a:extLst>
            <a:ext uri="{FF2B5EF4-FFF2-40B4-BE49-F238E27FC236}">
              <a16:creationId xmlns:a16="http://schemas.microsoft.com/office/drawing/2014/main" id="{14D7046A-A88C-BDEC-B0F6-5D66E0637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657225</xdr:colOff>
      <xdr:row>34</xdr:row>
      <xdr:rowOff>76200</xdr:rowOff>
    </xdr:from>
    <xdr:to>
      <xdr:col>50</xdr:col>
      <xdr:colOff>666750</xdr:colOff>
      <xdr:row>53</xdr:row>
      <xdr:rowOff>38100</xdr:rowOff>
    </xdr:to>
    <xdr:graphicFrame macro="">
      <xdr:nvGraphicFramePr>
        <xdr:cNvPr id="65551" name="Chart 5">
          <a:extLst>
            <a:ext uri="{FF2B5EF4-FFF2-40B4-BE49-F238E27FC236}">
              <a16:creationId xmlns:a16="http://schemas.microsoft.com/office/drawing/2014/main" id="{DBD518A7-2189-C149-A6BB-C72ACB27B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419100</xdr:colOff>
      <xdr:row>0</xdr:row>
      <xdr:rowOff>114300</xdr:rowOff>
    </xdr:from>
    <xdr:to>
      <xdr:col>19</xdr:col>
      <xdr:colOff>419100</xdr:colOff>
      <xdr:row>20</xdr:row>
      <xdr:rowOff>95250</xdr:rowOff>
    </xdr:to>
    <xdr:graphicFrame macro="">
      <xdr:nvGraphicFramePr>
        <xdr:cNvPr id="63491" name="Chart 1">
          <a:extLst>
            <a:ext uri="{FF2B5EF4-FFF2-40B4-BE49-F238E27FC236}">
              <a16:creationId xmlns:a16="http://schemas.microsoft.com/office/drawing/2014/main" id="{A5F92D5E-AC52-CF9A-AB5C-5CFD2961D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409575</xdr:colOff>
      <xdr:row>0</xdr:row>
      <xdr:rowOff>0</xdr:rowOff>
    </xdr:from>
    <xdr:to>
      <xdr:col>51</xdr:col>
      <xdr:colOff>581025</xdr:colOff>
      <xdr:row>19</xdr:row>
      <xdr:rowOff>171450</xdr:rowOff>
    </xdr:to>
    <xdr:graphicFrame macro="">
      <xdr:nvGraphicFramePr>
        <xdr:cNvPr id="61443" name="Chart 1">
          <a:extLst>
            <a:ext uri="{FF2B5EF4-FFF2-40B4-BE49-F238E27FC236}">
              <a16:creationId xmlns:a16="http://schemas.microsoft.com/office/drawing/2014/main" id="{044B23F1-3783-27E2-CC34-916BCC1AA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2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printerSettings" Target="../printerSettings/printerSettings2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3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printerSettings" Target="../printerSettings/printerSettings3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4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printerSettings" Target="../printerSettings/printerSettings4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vsolj.cetus-net.org/bulletin.html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vsolj.cetus-net.org/bulletin.html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s://www.aavso.org/ejaavso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var.astro.cz/oejv/issues/oejv0073.pdf" TargetMode="External"/><Relationship Id="rId13" Type="http://schemas.openxmlformats.org/officeDocument/2006/relationships/hyperlink" Target="http://var.astro.cz/oejv/issues/oejv0094.pdf" TargetMode="External"/><Relationship Id="rId18" Type="http://schemas.openxmlformats.org/officeDocument/2006/relationships/hyperlink" Target="http://var.astro.cz/oejv/issues/oejv0137.pdf" TargetMode="External"/><Relationship Id="rId26" Type="http://schemas.openxmlformats.org/officeDocument/2006/relationships/hyperlink" Target="http://www.bav-astro.de/sfs/BAVM_link.php?BAVMnr=231" TargetMode="External"/><Relationship Id="rId3" Type="http://schemas.openxmlformats.org/officeDocument/2006/relationships/hyperlink" Target="http://www.konkoly.hu/cgi-bin/IBVS?4560" TargetMode="External"/><Relationship Id="rId21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178" TargetMode="External"/><Relationship Id="rId12" Type="http://schemas.openxmlformats.org/officeDocument/2006/relationships/hyperlink" Target="http://www.bav-astro.de/sfs/BAVM_link.php?BAVMnr=193" TargetMode="External"/><Relationship Id="rId17" Type="http://schemas.openxmlformats.org/officeDocument/2006/relationships/hyperlink" Target="http://www.bav-astro.de/sfs/BAVM_link.php?BAVMnr=203" TargetMode="External"/><Relationship Id="rId25" Type="http://schemas.openxmlformats.org/officeDocument/2006/relationships/hyperlink" Target="http://www.konkoly.hu/cgi-bin/IBVS?6011" TargetMode="External"/><Relationship Id="rId2" Type="http://schemas.openxmlformats.org/officeDocument/2006/relationships/hyperlink" Target="http://www.konkoly.hu/cgi-bin/IBVS?4560" TargetMode="External"/><Relationship Id="rId16" Type="http://schemas.openxmlformats.org/officeDocument/2006/relationships/hyperlink" Target="http://vsolj.cetus-net.org/no48.pdf" TargetMode="External"/><Relationship Id="rId20" Type="http://schemas.openxmlformats.org/officeDocument/2006/relationships/hyperlink" Target="http://vsolj.cetus-net.org/vsoljno51.pdf" TargetMode="External"/><Relationship Id="rId29" Type="http://schemas.openxmlformats.org/officeDocument/2006/relationships/hyperlink" Target="http://www.bav-astro.de/sfs/BAVM_link.php?BAVMnr=234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178" TargetMode="External"/><Relationship Id="rId11" Type="http://schemas.openxmlformats.org/officeDocument/2006/relationships/hyperlink" Target="http://www.bav-astro.de/sfs/BAVM_link.php?BAVMnr=193" TargetMode="External"/><Relationship Id="rId24" Type="http://schemas.openxmlformats.org/officeDocument/2006/relationships/hyperlink" Target="http://www.bav-astro.de/sfs/BAVM_link.php?BAVMnr=225" TargetMode="External"/><Relationship Id="rId5" Type="http://schemas.openxmlformats.org/officeDocument/2006/relationships/hyperlink" Target="http://www.konkoly.hu/cgi-bin/IBVS?4560" TargetMode="External"/><Relationship Id="rId15" Type="http://schemas.openxmlformats.org/officeDocument/2006/relationships/hyperlink" Target="http://www.konkoly.hu/cgi-bin/IBVS?5871" TargetMode="External"/><Relationship Id="rId23" Type="http://schemas.openxmlformats.org/officeDocument/2006/relationships/hyperlink" Target="http://www.konkoly.hu/cgi-bin/IBVS?6018" TargetMode="External"/><Relationship Id="rId28" Type="http://schemas.openxmlformats.org/officeDocument/2006/relationships/hyperlink" Target="http://www.bav-astro.de/sfs/BAVM_link.php?BAVMnr=234" TargetMode="External"/><Relationship Id="rId10" Type="http://schemas.openxmlformats.org/officeDocument/2006/relationships/hyperlink" Target="http://www.bav-astro.de/sfs/BAVM_link.php?BAVMnr=183" TargetMode="External"/><Relationship Id="rId19" Type="http://schemas.openxmlformats.org/officeDocument/2006/relationships/hyperlink" Target="http://www.bav-astro.de/sfs/BAVM_link.php?BAVMnr=212" TargetMode="External"/><Relationship Id="rId4" Type="http://schemas.openxmlformats.org/officeDocument/2006/relationships/hyperlink" Target="http://www.konkoly.hu/cgi-bin/IBVS?4560" TargetMode="External"/><Relationship Id="rId9" Type="http://schemas.openxmlformats.org/officeDocument/2006/relationships/hyperlink" Target="http://var.astro.cz/oejv/issues/oejv0107.pdf" TargetMode="External"/><Relationship Id="rId14" Type="http://schemas.openxmlformats.org/officeDocument/2006/relationships/hyperlink" Target="http://var.astro.cz/oejv/issues/oejv0094.pdf" TargetMode="External"/><Relationship Id="rId22" Type="http://schemas.openxmlformats.org/officeDocument/2006/relationships/hyperlink" Target="http://vsolj.cetus-net.org/vsoljno51.pdf" TargetMode="External"/><Relationship Id="rId27" Type="http://schemas.openxmlformats.org/officeDocument/2006/relationships/hyperlink" Target="http://vsolj.cetus-net.org/vsoljno56.pdf" TargetMode="External"/><Relationship Id="rId30" Type="http://schemas.openxmlformats.org/officeDocument/2006/relationships/hyperlink" Target="http://www.bav-astro.de/sfs/BAVM_link.php?BAVMnr=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indexed="10"/>
  </sheetPr>
  <dimension ref="A1:BL6939"/>
  <sheetViews>
    <sheetView tabSelected="1" workbookViewId="0">
      <pane xSplit="12" ySplit="22" topLeftCell="M23" activePane="bottomRight" state="frozen"/>
      <selection pane="topRight" activeCell="M1" sqref="M1"/>
      <selection pane="bottomLeft" activeCell="A23" sqref="A23"/>
      <selection pane="bottomRight" activeCell="F10" sqref="F10"/>
    </sheetView>
  </sheetViews>
  <sheetFormatPr defaultColWidth="10.28515625" defaultRowHeight="12.75"/>
  <cols>
    <col min="1" max="1" width="14.42578125" customWidth="1"/>
    <col min="2" max="2" width="9.42578125" style="3" customWidth="1"/>
    <col min="3" max="3" width="11.85546875" customWidth="1"/>
    <col min="4" max="4" width="9.42578125" customWidth="1"/>
    <col min="5" max="5" width="10.140625" customWidth="1"/>
    <col min="6" max="6" width="17.140625" customWidth="1"/>
    <col min="7" max="7" width="8.140625" customWidth="1"/>
    <col min="8" max="11" width="8.5703125" customWidth="1"/>
    <col min="12" max="12" width="15.7109375" customWidth="1"/>
    <col min="13" max="14" width="8.5703125" customWidth="1"/>
    <col min="15" max="15" width="8" customWidth="1"/>
    <col min="16" max="16" width="7.7109375" customWidth="1"/>
    <col min="17" max="17" width="9.85546875" customWidth="1"/>
    <col min="18" max="18" width="9.140625" customWidth="1"/>
    <col min="19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  <col min="55" max="118" width="10.28515625" customWidth="1"/>
  </cols>
  <sheetData>
    <row r="1" spans="1:64" ht="21" thickBot="1">
      <c r="A1" s="1" t="s">
        <v>259</v>
      </c>
      <c r="F1">
        <v>26270.5</v>
      </c>
      <c r="G1">
        <v>5.8490000000000002</v>
      </c>
      <c r="H1" t="s">
        <v>91</v>
      </c>
      <c r="I1" t="s">
        <v>92</v>
      </c>
      <c r="AA1" s="52" t="s">
        <v>4</v>
      </c>
      <c r="AB1" s="53"/>
      <c r="AC1" s="53" t="s">
        <v>5</v>
      </c>
      <c r="AD1" s="53" t="s">
        <v>6</v>
      </c>
      <c r="AE1" s="54"/>
      <c r="AM1" s="55"/>
      <c r="AW1" s="56" t="s">
        <v>69</v>
      </c>
      <c r="AX1" s="57" t="s">
        <v>7</v>
      </c>
      <c r="AY1" s="6" t="s">
        <v>8</v>
      </c>
      <c r="AZ1" s="58" t="s">
        <v>9</v>
      </c>
      <c r="BA1" s="59" t="s">
        <v>10</v>
      </c>
      <c r="BB1" s="58" t="s">
        <v>11</v>
      </c>
      <c r="BC1" s="59" t="s">
        <v>12</v>
      </c>
      <c r="BD1" s="58" t="s">
        <v>13</v>
      </c>
      <c r="BE1" s="60" t="s">
        <v>14</v>
      </c>
      <c r="BF1" s="59" t="s">
        <v>15</v>
      </c>
      <c r="BG1" s="58" t="s">
        <v>16</v>
      </c>
      <c r="BH1" s="60" t="s">
        <v>17</v>
      </c>
      <c r="BI1" s="59" t="s">
        <v>18</v>
      </c>
      <c r="BJ1" s="58" t="s">
        <v>19</v>
      </c>
      <c r="BK1" s="60" t="s">
        <v>20</v>
      </c>
      <c r="BL1" s="59" t="s">
        <v>21</v>
      </c>
    </row>
    <row r="2" spans="1:64" s="188" customFormat="1" ht="12.95" customHeight="1" thickBot="1">
      <c r="A2" s="188" t="s">
        <v>83</v>
      </c>
      <c r="B2" s="190" t="s">
        <v>475</v>
      </c>
      <c r="C2" s="190"/>
      <c r="E2" s="95" t="s">
        <v>56</v>
      </c>
      <c r="F2" s="95"/>
      <c r="S2" s="188" t="s">
        <v>281</v>
      </c>
      <c r="AA2" s="203" t="s">
        <v>22</v>
      </c>
      <c r="AB2" s="62">
        <f>C7</f>
        <v>50784.541400000002</v>
      </c>
      <c r="AC2" s="204" t="s">
        <v>23</v>
      </c>
      <c r="AD2" s="62">
        <f>C8</f>
        <v>0.67603429999999998</v>
      </c>
      <c r="AE2" s="205" t="s">
        <v>24</v>
      </c>
      <c r="AL2" s="190"/>
      <c r="AW2" s="188">
        <v>-4000</v>
      </c>
      <c r="AX2" s="188">
        <f t="shared" ref="AX2:AX33" si="0">AB$3+AB$4*AW2+AB$5*AW2^2+AZ2</f>
        <v>-8.0366998911384369E-4</v>
      </c>
      <c r="AY2" s="188">
        <f t="shared" ref="AY2:AY33" si="1">AB$3+AB$4*AW2+AB$5*AW2^2</f>
        <v>-3.2736010499991109E-3</v>
      </c>
      <c r="AZ2" s="188">
        <f t="shared" ref="AZ2:AZ33" si="2">$AB$6*($AB$11/BA2*BB2+$AB$12)</f>
        <v>2.4699310608852672E-3</v>
      </c>
      <c r="BA2" s="188">
        <f t="shared" ref="BA2:BA33" si="3">1+$AB$7*COS(BC2)</f>
        <v>1.0967290930915718</v>
      </c>
      <c r="BB2" s="188">
        <f t="shared" ref="BB2:BB33" si="4">SIN(BC2+RADIANS($AB$9))</f>
        <v>8.4496918903951057E-2</v>
      </c>
      <c r="BC2" s="188">
        <f t="shared" ref="BC2:BC33" si="5">2*ATAN(BD2)</f>
        <v>-1.7483142162262861</v>
      </c>
      <c r="BD2" s="188">
        <f t="shared" ref="BD2:BD33" si="6">SQRT((1+$AB$7)/(1-$AB$7))*TAN(BE2/2)</f>
        <v>-1.1953722512632461</v>
      </c>
      <c r="BE2" s="188">
        <f t="shared" ref="BE2:BK11" si="7">$BL2+$AB$7*SIN(BF2)</f>
        <v>60.539611612325096</v>
      </c>
      <c r="BF2" s="188">
        <f t="shared" si="7"/>
        <v>60.538788842490391</v>
      </c>
      <c r="BG2" s="188">
        <f t="shared" si="7"/>
        <v>60.536519697568991</v>
      </c>
      <c r="BH2" s="188">
        <f t="shared" si="7"/>
        <v>60.53029144517118</v>
      </c>
      <c r="BI2" s="188">
        <f t="shared" si="7"/>
        <v>60.513414006748647</v>
      </c>
      <c r="BJ2" s="188">
        <f t="shared" si="7"/>
        <v>60.469140011965123</v>
      </c>
      <c r="BK2" s="188">
        <f t="shared" si="7"/>
        <v>60.361116278173036</v>
      </c>
      <c r="BL2" s="188">
        <f t="shared" ref="BL2:BL33" si="8">RADIANS($AB$9)+$AB$18*(AW2-AB$15)</f>
        <v>60.128615092682281</v>
      </c>
    </row>
    <row r="3" spans="1:64" s="188" customFormat="1" ht="12.95" customHeight="1" thickBot="1">
      <c r="B3" s="190"/>
      <c r="E3" s="96" t="s">
        <v>57</v>
      </c>
      <c r="T3" s="206" t="s">
        <v>282</v>
      </c>
      <c r="U3" s="207">
        <f>2000*C8</f>
        <v>1352.0686000000001</v>
      </c>
      <c r="V3" s="188" t="s">
        <v>24</v>
      </c>
      <c r="Z3" s="188">
        <v>0.03</v>
      </c>
      <c r="AA3" s="208" t="s">
        <v>25</v>
      </c>
      <c r="AB3" s="209">
        <f t="shared" ref="AB3:AB10" si="9">AC3*AD3</f>
        <v>3.0147572194794072E-3</v>
      </c>
      <c r="AC3" s="68">
        <v>0.3014757219479407</v>
      </c>
      <c r="AD3" s="188">
        <v>0.01</v>
      </c>
      <c r="AE3" s="210"/>
      <c r="AF3" s="70"/>
      <c r="AG3" s="68"/>
      <c r="AH3" s="68"/>
      <c r="AI3" s="68"/>
      <c r="AJ3" s="68"/>
      <c r="AK3" s="68"/>
      <c r="AL3" s="68"/>
      <c r="AM3" s="68"/>
      <c r="AW3" s="188">
        <v>-3800</v>
      </c>
      <c r="AX3" s="188">
        <f t="shared" si="0"/>
        <v>-2.083320319087307E-3</v>
      </c>
      <c r="AY3" s="188">
        <f t="shared" si="1"/>
        <v>-2.9285987270541614E-3</v>
      </c>
      <c r="AZ3" s="188">
        <f t="shared" si="2"/>
        <v>8.4527840796685429E-4</v>
      </c>
      <c r="BA3" s="188">
        <f t="shared" si="3"/>
        <v>0.82719248262405343</v>
      </c>
      <c r="BB3" s="188">
        <f t="shared" si="4"/>
        <v>-0.40216178290966609</v>
      </c>
      <c r="BC3" s="188">
        <f t="shared" si="5"/>
        <v>-1.2498396632887179</v>
      </c>
      <c r="BD3" s="188">
        <f t="shared" si="6"/>
        <v>-0.72136254886557083</v>
      </c>
      <c r="BE3" s="188">
        <f t="shared" si="7"/>
        <v>60.976404048531862</v>
      </c>
      <c r="BF3" s="188">
        <f t="shared" si="7"/>
        <v>60.976389772516697</v>
      </c>
      <c r="BG3" s="188">
        <f t="shared" si="7"/>
        <v>60.976296986148874</v>
      </c>
      <c r="BH3" s="188">
        <f t="shared" si="7"/>
        <v>60.975694640300127</v>
      </c>
      <c r="BI3" s="188">
        <f t="shared" si="7"/>
        <v>60.971814032595312</v>
      </c>
      <c r="BJ3" s="188">
        <f t="shared" si="7"/>
        <v>60.947932274471334</v>
      </c>
      <c r="BK3" s="188">
        <f t="shared" si="7"/>
        <v>60.828215470111857</v>
      </c>
      <c r="BL3" s="188">
        <f t="shared" si="8"/>
        <v>60.450678796787109</v>
      </c>
    </row>
    <row r="4" spans="1:64" s="188" customFormat="1" ht="12.95" customHeight="1" thickBot="1">
      <c r="A4" s="194" t="s">
        <v>59</v>
      </c>
      <c r="B4" s="190"/>
      <c r="C4" s="211">
        <v>52500.313999999998</v>
      </c>
      <c r="D4" s="212">
        <v>0.67603321000000005</v>
      </c>
      <c r="T4" s="206" t="s">
        <v>282</v>
      </c>
      <c r="U4" s="207">
        <f>U3/365.24</f>
        <v>3.7018634322637172</v>
      </c>
      <c r="V4" s="188" t="s">
        <v>31</v>
      </c>
      <c r="Z4" s="188">
        <v>-2.5000000000000002E-6</v>
      </c>
      <c r="AA4" s="213" t="s">
        <v>26</v>
      </c>
      <c r="AB4" s="214">
        <f t="shared" si="9"/>
        <v>1.4111189912063437E-6</v>
      </c>
      <c r="AC4" s="73">
        <v>1.4111189912063438</v>
      </c>
      <c r="AD4" s="215">
        <v>9.9999999999999995E-7</v>
      </c>
      <c r="AE4" s="210"/>
      <c r="AF4" s="75"/>
      <c r="AG4" s="73"/>
      <c r="AH4" s="73"/>
      <c r="AI4" s="73"/>
      <c r="AJ4" s="73"/>
      <c r="AK4" s="73"/>
      <c r="AL4" s="73"/>
      <c r="AM4" s="73"/>
      <c r="AW4" s="188">
        <v>-3600</v>
      </c>
      <c r="AX4" s="188">
        <f t="shared" si="0"/>
        <v>-3.1461658591773693E-3</v>
      </c>
      <c r="AY4" s="188">
        <f t="shared" si="1"/>
        <v>-2.5868158156324766E-3</v>
      </c>
      <c r="AZ4" s="188">
        <f t="shared" si="2"/>
        <v>-5.5935004354489243E-4</v>
      </c>
      <c r="BA4" s="188">
        <f t="shared" si="3"/>
        <v>0.67822023568191114</v>
      </c>
      <c r="BB4" s="188">
        <f t="shared" si="4"/>
        <v>-0.65999093919866547</v>
      </c>
      <c r="BC4" s="188">
        <f t="shared" si="5"/>
        <v>-0.94290972515688121</v>
      </c>
      <c r="BD4" s="188">
        <f t="shared" si="6"/>
        <v>-0.50979751186589639</v>
      </c>
      <c r="BE4" s="188">
        <f t="shared" si="7"/>
        <v>61.319575013160474</v>
      </c>
      <c r="BF4" s="188">
        <f t="shared" si="7"/>
        <v>61.319575014181346</v>
      </c>
      <c r="BG4" s="188">
        <f t="shared" si="7"/>
        <v>61.319574982315238</v>
      </c>
      <c r="BH4" s="188">
        <f t="shared" si="7"/>
        <v>61.319575976995893</v>
      </c>
      <c r="BI4" s="188">
        <f t="shared" si="7"/>
        <v>61.319544920694582</v>
      </c>
      <c r="BJ4" s="188">
        <f t="shared" si="7"/>
        <v>61.320506927285052</v>
      </c>
      <c r="BK4" s="188">
        <f t="shared" si="7"/>
        <v>61.256491980678561</v>
      </c>
      <c r="BL4" s="188">
        <f t="shared" si="8"/>
        <v>60.772742500891944</v>
      </c>
    </row>
    <row r="5" spans="1:64" s="188" customFormat="1" ht="12.95" customHeight="1">
      <c r="A5" s="9" t="s">
        <v>85</v>
      </c>
      <c r="B5" s="216"/>
      <c r="C5" s="11">
        <v>-9.5</v>
      </c>
      <c r="D5" s="217" t="s">
        <v>86</v>
      </c>
      <c r="Z5" s="188">
        <v>3E-11</v>
      </c>
      <c r="AA5" s="213" t="s">
        <v>27</v>
      </c>
      <c r="AB5" s="214">
        <f t="shared" si="9"/>
        <v>-4.0242644040821476E-11</v>
      </c>
      <c r="AC5" s="73">
        <v>-4.0242644040821478</v>
      </c>
      <c r="AD5" s="188">
        <v>9.9999999999999994E-12</v>
      </c>
      <c r="AE5" s="210"/>
      <c r="AF5" s="75"/>
      <c r="AG5" s="73"/>
      <c r="AH5" s="73"/>
      <c r="AI5" s="73"/>
      <c r="AJ5" s="73"/>
      <c r="AK5" s="73"/>
      <c r="AL5" s="73"/>
      <c r="AM5" s="73"/>
      <c r="AW5" s="188">
        <v>-3400</v>
      </c>
      <c r="AX5" s="188">
        <f t="shared" si="0"/>
        <v>-3.9504713097576749E-3</v>
      </c>
      <c r="AY5" s="188">
        <f t="shared" si="1"/>
        <v>-2.2482523157340575E-3</v>
      </c>
      <c r="AZ5" s="188">
        <f t="shared" si="2"/>
        <v>-1.7022189940236179E-3</v>
      </c>
      <c r="BA5" s="188">
        <f t="shared" si="3"/>
        <v>0.58962982470757619</v>
      </c>
      <c r="BB5" s="188">
        <f t="shared" si="4"/>
        <v>-0.80739326859365645</v>
      </c>
      <c r="BC5" s="188">
        <f t="shared" si="5"/>
        <v>-0.72399584828690211</v>
      </c>
      <c r="BD5" s="188">
        <f t="shared" si="6"/>
        <v>-0.37868555958266537</v>
      </c>
      <c r="BE5" s="188">
        <f t="shared" si="7"/>
        <v>61.609634474731628</v>
      </c>
      <c r="BF5" s="188">
        <f t="shared" si="7"/>
        <v>61.609627364820085</v>
      </c>
      <c r="BG5" s="188">
        <f t="shared" si="7"/>
        <v>61.609665364753056</v>
      </c>
      <c r="BH5" s="188">
        <f t="shared" si="7"/>
        <v>61.609462222554647</v>
      </c>
      <c r="BI5" s="188">
        <f t="shared" si="7"/>
        <v>61.610546876039272</v>
      </c>
      <c r="BJ5" s="188">
        <f t="shared" si="7"/>
        <v>61.604717463720227</v>
      </c>
      <c r="BK5" s="188">
        <f t="shared" si="7"/>
        <v>61.63502378233445</v>
      </c>
      <c r="BL5" s="188">
        <f t="shared" si="8"/>
        <v>61.094806204996772</v>
      </c>
    </row>
    <row r="6" spans="1:64" s="188" customFormat="1" ht="12.95" customHeight="1">
      <c r="A6" s="194" t="s">
        <v>60</v>
      </c>
      <c r="B6" s="190"/>
      <c r="AA6" s="213" t="s">
        <v>28</v>
      </c>
      <c r="AB6" s="214">
        <f t="shared" si="9"/>
        <v>4.1211249176760292E-3</v>
      </c>
      <c r="AC6" s="73">
        <v>0.41211249176760295</v>
      </c>
      <c r="AD6" s="188">
        <v>0.01</v>
      </c>
      <c r="AE6" s="210" t="s">
        <v>24</v>
      </c>
      <c r="AF6" s="75"/>
      <c r="AG6" s="73"/>
      <c r="AH6" s="73"/>
      <c r="AI6" s="73"/>
      <c r="AJ6" s="73"/>
      <c r="AK6" s="73"/>
      <c r="AL6" s="73"/>
      <c r="AM6" s="73"/>
      <c r="AW6" s="188">
        <v>-3200</v>
      </c>
      <c r="AX6" s="188">
        <f t="shared" si="0"/>
        <v>-4.5134433963541446E-3</v>
      </c>
      <c r="AY6" s="188">
        <f t="shared" si="1"/>
        <v>-1.9129082273589043E-3</v>
      </c>
      <c r="AZ6" s="188">
        <f t="shared" si="2"/>
        <v>-2.6005351689952403E-3</v>
      </c>
      <c r="BA6" s="188">
        <f t="shared" si="3"/>
        <v>0.53347421776040882</v>
      </c>
      <c r="BB6" s="188">
        <f t="shared" si="4"/>
        <v>-0.8966331578442871</v>
      </c>
      <c r="BC6" s="188">
        <f t="shared" si="5"/>
        <v>-0.55161042081454847</v>
      </c>
      <c r="BD6" s="188">
        <f t="shared" si="6"/>
        <v>-0.28301812462032733</v>
      </c>
      <c r="BE6" s="188">
        <f t="shared" si="7"/>
        <v>61.867177625783</v>
      </c>
      <c r="BF6" s="188">
        <f t="shared" si="7"/>
        <v>61.866808595545123</v>
      </c>
      <c r="BG6" s="188">
        <f t="shared" si="7"/>
        <v>61.867990795053579</v>
      </c>
      <c r="BH6" s="188">
        <f t="shared" si="7"/>
        <v>61.864196431842906</v>
      </c>
      <c r="BI6" s="188">
        <f t="shared" si="7"/>
        <v>61.876302168204646</v>
      </c>
      <c r="BJ6" s="188">
        <f t="shared" si="7"/>
        <v>61.836902863759384</v>
      </c>
      <c r="BK6" s="188">
        <f t="shared" si="7"/>
        <v>61.958004173072005</v>
      </c>
      <c r="BL6" s="188">
        <f t="shared" si="8"/>
        <v>61.416869909101599</v>
      </c>
    </row>
    <row r="7" spans="1:64" s="188" customFormat="1" ht="12.95" customHeight="1">
      <c r="A7" s="188" t="s">
        <v>61</v>
      </c>
      <c r="B7" s="190"/>
      <c r="C7" s="188">
        <v>50784.541400000002</v>
      </c>
      <c r="D7" s="21" t="s">
        <v>405</v>
      </c>
      <c r="AA7" s="218" t="s">
        <v>29</v>
      </c>
      <c r="AB7" s="219">
        <f t="shared" si="9"/>
        <v>-0.547770133346414</v>
      </c>
      <c r="AC7" s="73">
        <v>-0.547770133346414</v>
      </c>
      <c r="AD7" s="188">
        <v>1</v>
      </c>
      <c r="AE7" s="210"/>
      <c r="AF7" s="75"/>
      <c r="AG7" s="73"/>
      <c r="AH7" s="73"/>
      <c r="AI7" s="73"/>
      <c r="AJ7" s="73"/>
      <c r="AK7" s="73"/>
      <c r="AL7" s="73"/>
      <c r="AM7" s="73"/>
      <c r="AW7" s="188">
        <v>-3000</v>
      </c>
      <c r="AX7" s="188">
        <f t="shared" si="0"/>
        <v>-4.857498452121101E-3</v>
      </c>
      <c r="AY7" s="188">
        <f t="shared" si="1"/>
        <v>-1.5807835505070168E-3</v>
      </c>
      <c r="AZ7" s="188">
        <f t="shared" si="2"/>
        <v>-3.2767149016140838E-3</v>
      </c>
      <c r="BA7" s="188">
        <f t="shared" si="3"/>
        <v>0.49676470515993543</v>
      </c>
      <c r="BB7" s="188">
        <f t="shared" si="4"/>
        <v>-0.95138172441778246</v>
      </c>
      <c r="BC7" s="188">
        <f t="shared" si="5"/>
        <v>-0.40602525828514008</v>
      </c>
      <c r="BD7" s="188">
        <f t="shared" si="6"/>
        <v>-0.20584838372821948</v>
      </c>
      <c r="BE7" s="188">
        <f t="shared" si="7"/>
        <v>62.10412435034749</v>
      </c>
      <c r="BF7" s="188">
        <f t="shared" si="7"/>
        <v>62.102099334766983</v>
      </c>
      <c r="BG7" s="188">
        <f t="shared" si="7"/>
        <v>62.107048340747369</v>
      </c>
      <c r="BH7" s="188">
        <f t="shared" si="7"/>
        <v>62.094914355421658</v>
      </c>
      <c r="BI7" s="188">
        <f t="shared" si="7"/>
        <v>62.12443640976705</v>
      </c>
      <c r="BJ7" s="188">
        <f t="shared" si="7"/>
        <v>62.05116633740576</v>
      </c>
      <c r="BK7" s="188">
        <f t="shared" si="7"/>
        <v>62.22533888858375</v>
      </c>
      <c r="BL7" s="188">
        <f t="shared" si="8"/>
        <v>61.738933613206434</v>
      </c>
    </row>
    <row r="8" spans="1:64" s="188" customFormat="1" ht="12.95" customHeight="1">
      <c r="A8" s="188" t="s">
        <v>62</v>
      </c>
      <c r="B8" s="190"/>
      <c r="C8" s="188">
        <v>0.67603429999999998</v>
      </c>
      <c r="D8" s="21" t="s">
        <v>405</v>
      </c>
      <c r="AA8" s="213" t="s">
        <v>30</v>
      </c>
      <c r="AB8" s="219">
        <f t="shared" si="9"/>
        <v>7.2219730224458454</v>
      </c>
      <c r="AC8" s="73">
        <v>0.72219730224458456</v>
      </c>
      <c r="AD8" s="188">
        <v>10</v>
      </c>
      <c r="AE8" s="210" t="s">
        <v>31</v>
      </c>
      <c r="AF8" s="75"/>
      <c r="AG8" s="73"/>
      <c r="AH8" s="73"/>
      <c r="AI8" s="73"/>
      <c r="AJ8" s="73"/>
      <c r="AK8" s="73"/>
      <c r="AL8" s="73"/>
      <c r="AM8" s="73"/>
      <c r="AW8" s="188">
        <v>-2800</v>
      </c>
      <c r="AX8" s="188">
        <f t="shared" si="0"/>
        <v>-4.9992754930893125E-3</v>
      </c>
      <c r="AY8" s="188">
        <f t="shared" si="1"/>
        <v>-1.2518782851783958E-3</v>
      </c>
      <c r="AZ8" s="188">
        <f t="shared" si="2"/>
        <v>-3.7473972079109167E-3</v>
      </c>
      <c r="BA8" s="188">
        <f t="shared" si="3"/>
        <v>0.47305796649031417</v>
      </c>
      <c r="BB8" s="188">
        <f t="shared" si="4"/>
        <v>-0.98316957880239264</v>
      </c>
      <c r="BC8" s="188">
        <f t="shared" si="5"/>
        <v>-0.27664731349232424</v>
      </c>
      <c r="BD8" s="188">
        <f t="shared" si="6"/>
        <v>-0.13921266345345781</v>
      </c>
      <c r="BE8" s="188">
        <f t="shared" si="7"/>
        <v>62.327719654975553</v>
      </c>
      <c r="BF8" s="188">
        <f t="shared" si="7"/>
        <v>62.323288661039719</v>
      </c>
      <c r="BG8" s="188">
        <f t="shared" si="7"/>
        <v>62.33252621286131</v>
      </c>
      <c r="BH8" s="188">
        <f t="shared" si="7"/>
        <v>62.313214028888872</v>
      </c>
      <c r="BI8" s="188">
        <f t="shared" si="7"/>
        <v>62.353359325177586</v>
      </c>
      <c r="BJ8" s="188">
        <f t="shared" si="7"/>
        <v>62.268846419074954</v>
      </c>
      <c r="BK8" s="188">
        <f t="shared" si="7"/>
        <v>62.442655795607102</v>
      </c>
      <c r="BL8" s="188">
        <f t="shared" si="8"/>
        <v>62.060997317311262</v>
      </c>
    </row>
    <row r="9" spans="1:64" s="188" customFormat="1" ht="12.95" customHeight="1">
      <c r="A9" s="14" t="s">
        <v>90</v>
      </c>
      <c r="B9" s="125">
        <v>22</v>
      </c>
      <c r="C9" s="20" t="str">
        <f>"F"&amp;B9</f>
        <v>F22</v>
      </c>
      <c r="D9" s="21" t="str">
        <f>"G"&amp;B9</f>
        <v>G22</v>
      </c>
      <c r="AA9" s="218" t="s">
        <v>477</v>
      </c>
      <c r="AB9" s="219">
        <f t="shared" si="9"/>
        <v>275.32392948054837</v>
      </c>
      <c r="AC9" s="73">
        <v>27.532392948054834</v>
      </c>
      <c r="AD9" s="188">
        <v>10</v>
      </c>
      <c r="AE9" s="210" t="s">
        <v>33</v>
      </c>
      <c r="AF9" s="75"/>
      <c r="AG9" s="73"/>
      <c r="AH9" s="73"/>
      <c r="AI9" s="73"/>
      <c r="AJ9" s="73"/>
      <c r="AK9" s="73"/>
      <c r="AL9" s="73"/>
      <c r="AM9" s="73"/>
      <c r="AW9" s="188">
        <v>-2600</v>
      </c>
      <c r="AX9" s="188">
        <f t="shared" si="0"/>
        <v>-4.9499141143356821E-3</v>
      </c>
      <c r="AY9" s="188">
        <f t="shared" si="1"/>
        <v>-9.2619243137303966E-4</v>
      </c>
      <c r="AZ9" s="188">
        <f t="shared" si="2"/>
        <v>-4.0237216829626422E-3</v>
      </c>
      <c r="BA9" s="188">
        <f t="shared" si="3"/>
        <v>0.45900032654614698</v>
      </c>
      <c r="BB9" s="188">
        <f t="shared" si="4"/>
        <v>-0.99792262632863982</v>
      </c>
      <c r="BC9" s="188">
        <f t="shared" si="5"/>
        <v>-0.15738859192258894</v>
      </c>
      <c r="BD9" s="188">
        <f t="shared" si="6"/>
        <v>-7.8857145177583729E-2</v>
      </c>
      <c r="BE9" s="188">
        <f t="shared" si="7"/>
        <v>62.542124249316835</v>
      </c>
      <c r="BF9" s="188">
        <f t="shared" si="7"/>
        <v>62.53722583398568</v>
      </c>
      <c r="BG9" s="188">
        <f t="shared" si="7"/>
        <v>62.546557898939291</v>
      </c>
      <c r="BH9" s="188">
        <f t="shared" si="7"/>
        <v>62.528756380774809</v>
      </c>
      <c r="BI9" s="188">
        <f t="shared" si="7"/>
        <v>62.562633695704925</v>
      </c>
      <c r="BJ9" s="188">
        <f t="shared" si="7"/>
        <v>62.497852778101318</v>
      </c>
      <c r="BK9" s="188">
        <f t="shared" si="7"/>
        <v>62.620726169663556</v>
      </c>
      <c r="BL9" s="188">
        <f t="shared" si="8"/>
        <v>62.38306102141609</v>
      </c>
    </row>
    <row r="10" spans="1:64" s="188" customFormat="1" ht="12.95" customHeight="1" thickBot="1">
      <c r="A10" s="217"/>
      <c r="B10" s="216"/>
      <c r="C10" s="187" t="s">
        <v>79</v>
      </c>
      <c r="D10" s="187" t="s">
        <v>80</v>
      </c>
      <c r="E10" s="217"/>
      <c r="Z10" s="188">
        <f>Y10/AD10</f>
        <v>0</v>
      </c>
      <c r="AA10" s="220" t="s">
        <v>34</v>
      </c>
      <c r="AB10" s="221">
        <f t="shared" si="9"/>
        <v>24854.904413475757</v>
      </c>
      <c r="AC10" s="81">
        <v>2.4854904413475758</v>
      </c>
      <c r="AD10" s="188">
        <v>10000</v>
      </c>
      <c r="AE10" s="210" t="s">
        <v>35</v>
      </c>
      <c r="AF10" s="82"/>
      <c r="AG10" s="81"/>
      <c r="AH10" s="81"/>
      <c r="AI10" s="81"/>
      <c r="AJ10" s="81"/>
      <c r="AK10" s="81"/>
      <c r="AL10" s="81"/>
      <c r="AM10" s="81"/>
      <c r="AW10" s="188">
        <v>-2400</v>
      </c>
      <c r="AX10" s="188">
        <f t="shared" si="0"/>
        <v>-4.7194999320930133E-3</v>
      </c>
      <c r="AY10" s="188">
        <f t="shared" si="1"/>
        <v>-6.0372598909094917E-4</v>
      </c>
      <c r="AZ10" s="188">
        <f t="shared" si="2"/>
        <v>-4.1157739430020641E-3</v>
      </c>
      <c r="BA10" s="188">
        <f t="shared" si="3"/>
        <v>0.45275865652608194</v>
      </c>
      <c r="BB10" s="188">
        <f t="shared" si="4"/>
        <v>-0.9988008746581557</v>
      </c>
      <c r="BC10" s="188">
        <f t="shared" si="5"/>
        <v>-4.3943265918183622E-2</v>
      </c>
      <c r="BD10" s="188">
        <f t="shared" si="6"/>
        <v>-2.1975169263338569E-2</v>
      </c>
      <c r="BE10" s="188">
        <f t="shared" si="7"/>
        <v>62.75058934345796</v>
      </c>
      <c r="BF10" s="188">
        <f t="shared" si="7"/>
        <v>62.748758032623741</v>
      </c>
      <c r="BG10" s="188">
        <f t="shared" si="7"/>
        <v>62.752112356190068</v>
      </c>
      <c r="BH10" s="188">
        <f t="shared" si="7"/>
        <v>62.745967691498663</v>
      </c>
      <c r="BI10" s="188">
        <f t="shared" si="7"/>
        <v>62.757221573876706</v>
      </c>
      <c r="BJ10" s="188">
        <f t="shared" si="7"/>
        <v>62.736601969579567</v>
      </c>
      <c r="BK10" s="188">
        <f t="shared" si="7"/>
        <v>62.774357068099235</v>
      </c>
      <c r="BL10" s="188">
        <f t="shared" si="8"/>
        <v>62.705124725520918</v>
      </c>
    </row>
    <row r="11" spans="1:64" s="188" customFormat="1" ht="12.95" customHeight="1">
      <c r="A11" s="217" t="s">
        <v>75</v>
      </c>
      <c r="B11" s="216"/>
      <c r="C11" s="19">
        <f ca="1">INTERCEPT(INDIRECT($D$9):G991,INDIRECT($C$9):F991)</f>
        <v>-2.9465640903671856E-3</v>
      </c>
      <c r="D11" s="190"/>
      <c r="E11" s="217"/>
      <c r="AA11" s="222" t="s">
        <v>36</v>
      </c>
      <c r="AB11" s="21">
        <f>1-AB7^2</f>
        <v>0.69994788101365191</v>
      </c>
      <c r="AC11" s="21">
        <f>SUM(AE21:AE1950)</f>
        <v>1.1435716069894037E-2</v>
      </c>
      <c r="AD11" s="222" t="s">
        <v>37</v>
      </c>
      <c r="AE11" s="210"/>
      <c r="AF11" s="21"/>
      <c r="AG11" s="21"/>
      <c r="AH11" s="21"/>
      <c r="AI11" s="21"/>
      <c r="AJ11" s="21"/>
      <c r="AK11" s="21"/>
      <c r="AL11" s="21"/>
      <c r="AM11" s="21"/>
      <c r="AW11" s="188">
        <v>-2200</v>
      </c>
      <c r="AX11" s="188">
        <f t="shared" si="0"/>
        <v>-4.3156246977351514E-3</v>
      </c>
      <c r="AY11" s="188">
        <f t="shared" si="1"/>
        <v>-2.8447895833212493E-4</v>
      </c>
      <c r="AZ11" s="188">
        <f t="shared" si="2"/>
        <v>-4.0311457394030265E-3</v>
      </c>
      <c r="BA11" s="188">
        <f t="shared" si="3"/>
        <v>0.45348933797458291</v>
      </c>
      <c r="BB11" s="188">
        <f t="shared" si="4"/>
        <v>-0.9871082163222582</v>
      </c>
      <c r="BC11" s="188">
        <f t="shared" si="5"/>
        <v>6.7825532660821836E-2</v>
      </c>
      <c r="BD11" s="188">
        <f t="shared" si="6"/>
        <v>3.3925773063655192E-2</v>
      </c>
      <c r="BE11" s="188">
        <f t="shared" si="7"/>
        <v>62.957214541191163</v>
      </c>
      <c r="BF11" s="188">
        <f t="shared" si="7"/>
        <v>62.95994623479536</v>
      </c>
      <c r="BG11" s="188">
        <f t="shared" si="7"/>
        <v>62.954919712507902</v>
      </c>
      <c r="BH11" s="188">
        <f t="shared" si="7"/>
        <v>62.964171404008873</v>
      </c>
      <c r="BI11" s="188">
        <f t="shared" si="7"/>
        <v>62.947151186314969</v>
      </c>
      <c r="BJ11" s="188">
        <f t="shared" si="7"/>
        <v>62.978492697063395</v>
      </c>
      <c r="BK11" s="188">
        <f t="shared" si="7"/>
        <v>62.92086869742419</v>
      </c>
      <c r="BL11" s="188">
        <f t="shared" si="8"/>
        <v>63.027188429625753</v>
      </c>
    </row>
    <row r="12" spans="1:64" s="188" customFormat="1" ht="12.95" customHeight="1">
      <c r="A12" s="217" t="s">
        <v>76</v>
      </c>
      <c r="B12" s="216"/>
      <c r="C12" s="19">
        <f ca="1">SLOPE(INDIRECT($D$9):G991,INDIRECT($C$9):F991)</f>
        <v>5.7121835289828004E-7</v>
      </c>
      <c r="D12" s="190"/>
      <c r="E12" s="217"/>
      <c r="AA12" s="223" t="s">
        <v>38</v>
      </c>
      <c r="AB12" s="21">
        <f>AB7*SIN(RADIANS(AB9))</f>
        <v>0.5454070710301987</v>
      </c>
      <c r="AE12" s="210"/>
      <c r="AW12" s="188">
        <v>-2000</v>
      </c>
      <c r="AX12" s="188">
        <f t="shared" si="0"/>
        <v>-3.7388673082088169E-3</v>
      </c>
      <c r="AY12" s="188">
        <f t="shared" si="1"/>
        <v>3.1548660903434034E-5</v>
      </c>
      <c r="AZ12" s="188">
        <f t="shared" si="2"/>
        <v>-3.770415969112251E-3</v>
      </c>
      <c r="BA12" s="188">
        <f t="shared" si="3"/>
        <v>0.46129381428950411</v>
      </c>
      <c r="BB12" s="188">
        <f t="shared" si="4"/>
        <v>-0.96240091692337393</v>
      </c>
      <c r="BC12" s="188">
        <f t="shared" si="5"/>
        <v>0.18216930349201479</v>
      </c>
      <c r="BD12" s="188">
        <f t="shared" si="6"/>
        <v>9.1337382469359532E-2</v>
      </c>
      <c r="BE12" s="188">
        <f t="shared" ref="BE12:BK21" si="10">$BL12+$AB$7*SIN(BF12)</f>
        <v>63.166640415961012</v>
      </c>
      <c r="BF12" s="188">
        <f t="shared" si="10"/>
        <v>63.171731948121263</v>
      </c>
      <c r="BG12" s="188">
        <f t="shared" si="10"/>
        <v>63.161889915388507</v>
      </c>
      <c r="BH12" s="188">
        <f t="shared" si="10"/>
        <v>63.180945729926727</v>
      </c>
      <c r="BI12" s="188">
        <f t="shared" si="10"/>
        <v>63.144162700417759</v>
      </c>
      <c r="BJ12" s="188">
        <f t="shared" si="10"/>
        <v>63.215611155763639</v>
      </c>
      <c r="BK12" s="188">
        <f t="shared" si="10"/>
        <v>63.078313349627379</v>
      </c>
      <c r="BL12" s="188">
        <f t="shared" si="8"/>
        <v>63.34925213373058</v>
      </c>
    </row>
    <row r="13" spans="1:64" s="188" customFormat="1" ht="12.95" customHeight="1">
      <c r="A13" s="217" t="s">
        <v>78</v>
      </c>
      <c r="B13" s="216"/>
      <c r="C13" s="190" t="s">
        <v>73</v>
      </c>
      <c r="AA13" s="85" t="s">
        <v>39</v>
      </c>
      <c r="AB13" s="86">
        <f>AB6*86400*300000/149600000</f>
        <v>0.71403447771499118</v>
      </c>
      <c r="AC13" s="188" t="s">
        <v>58</v>
      </c>
      <c r="AE13" s="210"/>
      <c r="AW13" s="188">
        <v>-1800</v>
      </c>
      <c r="AX13" s="188">
        <f t="shared" si="0"/>
        <v>-2.9844943672867712E-3</v>
      </c>
      <c r="AY13" s="188">
        <f t="shared" si="1"/>
        <v>3.4435686861572685E-4</v>
      </c>
      <c r="AZ13" s="188">
        <f t="shared" si="2"/>
        <v>-3.3288512359024979E-3</v>
      </c>
      <c r="BA13" s="188">
        <f t="shared" si="3"/>
        <v>0.4772151830943514</v>
      </c>
      <c r="BB13" s="188">
        <f t="shared" si="4"/>
        <v>-0.92256662828198754</v>
      </c>
      <c r="BC13" s="188">
        <f t="shared" si="5"/>
        <v>0.30319568230204869</v>
      </c>
      <c r="BD13" s="188">
        <f t="shared" si="6"/>
        <v>0.15276995302730162</v>
      </c>
      <c r="BE13" s="188">
        <f t="shared" si="10"/>
        <v>63.38273665738879</v>
      </c>
      <c r="BF13" s="188">
        <f t="shared" si="10"/>
        <v>63.386714271278741</v>
      </c>
      <c r="BG13" s="188">
        <f t="shared" si="10"/>
        <v>63.37819350222928</v>
      </c>
      <c r="BH13" s="188">
        <f t="shared" si="10"/>
        <v>63.396501958387574</v>
      </c>
      <c r="BI13" s="188">
        <f t="shared" si="10"/>
        <v>63.357410895734148</v>
      </c>
      <c r="BJ13" s="188">
        <f t="shared" si="10"/>
        <v>63.442087527722023</v>
      </c>
      <c r="BK13" s="188">
        <f t="shared" si="10"/>
        <v>63.263619057006906</v>
      </c>
      <c r="BL13" s="188">
        <f t="shared" si="8"/>
        <v>63.671315837835408</v>
      </c>
    </row>
    <row r="14" spans="1:64" s="188" customFormat="1" ht="12.95" customHeight="1">
      <c r="A14" s="217"/>
      <c r="B14" s="216"/>
      <c r="C14" s="217"/>
      <c r="AA14" s="85" t="s">
        <v>40</v>
      </c>
      <c r="AB14" s="21">
        <f>2*AB5*365.24/C8</f>
        <v>-4.3483661433952795E-8</v>
      </c>
      <c r="AC14" s="188" t="s">
        <v>41</v>
      </c>
      <c r="AE14" s="210"/>
      <c r="AW14" s="188">
        <v>-1600</v>
      </c>
      <c r="AX14" s="188">
        <f t="shared" si="0"/>
        <v>-2.0478375475043989E-3</v>
      </c>
      <c r="AY14" s="188">
        <f t="shared" si="1"/>
        <v>6.5394566480475439E-4</v>
      </c>
      <c r="AZ14" s="188">
        <f t="shared" si="2"/>
        <v>-2.701783212309153E-3</v>
      </c>
      <c r="BA14" s="188">
        <f t="shared" si="3"/>
        <v>0.50333847345487559</v>
      </c>
      <c r="BB14" s="188">
        <f t="shared" si="4"/>
        <v>-0.86364981157200771</v>
      </c>
      <c r="BC14" s="188">
        <f t="shared" si="5"/>
        <v>0.43541048879160693</v>
      </c>
      <c r="BD14" s="188">
        <f t="shared" si="6"/>
        <v>0.22121114676238918</v>
      </c>
      <c r="BE14" s="188">
        <f t="shared" si="10"/>
        <v>63.608750031269899</v>
      </c>
      <c r="BF14" s="188">
        <f t="shared" si="10"/>
        <v>63.610298222294844</v>
      </c>
      <c r="BG14" s="188">
        <f t="shared" si="10"/>
        <v>63.606336390974292</v>
      </c>
      <c r="BH14" s="188">
        <f t="shared" si="10"/>
        <v>63.616505835137062</v>
      </c>
      <c r="BI14" s="188">
        <f t="shared" si="10"/>
        <v>63.590602352424575</v>
      </c>
      <c r="BJ14" s="188">
        <f t="shared" si="10"/>
        <v>63.657967169757008</v>
      </c>
      <c r="BK14" s="188">
        <f t="shared" si="10"/>
        <v>63.490848856367123</v>
      </c>
      <c r="BL14" s="188">
        <f t="shared" si="8"/>
        <v>63.993379541940243</v>
      </c>
    </row>
    <row r="15" spans="1:64" s="188" customFormat="1" ht="12.95" customHeight="1">
      <c r="A15" s="12" t="s">
        <v>77</v>
      </c>
      <c r="B15" s="216"/>
      <c r="C15" s="13">
        <f ca="1">(C7+C11)+(C8+C12)*INT(MAX(F21:F3532))</f>
        <v>59548.654523910634</v>
      </c>
      <c r="E15" s="14" t="s">
        <v>101</v>
      </c>
      <c r="F15" s="11">
        <v>1</v>
      </c>
      <c r="AA15" s="223" t="s">
        <v>42</v>
      </c>
      <c r="AB15" s="87">
        <f>(AB10-AB2)/AD2</f>
        <v>-38355.505018790092</v>
      </c>
      <c r="AC15" s="188" t="s">
        <v>43</v>
      </c>
      <c r="AE15" s="210"/>
      <c r="AW15" s="188">
        <v>-1400</v>
      </c>
      <c r="AX15" s="188">
        <f t="shared" si="0"/>
        <v>-9.2382370101773393E-4</v>
      </c>
      <c r="AY15" s="188">
        <f t="shared" si="1"/>
        <v>9.6031504947051579E-4</v>
      </c>
      <c r="AZ15" s="188">
        <f t="shared" si="2"/>
        <v>-1.8841387504882497E-3</v>
      </c>
      <c r="BA15" s="188">
        <f t="shared" si="3"/>
        <v>0.54349915441852037</v>
      </c>
      <c r="BB15" s="188">
        <f t="shared" si="4"/>
        <v>-0.77850207512600667</v>
      </c>
      <c r="BC15" s="188">
        <f t="shared" si="5"/>
        <v>0.58560054727171873</v>
      </c>
      <c r="BD15" s="188">
        <f t="shared" si="6"/>
        <v>0.30146498361609886</v>
      </c>
      <c r="BE15" s="188">
        <f t="shared" si="10"/>
        <v>63.849343732463076</v>
      </c>
      <c r="BF15" s="188">
        <f t="shared" si="10"/>
        <v>63.849555839813235</v>
      </c>
      <c r="BG15" s="188">
        <f t="shared" si="10"/>
        <v>63.848819170227216</v>
      </c>
      <c r="BH15" s="188">
        <f t="shared" si="10"/>
        <v>63.851381482933341</v>
      </c>
      <c r="BI15" s="188">
        <f t="shared" si="10"/>
        <v>63.842514408464773</v>
      </c>
      <c r="BJ15" s="188">
        <f t="shared" si="10"/>
        <v>63.873765939715824</v>
      </c>
      <c r="BK15" s="188">
        <f t="shared" si="10"/>
        <v>63.76975466514363</v>
      </c>
      <c r="BL15" s="188">
        <f t="shared" si="8"/>
        <v>64.315443246045078</v>
      </c>
    </row>
    <row r="16" spans="1:64" s="188" customFormat="1" ht="12.95" customHeight="1">
      <c r="A16" s="12" t="s">
        <v>63</v>
      </c>
      <c r="B16" s="216"/>
      <c r="C16" s="13">
        <f ca="1">+C8+C12</f>
        <v>0.67603487121835293</v>
      </c>
      <c r="E16" s="14" t="s">
        <v>87</v>
      </c>
      <c r="F16" s="19">
        <f ca="1">NOW()+15018.5+$C$5/24</f>
        <v>60319.527852893516</v>
      </c>
      <c r="AA16" s="222" t="s">
        <v>44</v>
      </c>
      <c r="AB16" s="87">
        <f>365.24*AB8</f>
        <v>2637.7534267181204</v>
      </c>
      <c r="AC16" s="188" t="s">
        <v>24</v>
      </c>
      <c r="AD16" s="21"/>
      <c r="AE16" s="210"/>
      <c r="AW16" s="188">
        <v>-1200</v>
      </c>
      <c r="AX16" s="188">
        <f t="shared" si="0"/>
        <v>3.9652051783812311E-4</v>
      </c>
      <c r="AY16" s="188">
        <f t="shared" si="1"/>
        <v>1.2634650226130118E-3</v>
      </c>
      <c r="AZ16" s="188">
        <f t="shared" si="2"/>
        <v>-8.6694450477488869E-4</v>
      </c>
      <c r="BA16" s="188">
        <f t="shared" si="3"/>
        <v>0.60514877088103458</v>
      </c>
      <c r="BB16" s="188">
        <f t="shared" si="4"/>
        <v>-0.65341313066982887</v>
      </c>
      <c r="BC16" s="188">
        <f t="shared" si="5"/>
        <v>0.76579176570976915</v>
      </c>
      <c r="BD16" s="188">
        <f t="shared" si="6"/>
        <v>0.40277448379983866</v>
      </c>
      <c r="BE16" s="188">
        <f t="shared" si="10"/>
        <v>64.11261485087168</v>
      </c>
      <c r="BF16" s="188">
        <f t="shared" si="10"/>
        <v>64.112615716110156</v>
      </c>
      <c r="BG16" s="188">
        <f t="shared" si="10"/>
        <v>64.112610192907795</v>
      </c>
      <c r="BH16" s="188">
        <f t="shared" si="10"/>
        <v>64.112645451723949</v>
      </c>
      <c r="BI16" s="188">
        <f t="shared" si="10"/>
        <v>64.112420439322761</v>
      </c>
      <c r="BJ16" s="188">
        <f t="shared" si="10"/>
        <v>64.113859334420823</v>
      </c>
      <c r="BK16" s="188">
        <f t="shared" si="10"/>
        <v>64.104774476616029</v>
      </c>
      <c r="BL16" s="188">
        <f t="shared" si="8"/>
        <v>64.637506950149898</v>
      </c>
    </row>
    <row r="17" spans="1:64" s="188" customFormat="1" ht="12.95" customHeight="1" thickBot="1">
      <c r="A17" s="14" t="s">
        <v>84</v>
      </c>
      <c r="B17" s="216"/>
      <c r="C17" s="217">
        <f>COUNT(C21:C2190)</f>
        <v>55</v>
      </c>
      <c r="E17" s="14" t="s">
        <v>102</v>
      </c>
      <c r="F17" s="19">
        <f ca="1">ROUND(2*(F16-$C$7)/$C$8,0)/2+F15</f>
        <v>14105.5</v>
      </c>
      <c r="AA17" s="222" t="s">
        <v>45</v>
      </c>
      <c r="AB17" s="88">
        <f>AB13^3/AB8^2</f>
        <v>6.9798457323413552E-3</v>
      </c>
      <c r="AE17" s="210"/>
      <c r="AW17" s="188">
        <v>-1000</v>
      </c>
      <c r="AX17" s="188">
        <f t="shared" si="0"/>
        <v>1.9209403384654305E-3</v>
      </c>
      <c r="AY17" s="188">
        <f t="shared" si="1"/>
        <v>1.563395584232242E-3</v>
      </c>
      <c r="AZ17" s="188">
        <f t="shared" si="2"/>
        <v>3.575447542331886E-4</v>
      </c>
      <c r="BA17" s="188">
        <f t="shared" si="3"/>
        <v>0.70348307192987081</v>
      </c>
      <c r="BB17" s="188">
        <f t="shared" si="4"/>
        <v>-0.46096452245316111</v>
      </c>
      <c r="BC17" s="188">
        <f t="shared" si="5"/>
        <v>0.99879445053140292</v>
      </c>
      <c r="BD17" s="188">
        <f t="shared" si="6"/>
        <v>0.5455200767055588</v>
      </c>
      <c r="BE17" s="188">
        <f t="shared" si="10"/>
        <v>64.411823572410725</v>
      </c>
      <c r="BF17" s="188">
        <f t="shared" si="10"/>
        <v>64.411823572412359</v>
      </c>
      <c r="BG17" s="188">
        <f t="shared" si="10"/>
        <v>64.411823572737788</v>
      </c>
      <c r="BH17" s="188">
        <f t="shared" si="10"/>
        <v>64.411823637497221</v>
      </c>
      <c r="BI17" s="188">
        <f t="shared" si="10"/>
        <v>64.411836515130986</v>
      </c>
      <c r="BJ17" s="188">
        <f t="shared" si="10"/>
        <v>64.414113356977282</v>
      </c>
      <c r="BK17" s="188">
        <f t="shared" si="10"/>
        <v>64.494575994179286</v>
      </c>
      <c r="BL17" s="188">
        <f t="shared" si="8"/>
        <v>64.959570654254733</v>
      </c>
    </row>
    <row r="18" spans="1:64" s="188" customFormat="1" ht="12.95" customHeight="1" thickTop="1" thickBot="1">
      <c r="A18" s="12" t="s">
        <v>64</v>
      </c>
      <c r="B18" s="216"/>
      <c r="C18" s="224">
        <f ca="1">+C15</f>
        <v>59548.654523910634</v>
      </c>
      <c r="D18" s="225">
        <f ca="1">+C16</f>
        <v>0.67603487121835293</v>
      </c>
      <c r="E18" s="14" t="s">
        <v>88</v>
      </c>
      <c r="F18" s="21">
        <f ca="1">ROUND(2*(F16-$C$15)/$C$16,0)/2+F15</f>
        <v>1141.5</v>
      </c>
      <c r="AA18" s="226" t="s">
        <v>46</v>
      </c>
      <c r="AB18" s="89">
        <f>2*PI()/(AB8*365.2422)*AD2</f>
        <v>1.6103185205241489E-3</v>
      </c>
      <c r="AC18" s="227" t="s">
        <v>47</v>
      </c>
      <c r="AD18" s="227"/>
      <c r="AE18" s="228"/>
      <c r="AW18" s="188">
        <v>-800</v>
      </c>
      <c r="AX18" s="188">
        <f t="shared" si="0"/>
        <v>3.6343115436848488E-3</v>
      </c>
      <c r="AY18" s="188">
        <f t="shared" si="1"/>
        <v>1.8601067343282066E-3</v>
      </c>
      <c r="AZ18" s="188">
        <f t="shared" si="2"/>
        <v>1.7742048093566422E-3</v>
      </c>
      <c r="BA18" s="188">
        <f t="shared" si="3"/>
        <v>0.87166143949125507</v>
      </c>
      <c r="BB18" s="188">
        <f t="shared" si="4"/>
        <v>-0.14307816687266844</v>
      </c>
      <c r="BC18" s="188">
        <f t="shared" si="5"/>
        <v>1.3343053412279811</v>
      </c>
      <c r="BD18" s="188">
        <f t="shared" si="6"/>
        <v>0.78763009012066898</v>
      </c>
      <c r="BE18" s="188">
        <f t="shared" si="10"/>
        <v>64.770522943555392</v>
      </c>
      <c r="BF18" s="188">
        <f t="shared" si="10"/>
        <v>64.770572268414227</v>
      </c>
      <c r="BG18" s="188">
        <f t="shared" si="10"/>
        <v>64.77082254058719</v>
      </c>
      <c r="BH18" s="188">
        <f t="shared" si="10"/>
        <v>64.772089917122955</v>
      </c>
      <c r="BI18" s="188">
        <f t="shared" si="10"/>
        <v>64.778445286411198</v>
      </c>
      <c r="BJ18" s="188">
        <f t="shared" si="10"/>
        <v>64.808888254698132</v>
      </c>
      <c r="BK18" s="188">
        <f t="shared" si="10"/>
        <v>64.932193633468884</v>
      </c>
      <c r="BL18" s="188">
        <f t="shared" si="8"/>
        <v>65.281634358359568</v>
      </c>
    </row>
    <row r="19" spans="1:64" s="188" customFormat="1" ht="12.95" customHeight="1" thickTop="1">
      <c r="B19" s="190"/>
      <c r="E19" s="14" t="s">
        <v>89</v>
      </c>
      <c r="F19" s="18">
        <f ca="1">+$C$15+$C$16*F18-15018.5-$C$5/24</f>
        <v>45302.24416273972</v>
      </c>
      <c r="AA19" s="91"/>
      <c r="AC19" s="91"/>
      <c r="AW19" s="188">
        <v>-600</v>
      </c>
      <c r="AX19" s="188">
        <f t="shared" si="0"/>
        <v>5.4054763006682258E-3</v>
      </c>
      <c r="AY19" s="188">
        <f t="shared" si="1"/>
        <v>2.1535984729009051E-3</v>
      </c>
      <c r="AZ19" s="188">
        <f t="shared" si="2"/>
        <v>3.2518778277673211E-3</v>
      </c>
      <c r="BA19" s="188">
        <f t="shared" si="3"/>
        <v>1.1771402545499756</v>
      </c>
      <c r="BB19" s="188">
        <f t="shared" si="4"/>
        <v>0.40979003397418484</v>
      </c>
      <c r="BC19" s="188">
        <f t="shared" si="5"/>
        <v>1.900100097991531</v>
      </c>
      <c r="BD19" s="188">
        <f t="shared" si="6"/>
        <v>1.3985305181400203</v>
      </c>
      <c r="BE19" s="188">
        <f t="shared" si="10"/>
        <v>65.235808972207735</v>
      </c>
      <c r="BF19" s="188">
        <f t="shared" si="10"/>
        <v>65.237063119042062</v>
      </c>
      <c r="BG19" s="188">
        <f t="shared" si="10"/>
        <v>65.24014902322169</v>
      </c>
      <c r="BH19" s="188">
        <f t="shared" si="10"/>
        <v>65.247705860331337</v>
      </c>
      <c r="BI19" s="188">
        <f t="shared" si="10"/>
        <v>65.266001536922474</v>
      </c>
      <c r="BJ19" s="188">
        <f t="shared" si="10"/>
        <v>65.309164785517495</v>
      </c>
      <c r="BK19" s="188">
        <f t="shared" si="10"/>
        <v>65.405744804199017</v>
      </c>
      <c r="BL19" s="188">
        <f t="shared" si="8"/>
        <v>65.603698062464389</v>
      </c>
    </row>
    <row r="20" spans="1:64" s="188" customFormat="1" ht="12.95" customHeight="1" thickBot="1">
      <c r="A20" s="187" t="s">
        <v>65</v>
      </c>
      <c r="B20" s="187" t="s">
        <v>66</v>
      </c>
      <c r="C20" s="187" t="s">
        <v>67</v>
      </c>
      <c r="D20" s="187" t="s">
        <v>72</v>
      </c>
      <c r="E20" s="187" t="s">
        <v>68</v>
      </c>
      <c r="F20" s="187" t="s">
        <v>69</v>
      </c>
      <c r="G20" s="187" t="s">
        <v>70</v>
      </c>
      <c r="H20" s="7" t="s">
        <v>116</v>
      </c>
      <c r="I20" s="7" t="s">
        <v>119</v>
      </c>
      <c r="J20" s="7" t="s">
        <v>113</v>
      </c>
      <c r="K20" s="7" t="s">
        <v>111</v>
      </c>
      <c r="L20" s="7" t="s">
        <v>328</v>
      </c>
      <c r="M20" s="7" t="s">
        <v>329</v>
      </c>
      <c r="N20" s="7" t="s">
        <v>278</v>
      </c>
      <c r="O20" s="7" t="s">
        <v>82</v>
      </c>
      <c r="P20" s="7" t="s">
        <v>81</v>
      </c>
      <c r="Q20" s="187" t="s">
        <v>74</v>
      </c>
      <c r="S20" s="7" t="s">
        <v>55</v>
      </c>
      <c r="U20" s="49" t="s">
        <v>260</v>
      </c>
      <c r="Z20" s="187" t="s">
        <v>69</v>
      </c>
      <c r="AA20" s="7" t="s">
        <v>48</v>
      </c>
      <c r="AB20" s="7" t="s">
        <v>54</v>
      </c>
      <c r="AC20" s="7" t="s">
        <v>49</v>
      </c>
      <c r="AD20" s="7" t="s">
        <v>50</v>
      </c>
      <c r="AE20" s="7" t="s">
        <v>51</v>
      </c>
      <c r="AF20" s="7" t="s">
        <v>52</v>
      </c>
      <c r="AG20" s="59"/>
      <c r="AH20" s="7" t="s">
        <v>9</v>
      </c>
      <c r="AI20" s="7" t="s">
        <v>10</v>
      </c>
      <c r="AJ20" s="7" t="s">
        <v>11</v>
      </c>
      <c r="AK20" s="7" t="s">
        <v>53</v>
      </c>
      <c r="AL20" s="7" t="s">
        <v>12</v>
      </c>
      <c r="AM20" s="7" t="s">
        <v>13</v>
      </c>
      <c r="AN20" s="187" t="s">
        <v>14</v>
      </c>
      <c r="AO20" s="187" t="s">
        <v>15</v>
      </c>
      <c r="AP20" s="187" t="s">
        <v>16</v>
      </c>
      <c r="AQ20" s="187" t="s">
        <v>17</v>
      </c>
      <c r="AR20" s="187" t="s">
        <v>18</v>
      </c>
      <c r="AS20" s="187" t="s">
        <v>19</v>
      </c>
      <c r="AT20" s="187" t="s">
        <v>20</v>
      </c>
      <c r="AU20" s="187" t="s">
        <v>21</v>
      </c>
      <c r="AV20" s="92"/>
      <c r="AW20" s="188">
        <v>-400</v>
      </c>
      <c r="AX20" s="188">
        <f t="shared" si="0"/>
        <v>6.5582158957035487E-3</v>
      </c>
      <c r="AY20" s="188">
        <f t="shared" si="1"/>
        <v>2.4438707999503381E-3</v>
      </c>
      <c r="AZ20" s="188">
        <f t="shared" si="2"/>
        <v>4.1143450957532111E-3</v>
      </c>
      <c r="BA20" s="188">
        <f t="shared" si="3"/>
        <v>1.5376326574276256</v>
      </c>
      <c r="BB20" s="188">
        <f t="shared" si="4"/>
        <v>0.99502739187115352</v>
      </c>
      <c r="BC20" s="188">
        <f t="shared" si="5"/>
        <v>2.9489054788683946</v>
      </c>
      <c r="BD20" s="188">
        <f t="shared" si="6"/>
        <v>10.347383588995362</v>
      </c>
      <c r="BE20" s="188">
        <f t="shared" si="10"/>
        <v>65.869062370737666</v>
      </c>
      <c r="BF20" s="188">
        <f t="shared" si="10"/>
        <v>65.869750522096297</v>
      </c>
      <c r="BG20" s="188">
        <f t="shared" si="10"/>
        <v>65.871013501628667</v>
      </c>
      <c r="BH20" s="188">
        <f t="shared" si="10"/>
        <v>65.873331051069627</v>
      </c>
      <c r="BI20" s="188">
        <f t="shared" si="10"/>
        <v>65.877582327515526</v>
      </c>
      <c r="BJ20" s="188">
        <f t="shared" si="10"/>
        <v>65.885376343338336</v>
      </c>
      <c r="BK20" s="188">
        <f t="shared" si="10"/>
        <v>65.899651815342068</v>
      </c>
      <c r="BL20" s="188">
        <f t="shared" si="8"/>
        <v>65.925761766569224</v>
      </c>
    </row>
    <row r="21" spans="1:64" s="188" customFormat="1" ht="12.95" customHeight="1">
      <c r="A21" s="21" t="s">
        <v>300</v>
      </c>
      <c r="B21" s="13" t="s">
        <v>97</v>
      </c>
      <c r="C21" s="124">
        <v>50784.883000000002</v>
      </c>
      <c r="D21" s="124">
        <v>2.0000000000000001E-4</v>
      </c>
      <c r="E21" s="188">
        <f t="shared" ref="E21:E52" si="11">+(C21-C$7)/C$8</f>
        <v>0.50529980505389138</v>
      </c>
      <c r="F21" s="188">
        <f t="shared" ref="F21:F52" si="12">ROUND(2*E21,0)/2</f>
        <v>0.5</v>
      </c>
      <c r="G21" s="188">
        <f>+C21-(C$7+F21*C$8)</f>
        <v>3.5828499967465177E-3</v>
      </c>
      <c r="L21" s="188">
        <f>G21</f>
        <v>3.5828499967465177E-3</v>
      </c>
      <c r="O21" s="188">
        <f t="shared" ref="O21:O52" ca="1" si="13">+C$11+C$12*$F21</f>
        <v>-2.9462784811907362E-3</v>
      </c>
      <c r="Q21" s="189">
        <f t="shared" ref="Q21:Q52" si="14">+C21-15018.5</f>
        <v>35766.383000000002</v>
      </c>
      <c r="S21" s="190">
        <v>1</v>
      </c>
      <c r="Z21" s="188">
        <f t="shared" ref="Z21:Z52" si="15">F21</f>
        <v>0.5</v>
      </c>
      <c r="AA21" s="188">
        <f t="shared" ref="AA21:AA52" si="16">AB$3+AB$4*Z21+AB$5*Z21^2+AH21</f>
        <v>4.6657533678846281E-3</v>
      </c>
      <c r="AB21" s="188">
        <f>IF(S21&lt;&gt;0,G21-AH21, -9999)</f>
        <v>1.9325593977762392E-3</v>
      </c>
      <c r="AC21" s="188">
        <f>+G21-P21</f>
        <v>3.5828499967465177E-3</v>
      </c>
      <c r="AD21" s="188">
        <f>IF(S21&lt;&gt;0,G21-AA21, -9999)</f>
        <v>-1.0829033711381103E-3</v>
      </c>
      <c r="AE21" s="188">
        <f>+(G21-AA21)^2*S21</f>
        <v>1.1726797112222839E-6</v>
      </c>
      <c r="AF21" s="188">
        <f>IF(S21&lt;&gt;0,G21-P21, -9999)</f>
        <v>3.5828499967465177E-3</v>
      </c>
      <c r="AG21" s="190"/>
      <c r="AH21" s="188">
        <f t="shared" ref="AH21:AH52" si="17">$AB$6*($AB$11/AI21*AJ21+$AB$12)</f>
        <v>1.6502905989702785E-3</v>
      </c>
      <c r="AI21" s="188">
        <f t="shared" ref="AI21:AI52" si="18">1+$AB$7*COS(AL21)</f>
        <v>0.94329649633274915</v>
      </c>
      <c r="AJ21" s="188">
        <f t="shared" ref="AJ21:AJ52" si="19">SIN(AL21+RADIANS($AB$9))</f>
        <v>-0.19535836404856438</v>
      </c>
      <c r="AK21" s="188">
        <f t="shared" ref="AK21:AK52" si="20">$AB$7*SIN(AL21)</f>
        <v>0.5448273411441521</v>
      </c>
      <c r="AL21" s="188">
        <f t="shared" ref="AL21:AL52" si="21">2*ATAN(AM21)</f>
        <v>-1.4670935838066841</v>
      </c>
      <c r="AM21" s="188">
        <f t="shared" ref="AM21:AM52" si="22">SQRT((1+$AB$7)/(1-$AB$7))*TAN(AN21/2)</f>
        <v>-0.90132523204123716</v>
      </c>
      <c r="AN21" s="188">
        <f t="shared" ref="AN21:AT30" si="23">$AU21+$AB$7*SIN(AO21)</f>
        <v>67.053865452005809</v>
      </c>
      <c r="AO21" s="188">
        <f t="shared" si="23"/>
        <v>67.053681940648005</v>
      </c>
      <c r="AP21" s="188">
        <f t="shared" si="23"/>
        <v>67.05297130946866</v>
      </c>
      <c r="AQ21" s="188">
        <f t="shared" si="23"/>
        <v>67.050228310198932</v>
      </c>
      <c r="AR21" s="188">
        <f t="shared" si="23"/>
        <v>67.039768829845812</v>
      </c>
      <c r="AS21" s="188">
        <f t="shared" si="23"/>
        <v>67.001575299109163</v>
      </c>
      <c r="AT21" s="188">
        <f t="shared" si="23"/>
        <v>66.878743559781967</v>
      </c>
      <c r="AU21" s="188">
        <f t="shared" ref="AU21:AU52" si="24">RADIANS($AB$9)+$AB$18*(F21-AB$15)</f>
        <v>66.570694334039146</v>
      </c>
      <c r="AW21" s="188">
        <v>-200</v>
      </c>
      <c r="AX21" s="188">
        <f t="shared" si="0"/>
        <v>6.0168350935530853E-3</v>
      </c>
      <c r="AY21" s="188">
        <f t="shared" si="1"/>
        <v>2.7309237154765059E-3</v>
      </c>
      <c r="AZ21" s="188">
        <f t="shared" si="2"/>
        <v>3.2859113780765799E-3</v>
      </c>
      <c r="BA21" s="188">
        <f t="shared" si="3"/>
        <v>1.3001400262306912</v>
      </c>
      <c r="BB21" s="188">
        <f t="shared" si="4"/>
        <v>0.4679487951449845</v>
      </c>
      <c r="BC21" s="188">
        <f t="shared" si="5"/>
        <v>-2.1506847640858449</v>
      </c>
      <c r="BD21" s="188">
        <f t="shared" si="6"/>
        <v>-1.8504322834829041</v>
      </c>
      <c r="BE21" s="188">
        <f t="shared" si="10"/>
        <v>66.541859387195132</v>
      </c>
      <c r="BF21" s="188">
        <f t="shared" si="10"/>
        <v>66.540065793110969</v>
      </c>
      <c r="BG21" s="188">
        <f t="shared" si="10"/>
        <v>66.53618970752764</v>
      </c>
      <c r="BH21" s="188">
        <f t="shared" si="10"/>
        <v>66.527845332493172</v>
      </c>
      <c r="BI21" s="188">
        <f t="shared" si="10"/>
        <v>66.510025670196896</v>
      </c>
      <c r="BJ21" s="188">
        <f t="shared" si="10"/>
        <v>66.472583061850358</v>
      </c>
      <c r="BK21" s="188">
        <f t="shared" si="10"/>
        <v>66.396243753245216</v>
      </c>
      <c r="BL21" s="188">
        <f t="shared" si="8"/>
        <v>66.247825470674059</v>
      </c>
    </row>
    <row r="22" spans="1:64" s="188" customFormat="1" ht="12.95" customHeight="1">
      <c r="A22" s="21" t="s">
        <v>300</v>
      </c>
      <c r="B22" s="13" t="s">
        <v>95</v>
      </c>
      <c r="C22" s="124">
        <v>50785.894899999999</v>
      </c>
      <c r="D22" s="124">
        <v>2.0000000000000001E-4</v>
      </c>
      <c r="E22" s="188">
        <f t="shared" si="11"/>
        <v>2.0021173481840182</v>
      </c>
      <c r="F22" s="188">
        <f t="shared" si="12"/>
        <v>2</v>
      </c>
      <c r="G22" s="188">
        <f>+C22-(C$7+F22*C$8)</f>
        <v>1.4314000000013039E-3</v>
      </c>
      <c r="L22" s="188">
        <f>G22</f>
        <v>1.4314000000013039E-3</v>
      </c>
      <c r="O22" s="188">
        <f t="shared" ca="1" si="13"/>
        <v>-2.9454216536613891E-3</v>
      </c>
      <c r="Q22" s="189">
        <f t="shared" si="14"/>
        <v>35767.394899999999</v>
      </c>
      <c r="S22" s="190">
        <v>1</v>
      </c>
      <c r="Z22" s="188">
        <f t="shared" si="15"/>
        <v>2</v>
      </c>
      <c r="AA22" s="188">
        <f t="shared" si="16"/>
        <v>4.6555920570071057E-3</v>
      </c>
      <c r="AB22" s="188">
        <f>IF(S22&lt;&gt;0,G22-AH22, -9999)</f>
        <v>-2.0661276051455769E-4</v>
      </c>
      <c r="AC22" s="188">
        <f>+G22-P22</f>
        <v>1.4314000000013039E-3</v>
      </c>
      <c r="AD22" s="188">
        <f>IF(S22&lt;&gt;0,G22-AA22, -9999)</f>
        <v>-3.2241920570058018E-3</v>
      </c>
      <c r="AE22" s="188">
        <f>+(G22-AA22)^2*S22</f>
        <v>1.0395414420459303E-5</v>
      </c>
      <c r="AF22" s="188">
        <f>IF(S22&lt;&gt;0,G22-P22, -9999)</f>
        <v>1.4314000000013039E-3</v>
      </c>
      <c r="AG22" s="190"/>
      <c r="AH22" s="188">
        <f t="shared" si="17"/>
        <v>1.6380127605158615E-3</v>
      </c>
      <c r="AI22" s="188">
        <f t="shared" si="18"/>
        <v>0.94130008473037752</v>
      </c>
      <c r="AJ22" s="188">
        <f t="shared" si="19"/>
        <v>-0.19895143490789738</v>
      </c>
      <c r="AK22" s="188">
        <f t="shared" si="20"/>
        <v>0.54461586364490644</v>
      </c>
      <c r="AL22" s="188">
        <f t="shared" si="21"/>
        <v>-1.4634285751877911</v>
      </c>
      <c r="AM22" s="188">
        <f t="shared" si="22"/>
        <v>-0.89800949756334847</v>
      </c>
      <c r="AN22" s="188">
        <f t="shared" si="23"/>
        <v>67.057119467682099</v>
      </c>
      <c r="AO22" s="188">
        <f t="shared" si="23"/>
        <v>67.056941213160215</v>
      </c>
      <c r="AP22" s="188">
        <f t="shared" si="23"/>
        <v>67.056246689890671</v>
      </c>
      <c r="AQ22" s="188">
        <f t="shared" si="23"/>
        <v>67.053549278019744</v>
      </c>
      <c r="AR22" s="188">
        <f t="shared" si="23"/>
        <v>67.043199501064663</v>
      </c>
      <c r="AS22" s="188">
        <f t="shared" si="23"/>
        <v>67.005174823749968</v>
      </c>
      <c r="AT22" s="188">
        <f t="shared" si="23"/>
        <v>66.882252212742671</v>
      </c>
      <c r="AU22" s="188">
        <f t="shared" si="24"/>
        <v>66.573109811819933</v>
      </c>
      <c r="AW22" s="188">
        <v>0</v>
      </c>
      <c r="AX22" s="188">
        <f t="shared" si="0"/>
        <v>4.669142388077206E-3</v>
      </c>
      <c r="AY22" s="188">
        <f t="shared" si="1"/>
        <v>3.0147572194794072E-3</v>
      </c>
      <c r="AZ22" s="188">
        <f t="shared" si="2"/>
        <v>1.6543851685977991E-3</v>
      </c>
      <c r="BA22" s="188">
        <f t="shared" si="3"/>
        <v>0.94396403000521223</v>
      </c>
      <c r="BB22" s="188">
        <f t="shared" si="4"/>
        <v>-0.19415668109608594</v>
      </c>
      <c r="BC22" s="188">
        <f t="shared" si="5"/>
        <v>-1.4683187265882154</v>
      </c>
      <c r="BD22" s="188">
        <f t="shared" si="6"/>
        <v>-0.90243606203008675</v>
      </c>
      <c r="BE22" s="188">
        <f t="shared" ref="BE22:BK31" si="25">$BL22+$AB$7*SIN(BF22)</f>
        <v>67.052779232198944</v>
      </c>
      <c r="BF22" s="188">
        <f t="shared" si="25"/>
        <v>67.05259394301082</v>
      </c>
      <c r="BG22" s="188">
        <f t="shared" si="25"/>
        <v>67.051877887934836</v>
      </c>
      <c r="BH22" s="188">
        <f t="shared" si="25"/>
        <v>67.049119608827638</v>
      </c>
      <c r="BI22" s="188">
        <f t="shared" si="25"/>
        <v>67.038623548851945</v>
      </c>
      <c r="BJ22" s="188">
        <f t="shared" si="25"/>
        <v>67.000374142685772</v>
      </c>
      <c r="BK22" s="188">
        <f t="shared" si="25"/>
        <v>66.877573609074801</v>
      </c>
      <c r="BL22" s="188">
        <f t="shared" si="8"/>
        <v>66.569889174778879</v>
      </c>
    </row>
    <row r="23" spans="1:64" s="188" customFormat="1" ht="12.95" customHeight="1">
      <c r="A23" s="21" t="s">
        <v>300</v>
      </c>
      <c r="B23" s="13" t="s">
        <v>95</v>
      </c>
      <c r="C23" s="124">
        <v>50787.922400000003</v>
      </c>
      <c r="D23" s="124">
        <v>4.0000000000000002E-4</v>
      </c>
      <c r="E23" s="188">
        <f t="shared" si="11"/>
        <v>5.0012255295348513</v>
      </c>
      <c r="F23" s="188">
        <f t="shared" si="12"/>
        <v>5</v>
      </c>
      <c r="G23" s="188">
        <f>+C23-(C$7+F23*C$8)</f>
        <v>8.2850000035250559E-4</v>
      </c>
      <c r="L23" s="188">
        <f>G23</f>
        <v>8.2850000035250559E-4</v>
      </c>
      <c r="O23" s="188">
        <f t="shared" ca="1" si="13"/>
        <v>-2.9437079986026943E-3</v>
      </c>
      <c r="Q23" s="189">
        <f t="shared" si="14"/>
        <v>35769.422400000003</v>
      </c>
      <c r="S23" s="190">
        <v>1</v>
      </c>
      <c r="Z23" s="188">
        <f t="shared" si="15"/>
        <v>5</v>
      </c>
      <c r="AA23" s="188">
        <f t="shared" si="16"/>
        <v>4.6352956905167169E-3</v>
      </c>
      <c r="AB23" s="188">
        <f>IF(S23&lt;&gt;0,G23-AH23, -9999)</f>
        <v>-7.8498388179487361E-4</v>
      </c>
      <c r="AC23" s="188">
        <f>+G23-P23</f>
        <v>8.2850000035250559E-4</v>
      </c>
      <c r="AD23" s="188">
        <f>IF(S23&lt;&gt;0,G23-AA23, -9999)</f>
        <v>-3.8067956901642113E-3</v>
      </c>
      <c r="AE23" s="188">
        <f>+(G23-AA23)^2*S23</f>
        <v>1.4491693426652814E-5</v>
      </c>
      <c r="AF23" s="188">
        <f>IF(S23&lt;&gt;0,G23-P23, -9999)</f>
        <v>8.2850000035250559E-4</v>
      </c>
      <c r="AG23" s="190"/>
      <c r="AH23" s="188">
        <f t="shared" si="17"/>
        <v>1.6134838821473792E-3</v>
      </c>
      <c r="AI23" s="188">
        <f t="shared" si="18"/>
        <v>0.93733497584911796</v>
      </c>
      <c r="AJ23" s="188">
        <f t="shared" si="19"/>
        <v>-0.2060839771552371</v>
      </c>
      <c r="AK23" s="188">
        <f t="shared" si="20"/>
        <v>0.54417388189301918</v>
      </c>
      <c r="AL23" s="188">
        <f t="shared" si="21"/>
        <v>-1.456145091175028</v>
      </c>
      <c r="AM23" s="188">
        <f t="shared" si="22"/>
        <v>-0.89145239295203871</v>
      </c>
      <c r="AN23" s="188">
        <f t="shared" si="23"/>
        <v>67.063606713641462</v>
      </c>
      <c r="AO23" s="188">
        <f t="shared" si="23"/>
        <v>67.063438632486623</v>
      </c>
      <c r="AP23" s="188">
        <f t="shared" si="23"/>
        <v>67.062775590732159</v>
      </c>
      <c r="AQ23" s="188">
        <f t="shared" si="23"/>
        <v>67.060168205341498</v>
      </c>
      <c r="AR23" s="188">
        <f t="shared" si="23"/>
        <v>67.050037619095974</v>
      </c>
      <c r="AS23" s="188">
        <f t="shared" si="23"/>
        <v>67.012356093900465</v>
      </c>
      <c r="AT23" s="188">
        <f t="shared" si="23"/>
        <v>66.889264101194499</v>
      </c>
      <c r="AU23" s="188">
        <f t="shared" si="24"/>
        <v>66.577940767381506</v>
      </c>
      <c r="AW23" s="188">
        <v>200</v>
      </c>
      <c r="AX23" s="188">
        <f t="shared" si="0"/>
        <v>3.4183562870586312E-3</v>
      </c>
      <c r="AY23" s="188">
        <f t="shared" si="1"/>
        <v>3.2953713119590429E-3</v>
      </c>
      <c r="AZ23" s="188">
        <f t="shared" si="2"/>
        <v>1.2298497509958823E-4</v>
      </c>
      <c r="BA23" s="188">
        <f t="shared" si="3"/>
        <v>0.74373665739966777</v>
      </c>
      <c r="BB23" s="188">
        <f t="shared" si="4"/>
        <v>-0.54781823923729767</v>
      </c>
      <c r="BC23" s="188">
        <f t="shared" si="5"/>
        <v>-1.0839623191855843</v>
      </c>
      <c r="BD23" s="188">
        <f t="shared" si="6"/>
        <v>-0.6021258503187441</v>
      </c>
      <c r="BE23" s="188">
        <f t="shared" si="25"/>
        <v>67.436549650128143</v>
      </c>
      <c r="BF23" s="188">
        <f t="shared" si="25"/>
        <v>67.436549535541474</v>
      </c>
      <c r="BG23" s="188">
        <f t="shared" si="25"/>
        <v>67.436547589347526</v>
      </c>
      <c r="BH23" s="188">
        <f t="shared" si="25"/>
        <v>67.436514539623275</v>
      </c>
      <c r="BI23" s="188">
        <f t="shared" si="25"/>
        <v>67.435954832500499</v>
      </c>
      <c r="BJ23" s="188">
        <f t="shared" si="25"/>
        <v>67.426879132179167</v>
      </c>
      <c r="BK23" s="188">
        <f t="shared" si="25"/>
        <v>67.327263797555958</v>
      </c>
      <c r="BL23" s="188">
        <f t="shared" si="8"/>
        <v>66.891952878883714</v>
      </c>
    </row>
    <row r="24" spans="1:64" s="188" customFormat="1" ht="12.95" customHeight="1">
      <c r="A24" s="21" t="s">
        <v>300</v>
      </c>
      <c r="B24" s="13" t="s">
        <v>95</v>
      </c>
      <c r="C24" s="124">
        <v>50821.724300000002</v>
      </c>
      <c r="D24" s="124">
        <v>2.9999999999999997E-4</v>
      </c>
      <c r="E24" s="188">
        <f t="shared" si="11"/>
        <v>55.001499184286644</v>
      </c>
      <c r="F24" s="188">
        <f t="shared" si="12"/>
        <v>55</v>
      </c>
      <c r="G24" s="188">
        <f>+C24-(C$7+F24*C$8)</f>
        <v>1.0134999974980019E-3</v>
      </c>
      <c r="L24" s="188">
        <f>G24</f>
        <v>1.0134999974980019E-3</v>
      </c>
      <c r="O24" s="188">
        <f t="shared" ca="1" si="13"/>
        <v>-2.9151470809577803E-3</v>
      </c>
      <c r="Q24" s="189">
        <f t="shared" si="14"/>
        <v>35803.224300000002</v>
      </c>
      <c r="S24" s="190">
        <v>1</v>
      </c>
      <c r="Z24" s="188">
        <f t="shared" si="15"/>
        <v>55</v>
      </c>
      <c r="AA24" s="188">
        <f t="shared" si="16"/>
        <v>4.3028857177893412E-3</v>
      </c>
      <c r="AB24" s="188">
        <f>IF(S24&lt;&gt;0,G24-AH24, -9999)</f>
        <v>-1.9713869029380597E-4</v>
      </c>
      <c r="AC24" s="188">
        <f>+G24-P24</f>
        <v>1.0134999974980019E-3</v>
      </c>
      <c r="AD24" s="188">
        <f>IF(S24&lt;&gt;0,G24-AA24, -9999)</f>
        <v>-3.2893857202913393E-3</v>
      </c>
      <c r="AE24" s="188">
        <f>+(G24-AA24)^2*S24</f>
        <v>1.0820058416856574E-5</v>
      </c>
      <c r="AF24" s="188">
        <f>IF(S24&lt;&gt;0,G24-P24, -9999)</f>
        <v>1.0134999974980019E-3</v>
      </c>
      <c r="AG24" s="190"/>
      <c r="AH24" s="188">
        <f t="shared" si="17"/>
        <v>1.2106386877918079E-3</v>
      </c>
      <c r="AI24" s="188">
        <f t="shared" si="18"/>
        <v>0.87639147234462178</v>
      </c>
      <c r="AJ24" s="188">
        <f t="shared" si="19"/>
        <v>-0.31507735230351175</v>
      </c>
      <c r="AK24" s="188">
        <f t="shared" si="20"/>
        <v>0.53364131294083461</v>
      </c>
      <c r="AL24" s="188">
        <f t="shared" si="21"/>
        <v>-1.3431782688186442</v>
      </c>
      <c r="AM24" s="188">
        <f t="shared" si="22"/>
        <v>-0.79484401864153087</v>
      </c>
      <c r="AN24" s="188">
        <f t="shared" si="23"/>
        <v>67.16787520298044</v>
      </c>
      <c r="AO24" s="188">
        <f t="shared" si="23"/>
        <v>67.167820255879974</v>
      </c>
      <c r="AP24" s="188">
        <f t="shared" si="23"/>
        <v>67.167547466896337</v>
      </c>
      <c r="AQ24" s="188">
        <f t="shared" si="23"/>
        <v>67.16619596085836</v>
      </c>
      <c r="AR24" s="188">
        <f t="shared" si="23"/>
        <v>67.159566732009338</v>
      </c>
      <c r="AS24" s="188">
        <f t="shared" si="23"/>
        <v>67.128503046312886</v>
      </c>
      <c r="AT24" s="188">
        <f t="shared" si="23"/>
        <v>67.00502072594459</v>
      </c>
      <c r="AU24" s="188">
        <f t="shared" si="24"/>
        <v>66.658456693407715</v>
      </c>
      <c r="AW24" s="188">
        <v>400</v>
      </c>
      <c r="AX24" s="188">
        <f t="shared" si="0"/>
        <v>2.4204235909113716E-3</v>
      </c>
      <c r="AY24" s="188">
        <f t="shared" si="1"/>
        <v>3.572765992915413E-3</v>
      </c>
      <c r="AZ24" s="188">
        <f t="shared" si="2"/>
        <v>-1.1523424020040416E-3</v>
      </c>
      <c r="BA24" s="188">
        <f t="shared" si="3"/>
        <v>0.62943455908194212</v>
      </c>
      <c r="BB24" s="188">
        <f t="shared" si="4"/>
        <v>-0.7419117405032476</v>
      </c>
      <c r="BC24" s="188">
        <f t="shared" si="5"/>
        <v>-0.82779932007799883</v>
      </c>
      <c r="BD24" s="188">
        <f t="shared" si="6"/>
        <v>-0.43927542221773064</v>
      </c>
      <c r="BE24" s="188">
        <f t="shared" si="25"/>
        <v>67.750208854186852</v>
      </c>
      <c r="BF24" s="188">
        <f t="shared" si="25"/>
        <v>67.750209193867931</v>
      </c>
      <c r="BG24" s="188">
        <f t="shared" si="25"/>
        <v>67.750206161700333</v>
      </c>
      <c r="BH24" s="188">
        <f t="shared" si="25"/>
        <v>67.75023322682793</v>
      </c>
      <c r="BI24" s="188">
        <f t="shared" si="25"/>
        <v>67.749991519348654</v>
      </c>
      <c r="BJ24" s="188">
        <f t="shared" si="25"/>
        <v>67.752140298866962</v>
      </c>
      <c r="BK24" s="188">
        <f t="shared" si="25"/>
        <v>67.732190289454735</v>
      </c>
      <c r="BL24" s="188">
        <f t="shared" si="8"/>
        <v>67.214016582988535</v>
      </c>
    </row>
    <row r="25" spans="1:64" s="188" customFormat="1" ht="12.95" customHeight="1">
      <c r="A25" s="21" t="s">
        <v>301</v>
      </c>
      <c r="B25" s="13" t="s">
        <v>95</v>
      </c>
      <c r="C25" s="124">
        <v>51336.860999999997</v>
      </c>
      <c r="D25" s="124">
        <v>5.0000000000000001E-4</v>
      </c>
      <c r="E25" s="188">
        <f t="shared" si="11"/>
        <v>816.99937414417479</v>
      </c>
      <c r="F25" s="188">
        <f t="shared" si="12"/>
        <v>817</v>
      </c>
      <c r="G25" s="188">
        <f>+C25-(C$7+F25*C$8)</f>
        <v>-4.231000057188794E-4</v>
      </c>
      <c r="L25" s="188">
        <f>G25</f>
        <v>-4.231000057188794E-4</v>
      </c>
      <c r="O25" s="188">
        <f t="shared" ca="1" si="13"/>
        <v>-2.4798786960492907E-3</v>
      </c>
      <c r="Q25" s="189">
        <f t="shared" si="14"/>
        <v>36318.360999999997</v>
      </c>
      <c r="S25" s="190">
        <v>0.1</v>
      </c>
      <c r="Z25" s="188">
        <f t="shared" si="15"/>
        <v>817</v>
      </c>
      <c r="AA25" s="188">
        <f t="shared" si="16"/>
        <v>1.1249729835700493E-3</v>
      </c>
      <c r="AB25" s="188">
        <f>IF(S25&lt;&gt;0,G25-AH25, -9999)</f>
        <v>2.5927069237778972E-3</v>
      </c>
      <c r="AC25" s="188">
        <f>+G25-P25</f>
        <v>-4.231000057188794E-4</v>
      </c>
      <c r="AD25" s="188">
        <f>IF(S25&lt;&gt;0,G25-AA25, -9999)</f>
        <v>-1.5480729892889287E-3</v>
      </c>
      <c r="AE25" s="188">
        <f>+(G25-AA25)^2*S25</f>
        <v>2.39652998016596E-7</v>
      </c>
      <c r="AF25" s="188">
        <f>IF(S25&lt;&gt;0,G25-P25, -9999)</f>
        <v>-4.231000057188794E-4</v>
      </c>
      <c r="AG25" s="190"/>
      <c r="AH25" s="188">
        <f t="shared" si="17"/>
        <v>-3.0158069294967766E-3</v>
      </c>
      <c r="AI25" s="188">
        <f t="shared" si="18"/>
        <v>0.51046965316705184</v>
      </c>
      <c r="AJ25" s="188">
        <f t="shared" si="19"/>
        <v>-0.93145714015524717</v>
      </c>
      <c r="AK25" s="188">
        <f t="shared" si="20"/>
        <v>0.24578884945408264</v>
      </c>
      <c r="AL25" s="188">
        <f t="shared" si="21"/>
        <v>-0.46531912055908942</v>
      </c>
      <c r="AM25" s="188">
        <f t="shared" si="22"/>
        <v>-0.23695048267169672</v>
      </c>
      <c r="AN25" s="188">
        <f t="shared" si="23"/>
        <v>68.288773788782663</v>
      </c>
      <c r="AO25" s="188">
        <f t="shared" si="23"/>
        <v>68.287637995964275</v>
      </c>
      <c r="AP25" s="188">
        <f t="shared" si="23"/>
        <v>68.290696608772848</v>
      </c>
      <c r="AQ25" s="188">
        <f t="shared" si="23"/>
        <v>68.282436629589839</v>
      </c>
      <c r="AR25" s="188">
        <f t="shared" si="23"/>
        <v>68.304576663548644</v>
      </c>
      <c r="AS25" s="188">
        <f t="shared" si="23"/>
        <v>68.243959898597055</v>
      </c>
      <c r="AT25" s="188">
        <f t="shared" si="23"/>
        <v>68.401698493978202</v>
      </c>
      <c r="AU25" s="188">
        <f t="shared" si="24"/>
        <v>67.885519406047109</v>
      </c>
      <c r="AW25" s="188">
        <v>600</v>
      </c>
      <c r="AX25" s="188">
        <f t="shared" si="0"/>
        <v>1.6746765558625504E-3</v>
      </c>
      <c r="AY25" s="188">
        <f t="shared" si="1"/>
        <v>3.8469412623485179E-3</v>
      </c>
      <c r="AZ25" s="188">
        <f t="shared" si="2"/>
        <v>-2.1722647064859675E-3</v>
      </c>
      <c r="BA25" s="188">
        <f t="shared" si="3"/>
        <v>0.55903382194558215</v>
      </c>
      <c r="BB25" s="188">
        <f t="shared" si="4"/>
        <v>-0.85659293217026822</v>
      </c>
      <c r="BC25" s="188">
        <f t="shared" si="5"/>
        <v>-0.63508633019725291</v>
      </c>
      <c r="BD25" s="188">
        <f t="shared" si="6"/>
        <v>-0.32866497598780253</v>
      </c>
      <c r="BE25" s="188">
        <f t="shared" si="25"/>
        <v>68.022428229827966</v>
      </c>
      <c r="BF25" s="188">
        <f t="shared" si="25"/>
        <v>68.022346456117035</v>
      </c>
      <c r="BG25" s="188">
        <f t="shared" si="25"/>
        <v>68.022670818214408</v>
      </c>
      <c r="BH25" s="188">
        <f t="shared" si="25"/>
        <v>68.021383012586057</v>
      </c>
      <c r="BI25" s="188">
        <f t="shared" si="25"/>
        <v>68.026477240875323</v>
      </c>
      <c r="BJ25" s="188">
        <f t="shared" si="25"/>
        <v>68.006022879179142</v>
      </c>
      <c r="BK25" s="188">
        <f t="shared" si="25"/>
        <v>68.083832175849125</v>
      </c>
      <c r="BL25" s="188">
        <f t="shared" si="8"/>
        <v>67.53608028709337</v>
      </c>
    </row>
    <row r="26" spans="1:64" s="188" customFormat="1" ht="12.95" customHeight="1">
      <c r="A26" s="21" t="s">
        <v>301</v>
      </c>
      <c r="B26" s="13" t="s">
        <v>95</v>
      </c>
      <c r="C26" s="124">
        <v>51924.324500000002</v>
      </c>
      <c r="D26" s="124">
        <v>5.0000000000000001E-4</v>
      </c>
      <c r="E26" s="188">
        <f t="shared" si="11"/>
        <v>1685.9841283201172</v>
      </c>
      <c r="F26" s="188">
        <f t="shared" si="12"/>
        <v>1686</v>
      </c>
      <c r="O26" s="188">
        <f t="shared" ca="1" si="13"/>
        <v>-1.9834899473806854E-3</v>
      </c>
      <c r="Q26" s="189">
        <f t="shared" si="14"/>
        <v>36905.824500000002</v>
      </c>
      <c r="S26" s="190">
        <v>1</v>
      </c>
      <c r="U26" s="188">
        <f>+C26-(C$7+F26*C$8)</f>
        <v>-1.0729800000262912E-2</v>
      </c>
      <c r="Z26" s="188">
        <f t="shared" si="15"/>
        <v>1686</v>
      </c>
      <c r="AA26" s="188">
        <f t="shared" si="16"/>
        <v>1.2352913314627716E-3</v>
      </c>
      <c r="AB26" s="188">
        <f>IF(S26&lt;&gt;0,U26-AH26, -9999)</f>
        <v>-6.6855810720522447E-3</v>
      </c>
      <c r="AC26" s="188">
        <f>+U26-P26</f>
        <v>-1.0729800000262912E-2</v>
      </c>
      <c r="AD26" s="188">
        <f>IF(S26&lt;&gt;0,U26-AA26, -9999)</f>
        <v>-1.1965091331725684E-2</v>
      </c>
      <c r="AE26" s="188">
        <f>+(U26-AA26)^2*S26</f>
        <v>1.431634105765371E-4</v>
      </c>
      <c r="AF26" s="188">
        <f>IF(S26&lt;&gt;0,U26-P26, -9999)</f>
        <v>-1.0729800000262912E-2</v>
      </c>
      <c r="AG26" s="190"/>
      <c r="AH26" s="188">
        <f t="shared" si="17"/>
        <v>-4.0442189282106676E-3</v>
      </c>
      <c r="AI26" s="188">
        <f t="shared" si="18"/>
        <v>0.45318110127409361</v>
      </c>
      <c r="AJ26" s="188">
        <f t="shared" si="19"/>
        <v>-0.98849114362630131</v>
      </c>
      <c r="AK26" s="188">
        <f t="shared" si="20"/>
        <v>-3.2267801017966426E-2</v>
      </c>
      <c r="AL26" s="188">
        <f t="shared" si="21"/>
        <v>5.8941680715041821E-2</v>
      </c>
      <c r="AM26" s="188">
        <f t="shared" si="22"/>
        <v>2.9479375429950831E-2</v>
      </c>
      <c r="AN26" s="188">
        <f t="shared" si="23"/>
        <v>69.224004593809127</v>
      </c>
      <c r="AO26" s="188">
        <f t="shared" si="23"/>
        <v>69.226412933332483</v>
      </c>
      <c r="AP26" s="188">
        <f t="shared" si="23"/>
        <v>69.221989978284626</v>
      </c>
      <c r="AQ26" s="188">
        <f t="shared" si="23"/>
        <v>69.230114485427478</v>
      </c>
      <c r="AR26" s="188">
        <f t="shared" si="23"/>
        <v>69.215196078779726</v>
      </c>
      <c r="AS26" s="188">
        <f t="shared" si="23"/>
        <v>69.242609240320263</v>
      </c>
      <c r="AT26" s="188">
        <f t="shared" si="23"/>
        <v>69.192295320797371</v>
      </c>
      <c r="AU26" s="188">
        <f t="shared" si="24"/>
        <v>69.284886200382601</v>
      </c>
      <c r="AW26" s="188">
        <v>800</v>
      </c>
      <c r="AX26" s="188">
        <f t="shared" si="0"/>
        <v>1.1589063566324392E-3</v>
      </c>
      <c r="AY26" s="188">
        <f t="shared" si="1"/>
        <v>4.1178971202583568E-3</v>
      </c>
      <c r="AZ26" s="188">
        <f t="shared" si="2"/>
        <v>-2.9589907636259176E-3</v>
      </c>
      <c r="BA26" s="188">
        <f t="shared" si="3"/>
        <v>0.51352530992667134</v>
      </c>
      <c r="BB26" s="188">
        <f t="shared" si="4"/>
        <v>-0.9269181325658834</v>
      </c>
      <c r="BC26" s="188">
        <f t="shared" si="5"/>
        <v>-0.47760124864456566</v>
      </c>
      <c r="BD26" s="188">
        <f t="shared" si="6"/>
        <v>-0.24344587329587075</v>
      </c>
      <c r="BE26" s="188">
        <f t="shared" si="25"/>
        <v>68.268703891869052</v>
      </c>
      <c r="BF26" s="188">
        <f t="shared" si="25"/>
        <v>68.267714847017459</v>
      </c>
      <c r="BG26" s="188">
        <f t="shared" si="25"/>
        <v>68.270438154618887</v>
      </c>
      <c r="BH26" s="188">
        <f t="shared" si="25"/>
        <v>68.262919208931379</v>
      </c>
      <c r="BI26" s="188">
        <f t="shared" si="25"/>
        <v>68.283526478842717</v>
      </c>
      <c r="BJ26" s="188">
        <f t="shared" si="25"/>
        <v>68.225833315262108</v>
      </c>
      <c r="BK26" s="188">
        <f t="shared" si="25"/>
        <v>68.379147886402421</v>
      </c>
      <c r="BL26" s="188">
        <f t="shared" si="8"/>
        <v>67.858143991198205</v>
      </c>
    </row>
    <row r="27" spans="1:64" s="188" customFormat="1" ht="12.95" customHeight="1">
      <c r="A27" s="27" t="s">
        <v>71</v>
      </c>
      <c r="B27" s="190"/>
      <c r="C27" s="191">
        <v>52500.313999999998</v>
      </c>
      <c r="D27" s="191" t="s">
        <v>73</v>
      </c>
      <c r="E27" s="188">
        <f t="shared" si="11"/>
        <v>2537.9963708941937</v>
      </c>
      <c r="F27" s="188">
        <f t="shared" si="12"/>
        <v>2538</v>
      </c>
      <c r="G27" s="188">
        <f t="shared" ref="G27:G58" si="26">+C27-(C$7+F27*C$8)</f>
        <v>-2.4534000040148385E-3</v>
      </c>
      <c r="K27" s="188">
        <f>G27</f>
        <v>-2.4534000040148385E-3</v>
      </c>
      <c r="O27" s="188">
        <f t="shared" ca="1" si="13"/>
        <v>-1.4968119107113508E-3</v>
      </c>
      <c r="Q27" s="189">
        <f t="shared" si="14"/>
        <v>37481.813999999998</v>
      </c>
      <c r="S27" s="190">
        <v>0.1</v>
      </c>
      <c r="Z27" s="188">
        <f t="shared" si="15"/>
        <v>2538</v>
      </c>
      <c r="AA27" s="188">
        <f t="shared" si="16"/>
        <v>4.6216977610726703E-3</v>
      </c>
      <c r="AB27" s="188">
        <f t="shared" ref="AB27:AB58" si="27">IF(S27&lt;&gt;0,G27-AH27, -9999)</f>
        <v>-7.3814128392728673E-4</v>
      </c>
      <c r="AC27" s="188">
        <f t="shared" ref="AC27:AC58" si="28">+G27-P27</f>
        <v>-2.4534000040148385E-3</v>
      </c>
      <c r="AD27" s="188">
        <f t="shared" ref="AD27:AD58" si="29">IF(S27&lt;&gt;0,G27-AA27, -9999)</f>
        <v>-7.0750977650875088E-3</v>
      </c>
      <c r="AE27" s="188">
        <f t="shared" ref="AE27:AE58" si="30">+(G27-AA27)^2*S27</f>
        <v>5.0057008385546271E-6</v>
      </c>
      <c r="AF27" s="188">
        <f t="shared" ref="AF27:AF58" si="31">IF(S27&lt;&gt;0,G27-P27, -9999)</f>
        <v>-2.4534000040148385E-3</v>
      </c>
      <c r="AG27" s="190"/>
      <c r="AH27" s="188">
        <f t="shared" si="17"/>
        <v>-1.7152587200875518E-3</v>
      </c>
      <c r="AI27" s="188">
        <f t="shared" si="18"/>
        <v>0.55275213664022971</v>
      </c>
      <c r="AJ27" s="188">
        <f t="shared" si="19"/>
        <v>-0.75939454687733776</v>
      </c>
      <c r="AK27" s="188">
        <f t="shared" si="20"/>
        <v>-0.31626170761960476</v>
      </c>
      <c r="AL27" s="188">
        <f t="shared" si="21"/>
        <v>0.61549418307130976</v>
      </c>
      <c r="AM27" s="188">
        <f t="shared" si="22"/>
        <v>0.31784521352028638</v>
      </c>
      <c r="AN27" s="188">
        <f t="shared" si="23"/>
        <v>70.178160928808481</v>
      </c>
      <c r="AO27" s="188">
        <f t="shared" si="23"/>
        <v>70.178283050590181</v>
      </c>
      <c r="AP27" s="188">
        <f t="shared" si="23"/>
        <v>70.17782454494423</v>
      </c>
      <c r="AQ27" s="188">
        <f t="shared" si="23"/>
        <v>70.179547961565703</v>
      </c>
      <c r="AR27" s="188">
        <f t="shared" si="23"/>
        <v>70.173097448573273</v>
      </c>
      <c r="AS27" s="188">
        <f t="shared" si="23"/>
        <v>70.197639751055434</v>
      </c>
      <c r="AT27" s="188">
        <f t="shared" si="23"/>
        <v>70.109337087250807</v>
      </c>
      <c r="AU27" s="188">
        <f t="shared" si="24"/>
        <v>70.656877579869175</v>
      </c>
      <c r="AW27" s="188">
        <v>1000</v>
      </c>
      <c r="AX27" s="188">
        <f t="shared" si="0"/>
        <v>8.5295844480153546E-4</v>
      </c>
      <c r="AY27" s="188">
        <f t="shared" si="1"/>
        <v>4.3856335666449288E-3</v>
      </c>
      <c r="AZ27" s="188">
        <f t="shared" si="2"/>
        <v>-3.5326751218433933E-3</v>
      </c>
      <c r="BA27" s="188">
        <f t="shared" si="3"/>
        <v>0.48375923701912449</v>
      </c>
      <c r="BB27" s="188">
        <f t="shared" si="4"/>
        <v>-0.96940021326198444</v>
      </c>
      <c r="BC27" s="188">
        <f t="shared" si="5"/>
        <v>-0.34094078581565468</v>
      </c>
      <c r="BD27" s="188">
        <f t="shared" si="6"/>
        <v>-0.17214111484626796</v>
      </c>
      <c r="BE27" s="188">
        <f t="shared" si="25"/>
        <v>68.498423206504867</v>
      </c>
      <c r="BF27" s="188">
        <f t="shared" si="25"/>
        <v>68.495168910745775</v>
      </c>
      <c r="BG27" s="188">
        <f t="shared" si="25"/>
        <v>68.502448982794789</v>
      </c>
      <c r="BH27" s="188">
        <f t="shared" si="25"/>
        <v>68.486110262240885</v>
      </c>
      <c r="BI27" s="188">
        <f t="shared" si="25"/>
        <v>68.522521526887331</v>
      </c>
      <c r="BJ27" s="188">
        <f t="shared" si="25"/>
        <v>68.440006237468978</v>
      </c>
      <c r="BK27" s="188">
        <f t="shared" si="25"/>
        <v>68.620887958756043</v>
      </c>
      <c r="BL27" s="188">
        <f t="shared" si="8"/>
        <v>68.180207695303025</v>
      </c>
    </row>
    <row r="28" spans="1:64" s="188" customFormat="1" ht="12.95" customHeight="1">
      <c r="A28" s="21" t="s">
        <v>302</v>
      </c>
      <c r="B28" s="13" t="s">
        <v>95</v>
      </c>
      <c r="C28" s="124">
        <v>53683.374199999998</v>
      </c>
      <c r="D28" s="124">
        <v>4.0000000000000002E-4</v>
      </c>
      <c r="E28" s="188">
        <f t="shared" si="11"/>
        <v>4287.9966297567989</v>
      </c>
      <c r="F28" s="188">
        <f t="shared" si="12"/>
        <v>4288</v>
      </c>
      <c r="G28" s="188">
        <f t="shared" si="26"/>
        <v>-2.2784000029787421E-3</v>
      </c>
      <c r="L28" s="188">
        <f t="shared" ref="L28:L42" si="32">G28</f>
        <v>-2.2784000029787421E-3</v>
      </c>
      <c r="O28" s="188">
        <f t="shared" ca="1" si="13"/>
        <v>-4.9717979313936098E-4</v>
      </c>
      <c r="Q28" s="189">
        <f t="shared" si="14"/>
        <v>38664.874199999998</v>
      </c>
      <c r="S28" s="190">
        <v>1</v>
      </c>
      <c r="Z28" s="188">
        <f t="shared" si="15"/>
        <v>4288</v>
      </c>
      <c r="AA28" s="188">
        <f t="shared" si="16"/>
        <v>7.2530853791676064E-3</v>
      </c>
      <c r="AB28" s="188">
        <f t="shared" si="27"/>
        <v>-1.2057891707646586E-3</v>
      </c>
      <c r="AC28" s="188">
        <f t="shared" si="28"/>
        <v>-2.2784000029787421E-3</v>
      </c>
      <c r="AD28" s="188">
        <f t="shared" si="29"/>
        <v>-9.5314853821463486E-3</v>
      </c>
      <c r="AE28" s="188">
        <f t="shared" si="30"/>
        <v>9.0849213590069524E-5</v>
      </c>
      <c r="AF28" s="188">
        <f t="shared" si="31"/>
        <v>-2.2784000029787421E-3</v>
      </c>
      <c r="AG28" s="190"/>
      <c r="AH28" s="188">
        <f t="shared" si="17"/>
        <v>-1.0726108322140836E-3</v>
      </c>
      <c r="AI28" s="188">
        <f t="shared" si="18"/>
        <v>0.63561387917691214</v>
      </c>
      <c r="AJ28" s="188">
        <f t="shared" si="19"/>
        <v>-0.73162647358818533</v>
      </c>
      <c r="AK28" s="188">
        <f t="shared" si="20"/>
        <v>0.40899251085790089</v>
      </c>
      <c r="AL28" s="188">
        <f t="shared" si="21"/>
        <v>-0.84301163125676826</v>
      </c>
      <c r="AM28" s="188">
        <f t="shared" si="22"/>
        <v>-0.44837987898277315</v>
      </c>
      <c r="AN28" s="188">
        <f t="shared" si="23"/>
        <v>74.013272714181895</v>
      </c>
      <c r="AO28" s="188">
        <f t="shared" si="23"/>
        <v>74.013272980975387</v>
      </c>
      <c r="AP28" s="188">
        <f t="shared" si="23"/>
        <v>74.013270345066204</v>
      </c>
      <c r="AQ28" s="188">
        <f t="shared" si="23"/>
        <v>74.013296386125404</v>
      </c>
      <c r="AR28" s="188">
        <f t="shared" si="23"/>
        <v>74.01303895908967</v>
      </c>
      <c r="AS28" s="188">
        <f t="shared" si="23"/>
        <v>74.015568445434951</v>
      </c>
      <c r="AT28" s="188">
        <f t="shared" si="23"/>
        <v>73.989025569711671</v>
      </c>
      <c r="AU28" s="188">
        <f t="shared" si="24"/>
        <v>73.474934990786437</v>
      </c>
      <c r="AW28" s="188">
        <v>1200</v>
      </c>
      <c r="AX28" s="188">
        <f t="shared" si="0"/>
        <v>7.4345683521261433E-4</v>
      </c>
      <c r="AY28" s="188">
        <f t="shared" si="1"/>
        <v>4.6501506015082369E-3</v>
      </c>
      <c r="AZ28" s="188">
        <f t="shared" si="2"/>
        <v>-3.9066937662956226E-3</v>
      </c>
      <c r="BA28" s="188">
        <f t="shared" si="3"/>
        <v>0.46509128947284761</v>
      </c>
      <c r="BB28" s="188">
        <f t="shared" si="4"/>
        <v>-0.99229623848121506</v>
      </c>
      <c r="BC28" s="188">
        <f t="shared" si="5"/>
        <v>-0.21712696805895693</v>
      </c>
      <c r="BD28" s="188">
        <f t="shared" si="6"/>
        <v>-0.10899201524453436</v>
      </c>
      <c r="BE28" s="188">
        <f t="shared" si="25"/>
        <v>68.71710190149507</v>
      </c>
      <c r="BF28" s="188">
        <f t="shared" si="25"/>
        <v>68.712026197940631</v>
      </c>
      <c r="BG28" s="188">
        <f t="shared" si="25"/>
        <v>68.722077969849025</v>
      </c>
      <c r="BH28" s="188">
        <f t="shared" si="25"/>
        <v>68.702129751238232</v>
      </c>
      <c r="BI28" s="188">
        <f t="shared" si="25"/>
        <v>68.741558022674212</v>
      </c>
      <c r="BJ28" s="188">
        <f t="shared" si="25"/>
        <v>68.662958225365045</v>
      </c>
      <c r="BK28" s="188">
        <f t="shared" si="25"/>
        <v>68.817312196480003</v>
      </c>
      <c r="BL28" s="188">
        <f t="shared" si="8"/>
        <v>68.50227139940786</v>
      </c>
    </row>
    <row r="29" spans="1:64" s="188" customFormat="1" ht="12.95" customHeight="1">
      <c r="A29" s="21" t="s">
        <v>302</v>
      </c>
      <c r="B29" s="13" t="s">
        <v>95</v>
      </c>
      <c r="C29" s="124">
        <v>53706.358800000002</v>
      </c>
      <c r="D29" s="124">
        <v>8.0000000000000004E-4</v>
      </c>
      <c r="E29" s="188">
        <f t="shared" si="11"/>
        <v>4321.9957922253352</v>
      </c>
      <c r="F29" s="188">
        <f t="shared" si="12"/>
        <v>4322</v>
      </c>
      <c r="G29" s="188">
        <f t="shared" si="26"/>
        <v>-2.844599999662023E-3</v>
      </c>
      <c r="L29" s="188">
        <f t="shared" si="32"/>
        <v>-2.844599999662023E-3</v>
      </c>
      <c r="O29" s="188">
        <f t="shared" ca="1" si="13"/>
        <v>-4.7775836914081904E-4</v>
      </c>
      <c r="Q29" s="189">
        <f t="shared" si="14"/>
        <v>38687.858800000002</v>
      </c>
      <c r="S29" s="190">
        <v>1</v>
      </c>
      <c r="Z29" s="188">
        <f t="shared" si="15"/>
        <v>4322</v>
      </c>
      <c r="AA29" s="188">
        <f t="shared" si="16"/>
        <v>7.0954320031870362E-3</v>
      </c>
      <c r="AB29" s="188">
        <f t="shared" si="27"/>
        <v>-1.5781383773828626E-3</v>
      </c>
      <c r="AC29" s="188">
        <f t="shared" si="28"/>
        <v>-2.844599999662023E-3</v>
      </c>
      <c r="AD29" s="188">
        <f t="shared" si="29"/>
        <v>-9.9400320028490592E-3</v>
      </c>
      <c r="AE29" s="188">
        <f t="shared" si="30"/>
        <v>9.8804236217663483E-5</v>
      </c>
      <c r="AF29" s="188">
        <f t="shared" si="31"/>
        <v>-2.844599999662023E-3</v>
      </c>
      <c r="AG29" s="190"/>
      <c r="AH29" s="188">
        <f t="shared" si="17"/>
        <v>-1.2664616222791605E-3</v>
      </c>
      <c r="AI29" s="188">
        <f t="shared" si="18"/>
        <v>0.62077897682185712</v>
      </c>
      <c r="AJ29" s="188">
        <f t="shared" si="19"/>
        <v>-0.75626864941998728</v>
      </c>
      <c r="AK29" s="188">
        <f t="shared" si="20"/>
        <v>0.39527652923753342</v>
      </c>
      <c r="AL29" s="188">
        <f t="shared" si="21"/>
        <v>-0.80612541643164237</v>
      </c>
      <c r="AM29" s="188">
        <f t="shared" si="22"/>
        <v>-0.42640809079505193</v>
      </c>
      <c r="AN29" s="188">
        <f t="shared" si="23"/>
        <v>74.062403172506123</v>
      </c>
      <c r="AO29" s="188">
        <f t="shared" si="23"/>
        <v>74.06240351088482</v>
      </c>
      <c r="AP29" s="188">
        <f t="shared" si="23"/>
        <v>74.062400857579846</v>
      </c>
      <c r="AQ29" s="188">
        <f t="shared" si="23"/>
        <v>74.062421661964095</v>
      </c>
      <c r="AR29" s="188">
        <f t="shared" si="23"/>
        <v>74.062258487679998</v>
      </c>
      <c r="AS29" s="188">
        <f t="shared" si="23"/>
        <v>74.063535336237507</v>
      </c>
      <c r="AT29" s="188">
        <f t="shared" si="23"/>
        <v>74.05335487485101</v>
      </c>
      <c r="AU29" s="188">
        <f t="shared" si="24"/>
        <v>73.529685820484261</v>
      </c>
      <c r="AW29" s="188">
        <v>1400</v>
      </c>
      <c r="AX29" s="188">
        <f t="shared" si="0"/>
        <v>8.2011111534264179E-4</v>
      </c>
      <c r="AY29" s="188">
        <f t="shared" si="1"/>
        <v>4.9114482248482786E-3</v>
      </c>
      <c r="AZ29" s="188">
        <f t="shared" si="2"/>
        <v>-4.0913371095056368E-3</v>
      </c>
      <c r="BA29" s="188">
        <f t="shared" si="3"/>
        <v>0.45503399100881214</v>
      </c>
      <c r="BB29" s="188">
        <f t="shared" si="4"/>
        <v>-0.99996549104859123</v>
      </c>
      <c r="BC29" s="188">
        <f t="shared" si="5"/>
        <v>-0.10122782388659088</v>
      </c>
      <c r="BD29" s="188">
        <f t="shared" si="6"/>
        <v>-5.0657176645533569E-2</v>
      </c>
      <c r="BE29" s="188">
        <f t="shared" si="25"/>
        <v>68.928151861766608</v>
      </c>
      <c r="BF29" s="188">
        <f t="shared" si="25"/>
        <v>68.924358863219126</v>
      </c>
      <c r="BG29" s="188">
        <f t="shared" si="25"/>
        <v>68.931406380108498</v>
      </c>
      <c r="BH29" s="188">
        <f t="shared" si="25"/>
        <v>68.918304222458346</v>
      </c>
      <c r="BI29" s="188">
        <f t="shared" si="25"/>
        <v>68.942637171115663</v>
      </c>
      <c r="BJ29" s="188">
        <f t="shared" si="25"/>
        <v>68.897352928769962</v>
      </c>
      <c r="BK29" s="188">
        <f t="shared" si="25"/>
        <v>68.981340300667455</v>
      </c>
      <c r="BL29" s="188">
        <f t="shared" si="8"/>
        <v>68.824335103512695</v>
      </c>
    </row>
    <row r="30" spans="1:64" s="188" customFormat="1" ht="12.95" customHeight="1">
      <c r="A30" s="21" t="s">
        <v>303</v>
      </c>
      <c r="B30" s="13" t="s">
        <v>95</v>
      </c>
      <c r="C30" s="124">
        <v>54000.436000000002</v>
      </c>
      <c r="D30" s="124">
        <v>6.9999999999999999E-4</v>
      </c>
      <c r="E30" s="188">
        <f t="shared" si="11"/>
        <v>4756.9991640956678</v>
      </c>
      <c r="F30" s="188">
        <f t="shared" si="12"/>
        <v>4757</v>
      </c>
      <c r="G30" s="188">
        <f t="shared" si="26"/>
        <v>-5.6510000285925344E-4</v>
      </c>
      <c r="L30" s="188">
        <f t="shared" si="32"/>
        <v>-5.6510000285925344E-4</v>
      </c>
      <c r="O30" s="188">
        <f t="shared" ca="1" si="13"/>
        <v>-2.2927838563006724E-4</v>
      </c>
      <c r="Q30" s="189">
        <f t="shared" si="14"/>
        <v>38981.936000000002</v>
      </c>
      <c r="S30" s="190">
        <v>0.1</v>
      </c>
      <c r="Z30" s="188">
        <f t="shared" si="15"/>
        <v>4757</v>
      </c>
      <c r="AA30" s="188">
        <f t="shared" si="16"/>
        <v>5.6789534115383507E-3</v>
      </c>
      <c r="AB30" s="188">
        <f t="shared" si="27"/>
        <v>2.5727440823610733E-3</v>
      </c>
      <c r="AC30" s="188">
        <f t="shared" si="28"/>
        <v>-5.6510000285925344E-4</v>
      </c>
      <c r="AD30" s="188">
        <f t="shared" si="29"/>
        <v>-6.2440534143976042E-3</v>
      </c>
      <c r="AE30" s="188">
        <f t="shared" si="30"/>
        <v>3.8988203041850384E-6</v>
      </c>
      <c r="AF30" s="188">
        <f t="shared" si="31"/>
        <v>-5.6510000285925344E-4</v>
      </c>
      <c r="AG30" s="190"/>
      <c r="AH30" s="188">
        <f t="shared" si="17"/>
        <v>-3.1378440852203268E-3</v>
      </c>
      <c r="AI30" s="188">
        <f t="shared" si="18"/>
        <v>0.50399524069763135</v>
      </c>
      <c r="AJ30" s="188">
        <f t="shared" si="19"/>
        <v>-0.94096568595110441</v>
      </c>
      <c r="AK30" s="188">
        <f t="shared" si="20"/>
        <v>0.23244654812611759</v>
      </c>
      <c r="AL30" s="188">
        <f t="shared" si="21"/>
        <v>-0.43824451671247588</v>
      </c>
      <c r="AM30" s="188">
        <f t="shared" si="22"/>
        <v>-0.2226979684635248</v>
      </c>
      <c r="AN30" s="188">
        <f t="shared" si="23"/>
        <v>74.61661918742422</v>
      </c>
      <c r="AO30" s="188">
        <f t="shared" si="23"/>
        <v>74.615113359681644</v>
      </c>
      <c r="AP30" s="188">
        <f t="shared" si="23"/>
        <v>74.618984738639099</v>
      </c>
      <c r="AQ30" s="188">
        <f t="shared" si="23"/>
        <v>74.609001356863104</v>
      </c>
      <c r="AR30" s="188">
        <f t="shared" si="23"/>
        <v>74.634549179610715</v>
      </c>
      <c r="AS30" s="188">
        <f t="shared" si="23"/>
        <v>74.567796085314953</v>
      </c>
      <c r="AT30" s="188">
        <f t="shared" si="23"/>
        <v>74.734116206451972</v>
      </c>
      <c r="AU30" s="188">
        <f t="shared" si="24"/>
        <v>74.23017437691226</v>
      </c>
      <c r="AW30" s="188">
        <v>1600</v>
      </c>
      <c r="AX30" s="188">
        <f t="shared" si="0"/>
        <v>1.0734378978380895E-3</v>
      </c>
      <c r="AY30" s="188">
        <f t="shared" si="1"/>
        <v>5.1695264366650538E-3</v>
      </c>
      <c r="AZ30" s="188">
        <f t="shared" si="2"/>
        <v>-4.0960885388269643E-3</v>
      </c>
      <c r="BA30" s="188">
        <f t="shared" si="3"/>
        <v>0.45226219264883782</v>
      </c>
      <c r="BB30" s="188">
        <f t="shared" si="4"/>
        <v>-0.99461925199889822</v>
      </c>
      <c r="BC30" s="188">
        <f t="shared" si="5"/>
        <v>1.0864103928235608E-2</v>
      </c>
      <c r="BD30" s="188">
        <f t="shared" si="6"/>
        <v>5.4321053929422408E-3</v>
      </c>
      <c r="BE30" s="188">
        <f t="shared" si="25"/>
        <v>69.135136579466973</v>
      </c>
      <c r="BF30" s="188">
        <f t="shared" si="25"/>
        <v>69.135599963252915</v>
      </c>
      <c r="BG30" s="188">
        <f t="shared" si="25"/>
        <v>69.134753845963118</v>
      </c>
      <c r="BH30" s="188">
        <f t="shared" si="25"/>
        <v>69.136298827945708</v>
      </c>
      <c r="BI30" s="188">
        <f t="shared" si="25"/>
        <v>69.133477777969787</v>
      </c>
      <c r="BJ30" s="188">
        <f t="shared" si="25"/>
        <v>69.138628982770939</v>
      </c>
      <c r="BK30" s="188">
        <f t="shared" si="25"/>
        <v>69.129223317043369</v>
      </c>
      <c r="BL30" s="188">
        <f t="shared" si="8"/>
        <v>69.14639880761753</v>
      </c>
    </row>
    <row r="31" spans="1:64" s="188" customFormat="1" ht="12.95" customHeight="1">
      <c r="A31" s="21" t="s">
        <v>304</v>
      </c>
      <c r="B31" s="13" t="s">
        <v>95</v>
      </c>
      <c r="C31" s="124">
        <v>54023.419500000004</v>
      </c>
      <c r="D31" s="124">
        <v>1E-4</v>
      </c>
      <c r="E31" s="188">
        <f t="shared" si="11"/>
        <v>4790.9966994278275</v>
      </c>
      <c r="F31" s="188">
        <f t="shared" si="12"/>
        <v>4791</v>
      </c>
      <c r="G31" s="188">
        <f t="shared" si="26"/>
        <v>-2.2313000008580275E-3</v>
      </c>
      <c r="L31" s="188">
        <f t="shared" si="32"/>
        <v>-2.2313000008580275E-3</v>
      </c>
      <c r="O31" s="188">
        <f t="shared" ca="1" si="13"/>
        <v>-2.0985696163152573E-4</v>
      </c>
      <c r="Q31" s="189">
        <f t="shared" si="14"/>
        <v>39004.919500000004</v>
      </c>
      <c r="S31" s="190">
        <v>1</v>
      </c>
      <c r="Z31" s="188">
        <f t="shared" si="15"/>
        <v>4791</v>
      </c>
      <c r="AA31" s="188">
        <f t="shared" si="16"/>
        <v>5.6115560402995989E-3</v>
      </c>
      <c r="AB31" s="188">
        <f t="shared" si="27"/>
        <v>1.0088554512818048E-3</v>
      </c>
      <c r="AC31" s="188">
        <f t="shared" si="28"/>
        <v>-2.2313000008580275E-3</v>
      </c>
      <c r="AD31" s="188">
        <f t="shared" si="29"/>
        <v>-7.8428560411576264E-3</v>
      </c>
      <c r="AE31" s="188">
        <f t="shared" si="30"/>
        <v>6.151039088232267E-5</v>
      </c>
      <c r="AF31" s="188">
        <f t="shared" si="31"/>
        <v>-2.2313000008580275E-3</v>
      </c>
      <c r="AG31" s="190"/>
      <c r="AH31" s="188">
        <f t="shared" si="17"/>
        <v>-3.2401554521398323E-3</v>
      </c>
      <c r="AI31" s="188">
        <f t="shared" si="18"/>
        <v>0.49865494223720352</v>
      </c>
      <c r="AJ31" s="188">
        <f t="shared" si="19"/>
        <v>-0.94868180492930965</v>
      </c>
      <c r="AK31" s="188">
        <f t="shared" si="20"/>
        <v>0.22069266422599201</v>
      </c>
      <c r="AL31" s="188">
        <f t="shared" si="21"/>
        <v>-0.41467537460658971</v>
      </c>
      <c r="AM31" s="188">
        <f t="shared" si="22"/>
        <v>-0.21036075551690148</v>
      </c>
      <c r="AN31" s="188">
        <f t="shared" ref="AN31:AT40" si="33">$AU31+$AB$7*SIN(AO31)</f>
        <v>74.655954380985762</v>
      </c>
      <c r="AO31" s="188">
        <f t="shared" si="33"/>
        <v>74.65407651562667</v>
      </c>
      <c r="AP31" s="188">
        <f t="shared" si="33"/>
        <v>74.65872657370015</v>
      </c>
      <c r="AQ31" s="188">
        <f t="shared" si="33"/>
        <v>74.64717523122178</v>
      </c>
      <c r="AR31" s="188">
        <f t="shared" si="33"/>
        <v>74.675649743659591</v>
      </c>
      <c r="AS31" s="188">
        <f t="shared" si="33"/>
        <v>74.604027915951534</v>
      </c>
      <c r="AT31" s="188">
        <f t="shared" si="33"/>
        <v>74.776362942835334</v>
      </c>
      <c r="AU31" s="188">
        <f t="shared" si="24"/>
        <v>74.284925206610083</v>
      </c>
      <c r="AW31" s="188">
        <v>1800</v>
      </c>
      <c r="AX31" s="188">
        <f t="shared" si="0"/>
        <v>1.4989749199212738E-3</v>
      </c>
      <c r="AY31" s="188">
        <f t="shared" si="1"/>
        <v>5.4243852369585651E-3</v>
      </c>
      <c r="AZ31" s="188">
        <f t="shared" si="2"/>
        <v>-3.9254103170372912E-3</v>
      </c>
      <c r="BA31" s="188">
        <f t="shared" si="3"/>
        <v>0.45639328973053894</v>
      </c>
      <c r="BB31" s="188">
        <f t="shared" si="4"/>
        <v>-0.97669991573761783</v>
      </c>
      <c r="BC31" s="188">
        <f t="shared" si="5"/>
        <v>0.12337198647219613</v>
      </c>
      <c r="BD31" s="188">
        <f t="shared" si="6"/>
        <v>6.1764354236333474E-2</v>
      </c>
      <c r="BE31" s="188">
        <f t="shared" si="25"/>
        <v>69.342580611335777</v>
      </c>
      <c r="BF31" s="188">
        <f t="shared" si="25"/>
        <v>69.346918667657974</v>
      </c>
      <c r="BG31" s="188">
        <f t="shared" si="25"/>
        <v>69.338789111972602</v>
      </c>
      <c r="BH31" s="188">
        <f t="shared" si="25"/>
        <v>69.354036754250629</v>
      </c>
      <c r="BI31" s="188">
        <f t="shared" si="25"/>
        <v>69.32548199583907</v>
      </c>
      <c r="BJ31" s="188">
        <f t="shared" si="25"/>
        <v>69.379120002958672</v>
      </c>
      <c r="BK31" s="188">
        <f t="shared" si="25"/>
        <v>69.278872515740304</v>
      </c>
      <c r="BL31" s="188">
        <f t="shared" si="8"/>
        <v>69.46846251172235</v>
      </c>
    </row>
    <row r="32" spans="1:64" s="188" customFormat="1" ht="12.95" customHeight="1">
      <c r="A32" s="21" t="s">
        <v>305</v>
      </c>
      <c r="B32" s="13" t="s">
        <v>95</v>
      </c>
      <c r="C32" s="124">
        <v>54050.463300000003</v>
      </c>
      <c r="D32" s="124">
        <v>2.5999999999999999E-3</v>
      </c>
      <c r="E32" s="188">
        <f t="shared" si="11"/>
        <v>4831.0002909615696</v>
      </c>
      <c r="F32" s="188">
        <f t="shared" si="12"/>
        <v>4831</v>
      </c>
      <c r="G32" s="188">
        <f t="shared" si="26"/>
        <v>1.9669999892357737E-4</v>
      </c>
      <c r="L32" s="188">
        <f t="shared" si="32"/>
        <v>1.9669999892357737E-4</v>
      </c>
      <c r="O32" s="188">
        <f t="shared" ca="1" si="13"/>
        <v>-1.870082275155947E-4</v>
      </c>
      <c r="Q32" s="189">
        <f t="shared" si="14"/>
        <v>39031.963300000003</v>
      </c>
      <c r="S32" s="190">
        <v>1</v>
      </c>
      <c r="Z32" s="188">
        <f t="shared" si="15"/>
        <v>4831</v>
      </c>
      <c r="AA32" s="188">
        <f t="shared" si="16"/>
        <v>5.5397557216091825E-3</v>
      </c>
      <c r="AB32" s="188">
        <f t="shared" si="27"/>
        <v>3.5496119405636507E-3</v>
      </c>
      <c r="AC32" s="188">
        <f t="shared" si="28"/>
        <v>1.9669999892357737E-4</v>
      </c>
      <c r="AD32" s="188">
        <f t="shared" si="29"/>
        <v>-5.3430557226856051E-3</v>
      </c>
      <c r="AE32" s="188">
        <f t="shared" si="30"/>
        <v>2.8548244455723393E-5</v>
      </c>
      <c r="AF32" s="188">
        <f t="shared" si="31"/>
        <v>1.9669999892357737E-4</v>
      </c>
      <c r="AG32" s="190"/>
      <c r="AH32" s="188">
        <f t="shared" si="17"/>
        <v>-3.3529119416400733E-3</v>
      </c>
      <c r="AI32" s="188">
        <f t="shared" si="18"/>
        <v>0.49285348386861261</v>
      </c>
      <c r="AJ32" s="188">
        <f t="shared" si="19"/>
        <v>-0.95691003167726207</v>
      </c>
      <c r="AK32" s="188">
        <f t="shared" si="20"/>
        <v>0.2070133574486068</v>
      </c>
      <c r="AL32" s="188">
        <f t="shared" si="21"/>
        <v>-0.38754878615977556</v>
      </c>
      <c r="AM32" s="188">
        <f t="shared" si="22"/>
        <v>-0.19623669562053203</v>
      </c>
      <c r="AN32" s="188">
        <f t="shared" si="33"/>
        <v>74.701736265309478</v>
      </c>
      <c r="AO32" s="188">
        <f t="shared" si="33"/>
        <v>74.699380496372655</v>
      </c>
      <c r="AP32" s="188">
        <f t="shared" si="33"/>
        <v>74.704984787526897</v>
      </c>
      <c r="AQ32" s="188">
        <f t="shared" si="33"/>
        <v>74.691608764458991</v>
      </c>
      <c r="AR32" s="188">
        <f t="shared" si="33"/>
        <v>74.723292127222237</v>
      </c>
      <c r="AS32" s="188">
        <f t="shared" si="33"/>
        <v>74.646793518450522</v>
      </c>
      <c r="AT32" s="188">
        <f t="shared" si="33"/>
        <v>74.824182491487335</v>
      </c>
      <c r="AU32" s="188">
        <f t="shared" si="24"/>
        <v>74.349337947431053</v>
      </c>
      <c r="AW32" s="188">
        <v>2000</v>
      </c>
      <c r="AX32" s="188">
        <f t="shared" si="0"/>
        <v>2.0994310317749903E-3</v>
      </c>
      <c r="AY32" s="188">
        <f t="shared" si="1"/>
        <v>5.6760246257288082E-3</v>
      </c>
      <c r="AZ32" s="188">
        <f t="shared" si="2"/>
        <v>-3.5765935939538179E-3</v>
      </c>
      <c r="BA32" s="188">
        <f t="shared" si="3"/>
        <v>0.46799353528254473</v>
      </c>
      <c r="BB32" s="188">
        <f t="shared" si="4"/>
        <v>-0.9449328239936754</v>
      </c>
      <c r="BC32" s="188">
        <f t="shared" si="5"/>
        <v>0.2404869515767892</v>
      </c>
      <c r="BD32" s="188">
        <f t="shared" si="6"/>
        <v>0.12082636024289142</v>
      </c>
      <c r="BE32" s="188">
        <f t="shared" ref="BE32:BK41" si="34">$BL32+$AB$7*SIN(BF32)</f>
        <v>69.554867545418759</v>
      </c>
      <c r="BF32" s="188">
        <f t="shared" si="34"/>
        <v>69.559768789023636</v>
      </c>
      <c r="BG32" s="188">
        <f t="shared" si="34"/>
        <v>69.5498801483633</v>
      </c>
      <c r="BH32" s="188">
        <f t="shared" si="34"/>
        <v>69.569879327605264</v>
      </c>
      <c r="BI32" s="188">
        <f t="shared" si="34"/>
        <v>69.529622449033369</v>
      </c>
      <c r="BJ32" s="188">
        <f t="shared" si="34"/>
        <v>69.611482066807255</v>
      </c>
      <c r="BK32" s="188">
        <f t="shared" si="34"/>
        <v>69.448017547624886</v>
      </c>
      <c r="BL32" s="188">
        <f t="shared" si="8"/>
        <v>69.790526215827185</v>
      </c>
    </row>
    <row r="33" spans="1:64" s="188" customFormat="1" ht="12.95" customHeight="1">
      <c r="A33" s="21" t="s">
        <v>306</v>
      </c>
      <c r="B33" s="13" t="s">
        <v>95</v>
      </c>
      <c r="C33" s="124">
        <v>54380.365100000003</v>
      </c>
      <c r="D33" s="124">
        <v>5.0000000000000001E-4</v>
      </c>
      <c r="E33" s="188">
        <f t="shared" si="11"/>
        <v>5318.9959444365486</v>
      </c>
      <c r="F33" s="188">
        <f t="shared" si="12"/>
        <v>5319</v>
      </c>
      <c r="G33" s="188">
        <f t="shared" si="26"/>
        <v>-2.7417000019340776E-3</v>
      </c>
      <c r="L33" s="188">
        <f t="shared" si="32"/>
        <v>-2.7417000019340776E-3</v>
      </c>
      <c r="O33" s="188">
        <f t="shared" ca="1" si="13"/>
        <v>9.1746328698765877E-5</v>
      </c>
      <c r="Q33" s="189">
        <f t="shared" si="14"/>
        <v>39361.865100000003</v>
      </c>
      <c r="S33" s="190">
        <v>1</v>
      </c>
      <c r="Z33" s="188">
        <f t="shared" si="15"/>
        <v>5319</v>
      </c>
      <c r="AA33" s="188">
        <f t="shared" si="16"/>
        <v>5.2832725931439605E-3</v>
      </c>
      <c r="AB33" s="188">
        <f t="shared" si="27"/>
        <v>1.356991271416916E-3</v>
      </c>
      <c r="AC33" s="188">
        <f t="shared" si="28"/>
        <v>-2.7417000019340776E-3</v>
      </c>
      <c r="AD33" s="188">
        <f t="shared" si="29"/>
        <v>-8.0249725950780372E-3</v>
      </c>
      <c r="AE33" s="188">
        <f t="shared" si="30"/>
        <v>6.4400185151753528E-5</v>
      </c>
      <c r="AF33" s="188">
        <f t="shared" si="31"/>
        <v>-2.7417000019340776E-3</v>
      </c>
      <c r="AG33" s="190"/>
      <c r="AH33" s="188">
        <f t="shared" si="17"/>
        <v>-4.0986912733509935E-3</v>
      </c>
      <c r="AI33" s="188">
        <f t="shared" si="18"/>
        <v>0.45452193420880005</v>
      </c>
      <c r="AJ33" s="188">
        <f t="shared" si="19"/>
        <v>-0.99999900953010434</v>
      </c>
      <c r="AK33" s="188">
        <f t="shared" si="20"/>
        <v>5.0057953684100084E-2</v>
      </c>
      <c r="AL33" s="188">
        <f t="shared" si="21"/>
        <v>-9.1512639834762058E-2</v>
      </c>
      <c r="AM33" s="188">
        <f t="shared" si="22"/>
        <v>-4.5788279115014562E-2</v>
      </c>
      <c r="AN33" s="188">
        <f t="shared" si="33"/>
        <v>75.229209805076991</v>
      </c>
      <c r="AO33" s="188">
        <f t="shared" si="33"/>
        <v>75.225697765169286</v>
      </c>
      <c r="AP33" s="188">
        <f t="shared" si="33"/>
        <v>75.232202264100835</v>
      </c>
      <c r="AQ33" s="188">
        <f t="shared" si="33"/>
        <v>75.2201497475899</v>
      </c>
      <c r="AR33" s="188">
        <f t="shared" si="33"/>
        <v>75.242463197200621</v>
      </c>
      <c r="AS33" s="188">
        <f t="shared" si="33"/>
        <v>75.201082711875898</v>
      </c>
      <c r="AT33" s="188">
        <f t="shared" si="33"/>
        <v>75.277608481873742</v>
      </c>
      <c r="AU33" s="188">
        <f t="shared" si="24"/>
        <v>75.135173385446834</v>
      </c>
      <c r="AW33" s="188">
        <v>2200</v>
      </c>
      <c r="AX33" s="188">
        <f t="shared" si="0"/>
        <v>2.8799690227834887E-3</v>
      </c>
      <c r="AY33" s="188">
        <f t="shared" si="1"/>
        <v>5.9244446029757874E-3</v>
      </c>
      <c r="AZ33" s="188">
        <f t="shared" si="2"/>
        <v>-3.0444755801922988E-3</v>
      </c>
      <c r="BA33" s="188">
        <f t="shared" si="3"/>
        <v>0.48858098199252675</v>
      </c>
      <c r="BB33" s="188">
        <f t="shared" si="4"/>
        <v>-0.89637256339276572</v>
      </c>
      <c r="BC33" s="188">
        <f t="shared" si="5"/>
        <v>0.36635842271205032</v>
      </c>
      <c r="BD33" s="188">
        <f t="shared" si="6"/>
        <v>0.18525592565126395</v>
      </c>
      <c r="BE33" s="188">
        <f t="shared" si="34"/>
        <v>69.775396498917928</v>
      </c>
      <c r="BF33" s="188">
        <f t="shared" si="34"/>
        <v>69.778153346435687</v>
      </c>
      <c r="BG33" s="188">
        <f t="shared" si="34"/>
        <v>69.771782918092683</v>
      </c>
      <c r="BH33" s="188">
        <f t="shared" si="34"/>
        <v>69.786551849431802</v>
      </c>
      <c r="BI33" s="188">
        <f t="shared" si="34"/>
        <v>69.752564903183114</v>
      </c>
      <c r="BJ33" s="188">
        <f t="shared" si="34"/>
        <v>69.832210009649359</v>
      </c>
      <c r="BK33" s="188">
        <f t="shared" si="34"/>
        <v>69.652383276814732</v>
      </c>
      <c r="BL33" s="188">
        <f t="shared" si="8"/>
        <v>70.112589919932006</v>
      </c>
    </row>
    <row r="34" spans="1:64" s="188" customFormat="1" ht="12.95" customHeight="1">
      <c r="A34" s="21" t="s">
        <v>306</v>
      </c>
      <c r="B34" s="13" t="s">
        <v>97</v>
      </c>
      <c r="C34" s="124">
        <v>54381.378100000002</v>
      </c>
      <c r="D34" s="124">
        <v>5.0000000000000001E-4</v>
      </c>
      <c r="E34" s="188">
        <f t="shared" si="11"/>
        <v>5320.4943891160556</v>
      </c>
      <c r="F34" s="188">
        <f t="shared" si="12"/>
        <v>5320.5</v>
      </c>
      <c r="G34" s="188">
        <f t="shared" si="26"/>
        <v>-3.7931499973637983E-3</v>
      </c>
      <c r="L34" s="188">
        <f t="shared" si="32"/>
        <v>-3.7931499973637983E-3</v>
      </c>
      <c r="O34" s="188">
        <f t="shared" ca="1" si="13"/>
        <v>9.2603156228113475E-5</v>
      </c>
      <c r="Q34" s="189">
        <f t="shared" si="14"/>
        <v>39362.878100000002</v>
      </c>
      <c r="S34" s="190">
        <v>1</v>
      </c>
      <c r="Z34" s="188">
        <f t="shared" si="15"/>
        <v>5320.5</v>
      </c>
      <c r="AA34" s="188">
        <f t="shared" si="16"/>
        <v>5.2841672950943224E-3</v>
      </c>
      <c r="AB34" s="188">
        <f t="shared" si="27"/>
        <v>3.061210101067335E-4</v>
      </c>
      <c r="AC34" s="188">
        <f t="shared" si="28"/>
        <v>-3.7931499973637983E-3</v>
      </c>
      <c r="AD34" s="188">
        <f t="shared" si="29"/>
        <v>-9.0773172924581216E-3</v>
      </c>
      <c r="AE34" s="188">
        <f t="shared" si="30"/>
        <v>8.2397689227959242E-5</v>
      </c>
      <c r="AF34" s="188">
        <f t="shared" si="31"/>
        <v>-3.7931499973637983E-3</v>
      </c>
      <c r="AG34" s="190"/>
      <c r="AH34" s="188">
        <f t="shared" si="17"/>
        <v>-4.0992710074705318E-3</v>
      </c>
      <c r="AI34" s="188">
        <f t="shared" si="18"/>
        <v>0.45447971279591837</v>
      </c>
      <c r="AJ34" s="188">
        <f t="shared" si="19"/>
        <v>-0.99999745789083017</v>
      </c>
      <c r="AK34" s="188">
        <f t="shared" si="20"/>
        <v>4.9595717911171296E-2</v>
      </c>
      <c r="AL34" s="188">
        <f t="shared" si="21"/>
        <v>-9.0665276969361344E-2</v>
      </c>
      <c r="AM34" s="188">
        <f t="shared" si="22"/>
        <v>-4.5363717616951918E-2</v>
      </c>
      <c r="AN34" s="188">
        <f t="shared" si="33"/>
        <v>75.230769600480798</v>
      </c>
      <c r="AO34" s="188">
        <f t="shared" si="33"/>
        <v>75.227283206525939</v>
      </c>
      <c r="AP34" s="188">
        <f t="shared" si="33"/>
        <v>75.233738493357862</v>
      </c>
      <c r="AQ34" s="188">
        <f t="shared" si="33"/>
        <v>75.221780440854872</v>
      </c>
      <c r="AR34" s="188">
        <f t="shared" si="33"/>
        <v>75.243913279019011</v>
      </c>
      <c r="AS34" s="188">
        <f t="shared" si="33"/>
        <v>75.202879612278196</v>
      </c>
      <c r="AT34" s="188">
        <f t="shared" si="33"/>
        <v>75.278745932610434</v>
      </c>
      <c r="AU34" s="188">
        <f t="shared" si="24"/>
        <v>75.13758886322762</v>
      </c>
      <c r="AW34" s="188">
        <v>2400</v>
      </c>
      <c r="AX34" s="188">
        <f t="shared" ref="AX34:AX65" si="35">AB$3+AB$4*AW34+AB$5*AW34^2+AZ34</f>
        <v>3.844934119108192E-3</v>
      </c>
      <c r="AY34" s="188">
        <f t="shared" ref="AY34:AY65" si="36">AB$3+AB$4*AW34+AB$5*AW34^2</f>
        <v>6.1696451686995002E-3</v>
      </c>
      <c r="AZ34" s="188">
        <f t="shared" ref="AZ34:AZ65" si="37">$AB$6*($AB$11/BA34*BB34+$AB$12)</f>
        <v>-2.3247110495913082E-3</v>
      </c>
      <c r="BA34" s="188">
        <f t="shared" ref="BA34:BA65" si="38">1+$AB$7*COS(BC34)</f>
        <v>0.52095190605062314</v>
      </c>
      <c r="BB34" s="188">
        <f t="shared" ref="BB34:BB65" si="39">SIN(BC34+RADIANS($AB$9))</f>
        <v>-0.82577271489691206</v>
      </c>
      <c r="BC34" s="188">
        <f t="shared" ref="BC34:BC65" si="40">2*ATAN(BD34)</f>
        <v>0.5063053447289293</v>
      </c>
      <c r="BD34" s="188">
        <f t="shared" ref="BD34:BD65" si="41">SQRT((1+$AB$7)/(1-$AB$7))*TAN(BE34/2)</f>
        <v>0.25870286296197581</v>
      </c>
      <c r="BE34" s="188">
        <f t="shared" si="34"/>
        <v>70.00780526147895</v>
      </c>
      <c r="BF34" s="188">
        <f t="shared" si="34"/>
        <v>70.008502174835726</v>
      </c>
      <c r="BG34" s="188">
        <f t="shared" si="34"/>
        <v>70.006474667490082</v>
      </c>
      <c r="BH34" s="188">
        <f t="shared" si="34"/>
        <v>70.012387500002191</v>
      </c>
      <c r="BI34" s="188">
        <f t="shared" si="34"/>
        <v>69.99526300200823</v>
      </c>
      <c r="BJ34" s="188">
        <f t="shared" si="34"/>
        <v>70.045915785336035</v>
      </c>
      <c r="BK34" s="188">
        <f t="shared" si="34"/>
        <v>69.90407276852477</v>
      </c>
      <c r="BL34" s="188">
        <f t="shared" ref="BL34:BL65" si="42">RADIANS($AB$9)+$AB$18*(AW34-AB$15)</f>
        <v>70.434653624036841</v>
      </c>
    </row>
    <row r="35" spans="1:64" s="188" customFormat="1" ht="12.95" customHeight="1">
      <c r="A35" s="21" t="s">
        <v>307</v>
      </c>
      <c r="B35" s="13" t="s">
        <v>97</v>
      </c>
      <c r="C35" s="124">
        <v>54433.433599999997</v>
      </c>
      <c r="D35" s="124">
        <v>2.9999999999999997E-4</v>
      </c>
      <c r="E35" s="188">
        <f t="shared" si="11"/>
        <v>5397.4956596137135</v>
      </c>
      <c r="F35" s="188">
        <f t="shared" si="12"/>
        <v>5397.5</v>
      </c>
      <c r="G35" s="188">
        <f t="shared" si="26"/>
        <v>-2.9342500056372955E-3</v>
      </c>
      <c r="L35" s="188">
        <f t="shared" si="32"/>
        <v>-2.9342500056372955E-3</v>
      </c>
      <c r="O35" s="188">
        <f t="shared" ca="1" si="13"/>
        <v>1.3658696940128078E-4</v>
      </c>
      <c r="Q35" s="189">
        <f t="shared" si="14"/>
        <v>39414.933599999997</v>
      </c>
      <c r="S35" s="190">
        <v>1</v>
      </c>
      <c r="Z35" s="188">
        <f t="shared" si="15"/>
        <v>5397.5</v>
      </c>
      <c r="AA35" s="188">
        <f t="shared" si="16"/>
        <v>5.3432827478458534E-3</v>
      </c>
      <c r="AB35" s="188">
        <f t="shared" si="27"/>
        <v>1.1813500206747209E-3</v>
      </c>
      <c r="AC35" s="188">
        <f t="shared" si="28"/>
        <v>-2.9342500056372955E-3</v>
      </c>
      <c r="AD35" s="188">
        <f t="shared" si="29"/>
        <v>-8.277532753483148E-3</v>
      </c>
      <c r="AE35" s="188">
        <f t="shared" si="30"/>
        <v>6.8517548484986306E-5</v>
      </c>
      <c r="AF35" s="188">
        <f t="shared" si="31"/>
        <v>-2.9342500056372955E-3</v>
      </c>
      <c r="AG35" s="190"/>
      <c r="AH35" s="188">
        <f t="shared" si="17"/>
        <v>-4.1156000263120164E-3</v>
      </c>
      <c r="AI35" s="188">
        <f t="shared" si="18"/>
        <v>0.45284479196956062</v>
      </c>
      <c r="AJ35" s="188">
        <f t="shared" si="19"/>
        <v>-0.99896358942932462</v>
      </c>
      <c r="AK35" s="188">
        <f t="shared" si="20"/>
        <v>2.5947973167760412E-2</v>
      </c>
      <c r="AL35" s="188">
        <f t="shared" si="21"/>
        <v>-4.7387919966001613E-2</v>
      </c>
      <c r="AM35" s="188">
        <f t="shared" si="22"/>
        <v>-2.3698394938171032E-2</v>
      </c>
      <c r="AN35" s="188">
        <f t="shared" si="33"/>
        <v>75.310595360793087</v>
      </c>
      <c r="AO35" s="188">
        <f t="shared" si="33"/>
        <v>75.308628430152737</v>
      </c>
      <c r="AP35" s="188">
        <f t="shared" si="33"/>
        <v>75.312233110588551</v>
      </c>
      <c r="AQ35" s="188">
        <f t="shared" si="33"/>
        <v>75.305626131619235</v>
      </c>
      <c r="AR35" s="188">
        <f t="shared" si="33"/>
        <v>75.31773310724023</v>
      </c>
      <c r="AS35" s="188">
        <f t="shared" si="33"/>
        <v>75.295537332213101</v>
      </c>
      <c r="AT35" s="188">
        <f t="shared" si="33"/>
        <v>75.336198172753271</v>
      </c>
      <c r="AU35" s="188">
        <f t="shared" si="24"/>
        <v>75.261583389307972</v>
      </c>
      <c r="AW35" s="188">
        <v>2600</v>
      </c>
      <c r="AX35" s="188">
        <f t="shared" si="35"/>
        <v>5.0012009111271545E-3</v>
      </c>
      <c r="AY35" s="188">
        <f t="shared" si="36"/>
        <v>6.4116263228999474E-3</v>
      </c>
      <c r="AZ35" s="188">
        <f t="shared" si="37"/>
        <v>-1.4104254117727928E-3</v>
      </c>
      <c r="BA35" s="188">
        <f t="shared" si="38"/>
        <v>0.57038760132618682</v>
      </c>
      <c r="BB35" s="188">
        <f t="shared" si="39"/>
        <v>-0.72334598856710142</v>
      </c>
      <c r="BC35" s="188">
        <f t="shared" si="40"/>
        <v>0.66924028102675159</v>
      </c>
      <c r="BD35" s="188">
        <f t="shared" si="41"/>
        <v>0.34769527713425868</v>
      </c>
      <c r="BE35" s="188">
        <f t="shared" si="34"/>
        <v>70.258253705721984</v>
      </c>
      <c r="BF35" s="188">
        <f t="shared" si="34"/>
        <v>70.258290743962093</v>
      </c>
      <c r="BG35" s="188">
        <f t="shared" si="34"/>
        <v>70.258127699463117</v>
      </c>
      <c r="BH35" s="188">
        <f t="shared" si="34"/>
        <v>70.25884586830604</v>
      </c>
      <c r="BI35" s="188">
        <f t="shared" si="34"/>
        <v>70.255690957065354</v>
      </c>
      <c r="BJ35" s="188">
        <f t="shared" si="34"/>
        <v>70.269717662055058</v>
      </c>
      <c r="BK35" s="188">
        <f t="shared" si="34"/>
        <v>70.210322712109061</v>
      </c>
      <c r="BL35" s="188">
        <f t="shared" si="42"/>
        <v>70.756717328141676</v>
      </c>
    </row>
    <row r="36" spans="1:64" s="188" customFormat="1" ht="12.95" customHeight="1">
      <c r="A36" s="21" t="s">
        <v>306</v>
      </c>
      <c r="B36" s="13" t="s">
        <v>97</v>
      </c>
      <c r="C36" s="124">
        <v>54715.338799999998</v>
      </c>
      <c r="D36" s="124">
        <v>4.0000000000000002E-4</v>
      </c>
      <c r="E36" s="188">
        <f t="shared" si="11"/>
        <v>5814.4940278917738</v>
      </c>
      <c r="F36" s="188">
        <f t="shared" si="12"/>
        <v>5814.5</v>
      </c>
      <c r="G36" s="188">
        <f t="shared" si="26"/>
        <v>-4.0373500014538877E-3</v>
      </c>
      <c r="L36" s="188">
        <f t="shared" si="32"/>
        <v>-4.0373500014538877E-3</v>
      </c>
      <c r="O36" s="188">
        <f t="shared" ca="1" si="13"/>
        <v>3.7478502255986357E-4</v>
      </c>
      <c r="Q36" s="189">
        <f t="shared" si="14"/>
        <v>39696.838799999998</v>
      </c>
      <c r="S36" s="190">
        <v>1</v>
      </c>
      <c r="Z36" s="188">
        <f t="shared" si="15"/>
        <v>5814.5</v>
      </c>
      <c r="AA36" s="188">
        <f t="shared" si="16"/>
        <v>6.1080098871977686E-3</v>
      </c>
      <c r="AB36" s="188">
        <f t="shared" si="27"/>
        <v>-2.8619111407977415E-4</v>
      </c>
      <c r="AC36" s="188">
        <f t="shared" si="28"/>
        <v>-4.0373500014538877E-3</v>
      </c>
      <c r="AD36" s="188">
        <f t="shared" si="29"/>
        <v>-1.0145359888651655E-2</v>
      </c>
      <c r="AE36" s="188">
        <f t="shared" si="30"/>
        <v>1.0292832727026193E-4</v>
      </c>
      <c r="AF36" s="188">
        <f t="shared" si="31"/>
        <v>-4.0373500014538877E-3</v>
      </c>
      <c r="AG36" s="190"/>
      <c r="AH36" s="188">
        <f t="shared" si="17"/>
        <v>-3.7511588873741135E-3</v>
      </c>
      <c r="AI36" s="188">
        <f t="shared" si="18"/>
        <v>0.4619352851474936</v>
      </c>
      <c r="AJ36" s="188">
        <f t="shared" si="19"/>
        <v>-0.96065539475461914</v>
      </c>
      <c r="AK36" s="188">
        <f t="shared" si="20"/>
        <v>-0.10265710699722237</v>
      </c>
      <c r="AL36" s="188">
        <f t="shared" si="21"/>
        <v>0.18852384443552928</v>
      </c>
      <c r="AM36" s="188">
        <f t="shared" si="22"/>
        <v>9.4542100179875632E-2</v>
      </c>
      <c r="AN36" s="188">
        <f t="shared" si="33"/>
        <v>75.744528029057435</v>
      </c>
      <c r="AO36" s="188">
        <f t="shared" si="33"/>
        <v>75.749640807566337</v>
      </c>
      <c r="AP36" s="188">
        <f t="shared" si="33"/>
        <v>75.739717335915344</v>
      </c>
      <c r="AQ36" s="188">
        <f t="shared" si="33"/>
        <v>75.759011021733812</v>
      </c>
      <c r="AR36" s="188">
        <f t="shared" si="33"/>
        <v>75.721620123360836</v>
      </c>
      <c r="AS36" s="188">
        <f t="shared" si="33"/>
        <v>75.79456834673519</v>
      </c>
      <c r="AT36" s="188">
        <f t="shared" si="33"/>
        <v>75.653875302551398</v>
      </c>
      <c r="AU36" s="188">
        <f t="shared" si="24"/>
        <v>75.933086212366547</v>
      </c>
      <c r="AW36" s="188">
        <v>2800</v>
      </c>
      <c r="AX36" s="188">
        <f t="shared" si="35"/>
        <v>6.3585505689218568E-3</v>
      </c>
      <c r="AY36" s="188">
        <f t="shared" si="36"/>
        <v>6.6503880655771298E-3</v>
      </c>
      <c r="AZ36" s="188">
        <f t="shared" si="37"/>
        <v>-2.9183749665527309E-4</v>
      </c>
      <c r="BA36" s="188">
        <f t="shared" si="38"/>
        <v>0.64738471090691185</v>
      </c>
      <c r="BB36" s="188">
        <f t="shared" si="39"/>
        <v>-0.56994636847042701</v>
      </c>
      <c r="BC36" s="188">
        <f t="shared" si="40"/>
        <v>0.87143564490859604</v>
      </c>
      <c r="BD36" s="188">
        <f t="shared" si="41"/>
        <v>0.46555976525482329</v>
      </c>
      <c r="BE36" s="188">
        <f t="shared" si="34"/>
        <v>70.537061742178253</v>
      </c>
      <c r="BF36" s="188">
        <f t="shared" si="34"/>
        <v>70.537061621292921</v>
      </c>
      <c r="BG36" s="188">
        <f t="shared" si="34"/>
        <v>70.537063110161228</v>
      </c>
      <c r="BH36" s="188">
        <f t="shared" si="34"/>
        <v>70.537044773740135</v>
      </c>
      <c r="BI36" s="188">
        <f t="shared" si="34"/>
        <v>70.53727075571031</v>
      </c>
      <c r="BJ36" s="188">
        <f t="shared" si="34"/>
        <v>70.534509079041499</v>
      </c>
      <c r="BK36" s="188">
        <f t="shared" si="34"/>
        <v>70.572759261076271</v>
      </c>
      <c r="BL36" s="188">
        <f t="shared" si="42"/>
        <v>71.078781032246496</v>
      </c>
    </row>
    <row r="37" spans="1:64" s="188" customFormat="1" ht="12.95" customHeight="1">
      <c r="A37" s="21" t="s">
        <v>307</v>
      </c>
      <c r="B37" s="13" t="s">
        <v>97</v>
      </c>
      <c r="C37" s="124">
        <v>54783.619500000001</v>
      </c>
      <c r="D37" s="124">
        <v>2.0000000000000001E-4</v>
      </c>
      <c r="E37" s="188">
        <f t="shared" si="11"/>
        <v>5915.4958557576128</v>
      </c>
      <c r="F37" s="188">
        <f t="shared" si="12"/>
        <v>5915.5</v>
      </c>
      <c r="G37" s="188">
        <f t="shared" si="26"/>
        <v>-2.8016500000376254E-3</v>
      </c>
      <c r="L37" s="188">
        <f t="shared" si="32"/>
        <v>-2.8016500000376254E-3</v>
      </c>
      <c r="O37" s="188">
        <f t="shared" ca="1" si="13"/>
        <v>4.3247807620258984E-4</v>
      </c>
      <c r="Q37" s="189">
        <f t="shared" si="14"/>
        <v>39765.119500000001</v>
      </c>
      <c r="S37" s="190">
        <v>1</v>
      </c>
      <c r="Z37" s="188">
        <f t="shared" si="15"/>
        <v>5915.5</v>
      </c>
      <c r="AA37" s="188">
        <f t="shared" si="16"/>
        <v>6.4079090655582132E-3</v>
      </c>
      <c r="AB37" s="188">
        <f t="shared" si="27"/>
        <v>7.4445605941340269E-4</v>
      </c>
      <c r="AC37" s="188">
        <f t="shared" si="28"/>
        <v>-2.8016500000376254E-3</v>
      </c>
      <c r="AD37" s="188">
        <f t="shared" si="29"/>
        <v>-9.2095590655958386E-3</v>
      </c>
      <c r="AE37" s="188">
        <f t="shared" si="30"/>
        <v>8.481597818269849E-5</v>
      </c>
      <c r="AF37" s="188">
        <f t="shared" si="31"/>
        <v>-2.8016500000376254E-3</v>
      </c>
      <c r="AG37" s="190"/>
      <c r="AH37" s="188">
        <f t="shared" si="17"/>
        <v>-3.5461060594510281E-3</v>
      </c>
      <c r="AI37" s="188">
        <f t="shared" si="18"/>
        <v>0.46909153496148659</v>
      </c>
      <c r="AJ37" s="188">
        <f t="shared" si="19"/>
        <v>-0.94219190426166521</v>
      </c>
      <c r="AK37" s="188">
        <f t="shared" si="20"/>
        <v>-0.13486408245636713</v>
      </c>
      <c r="AL37" s="188">
        <f t="shared" si="21"/>
        <v>0.24876340156374457</v>
      </c>
      <c r="AM37" s="188">
        <f t="shared" si="22"/>
        <v>0.1250271236105871</v>
      </c>
      <c r="AN37" s="188">
        <f t="shared" si="33"/>
        <v>75.852831372280036</v>
      </c>
      <c r="AO37" s="188">
        <f t="shared" si="33"/>
        <v>75.857644133547296</v>
      </c>
      <c r="AP37" s="188">
        <f t="shared" si="33"/>
        <v>75.847865108947346</v>
      </c>
      <c r="AQ37" s="188">
        <f t="shared" si="33"/>
        <v>75.867784918208088</v>
      </c>
      <c r="AR37" s="188">
        <f t="shared" si="33"/>
        <v>75.827408600800126</v>
      </c>
      <c r="AS37" s="188">
        <f t="shared" si="33"/>
        <v>75.910130029577104</v>
      </c>
      <c r="AT37" s="188">
        <f t="shared" si="33"/>
        <v>75.74389169854534</v>
      </c>
      <c r="AU37" s="188">
        <f t="shared" si="24"/>
        <v>76.095728382939484</v>
      </c>
      <c r="AW37" s="188">
        <v>3000</v>
      </c>
      <c r="AX37" s="188">
        <f t="shared" si="35"/>
        <v>7.9180555626037433E-3</v>
      </c>
      <c r="AY37" s="188">
        <f t="shared" si="36"/>
        <v>6.8859303967310449E-3</v>
      </c>
      <c r="AZ37" s="188">
        <f t="shared" si="37"/>
        <v>1.0321251658726978E-3</v>
      </c>
      <c r="BA37" s="188">
        <f t="shared" si="38"/>
        <v>0.7740498803591509</v>
      </c>
      <c r="BB37" s="188">
        <f t="shared" si="39"/>
        <v>-0.32618638758554497</v>
      </c>
      <c r="BC37" s="188">
        <f t="shared" si="40"/>
        <v>1.1456097405260224</v>
      </c>
      <c r="BD37" s="188">
        <f t="shared" si="41"/>
        <v>0.64493291445328571</v>
      </c>
      <c r="BE37" s="188">
        <f t="shared" si="34"/>
        <v>70.861505133880399</v>
      </c>
      <c r="BF37" s="188">
        <f t="shared" si="34"/>
        <v>70.861506432039732</v>
      </c>
      <c r="BG37" s="188">
        <f t="shared" si="34"/>
        <v>70.861519991651576</v>
      </c>
      <c r="BH37" s="188">
        <f t="shared" si="34"/>
        <v>70.86166156346188</v>
      </c>
      <c r="BI37" s="188">
        <f t="shared" si="34"/>
        <v>70.863132990238071</v>
      </c>
      <c r="BJ37" s="188">
        <f t="shared" si="34"/>
        <v>70.877766448112297</v>
      </c>
      <c r="BK37" s="188">
        <f t="shared" si="34"/>
        <v>70.987230813203581</v>
      </c>
      <c r="BL37" s="188">
        <f t="shared" si="42"/>
        <v>71.400844736351331</v>
      </c>
    </row>
    <row r="38" spans="1:64" s="188" customFormat="1" ht="12.95" customHeight="1">
      <c r="A38" s="21" t="s">
        <v>301</v>
      </c>
      <c r="B38" s="13" t="s">
        <v>95</v>
      </c>
      <c r="C38" s="124">
        <v>54829.932399999998</v>
      </c>
      <c r="D38" s="124">
        <v>5.0000000000000001E-4</v>
      </c>
      <c r="E38" s="188">
        <f t="shared" si="11"/>
        <v>5984.0025868509865</v>
      </c>
      <c r="F38" s="188">
        <f t="shared" si="12"/>
        <v>5984</v>
      </c>
      <c r="G38" s="188">
        <f t="shared" si="26"/>
        <v>1.748799993947614E-3</v>
      </c>
      <c r="L38" s="188">
        <f t="shared" si="32"/>
        <v>1.748799993947614E-3</v>
      </c>
      <c r="O38" s="188">
        <f t="shared" ca="1" si="13"/>
        <v>4.716065333761222E-4</v>
      </c>
      <c r="Q38" s="189">
        <f t="shared" si="14"/>
        <v>39811.432399999998</v>
      </c>
      <c r="S38" s="190">
        <v>1</v>
      </c>
      <c r="Z38" s="188">
        <f t="shared" si="15"/>
        <v>5984</v>
      </c>
      <c r="AA38" s="188">
        <f t="shared" si="16"/>
        <v>6.6374725295870376E-3</v>
      </c>
      <c r="AB38" s="188">
        <f t="shared" si="27"/>
        <v>5.1292018272881337E-3</v>
      </c>
      <c r="AC38" s="188">
        <f t="shared" si="28"/>
        <v>1.748799993947614E-3</v>
      </c>
      <c r="AD38" s="188">
        <f t="shared" si="29"/>
        <v>-4.8886725356394236E-3</v>
      </c>
      <c r="AE38" s="188">
        <f t="shared" si="30"/>
        <v>2.3899119160715193E-5</v>
      </c>
      <c r="AF38" s="188">
        <f t="shared" si="31"/>
        <v>1.748799993947614E-3</v>
      </c>
      <c r="AG38" s="190"/>
      <c r="AH38" s="188">
        <f t="shared" si="17"/>
        <v>-3.3804018333405202E-3</v>
      </c>
      <c r="AI38" s="188">
        <f t="shared" si="18"/>
        <v>0.4752420221121888</v>
      </c>
      <c r="AJ38" s="188">
        <f t="shared" si="19"/>
        <v>-0.92724517061149614</v>
      </c>
      <c r="AK38" s="188">
        <f t="shared" si="20"/>
        <v>-0.15710246220044929</v>
      </c>
      <c r="AL38" s="188">
        <f t="shared" si="21"/>
        <v>0.29088862252145792</v>
      </c>
      <c r="AM38" s="188">
        <f t="shared" si="22"/>
        <v>0.14647864289511411</v>
      </c>
      <c r="AN38" s="188">
        <f t="shared" si="33"/>
        <v>75.927486144328881</v>
      </c>
      <c r="AO38" s="188">
        <f t="shared" si="33"/>
        <v>75.931682387256359</v>
      </c>
      <c r="AP38" s="188">
        <f t="shared" si="33"/>
        <v>75.92280875574599</v>
      </c>
      <c r="AQ38" s="188">
        <f t="shared" si="33"/>
        <v>75.941628641844488</v>
      </c>
      <c r="AR38" s="188">
        <f t="shared" si="33"/>
        <v>75.901954391020553</v>
      </c>
      <c r="AS38" s="188">
        <f t="shared" si="33"/>
        <v>75.986736741339314</v>
      </c>
      <c r="AT38" s="188">
        <f t="shared" si="33"/>
        <v>75.810119830341151</v>
      </c>
      <c r="AU38" s="188">
        <f t="shared" si="24"/>
        <v>76.206035201595398</v>
      </c>
      <c r="AW38" s="188">
        <v>3200</v>
      </c>
      <c r="AX38" s="188">
        <f t="shared" si="35"/>
        <v>9.6299009738256662E-3</v>
      </c>
      <c r="AY38" s="188">
        <f t="shared" si="36"/>
        <v>7.1182533163616944E-3</v>
      </c>
      <c r="AZ38" s="188">
        <f t="shared" si="37"/>
        <v>2.511647657463971E-3</v>
      </c>
      <c r="BA38" s="188">
        <f t="shared" si="38"/>
        <v>0.99925853796458142</v>
      </c>
      <c r="BB38" s="188">
        <f t="shared" si="39"/>
        <v>9.1438595716490448E-2</v>
      </c>
      <c r="BC38" s="188">
        <f t="shared" si="40"/>
        <v>1.5694427256824899</v>
      </c>
      <c r="BD38" s="188">
        <f t="shared" si="41"/>
        <v>0.9986473141795722</v>
      </c>
      <c r="BE38" s="188">
        <f t="shared" si="34"/>
        <v>71.264398429371539</v>
      </c>
      <c r="BF38" s="188">
        <f t="shared" si="34"/>
        <v>71.264765334304045</v>
      </c>
      <c r="BG38" s="188">
        <f t="shared" si="34"/>
        <v>71.26598842688648</v>
      </c>
      <c r="BH38" s="188">
        <f t="shared" si="34"/>
        <v>71.270049280917718</v>
      </c>
      <c r="BI38" s="188">
        <f t="shared" si="34"/>
        <v>71.283356974148873</v>
      </c>
      <c r="BJ38" s="188">
        <f t="shared" si="34"/>
        <v>71.325261720779039</v>
      </c>
      <c r="BK38" s="188">
        <f t="shared" si="34"/>
        <v>71.444234926228972</v>
      </c>
      <c r="BL38" s="188">
        <f t="shared" si="42"/>
        <v>71.722908440456166</v>
      </c>
    </row>
    <row r="39" spans="1:64" s="188" customFormat="1" ht="12.95" customHeight="1">
      <c r="A39" s="21" t="s">
        <v>308</v>
      </c>
      <c r="B39" s="13" t="s">
        <v>95</v>
      </c>
      <c r="C39" s="124">
        <v>54831.2785</v>
      </c>
      <c r="D39" s="124">
        <v>8.0000000000000004E-4</v>
      </c>
      <c r="E39" s="188">
        <f t="shared" si="11"/>
        <v>5985.9937580090218</v>
      </c>
      <c r="F39" s="188">
        <f t="shared" si="12"/>
        <v>5986</v>
      </c>
      <c r="G39" s="188">
        <f t="shared" si="26"/>
        <v>-4.2198000010102987E-3</v>
      </c>
      <c r="L39" s="188">
        <f t="shared" si="32"/>
        <v>-4.2198000010102987E-3</v>
      </c>
      <c r="O39" s="188">
        <f t="shared" ca="1" si="13"/>
        <v>4.7274897008191871E-4</v>
      </c>
      <c r="Q39" s="189">
        <f t="shared" si="14"/>
        <v>39812.7785</v>
      </c>
      <c r="S39" s="190">
        <v>1</v>
      </c>
      <c r="Z39" s="188">
        <f t="shared" si="15"/>
        <v>5986</v>
      </c>
      <c r="AA39" s="188">
        <f t="shared" si="16"/>
        <v>6.6444950426865681E-3</v>
      </c>
      <c r="AB39" s="188">
        <f t="shared" si="27"/>
        <v>-8.4456185168523337E-4</v>
      </c>
      <c r="AC39" s="188">
        <f t="shared" si="28"/>
        <v>-4.2198000010102987E-3</v>
      </c>
      <c r="AD39" s="188">
        <f t="shared" si="29"/>
        <v>-1.0864295043696867E-2</v>
      </c>
      <c r="AE39" s="188">
        <f t="shared" si="30"/>
        <v>1.180329067964963E-4</v>
      </c>
      <c r="AF39" s="188">
        <f t="shared" si="31"/>
        <v>-4.2198000010102987E-3</v>
      </c>
      <c r="AG39" s="190"/>
      <c r="AH39" s="188">
        <f t="shared" si="17"/>
        <v>-3.3752381493250654E-3</v>
      </c>
      <c r="AI39" s="188">
        <f t="shared" si="18"/>
        <v>0.4754384264608229</v>
      </c>
      <c r="AJ39" s="188">
        <f t="shared" si="19"/>
        <v>-0.92677729126753383</v>
      </c>
      <c r="AK39" s="188">
        <f t="shared" si="20"/>
        <v>-0.15775701110394655</v>
      </c>
      <c r="AL39" s="188">
        <f t="shared" si="21"/>
        <v>0.29213619065780055</v>
      </c>
      <c r="AM39" s="188">
        <f t="shared" si="22"/>
        <v>0.14711586917645617</v>
      </c>
      <c r="AN39" s="188">
        <f t="shared" si="33"/>
        <v>75.929681943552694</v>
      </c>
      <c r="AO39" s="188">
        <f t="shared" si="33"/>
        <v>75.933856619606999</v>
      </c>
      <c r="AP39" s="188">
        <f t="shared" si="33"/>
        <v>75.925017249797619</v>
      </c>
      <c r="AQ39" s="188">
        <f t="shared" si="33"/>
        <v>75.943788759110149</v>
      </c>
      <c r="AR39" s="188">
        <f t="shared" si="33"/>
        <v>75.904166398913318</v>
      </c>
      <c r="AS39" s="188">
        <f t="shared" si="33"/>
        <v>75.98895214567446</v>
      </c>
      <c r="AT39" s="188">
        <f t="shared" si="33"/>
        <v>75.812123337741085</v>
      </c>
      <c r="AU39" s="188">
        <f t="shared" si="24"/>
        <v>76.209255838636437</v>
      </c>
      <c r="AW39" s="188">
        <v>3400</v>
      </c>
      <c r="AX39" s="188">
        <f t="shared" si="35"/>
        <v>1.1184387385199066E-2</v>
      </c>
      <c r="AY39" s="188">
        <f t="shared" si="36"/>
        <v>7.34735682446908E-3</v>
      </c>
      <c r="AZ39" s="188">
        <f t="shared" si="37"/>
        <v>3.8370305607299858E-3</v>
      </c>
      <c r="BA39" s="188">
        <f t="shared" si="38"/>
        <v>1.3825339247183537</v>
      </c>
      <c r="BB39" s="188">
        <f t="shared" si="39"/>
        <v>0.76174760694425703</v>
      </c>
      <c r="BC39" s="188">
        <f t="shared" si="40"/>
        <v>2.3438825316608236</v>
      </c>
      <c r="BD39" s="188">
        <f t="shared" si="41"/>
        <v>2.3727929699233208</v>
      </c>
      <c r="BE39" s="188">
        <f t="shared" si="34"/>
        <v>71.808662405678561</v>
      </c>
      <c r="BF39" s="188">
        <f t="shared" si="34"/>
        <v>71.81058355364695</v>
      </c>
      <c r="BG39" s="188">
        <f t="shared" si="34"/>
        <v>71.814467535784615</v>
      </c>
      <c r="BH39" s="188">
        <f t="shared" si="34"/>
        <v>71.82229810336689</v>
      </c>
      <c r="BI39" s="188">
        <f t="shared" si="34"/>
        <v>71.838000081555037</v>
      </c>
      <c r="BJ39" s="188">
        <f t="shared" si="34"/>
        <v>71.86916367012654</v>
      </c>
      <c r="BK39" s="188">
        <f t="shared" si="34"/>
        <v>71.92989546871965</v>
      </c>
      <c r="BL39" s="188">
        <f t="shared" si="42"/>
        <v>72.044972144560987</v>
      </c>
    </row>
    <row r="40" spans="1:64" s="188" customFormat="1" ht="12.95" customHeight="1">
      <c r="A40" s="21" t="s">
        <v>309</v>
      </c>
      <c r="B40" s="13" t="s">
        <v>97</v>
      </c>
      <c r="C40" s="124">
        <v>55094.596599999997</v>
      </c>
      <c r="D40" s="124">
        <v>1E-4</v>
      </c>
      <c r="E40" s="188">
        <f t="shared" si="11"/>
        <v>6375.4978112796871</v>
      </c>
      <c r="F40" s="188">
        <f t="shared" si="12"/>
        <v>6375.5</v>
      </c>
      <c r="G40" s="188">
        <f t="shared" si="26"/>
        <v>-1.4796500036027282E-3</v>
      </c>
      <c r="L40" s="188">
        <f t="shared" si="32"/>
        <v>-1.4796500036027282E-3</v>
      </c>
      <c r="O40" s="188">
        <f t="shared" ca="1" si="13"/>
        <v>6.9523851853579887E-4</v>
      </c>
      <c r="Q40" s="189">
        <f t="shared" si="14"/>
        <v>40076.096599999997</v>
      </c>
      <c r="S40" s="190">
        <v>1</v>
      </c>
      <c r="Z40" s="188">
        <f t="shared" si="15"/>
        <v>6375.5</v>
      </c>
      <c r="AA40" s="188">
        <f t="shared" si="16"/>
        <v>8.3645352395388603E-3</v>
      </c>
      <c r="AB40" s="188">
        <f t="shared" si="27"/>
        <v>5.3141834238593132E-4</v>
      </c>
      <c r="AC40" s="188">
        <f t="shared" si="28"/>
        <v>-1.4796500036027282E-3</v>
      </c>
      <c r="AD40" s="188">
        <f t="shared" si="29"/>
        <v>-9.8441852431415885E-3</v>
      </c>
      <c r="AE40" s="188">
        <f t="shared" si="30"/>
        <v>9.6907983101286616E-5</v>
      </c>
      <c r="AF40" s="188">
        <f t="shared" si="31"/>
        <v>-1.4796500036027282E-3</v>
      </c>
      <c r="AG40" s="190"/>
      <c r="AH40" s="188">
        <f t="shared" si="17"/>
        <v>-2.0110683459886596E-3</v>
      </c>
      <c r="AI40" s="188">
        <f t="shared" si="18"/>
        <v>0.53677353246907777</v>
      </c>
      <c r="AJ40" s="188">
        <f t="shared" si="19"/>
        <v>-0.79248796820306477</v>
      </c>
      <c r="AK40" s="188">
        <f t="shared" si="20"/>
        <v>-0.29235827124466929</v>
      </c>
      <c r="AL40" s="188">
        <f t="shared" si="21"/>
        <v>0.56299858618882193</v>
      </c>
      <c r="AM40" s="188">
        <f t="shared" si="22"/>
        <v>0.28917829297443998</v>
      </c>
      <c r="AN40" s="188">
        <f t="shared" si="33"/>
        <v>76.380703958509642</v>
      </c>
      <c r="AO40" s="188">
        <f t="shared" si="33"/>
        <v>76.381012943998712</v>
      </c>
      <c r="AP40" s="188">
        <f t="shared" si="33"/>
        <v>76.379996817593977</v>
      </c>
      <c r="AQ40" s="188">
        <f t="shared" si="33"/>
        <v>76.3833442904034</v>
      </c>
      <c r="AR40" s="188">
        <f t="shared" si="33"/>
        <v>76.372379159356015</v>
      </c>
      <c r="AS40" s="188">
        <f t="shared" si="33"/>
        <v>76.409001790884957</v>
      </c>
      <c r="AT40" s="188">
        <f t="shared" si="33"/>
        <v>76.293509398155052</v>
      </c>
      <c r="AU40" s="188">
        <f t="shared" si="24"/>
        <v>76.836474902380601</v>
      </c>
      <c r="AW40" s="188">
        <v>3600</v>
      </c>
      <c r="AX40" s="188">
        <f t="shared" si="35"/>
        <v>1.1483342926564121E-2</v>
      </c>
      <c r="AY40" s="188">
        <f t="shared" si="36"/>
        <v>7.5732409210531974E-3</v>
      </c>
      <c r="AZ40" s="188">
        <f t="shared" si="37"/>
        <v>3.9101020055109246E-3</v>
      </c>
      <c r="BA40" s="188">
        <f t="shared" si="38"/>
        <v>1.4959713576281528</v>
      </c>
      <c r="BB40" s="188">
        <f t="shared" si="39"/>
        <v>0.86214494838255729</v>
      </c>
      <c r="BC40" s="188">
        <f t="shared" si="40"/>
        <v>-2.703204462749774</v>
      </c>
      <c r="BD40" s="188">
        <f t="shared" si="41"/>
        <v>-4.4888668806092982</v>
      </c>
      <c r="BE40" s="188">
        <f t="shared" si="34"/>
        <v>72.496312021540803</v>
      </c>
      <c r="BF40" s="188">
        <f t="shared" si="34"/>
        <v>72.49488308928315</v>
      </c>
      <c r="BG40" s="188">
        <f t="shared" si="34"/>
        <v>72.492199494896255</v>
      </c>
      <c r="BH40" s="188">
        <f t="shared" si="34"/>
        <v>72.487164243398126</v>
      </c>
      <c r="BI40" s="188">
        <f t="shared" si="34"/>
        <v>72.477732479350834</v>
      </c>
      <c r="BJ40" s="188">
        <f t="shared" si="34"/>
        <v>72.460118349701474</v>
      </c>
      <c r="BK40" s="188">
        <f t="shared" si="34"/>
        <v>72.427389524177983</v>
      </c>
      <c r="BL40" s="188">
        <f t="shared" si="42"/>
        <v>72.367035848665822</v>
      </c>
    </row>
    <row r="41" spans="1:64" s="188" customFormat="1" ht="12.95" customHeight="1">
      <c r="A41" s="21" t="s">
        <v>310</v>
      </c>
      <c r="B41" s="13" t="s">
        <v>95</v>
      </c>
      <c r="C41" s="124">
        <v>55154.426399999997</v>
      </c>
      <c r="D41" s="124">
        <v>5.9999999999999995E-4</v>
      </c>
      <c r="E41" s="188">
        <f t="shared" si="11"/>
        <v>6463.9989420655056</v>
      </c>
      <c r="F41" s="188">
        <f t="shared" si="12"/>
        <v>6464</v>
      </c>
      <c r="G41" s="188">
        <f t="shared" si="26"/>
        <v>-7.1520000346936285E-4</v>
      </c>
      <c r="L41" s="188">
        <f t="shared" si="32"/>
        <v>-7.1520000346936285E-4</v>
      </c>
      <c r="O41" s="188">
        <f t="shared" ca="1" si="13"/>
        <v>7.4579134276729674E-4</v>
      </c>
      <c r="Q41" s="189">
        <f t="shared" si="14"/>
        <v>40135.926399999997</v>
      </c>
      <c r="S41" s="190">
        <v>1</v>
      </c>
      <c r="Z41" s="188">
        <f t="shared" si="15"/>
        <v>6464</v>
      </c>
      <c r="AA41" s="188">
        <f t="shared" si="16"/>
        <v>8.8560271780150444E-3</v>
      </c>
      <c r="AB41" s="188">
        <f t="shared" si="27"/>
        <v>8.8353288937252444E-4</v>
      </c>
      <c r="AC41" s="188">
        <f t="shared" si="28"/>
        <v>-7.1520000346936285E-4</v>
      </c>
      <c r="AD41" s="188">
        <f t="shared" si="29"/>
        <v>-9.5712271814844072E-3</v>
      </c>
      <c r="AE41" s="188">
        <f t="shared" si="30"/>
        <v>9.1608389759585955E-5</v>
      </c>
      <c r="AF41" s="188">
        <f t="shared" si="31"/>
        <v>-7.1520000346936285E-4</v>
      </c>
      <c r="AG41" s="190"/>
      <c r="AH41" s="188">
        <f t="shared" si="17"/>
        <v>-1.5987328928418873E-3</v>
      </c>
      <c r="AI41" s="188">
        <f t="shared" si="18"/>
        <v>0.55934754552851373</v>
      </c>
      <c r="AJ41" s="188">
        <f t="shared" si="19"/>
        <v>-0.74586007625927686</v>
      </c>
      <c r="AK41" s="188">
        <f t="shared" si="20"/>
        <v>-0.32538828091159477</v>
      </c>
      <c r="AL41" s="188">
        <f t="shared" si="21"/>
        <v>0.63605111206118736</v>
      </c>
      <c r="AM41" s="188">
        <f t="shared" si="22"/>
        <v>0.32919955990680172</v>
      </c>
      <c r="AN41" s="188">
        <f t="shared" ref="AN41:AT50" si="43">$AU41+$AB$7*SIN(AO41)</f>
        <v>76.49227728646008</v>
      </c>
      <c r="AO41" s="188">
        <f t="shared" si="43"/>
        <v>76.492357388387873</v>
      </c>
      <c r="AP41" s="188">
        <f t="shared" si="43"/>
        <v>76.492038769327536</v>
      </c>
      <c r="AQ41" s="188">
        <f t="shared" si="43"/>
        <v>76.493307297443863</v>
      </c>
      <c r="AR41" s="188">
        <f t="shared" si="43"/>
        <v>76.48827520472355</v>
      </c>
      <c r="AS41" s="188">
        <f t="shared" si="43"/>
        <v>76.508535388539784</v>
      </c>
      <c r="AT41" s="188">
        <f t="shared" si="43"/>
        <v>76.43124517180452</v>
      </c>
      <c r="AU41" s="188">
        <f t="shared" si="24"/>
        <v>76.978988091446979</v>
      </c>
      <c r="AW41" s="188">
        <v>3800</v>
      </c>
      <c r="AX41" s="188">
        <f t="shared" si="35"/>
        <v>1.0296267066351967E-2</v>
      </c>
      <c r="AY41" s="188">
        <f t="shared" si="36"/>
        <v>7.7959056061140519E-3</v>
      </c>
      <c r="AZ41" s="188">
        <f t="shared" si="37"/>
        <v>2.5003614602379159E-3</v>
      </c>
      <c r="BA41" s="188">
        <f t="shared" si="38"/>
        <v>1.1032969765253757</v>
      </c>
      <c r="BB41" s="188">
        <f t="shared" si="39"/>
        <v>9.6642016561488756E-2</v>
      </c>
      <c r="BC41" s="188">
        <f t="shared" si="40"/>
        <v>-1.7605095119680734</v>
      </c>
      <c r="BD41" s="188">
        <f t="shared" si="41"/>
        <v>-1.2102918518066013</v>
      </c>
      <c r="BE41" s="188">
        <f t="shared" si="34"/>
        <v>73.096706922578392</v>
      </c>
      <c r="BF41" s="188">
        <f t="shared" si="34"/>
        <v>73.095849429477795</v>
      </c>
      <c r="BG41" s="188">
        <f t="shared" si="34"/>
        <v>73.093509183437931</v>
      </c>
      <c r="BH41" s="188">
        <f t="shared" si="34"/>
        <v>73.087152894290213</v>
      </c>
      <c r="BI41" s="188">
        <f t="shared" si="34"/>
        <v>73.07010708603957</v>
      </c>
      <c r="BJ41" s="188">
        <f t="shared" si="34"/>
        <v>73.025831446197401</v>
      </c>
      <c r="BK41" s="188">
        <f t="shared" si="34"/>
        <v>72.918677317623661</v>
      </c>
      <c r="BL41" s="188">
        <f t="shared" si="42"/>
        <v>72.689099552770656</v>
      </c>
    </row>
    <row r="42" spans="1:64" s="188" customFormat="1" ht="12.95" customHeight="1">
      <c r="A42" s="21" t="s">
        <v>316</v>
      </c>
      <c r="B42" s="13" t="s">
        <v>97</v>
      </c>
      <c r="C42" s="124">
        <v>55193.976609999998</v>
      </c>
      <c r="D42" s="124">
        <v>5.0000000000000001E-4</v>
      </c>
      <c r="E42" s="188">
        <f t="shared" si="11"/>
        <v>6522.5022014415481</v>
      </c>
      <c r="F42" s="188">
        <f t="shared" si="12"/>
        <v>6522.5</v>
      </c>
      <c r="G42" s="188">
        <f t="shared" si="26"/>
        <v>1.4882499963277951E-3</v>
      </c>
      <c r="L42" s="188">
        <f t="shared" si="32"/>
        <v>1.4882499963277951E-3</v>
      </c>
      <c r="O42" s="188">
        <f t="shared" ca="1" si="13"/>
        <v>7.7920761641184612E-4</v>
      </c>
      <c r="Q42" s="189">
        <f t="shared" si="14"/>
        <v>40175.476609999998</v>
      </c>
      <c r="S42" s="190">
        <v>1</v>
      </c>
      <c r="Z42" s="188">
        <f t="shared" si="15"/>
        <v>6522.5</v>
      </c>
      <c r="AA42" s="188">
        <f t="shared" si="16"/>
        <v>9.2023123986526029E-3</v>
      </c>
      <c r="AB42" s="188">
        <f t="shared" si="27"/>
        <v>2.7926753803527811E-3</v>
      </c>
      <c r="AC42" s="188">
        <f t="shared" si="28"/>
        <v>1.4882499963277951E-3</v>
      </c>
      <c r="AD42" s="188">
        <f t="shared" si="29"/>
        <v>-7.7140624023248078E-3</v>
      </c>
      <c r="AE42" s="188">
        <f t="shared" si="30"/>
        <v>5.9506758746961184E-5</v>
      </c>
      <c r="AF42" s="188">
        <f t="shared" si="31"/>
        <v>1.4882499963277951E-3</v>
      </c>
      <c r="AG42" s="190"/>
      <c r="AH42" s="188">
        <f t="shared" si="17"/>
        <v>-1.3044253840249862E-3</v>
      </c>
      <c r="AI42" s="188">
        <f t="shared" si="18"/>
        <v>0.57681867771170781</v>
      </c>
      <c r="AJ42" s="188">
        <f t="shared" si="19"/>
        <v>-0.7103051757993899</v>
      </c>
      <c r="AK42" s="188">
        <f t="shared" si="20"/>
        <v>-0.34780696866607019</v>
      </c>
      <c r="AL42" s="188">
        <f t="shared" si="21"/>
        <v>0.6879445599336651</v>
      </c>
      <c r="AM42" s="188">
        <f t="shared" si="22"/>
        <v>0.35821252097378081</v>
      </c>
      <c r="AN42" s="188">
        <f t="shared" si="43"/>
        <v>76.568721016619435</v>
      </c>
      <c r="AO42" s="188">
        <f t="shared" si="43"/>
        <v>76.568743535221515</v>
      </c>
      <c r="AP42" s="188">
        <f t="shared" si="43"/>
        <v>76.568638050720324</v>
      </c>
      <c r="AQ42" s="188">
        <f t="shared" si="43"/>
        <v>76.569132401789602</v>
      </c>
      <c r="AR42" s="188">
        <f t="shared" si="43"/>
        <v>76.566820600615131</v>
      </c>
      <c r="AS42" s="188">
        <f t="shared" si="43"/>
        <v>76.5777426347111</v>
      </c>
      <c r="AT42" s="188">
        <f t="shared" si="43"/>
        <v>76.528391035848074</v>
      </c>
      <c r="AU42" s="188">
        <f t="shared" si="24"/>
        <v>77.07319172489764</v>
      </c>
      <c r="AW42" s="188">
        <v>4000</v>
      </c>
      <c r="AX42" s="188">
        <f t="shared" si="35"/>
        <v>8.8886909434825259E-3</v>
      </c>
      <c r="AY42" s="188">
        <f t="shared" si="36"/>
        <v>8.0153508796516389E-3</v>
      </c>
      <c r="AZ42" s="188">
        <f t="shared" si="37"/>
        <v>8.7334006383088785E-4</v>
      </c>
      <c r="BA42" s="188">
        <f t="shared" si="38"/>
        <v>0.83078735036360962</v>
      </c>
      <c r="BB42" s="188">
        <f t="shared" si="39"/>
        <v>-0.39582747127464962</v>
      </c>
      <c r="BC42" s="188">
        <f t="shared" si="40"/>
        <v>-1.2567476831801248</v>
      </c>
      <c r="BD42" s="188">
        <f t="shared" si="41"/>
        <v>-0.7266270388943612</v>
      </c>
      <c r="BE42" s="188">
        <f t="shared" ref="BE42:BK51" si="44">$BL42+$AB$7*SIN(BF42)</f>
        <v>73.535802970449197</v>
      </c>
      <c r="BF42" s="188">
        <f t="shared" si="44"/>
        <v>73.535786896223982</v>
      </c>
      <c r="BG42" s="188">
        <f t="shared" si="44"/>
        <v>73.53568485301912</v>
      </c>
      <c r="BH42" s="188">
        <f t="shared" si="44"/>
        <v>73.535037864161964</v>
      </c>
      <c r="BI42" s="188">
        <f t="shared" si="44"/>
        <v>73.530967648554025</v>
      </c>
      <c r="BJ42" s="188">
        <f t="shared" si="44"/>
        <v>73.506509243274735</v>
      </c>
      <c r="BK42" s="188">
        <f t="shared" si="44"/>
        <v>73.386357273619979</v>
      </c>
      <c r="BL42" s="188">
        <f t="shared" si="42"/>
        <v>73.011163256875477</v>
      </c>
    </row>
    <row r="43" spans="1:64" s="188" customFormat="1" ht="12.95" customHeight="1">
      <c r="A43" s="21" t="s">
        <v>275</v>
      </c>
      <c r="B43" s="190" t="s">
        <v>97</v>
      </c>
      <c r="C43" s="191">
        <v>55193.976799999997</v>
      </c>
      <c r="D43" s="191">
        <v>2.0000000000000001E-4</v>
      </c>
      <c r="E43" s="188">
        <f t="shared" si="11"/>
        <v>6522.5024824923748</v>
      </c>
      <c r="F43" s="188">
        <f t="shared" si="12"/>
        <v>6522.5</v>
      </c>
      <c r="G43" s="188">
        <f t="shared" si="26"/>
        <v>1.6782499951659702E-3</v>
      </c>
      <c r="K43" s="188">
        <f>G43</f>
        <v>1.6782499951659702E-3</v>
      </c>
      <c r="O43" s="188">
        <f t="shared" ca="1" si="13"/>
        <v>7.7920761641184612E-4</v>
      </c>
      <c r="Q43" s="189">
        <f t="shared" si="14"/>
        <v>40175.476799999997</v>
      </c>
      <c r="S43" s="190">
        <v>1</v>
      </c>
      <c r="Z43" s="188">
        <f t="shared" si="15"/>
        <v>6522.5</v>
      </c>
      <c r="AA43" s="188">
        <f t="shared" si="16"/>
        <v>9.2023123986526029E-3</v>
      </c>
      <c r="AB43" s="188">
        <f t="shared" si="27"/>
        <v>2.9826753791909561E-3</v>
      </c>
      <c r="AC43" s="188">
        <f t="shared" si="28"/>
        <v>1.6782499951659702E-3</v>
      </c>
      <c r="AD43" s="188">
        <f t="shared" si="29"/>
        <v>-7.5240624034866328E-3</v>
      </c>
      <c r="AE43" s="188">
        <f t="shared" si="30"/>
        <v>5.6611515051561043E-5</v>
      </c>
      <c r="AF43" s="188">
        <f t="shared" si="31"/>
        <v>1.6782499951659702E-3</v>
      </c>
      <c r="AG43" s="190"/>
      <c r="AH43" s="188">
        <f t="shared" si="17"/>
        <v>-1.3044253840249862E-3</v>
      </c>
      <c r="AI43" s="188">
        <f t="shared" si="18"/>
        <v>0.57681867771170781</v>
      </c>
      <c r="AJ43" s="188">
        <f t="shared" si="19"/>
        <v>-0.7103051757993899</v>
      </c>
      <c r="AK43" s="188">
        <f t="shared" si="20"/>
        <v>-0.34780696866607019</v>
      </c>
      <c r="AL43" s="188">
        <f t="shared" si="21"/>
        <v>0.6879445599336651</v>
      </c>
      <c r="AM43" s="188">
        <f t="shared" si="22"/>
        <v>0.35821252097378081</v>
      </c>
      <c r="AN43" s="188">
        <f t="shared" si="43"/>
        <v>76.568721016619435</v>
      </c>
      <c r="AO43" s="188">
        <f t="shared" si="43"/>
        <v>76.568743535221515</v>
      </c>
      <c r="AP43" s="188">
        <f t="shared" si="43"/>
        <v>76.568638050720324</v>
      </c>
      <c r="AQ43" s="188">
        <f t="shared" si="43"/>
        <v>76.569132401789602</v>
      </c>
      <c r="AR43" s="188">
        <f t="shared" si="43"/>
        <v>76.566820600615131</v>
      </c>
      <c r="AS43" s="188">
        <f t="shared" si="43"/>
        <v>76.5777426347111</v>
      </c>
      <c r="AT43" s="188">
        <f t="shared" si="43"/>
        <v>76.528391035848074</v>
      </c>
      <c r="AU43" s="188">
        <f t="shared" si="24"/>
        <v>77.07319172489764</v>
      </c>
      <c r="AW43" s="188">
        <v>4200</v>
      </c>
      <c r="AX43" s="188">
        <f t="shared" si="35"/>
        <v>7.6955273562898524E-3</v>
      </c>
      <c r="AY43" s="188">
        <f t="shared" si="36"/>
        <v>8.2315767416659587E-3</v>
      </c>
      <c r="AZ43" s="188">
        <f t="shared" si="37"/>
        <v>-5.3604938537610595E-4</v>
      </c>
      <c r="BA43" s="188">
        <f t="shared" si="38"/>
        <v>0.68027949725067183</v>
      </c>
      <c r="BB43" s="188">
        <f t="shared" si="39"/>
        <v>-0.65649977077633659</v>
      </c>
      <c r="BC43" s="188">
        <f t="shared" si="40"/>
        <v>-0.9475472951233781</v>
      </c>
      <c r="BD43" s="188">
        <f t="shared" si="41"/>
        <v>-0.51272239678161968</v>
      </c>
      <c r="BE43" s="188">
        <f t="shared" si="44"/>
        <v>73.880233545105128</v>
      </c>
      <c r="BF43" s="188">
        <f t="shared" si="44"/>
        <v>73.880233545629338</v>
      </c>
      <c r="BG43" s="188">
        <f t="shared" si="44"/>
        <v>73.880233527498461</v>
      </c>
      <c r="BH43" s="188">
        <f t="shared" si="44"/>
        <v>73.880234154595968</v>
      </c>
      <c r="BI43" s="188">
        <f t="shared" si="44"/>
        <v>73.880212460682344</v>
      </c>
      <c r="BJ43" s="188">
        <f t="shared" si="44"/>
        <v>73.880957839758409</v>
      </c>
      <c r="BK43" s="188">
        <f t="shared" si="44"/>
        <v>73.815455447251892</v>
      </c>
      <c r="BL43" s="188">
        <f t="shared" si="42"/>
        <v>73.333226960980312</v>
      </c>
    </row>
    <row r="44" spans="1:64" s="188" customFormat="1" ht="12.95" customHeight="1">
      <c r="A44" s="21" t="s">
        <v>316</v>
      </c>
      <c r="B44" s="13" t="s">
        <v>95</v>
      </c>
      <c r="C44" s="124">
        <v>55199.044020000001</v>
      </c>
      <c r="D44" s="124">
        <v>2.0000000000000001E-4</v>
      </c>
      <c r="E44" s="188">
        <f t="shared" si="11"/>
        <v>6529.9979897469693</v>
      </c>
      <c r="F44" s="188">
        <f t="shared" si="12"/>
        <v>6530</v>
      </c>
      <c r="G44" s="188">
        <f t="shared" si="26"/>
        <v>-1.3590000016847625E-3</v>
      </c>
      <c r="L44" s="188">
        <f>G44</f>
        <v>-1.3590000016847625E-3</v>
      </c>
      <c r="O44" s="188">
        <f t="shared" ca="1" si="13"/>
        <v>7.8349175405858324E-4</v>
      </c>
      <c r="Q44" s="189">
        <f t="shared" si="14"/>
        <v>40180.544020000001</v>
      </c>
      <c r="S44" s="190">
        <v>1</v>
      </c>
      <c r="Z44" s="188">
        <f t="shared" si="15"/>
        <v>6530</v>
      </c>
      <c r="AA44" s="188">
        <f t="shared" si="16"/>
        <v>9.2479565444006234E-3</v>
      </c>
      <c r="AB44" s="188">
        <f t="shared" si="27"/>
        <v>-9.3574874308818183E-5</v>
      </c>
      <c r="AC44" s="188">
        <f t="shared" si="28"/>
        <v>-1.3590000016847625E-3</v>
      </c>
      <c r="AD44" s="188">
        <f t="shared" si="29"/>
        <v>-1.0606956546085386E-2</v>
      </c>
      <c r="AE44" s="188">
        <f t="shared" si="30"/>
        <v>1.1250752717054363E-4</v>
      </c>
      <c r="AF44" s="188">
        <f t="shared" si="31"/>
        <v>-1.3590000016847625E-3</v>
      </c>
      <c r="AG44" s="190"/>
      <c r="AH44" s="188">
        <f t="shared" si="17"/>
        <v>-1.2654251273759444E-3</v>
      </c>
      <c r="AI44" s="188">
        <f t="shared" si="18"/>
        <v>0.57922550588692667</v>
      </c>
      <c r="AJ44" s="188">
        <f t="shared" si="19"/>
        <v>-0.70543769209501139</v>
      </c>
      <c r="AK44" s="188">
        <f t="shared" si="20"/>
        <v>-0.35071490428870483</v>
      </c>
      <c r="AL44" s="188">
        <f t="shared" si="21"/>
        <v>0.69483573612646476</v>
      </c>
      <c r="AM44" s="188">
        <f t="shared" si="22"/>
        <v>0.36210505365007006</v>
      </c>
      <c r="AN44" s="188">
        <f t="shared" si="43"/>
        <v>76.578695344730377</v>
      </c>
      <c r="AO44" s="188">
        <f t="shared" si="43"/>
        <v>76.578713821172187</v>
      </c>
      <c r="AP44" s="188">
        <f t="shared" si="43"/>
        <v>76.578625176841683</v>
      </c>
      <c r="AQ44" s="188">
        <f t="shared" si="43"/>
        <v>76.579050639440794</v>
      </c>
      <c r="AR44" s="188">
        <f t="shared" si="43"/>
        <v>76.577012558602604</v>
      </c>
      <c r="AS44" s="188">
        <f t="shared" si="43"/>
        <v>76.586869104860014</v>
      </c>
      <c r="AT44" s="188">
        <f t="shared" si="43"/>
        <v>76.541196056814243</v>
      </c>
      <c r="AU44" s="188">
        <f t="shared" si="24"/>
        <v>77.085269113801573</v>
      </c>
      <c r="AW44" s="188">
        <v>4400</v>
      </c>
      <c r="AX44" s="188">
        <f t="shared" si="35"/>
        <v>6.7609864657029676E-3</v>
      </c>
      <c r="AY44" s="188">
        <f t="shared" si="36"/>
        <v>8.4445831921570163E-3</v>
      </c>
      <c r="AZ44" s="188">
        <f t="shared" si="37"/>
        <v>-1.6835967264540483E-3</v>
      </c>
      <c r="BA44" s="188">
        <f t="shared" si="38"/>
        <v>0.5909030570745103</v>
      </c>
      <c r="BB44" s="188">
        <f t="shared" si="39"/>
        <v>-0.80532197321559196</v>
      </c>
      <c r="BC44" s="188">
        <f t="shared" si="40"/>
        <v>-0.72749805215253105</v>
      </c>
      <c r="BD44" s="188">
        <f t="shared" si="41"/>
        <v>-0.3806891049864039</v>
      </c>
      <c r="BE44" s="188">
        <f t="shared" si="44"/>
        <v>74.171041147545452</v>
      </c>
      <c r="BF44" s="188">
        <f t="shared" si="44"/>
        <v>74.171034914005403</v>
      </c>
      <c r="BG44" s="188">
        <f t="shared" si="44"/>
        <v>74.171068691933186</v>
      </c>
      <c r="BH44" s="188">
        <f t="shared" si="44"/>
        <v>74.170885619959662</v>
      </c>
      <c r="BI44" s="188">
        <f t="shared" si="44"/>
        <v>74.171876727025094</v>
      </c>
      <c r="BJ44" s="188">
        <f t="shared" si="44"/>
        <v>74.16647787755997</v>
      </c>
      <c r="BK44" s="188">
        <f t="shared" si="44"/>
        <v>74.194965318093992</v>
      </c>
      <c r="BL44" s="188">
        <f t="shared" si="42"/>
        <v>73.655290665085147</v>
      </c>
    </row>
    <row r="45" spans="1:64" s="188" customFormat="1" ht="12.95" customHeight="1">
      <c r="A45" s="21" t="s">
        <v>275</v>
      </c>
      <c r="B45" s="190" t="s">
        <v>95</v>
      </c>
      <c r="C45" s="191">
        <v>55199.044099999999</v>
      </c>
      <c r="D45" s="191">
        <v>1E-4</v>
      </c>
      <c r="E45" s="188">
        <f t="shared" si="11"/>
        <v>6529.9981080841571</v>
      </c>
      <c r="F45" s="188">
        <f t="shared" si="12"/>
        <v>6530</v>
      </c>
      <c r="G45" s="188">
        <f t="shared" si="26"/>
        <v>-1.2790000037057325E-3</v>
      </c>
      <c r="K45" s="188">
        <f>G45</f>
        <v>-1.2790000037057325E-3</v>
      </c>
      <c r="O45" s="188">
        <f t="shared" ca="1" si="13"/>
        <v>7.8349175405858324E-4</v>
      </c>
      <c r="Q45" s="189">
        <f t="shared" si="14"/>
        <v>40180.544099999999</v>
      </c>
      <c r="S45" s="190">
        <v>1</v>
      </c>
      <c r="Z45" s="188">
        <f t="shared" si="15"/>
        <v>6530</v>
      </c>
      <c r="AA45" s="188">
        <f t="shared" si="16"/>
        <v>9.2479565444006234E-3</v>
      </c>
      <c r="AB45" s="188">
        <f t="shared" si="27"/>
        <v>-1.357487632978817E-5</v>
      </c>
      <c r="AC45" s="188">
        <f t="shared" si="28"/>
        <v>-1.2790000037057325E-3</v>
      </c>
      <c r="AD45" s="188">
        <f t="shared" si="29"/>
        <v>-1.0526956548106356E-2</v>
      </c>
      <c r="AE45" s="188">
        <f t="shared" si="30"/>
        <v>1.1081681416571929E-4</v>
      </c>
      <c r="AF45" s="188">
        <f t="shared" si="31"/>
        <v>-1.2790000037057325E-3</v>
      </c>
      <c r="AG45" s="190"/>
      <c r="AH45" s="188">
        <f t="shared" si="17"/>
        <v>-1.2654251273759444E-3</v>
      </c>
      <c r="AI45" s="188">
        <f t="shared" si="18"/>
        <v>0.57922550588692667</v>
      </c>
      <c r="AJ45" s="188">
        <f t="shared" si="19"/>
        <v>-0.70543769209501139</v>
      </c>
      <c r="AK45" s="188">
        <f t="shared" si="20"/>
        <v>-0.35071490428870483</v>
      </c>
      <c r="AL45" s="188">
        <f t="shared" si="21"/>
        <v>0.69483573612646476</v>
      </c>
      <c r="AM45" s="188">
        <f t="shared" si="22"/>
        <v>0.36210505365007006</v>
      </c>
      <c r="AN45" s="188">
        <f t="shared" si="43"/>
        <v>76.578695344730377</v>
      </c>
      <c r="AO45" s="188">
        <f t="shared" si="43"/>
        <v>76.578713821172187</v>
      </c>
      <c r="AP45" s="188">
        <f t="shared" si="43"/>
        <v>76.578625176841683</v>
      </c>
      <c r="AQ45" s="188">
        <f t="shared" si="43"/>
        <v>76.579050639440794</v>
      </c>
      <c r="AR45" s="188">
        <f t="shared" si="43"/>
        <v>76.577012558602604</v>
      </c>
      <c r="AS45" s="188">
        <f t="shared" si="43"/>
        <v>76.586869104860014</v>
      </c>
      <c r="AT45" s="188">
        <f t="shared" si="43"/>
        <v>76.541196056814243</v>
      </c>
      <c r="AU45" s="188">
        <f t="shared" si="24"/>
        <v>77.085269113801573</v>
      </c>
      <c r="AW45" s="188">
        <v>4600</v>
      </c>
      <c r="AX45" s="188">
        <f t="shared" si="35"/>
        <v>6.0681977711484585E-3</v>
      </c>
      <c r="AY45" s="188">
        <f t="shared" si="36"/>
        <v>8.6543702311248048E-3</v>
      </c>
      <c r="AZ45" s="188">
        <f t="shared" si="37"/>
        <v>-2.5861724599763459E-3</v>
      </c>
      <c r="BA45" s="188">
        <f t="shared" si="38"/>
        <v>0.53429937751530265</v>
      </c>
      <c r="BB45" s="188">
        <f t="shared" si="39"/>
        <v>-0.89535968475696726</v>
      </c>
      <c r="BC45" s="188">
        <f t="shared" si="40"/>
        <v>-0.55447822067663943</v>
      </c>
      <c r="BD45" s="188">
        <f t="shared" si="41"/>
        <v>-0.2845675087055517</v>
      </c>
      <c r="BE45" s="188">
        <f t="shared" si="44"/>
        <v>74.429054242337031</v>
      </c>
      <c r="BF45" s="188">
        <f t="shared" si="44"/>
        <v>74.428701097915294</v>
      </c>
      <c r="BG45" s="188">
        <f t="shared" si="44"/>
        <v>74.429839806994977</v>
      </c>
      <c r="BH45" s="188">
        <f t="shared" si="44"/>
        <v>74.426161249840547</v>
      </c>
      <c r="BI45" s="188">
        <f t="shared" si="44"/>
        <v>74.437974702601679</v>
      </c>
      <c r="BJ45" s="188">
        <f t="shared" si="44"/>
        <v>74.399278161070512</v>
      </c>
      <c r="BK45" s="188">
        <f t="shared" si="44"/>
        <v>74.518979607768102</v>
      </c>
      <c r="BL45" s="188">
        <f t="shared" si="42"/>
        <v>73.977354369189968</v>
      </c>
    </row>
    <row r="46" spans="1:64" s="188" customFormat="1" ht="12.95" customHeight="1">
      <c r="A46" s="21" t="s">
        <v>301</v>
      </c>
      <c r="B46" s="13" t="s">
        <v>97</v>
      </c>
      <c r="C46" s="124">
        <v>55444.113100000002</v>
      </c>
      <c r="D46" s="124">
        <v>5.0000000000000001E-4</v>
      </c>
      <c r="E46" s="188">
        <f t="shared" si="11"/>
        <v>6892.5078209789071</v>
      </c>
      <c r="F46" s="188">
        <f t="shared" si="12"/>
        <v>6892.5</v>
      </c>
      <c r="G46" s="188">
        <f t="shared" si="26"/>
        <v>5.2872500018565916E-3</v>
      </c>
      <c r="L46" s="188">
        <f>G46</f>
        <v>5.2872500018565916E-3</v>
      </c>
      <c r="O46" s="188">
        <f t="shared" ca="1" si="13"/>
        <v>9.9055840698420924E-4</v>
      </c>
      <c r="Q46" s="189">
        <f t="shared" si="14"/>
        <v>40425.613100000002</v>
      </c>
      <c r="S46" s="190">
        <v>1</v>
      </c>
      <c r="Z46" s="188">
        <f t="shared" si="15"/>
        <v>6892.5</v>
      </c>
      <c r="AA46" s="188">
        <f t="shared" si="16"/>
        <v>1.1795235758275336E-2</v>
      </c>
      <c r="AB46" s="188">
        <f t="shared" si="27"/>
        <v>4.3211196771763723E-3</v>
      </c>
      <c r="AC46" s="188">
        <f t="shared" si="28"/>
        <v>5.2872500018565916E-3</v>
      </c>
      <c r="AD46" s="188">
        <f t="shared" si="29"/>
        <v>-6.5079857564187445E-3</v>
      </c>
      <c r="AE46" s="188">
        <f t="shared" si="30"/>
        <v>4.2353878605749257E-5</v>
      </c>
      <c r="AF46" s="188">
        <f t="shared" si="31"/>
        <v>5.2872500018565916E-3</v>
      </c>
      <c r="AG46" s="190"/>
      <c r="AH46" s="188">
        <f t="shared" si="17"/>
        <v>9.6613032468021917E-4</v>
      </c>
      <c r="AI46" s="188">
        <f t="shared" si="18"/>
        <v>0.76648267413503623</v>
      </c>
      <c r="AJ46" s="188">
        <f t="shared" si="19"/>
        <v>-0.34053356218414094</v>
      </c>
      <c r="AK46" s="188">
        <f t="shared" si="20"/>
        <v>-0.49550154137724384</v>
      </c>
      <c r="AL46" s="188">
        <f t="shared" si="21"/>
        <v>1.1303919098945303</v>
      </c>
      <c r="AM46" s="188">
        <f t="shared" si="22"/>
        <v>0.63421156391963229</v>
      </c>
      <c r="AN46" s="188">
        <f t="shared" si="43"/>
        <v>77.128161284011185</v>
      </c>
      <c r="AO46" s="188">
        <f t="shared" si="43"/>
        <v>77.128162077108257</v>
      </c>
      <c r="AP46" s="188">
        <f t="shared" si="43"/>
        <v>77.128171213303574</v>
      </c>
      <c r="AQ46" s="188">
        <f t="shared" si="43"/>
        <v>77.128276421537606</v>
      </c>
      <c r="AR46" s="188">
        <f t="shared" si="43"/>
        <v>77.129483022617521</v>
      </c>
      <c r="AS46" s="188">
        <f t="shared" si="43"/>
        <v>77.142728034634217</v>
      </c>
      <c r="AT46" s="188">
        <f t="shared" si="43"/>
        <v>77.250048188098575</v>
      </c>
      <c r="AU46" s="188">
        <f t="shared" si="24"/>
        <v>77.669009577491579</v>
      </c>
      <c r="AW46" s="188">
        <v>4800</v>
      </c>
      <c r="AX46" s="188">
        <f t="shared" si="35"/>
        <v>5.5946981392403028E-3</v>
      </c>
      <c r="AY46" s="188">
        <f t="shared" si="36"/>
        <v>8.8609378585693295E-3</v>
      </c>
      <c r="AZ46" s="188">
        <f t="shared" si="37"/>
        <v>-3.2662397193290267E-3</v>
      </c>
      <c r="BA46" s="188">
        <f t="shared" si="38"/>
        <v>0.49730537256614249</v>
      </c>
      <c r="BB46" s="188">
        <f t="shared" si="39"/>
        <v>-0.95061124689327359</v>
      </c>
      <c r="BC46" s="188">
        <f t="shared" si="40"/>
        <v>-0.40851710554594778</v>
      </c>
      <c r="BD46" s="188">
        <f t="shared" si="41"/>
        <v>-0.20714743541644223</v>
      </c>
      <c r="BE46" s="188">
        <f t="shared" si="44"/>
        <v>74.666300587018213</v>
      </c>
      <c r="BF46" s="188">
        <f t="shared" si="44"/>
        <v>74.664318503175124</v>
      </c>
      <c r="BG46" s="188">
        <f t="shared" si="44"/>
        <v>74.669180782686908</v>
      </c>
      <c r="BH46" s="188">
        <f t="shared" si="44"/>
        <v>74.657214768821348</v>
      </c>
      <c r="BI46" s="188">
        <f t="shared" si="44"/>
        <v>74.686437023010342</v>
      </c>
      <c r="BJ46" s="188">
        <f t="shared" si="44"/>
        <v>74.613633356278413</v>
      </c>
      <c r="BK46" s="188">
        <f t="shared" si="44"/>
        <v>74.787297734536395</v>
      </c>
      <c r="BL46" s="188">
        <f t="shared" si="42"/>
        <v>74.299418073294802</v>
      </c>
    </row>
    <row r="47" spans="1:64" s="188" customFormat="1" ht="12.95" customHeight="1">
      <c r="A47" s="21" t="s">
        <v>311</v>
      </c>
      <c r="B47" s="13" t="s">
        <v>95</v>
      </c>
      <c r="C47" s="124">
        <v>55484.335500000001</v>
      </c>
      <c r="D47" s="124">
        <v>4.0000000000000002E-4</v>
      </c>
      <c r="E47" s="188">
        <f t="shared" si="11"/>
        <v>6952.0053938091596</v>
      </c>
      <c r="F47" s="188">
        <f t="shared" si="12"/>
        <v>6952</v>
      </c>
      <c r="G47" s="188">
        <f t="shared" si="26"/>
        <v>3.6464000004343688E-3</v>
      </c>
      <c r="L47" s="188">
        <f>G47</f>
        <v>3.6464000004343688E-3</v>
      </c>
      <c r="O47" s="188">
        <f t="shared" ca="1" si="13"/>
        <v>1.0245458989816573E-3</v>
      </c>
      <c r="Q47" s="189">
        <f t="shared" si="14"/>
        <v>40465.835500000001</v>
      </c>
      <c r="S47" s="190">
        <v>1</v>
      </c>
      <c r="Z47" s="188">
        <f t="shared" si="15"/>
        <v>6952</v>
      </c>
      <c r="AA47" s="188">
        <f t="shared" si="16"/>
        <v>1.2273129472910739E-2</v>
      </c>
      <c r="AB47" s="188">
        <f t="shared" si="27"/>
        <v>2.2531877536128469E-3</v>
      </c>
      <c r="AC47" s="188">
        <f t="shared" si="28"/>
        <v>3.6464000004343688E-3</v>
      </c>
      <c r="AD47" s="188">
        <f t="shared" si="29"/>
        <v>-8.6267294724763702E-3</v>
      </c>
      <c r="AE47" s="188">
        <f t="shared" si="30"/>
        <v>7.4420461391292437E-5</v>
      </c>
      <c r="AF47" s="188">
        <f t="shared" si="31"/>
        <v>3.6464000004343688E-3</v>
      </c>
      <c r="AG47" s="190"/>
      <c r="AH47" s="188">
        <f t="shared" si="17"/>
        <v>1.3932122468215222E-3</v>
      </c>
      <c r="AI47" s="188">
        <f t="shared" si="18"/>
        <v>0.81845859423222089</v>
      </c>
      <c r="AJ47" s="188">
        <f t="shared" si="19"/>
        <v>-0.24244673080268678</v>
      </c>
      <c r="AK47" s="188">
        <f t="shared" si="20"/>
        <v>-0.5168121873352125</v>
      </c>
      <c r="AL47" s="188">
        <f t="shared" si="21"/>
        <v>1.2329891941178226</v>
      </c>
      <c r="AM47" s="188">
        <f t="shared" si="22"/>
        <v>0.70863020755563799</v>
      </c>
      <c r="AN47" s="188">
        <f t="shared" si="43"/>
        <v>77.236539316411537</v>
      </c>
      <c r="AO47" s="188">
        <f t="shared" si="43"/>
        <v>77.236549834452177</v>
      </c>
      <c r="AP47" s="188">
        <f t="shared" si="43"/>
        <v>77.236622461727009</v>
      </c>
      <c r="AQ47" s="188">
        <f t="shared" si="43"/>
        <v>77.23712343039422</v>
      </c>
      <c r="AR47" s="188">
        <f t="shared" si="43"/>
        <v>77.240554444246357</v>
      </c>
      <c r="AS47" s="188">
        <f t="shared" si="43"/>
        <v>77.263004567859284</v>
      </c>
      <c r="AT47" s="188">
        <f t="shared" si="43"/>
        <v>77.381542775188919</v>
      </c>
      <c r="AU47" s="188">
        <f t="shared" si="24"/>
        <v>77.764823529462774</v>
      </c>
      <c r="AW47" s="188">
        <v>5000</v>
      </c>
      <c r="AX47" s="188">
        <f t="shared" si="35"/>
        <v>5.3237170254767313E-3</v>
      </c>
      <c r="AY47" s="188">
        <f t="shared" si="36"/>
        <v>9.0642860744905886E-3</v>
      </c>
      <c r="AZ47" s="188">
        <f t="shared" si="37"/>
        <v>-3.7405690490138572E-3</v>
      </c>
      <c r="BA47" s="188">
        <f t="shared" si="38"/>
        <v>0.47339733472758017</v>
      </c>
      <c r="BB47" s="188">
        <f t="shared" si="39"/>
        <v>-0.98275430418073129</v>
      </c>
      <c r="BC47" s="188">
        <f t="shared" si="40"/>
        <v>-0.27890662527052845</v>
      </c>
      <c r="BD47" s="188">
        <f t="shared" si="41"/>
        <v>-0.14036439387464852</v>
      </c>
      <c r="BE47" s="188">
        <f t="shared" si="44"/>
        <v>74.890095983595742</v>
      </c>
      <c r="BF47" s="188">
        <f t="shared" si="44"/>
        <v>74.885700709077284</v>
      </c>
      <c r="BG47" s="188">
        <f t="shared" si="44"/>
        <v>74.894884050618984</v>
      </c>
      <c r="BH47" s="188">
        <f t="shared" si="44"/>
        <v>74.875642341473537</v>
      </c>
      <c r="BI47" s="188">
        <f t="shared" si="44"/>
        <v>74.915728133633891</v>
      </c>
      <c r="BJ47" s="188">
        <f t="shared" si="44"/>
        <v>74.831143888791544</v>
      </c>
      <c r="BK47" s="188">
        <f t="shared" si="44"/>
        <v>75.005446439432291</v>
      </c>
      <c r="BL47" s="188">
        <f t="shared" si="42"/>
        <v>74.621481777399623</v>
      </c>
    </row>
    <row r="48" spans="1:64" s="188" customFormat="1" ht="12.95" customHeight="1">
      <c r="A48" s="21" t="s">
        <v>316</v>
      </c>
      <c r="B48" s="13" t="s">
        <v>97</v>
      </c>
      <c r="C48" s="124">
        <v>55523.210039999998</v>
      </c>
      <c r="D48" s="124">
        <v>2.0000000000000001E-4</v>
      </c>
      <c r="E48" s="188">
        <f t="shared" si="11"/>
        <v>7009.5091920631785</v>
      </c>
      <c r="F48" s="188">
        <f t="shared" si="12"/>
        <v>7009.5</v>
      </c>
      <c r="G48" s="188">
        <f t="shared" si="26"/>
        <v>6.2141499947756529E-3</v>
      </c>
      <c r="L48" s="188">
        <f>G48</f>
        <v>6.2141499947756529E-3</v>
      </c>
      <c r="O48" s="188">
        <f t="shared" ca="1" si="13"/>
        <v>1.057390954273308E-3</v>
      </c>
      <c r="Q48" s="189">
        <f t="shared" si="14"/>
        <v>40504.710039999998</v>
      </c>
      <c r="S48" s="190">
        <v>1</v>
      </c>
      <c r="Z48" s="188">
        <f t="shared" si="15"/>
        <v>7009.5</v>
      </c>
      <c r="AA48" s="188">
        <f t="shared" si="16"/>
        <v>1.2746531797215639E-2</v>
      </c>
      <c r="AB48" s="188">
        <f t="shared" si="27"/>
        <v>4.39636852434398E-3</v>
      </c>
      <c r="AC48" s="188">
        <f t="shared" si="28"/>
        <v>6.2141499947756529E-3</v>
      </c>
      <c r="AD48" s="188">
        <f t="shared" si="29"/>
        <v>-6.5323818024399863E-3</v>
      </c>
      <c r="AE48" s="188">
        <f t="shared" si="30"/>
        <v>4.2672012012849083E-5</v>
      </c>
      <c r="AF48" s="188">
        <f t="shared" si="31"/>
        <v>6.2141499947756529E-3</v>
      </c>
      <c r="AG48" s="190"/>
      <c r="AH48" s="188">
        <f t="shared" si="17"/>
        <v>1.8177814704316729E-3</v>
      </c>
      <c r="AI48" s="188">
        <f t="shared" si="18"/>
        <v>0.87822422617135809</v>
      </c>
      <c r="AJ48" s="188">
        <f t="shared" si="19"/>
        <v>-0.13088825281215527</v>
      </c>
      <c r="AK48" s="188">
        <f t="shared" si="20"/>
        <v>-0.53406252433098467</v>
      </c>
      <c r="AL48" s="188">
        <f t="shared" si="21"/>
        <v>1.346611340729956</v>
      </c>
      <c r="AM48" s="188">
        <f t="shared" si="22"/>
        <v>0.79764885216653492</v>
      </c>
      <c r="AN48" s="188">
        <f t="shared" si="43"/>
        <v>77.34866075117985</v>
      </c>
      <c r="AO48" s="188">
        <f t="shared" si="43"/>
        <v>77.348717988111517</v>
      </c>
      <c r="AP48" s="188">
        <f t="shared" si="43"/>
        <v>77.348999808508324</v>
      </c>
      <c r="AQ48" s="188">
        <f t="shared" si="43"/>
        <v>77.35038453232039</v>
      </c>
      <c r="AR48" s="188">
        <f t="shared" si="43"/>
        <v>77.357120101674923</v>
      </c>
      <c r="AS48" s="188">
        <f t="shared" si="43"/>
        <v>77.388420161947934</v>
      </c>
      <c r="AT48" s="188">
        <f t="shared" si="43"/>
        <v>77.511961778589082</v>
      </c>
      <c r="AU48" s="188">
        <f t="shared" si="24"/>
        <v>77.857416844392901</v>
      </c>
      <c r="AW48" s="188">
        <v>5200</v>
      </c>
      <c r="AX48" s="188">
        <f t="shared" si="35"/>
        <v>5.2440600550616888E-3</v>
      </c>
      <c r="AY48" s="188">
        <f t="shared" si="36"/>
        <v>9.264414878888582E-3</v>
      </c>
      <c r="AZ48" s="188">
        <f t="shared" si="37"/>
        <v>-4.0203548238268933E-3</v>
      </c>
      <c r="BA48" s="188">
        <f t="shared" si="38"/>
        <v>0.45918313914865916</v>
      </c>
      <c r="BB48" s="188">
        <f t="shared" si="39"/>
        <v>-0.99778412687613449</v>
      </c>
      <c r="BC48" s="188">
        <f t="shared" si="40"/>
        <v>-0.15950375958918486</v>
      </c>
      <c r="BD48" s="188">
        <f t="shared" si="41"/>
        <v>-7.9921394695485495E-2</v>
      </c>
      <c r="BE48" s="188">
        <f t="shared" si="44"/>
        <v>75.104640272038424</v>
      </c>
      <c r="BF48" s="188">
        <f t="shared" si="44"/>
        <v>75.099718363732919</v>
      </c>
      <c r="BG48" s="188">
        <f t="shared" si="44"/>
        <v>75.109106040221278</v>
      </c>
      <c r="BH48" s="188">
        <f t="shared" si="44"/>
        <v>75.091177190335557</v>
      </c>
      <c r="BI48" s="188">
        <f t="shared" si="44"/>
        <v>75.125335385741479</v>
      </c>
      <c r="BJ48" s="188">
        <f t="shared" si="44"/>
        <v>75.059935683493933</v>
      </c>
      <c r="BK48" s="188">
        <f t="shared" si="44"/>
        <v>75.184111462912611</v>
      </c>
      <c r="BL48" s="188">
        <f t="shared" si="42"/>
        <v>74.943545481504458</v>
      </c>
    </row>
    <row r="49" spans="1:64" s="188" customFormat="1" ht="12.95" customHeight="1">
      <c r="A49" s="21" t="s">
        <v>275</v>
      </c>
      <c r="B49" s="190" t="s">
        <v>97</v>
      </c>
      <c r="C49" s="191">
        <v>55523.210099999997</v>
      </c>
      <c r="D49" s="191">
        <v>1E-4</v>
      </c>
      <c r="E49" s="188">
        <f t="shared" si="11"/>
        <v>7009.5092808160698</v>
      </c>
      <c r="F49" s="188">
        <f t="shared" si="12"/>
        <v>7009.5</v>
      </c>
      <c r="G49" s="188">
        <f t="shared" si="26"/>
        <v>6.2741499932599254E-3</v>
      </c>
      <c r="K49" s="188">
        <f>G49</f>
        <v>6.2741499932599254E-3</v>
      </c>
      <c r="O49" s="188">
        <f t="shared" ca="1" si="13"/>
        <v>1.057390954273308E-3</v>
      </c>
      <c r="Q49" s="189">
        <f t="shared" si="14"/>
        <v>40504.710099999997</v>
      </c>
      <c r="S49" s="190">
        <v>1</v>
      </c>
      <c r="Z49" s="188">
        <f t="shared" si="15"/>
        <v>7009.5</v>
      </c>
      <c r="AA49" s="188">
        <f t="shared" si="16"/>
        <v>1.2746531797215639E-2</v>
      </c>
      <c r="AB49" s="188">
        <f t="shared" si="27"/>
        <v>4.4563685228282525E-3</v>
      </c>
      <c r="AC49" s="188">
        <f t="shared" si="28"/>
        <v>6.2741499932599254E-3</v>
      </c>
      <c r="AD49" s="188">
        <f t="shared" si="29"/>
        <v>-6.4723818039557138E-3</v>
      </c>
      <c r="AE49" s="188">
        <f t="shared" si="30"/>
        <v>4.189172621617702E-5</v>
      </c>
      <c r="AF49" s="188">
        <f t="shared" si="31"/>
        <v>6.2741499932599254E-3</v>
      </c>
      <c r="AG49" s="190"/>
      <c r="AH49" s="188">
        <f t="shared" si="17"/>
        <v>1.8177814704316729E-3</v>
      </c>
      <c r="AI49" s="188">
        <f t="shared" si="18"/>
        <v>0.87822422617135809</v>
      </c>
      <c r="AJ49" s="188">
        <f t="shared" si="19"/>
        <v>-0.13088825281215527</v>
      </c>
      <c r="AK49" s="188">
        <f t="shared" si="20"/>
        <v>-0.53406252433098467</v>
      </c>
      <c r="AL49" s="188">
        <f t="shared" si="21"/>
        <v>1.346611340729956</v>
      </c>
      <c r="AM49" s="188">
        <f t="shared" si="22"/>
        <v>0.79764885216653492</v>
      </c>
      <c r="AN49" s="188">
        <f t="shared" si="43"/>
        <v>77.34866075117985</v>
      </c>
      <c r="AO49" s="188">
        <f t="shared" si="43"/>
        <v>77.348717988111517</v>
      </c>
      <c r="AP49" s="188">
        <f t="shared" si="43"/>
        <v>77.348999808508324</v>
      </c>
      <c r="AQ49" s="188">
        <f t="shared" si="43"/>
        <v>77.35038453232039</v>
      </c>
      <c r="AR49" s="188">
        <f t="shared" si="43"/>
        <v>77.357120101674923</v>
      </c>
      <c r="AS49" s="188">
        <f t="shared" si="43"/>
        <v>77.388420161947934</v>
      </c>
      <c r="AT49" s="188">
        <f t="shared" si="43"/>
        <v>77.511961778589082</v>
      </c>
      <c r="AU49" s="188">
        <f t="shared" si="24"/>
        <v>77.857416844392901</v>
      </c>
      <c r="AW49" s="188">
        <v>5400</v>
      </c>
      <c r="AX49" s="188">
        <f t="shared" si="35"/>
        <v>5.3456334956881145E-3</v>
      </c>
      <c r="AY49" s="188">
        <f t="shared" si="36"/>
        <v>9.4613242717633099E-3</v>
      </c>
      <c r="AZ49" s="188">
        <f t="shared" si="37"/>
        <v>-4.1156907760751954E-3</v>
      </c>
      <c r="BA49" s="188">
        <f t="shared" si="38"/>
        <v>0.45280901947278085</v>
      </c>
      <c r="BB49" s="188">
        <f t="shared" si="39"/>
        <v>-0.99889892179668338</v>
      </c>
      <c r="BC49" s="188">
        <f t="shared" si="40"/>
        <v>-4.5988652301635104E-2</v>
      </c>
      <c r="BD49" s="188">
        <f t="shared" si="41"/>
        <v>-2.2998379674062916E-2</v>
      </c>
      <c r="BE49" s="188">
        <f t="shared" si="44"/>
        <v>75.313180604633388</v>
      </c>
      <c r="BF49" s="188">
        <f t="shared" si="44"/>
        <v>75.311268559349614</v>
      </c>
      <c r="BG49" s="188">
        <f t="shared" si="44"/>
        <v>75.314771867719941</v>
      </c>
      <c r="BH49" s="188">
        <f t="shared" si="44"/>
        <v>75.308352183920647</v>
      </c>
      <c r="BI49" s="188">
        <f t="shared" si="44"/>
        <v>75.320113379042738</v>
      </c>
      <c r="BJ49" s="188">
        <f t="shared" si="44"/>
        <v>75.298556816986718</v>
      </c>
      <c r="BK49" s="188">
        <f t="shared" si="44"/>
        <v>75.338038713601392</v>
      </c>
      <c r="BL49" s="188">
        <f t="shared" si="42"/>
        <v>75.265609185609293</v>
      </c>
    </row>
    <row r="50" spans="1:64" s="188" customFormat="1" ht="12.95" customHeight="1">
      <c r="A50" s="21" t="s">
        <v>301</v>
      </c>
      <c r="B50" s="13" t="s">
        <v>95</v>
      </c>
      <c r="C50" s="124">
        <v>55560.052199999998</v>
      </c>
      <c r="D50" s="124">
        <v>5.0000000000000001E-4</v>
      </c>
      <c r="E50" s="188">
        <f t="shared" si="11"/>
        <v>7064.0066635672129</v>
      </c>
      <c r="F50" s="188">
        <f t="shared" si="12"/>
        <v>7064</v>
      </c>
      <c r="G50" s="188">
        <f t="shared" si="26"/>
        <v>4.5047999956295826E-3</v>
      </c>
      <c r="L50" s="188">
        <f>G50</f>
        <v>4.5047999956295826E-3</v>
      </c>
      <c r="O50" s="188">
        <f t="shared" ca="1" si="13"/>
        <v>1.0885223545062644E-3</v>
      </c>
      <c r="Q50" s="189">
        <f t="shared" si="14"/>
        <v>40541.552199999998</v>
      </c>
      <c r="S50" s="190">
        <v>1</v>
      </c>
      <c r="Z50" s="188">
        <f t="shared" si="15"/>
        <v>7064</v>
      </c>
      <c r="AA50" s="188">
        <f t="shared" si="16"/>
        <v>1.3201726255115547E-2</v>
      </c>
      <c r="AB50" s="188">
        <f t="shared" si="27"/>
        <v>2.2778637129442351E-3</v>
      </c>
      <c r="AC50" s="188">
        <f t="shared" si="28"/>
        <v>4.5047999956295826E-3</v>
      </c>
      <c r="AD50" s="188">
        <f t="shared" si="29"/>
        <v>-8.6969262594859646E-3</v>
      </c>
      <c r="AE50" s="188">
        <f t="shared" si="30"/>
        <v>7.5636526362936533E-5</v>
      </c>
      <c r="AF50" s="188">
        <f t="shared" si="31"/>
        <v>4.5047999956295826E-3</v>
      </c>
      <c r="AG50" s="190"/>
      <c r="AH50" s="188">
        <f t="shared" si="17"/>
        <v>2.2269362826853475E-3</v>
      </c>
      <c r="AI50" s="188">
        <f t="shared" si="18"/>
        <v>0.9454653555227569</v>
      </c>
      <c r="AJ50" s="188">
        <f t="shared" si="19"/>
        <v>-6.8025864483874281E-3</v>
      </c>
      <c r="AK50" s="188">
        <f t="shared" si="20"/>
        <v>-0.54504870565674113</v>
      </c>
      <c r="AL50" s="188">
        <f t="shared" si="21"/>
        <v>1.4710735893007012</v>
      </c>
      <c r="AM50" s="188">
        <f t="shared" si="22"/>
        <v>0.90493837293836077</v>
      </c>
      <c r="AN50" s="188">
        <f t="shared" si="43"/>
        <v>77.462922509471667</v>
      </c>
      <c r="AO50" s="188">
        <f t="shared" si="43"/>
        <v>77.463111833953974</v>
      </c>
      <c r="AP50" s="188">
        <f t="shared" si="43"/>
        <v>77.463840156645674</v>
      </c>
      <c r="AQ50" s="188">
        <f t="shared" si="43"/>
        <v>77.466632866566059</v>
      </c>
      <c r="AR50" s="188">
        <f t="shared" si="43"/>
        <v>77.477211006846332</v>
      </c>
      <c r="AS50" s="188">
        <f t="shared" si="43"/>
        <v>77.515585014756653</v>
      </c>
      <c r="AT50" s="188">
        <f t="shared" si="43"/>
        <v>77.638313876600748</v>
      </c>
      <c r="AU50" s="188">
        <f t="shared" si="24"/>
        <v>77.945179203761469</v>
      </c>
      <c r="AW50" s="188">
        <v>5600</v>
      </c>
      <c r="AX50" s="188">
        <f t="shared" si="35"/>
        <v>5.6207517601468112E-3</v>
      </c>
      <c r="AY50" s="188">
        <f t="shared" si="36"/>
        <v>9.6550142531147704E-3</v>
      </c>
      <c r="AZ50" s="188">
        <f t="shared" si="37"/>
        <v>-4.0342624929679593E-3</v>
      </c>
      <c r="BA50" s="188">
        <f t="shared" si="38"/>
        <v>0.45341427253573852</v>
      </c>
      <c r="BB50" s="188">
        <f t="shared" si="39"/>
        <v>-0.98743473156485784</v>
      </c>
      <c r="BC50" s="188">
        <f t="shared" si="40"/>
        <v>6.5772505493573261E-2</v>
      </c>
      <c r="BD50" s="188">
        <f t="shared" si="41"/>
        <v>3.2898113433491909E-2</v>
      </c>
      <c r="BE50" s="188">
        <f t="shared" si="44"/>
        <v>75.519797272188811</v>
      </c>
      <c r="BF50" s="188">
        <f t="shared" si="44"/>
        <v>75.522455589405993</v>
      </c>
      <c r="BG50" s="188">
        <f t="shared" si="44"/>
        <v>75.517566391231696</v>
      </c>
      <c r="BH50" s="188">
        <f t="shared" si="44"/>
        <v>75.526560943445077</v>
      </c>
      <c r="BI50" s="188">
        <f t="shared" si="44"/>
        <v>75.510021376411657</v>
      </c>
      <c r="BJ50" s="188">
        <f t="shared" si="44"/>
        <v>75.540462128707773</v>
      </c>
      <c r="BK50" s="188">
        <f t="shared" si="44"/>
        <v>75.484517923647104</v>
      </c>
      <c r="BL50" s="188">
        <f t="shared" si="42"/>
        <v>75.587672889714113</v>
      </c>
    </row>
    <row r="51" spans="1:64" s="188" customFormat="1" ht="12.95" customHeight="1">
      <c r="A51" s="21" t="s">
        <v>312</v>
      </c>
      <c r="B51" s="13" t="s">
        <v>95</v>
      </c>
      <c r="C51" s="124">
        <v>55848.718699999998</v>
      </c>
      <c r="D51" s="124">
        <v>2.9999999999999997E-4</v>
      </c>
      <c r="E51" s="188">
        <f t="shared" si="11"/>
        <v>7491.0064474539176</v>
      </c>
      <c r="F51" s="188">
        <f t="shared" si="12"/>
        <v>7491</v>
      </c>
      <c r="G51" s="188">
        <f t="shared" si="26"/>
        <v>4.3586999963736162E-3</v>
      </c>
      <c r="L51" s="188">
        <f>G51</f>
        <v>4.3586999963736162E-3</v>
      </c>
      <c r="O51" s="188">
        <f t="shared" ca="1" si="13"/>
        <v>1.3324325911938306E-3</v>
      </c>
      <c r="Q51" s="189">
        <f t="shared" si="14"/>
        <v>40830.218699999998</v>
      </c>
      <c r="S51" s="190">
        <v>1</v>
      </c>
      <c r="Z51" s="188">
        <f t="shared" si="15"/>
        <v>7491</v>
      </c>
      <c r="AA51" s="188">
        <f t="shared" si="16"/>
        <v>1.528247916199846E-2</v>
      </c>
      <c r="AB51" s="188">
        <f t="shared" si="27"/>
        <v>4.0345118697641957E-4</v>
      </c>
      <c r="AC51" s="188">
        <f t="shared" si="28"/>
        <v>4.3586999963736162E-3</v>
      </c>
      <c r="AD51" s="188">
        <f t="shared" si="29"/>
        <v>-1.0923779165624843E-2</v>
      </c>
      <c r="AE51" s="188">
        <f t="shared" si="30"/>
        <v>1.193289512593394E-4</v>
      </c>
      <c r="AF51" s="188">
        <f t="shared" si="31"/>
        <v>4.3586999963736162E-3</v>
      </c>
      <c r="AG51" s="190"/>
      <c r="AH51" s="188">
        <f t="shared" si="17"/>
        <v>3.9552488093971966E-3</v>
      </c>
      <c r="AI51" s="188">
        <f t="shared" si="18"/>
        <v>1.5104156229920669</v>
      </c>
      <c r="AJ51" s="188">
        <f t="shared" si="19"/>
        <v>0.894109041320023</v>
      </c>
      <c r="AK51" s="188">
        <f t="shared" si="20"/>
        <v>0.19881652544989384</v>
      </c>
      <c r="AL51" s="188">
        <f t="shared" si="21"/>
        <v>-2.7701542441747669</v>
      </c>
      <c r="AM51" s="188">
        <f t="shared" si="22"/>
        <v>-5.3224235457488041</v>
      </c>
      <c r="AN51" s="188">
        <f t="shared" ref="AN51:AT60" si="45">$AU51+$AB$7*SIN(AO51)</f>
        <v>78.742239619556187</v>
      </c>
      <c r="AO51" s="188">
        <f t="shared" si="45"/>
        <v>78.740988650868431</v>
      </c>
      <c r="AP51" s="188">
        <f t="shared" si="45"/>
        <v>78.73865845062052</v>
      </c>
      <c r="AQ51" s="188">
        <f t="shared" si="45"/>
        <v>78.734320852727151</v>
      </c>
      <c r="AR51" s="188">
        <f t="shared" si="45"/>
        <v>78.726256337784108</v>
      </c>
      <c r="AS51" s="188">
        <f t="shared" si="45"/>
        <v>78.711294813567704</v>
      </c>
      <c r="AT51" s="188">
        <f t="shared" si="45"/>
        <v>78.683637455209691</v>
      </c>
      <c r="AU51" s="188">
        <f t="shared" si="24"/>
        <v>78.632785212025283</v>
      </c>
      <c r="AW51" s="188">
        <v>5800</v>
      </c>
      <c r="AX51" s="188">
        <f t="shared" si="35"/>
        <v>6.0686980713267483E-3</v>
      </c>
      <c r="AY51" s="188">
        <f t="shared" si="36"/>
        <v>9.8454848229429653E-3</v>
      </c>
      <c r="AZ51" s="188">
        <f t="shared" si="37"/>
        <v>-3.776786751616217E-3</v>
      </c>
      <c r="BA51" s="188">
        <f t="shared" si="38"/>
        <v>0.46108293977917625</v>
      </c>
      <c r="BB51" s="188">
        <f t="shared" si="39"/>
        <v>-0.96297930202066562</v>
      </c>
      <c r="BC51" s="188">
        <f t="shared" si="40"/>
        <v>0.18003191994763207</v>
      </c>
      <c r="BD51" s="188">
        <f t="shared" si="41"/>
        <v>9.0259879883872032E-2</v>
      </c>
      <c r="BE51" s="188">
        <f t="shared" si="44"/>
        <v>75.729133661084376</v>
      </c>
      <c r="BF51" s="188">
        <f t="shared" si="44"/>
        <v>75.734215508647452</v>
      </c>
      <c r="BG51" s="188">
        <f t="shared" si="44"/>
        <v>75.72440534172361</v>
      </c>
      <c r="BH51" s="188">
        <f t="shared" si="44"/>
        <v>75.743373475146598</v>
      </c>
      <c r="BI51" s="188">
        <f t="shared" si="44"/>
        <v>75.706807583426141</v>
      </c>
      <c r="BJ51" s="188">
        <f t="shared" si="44"/>
        <v>75.777731996300304</v>
      </c>
      <c r="BK51" s="188">
        <f t="shared" si="44"/>
        <v>75.641604718763432</v>
      </c>
      <c r="BL51" s="188">
        <f t="shared" si="42"/>
        <v>75.909736593818948</v>
      </c>
    </row>
    <row r="52" spans="1:64" s="188" customFormat="1" ht="12.95" customHeight="1">
      <c r="A52" s="21" t="s">
        <v>313</v>
      </c>
      <c r="B52" s="13" t="s">
        <v>95</v>
      </c>
      <c r="C52" s="124">
        <v>55849.3946</v>
      </c>
      <c r="D52" s="124">
        <v>1E-3</v>
      </c>
      <c r="E52" s="188">
        <f t="shared" si="11"/>
        <v>7492.006248795361</v>
      </c>
      <c r="F52" s="188">
        <f t="shared" si="12"/>
        <v>7492</v>
      </c>
      <c r="G52" s="188">
        <f t="shared" si="26"/>
        <v>4.2243999996571802E-3</v>
      </c>
      <c r="L52" s="188">
        <f>G52</f>
        <v>4.2243999996571802E-3</v>
      </c>
      <c r="O52" s="188">
        <f t="shared" ca="1" si="13"/>
        <v>1.3330038095467284E-3</v>
      </c>
      <c r="Q52" s="189">
        <f t="shared" si="14"/>
        <v>40830.8946</v>
      </c>
      <c r="S52" s="190">
        <v>1</v>
      </c>
      <c r="Z52" s="188">
        <f t="shared" si="15"/>
        <v>7492</v>
      </c>
      <c r="AA52" s="188">
        <f t="shared" si="16"/>
        <v>1.5279331584407859E-2</v>
      </c>
      <c r="AB52" s="188">
        <f t="shared" si="27"/>
        <v>2.7310693130612722E-4</v>
      </c>
      <c r="AC52" s="188">
        <f t="shared" si="28"/>
        <v>4.2243999996571802E-3</v>
      </c>
      <c r="AD52" s="188">
        <f t="shared" si="29"/>
        <v>-1.1054931584750679E-2</v>
      </c>
      <c r="AE52" s="188">
        <f t="shared" si="30"/>
        <v>1.2221151234351817E-4</v>
      </c>
      <c r="AF52" s="188">
        <f t="shared" si="31"/>
        <v>4.2243999996571802E-3</v>
      </c>
      <c r="AG52" s="190"/>
      <c r="AH52" s="188">
        <f t="shared" si="17"/>
        <v>3.9512930683510529E-3</v>
      </c>
      <c r="AI52" s="188">
        <f t="shared" si="18"/>
        <v>1.5091663541532667</v>
      </c>
      <c r="AJ52" s="188">
        <f t="shared" si="19"/>
        <v>0.89129993527937257</v>
      </c>
      <c r="AK52" s="188">
        <f t="shared" si="20"/>
        <v>0.20199441275594368</v>
      </c>
      <c r="AL52" s="188">
        <f t="shared" si="21"/>
        <v>-2.7639205580435373</v>
      </c>
      <c r="AM52" s="188">
        <f t="shared" si="22"/>
        <v>-5.232503578090081</v>
      </c>
      <c r="AN52" s="188">
        <f t="shared" si="45"/>
        <v>78.745693923147854</v>
      </c>
      <c r="AO52" s="188">
        <f t="shared" si="45"/>
        <v>78.7444254968037</v>
      </c>
      <c r="AP52" s="188">
        <f t="shared" si="45"/>
        <v>78.742061124960131</v>
      </c>
      <c r="AQ52" s="188">
        <f t="shared" si="45"/>
        <v>78.737656935833741</v>
      </c>
      <c r="AR52" s="188">
        <f t="shared" si="45"/>
        <v>78.729463400696886</v>
      </c>
      <c r="AS52" s="188">
        <f t="shared" si="45"/>
        <v>78.714253954873953</v>
      </c>
      <c r="AT52" s="188">
        <f t="shared" si="45"/>
        <v>78.686125982532261</v>
      </c>
      <c r="AU52" s="188">
        <f t="shared" si="24"/>
        <v>78.634395530545802</v>
      </c>
      <c r="AW52" s="188">
        <v>6000</v>
      </c>
      <c r="AX52" s="188">
        <f t="shared" si="35"/>
        <v>6.6941623997922878E-3</v>
      </c>
      <c r="AY52" s="188">
        <f t="shared" si="36"/>
        <v>1.0032735981247895E-2</v>
      </c>
      <c r="AZ52" s="188">
        <f t="shared" si="37"/>
        <v>-3.3385735814556068E-3</v>
      </c>
      <c r="BA52" s="188">
        <f t="shared" si="38"/>
        <v>0.47684095001859894</v>
      </c>
      <c r="BB52" s="188">
        <f t="shared" si="39"/>
        <v>-0.92345032454010512</v>
      </c>
      <c r="BC52" s="188">
        <f t="shared" si="40"/>
        <v>0.30089904347431928</v>
      </c>
      <c r="BD52" s="188">
        <f t="shared" si="41"/>
        <v>0.1515950389759522</v>
      </c>
      <c r="BE52" s="188">
        <f t="shared" ref="BE52:BK61" si="46">$BL52+$AB$7*SIN(BF52)</f>
        <v>75.945079342309754</v>
      </c>
      <c r="BF52" s="188">
        <f t="shared" si="46"/>
        <v>75.949098682176555</v>
      </c>
      <c r="BG52" s="188">
        <f t="shared" si="46"/>
        <v>75.940509658161844</v>
      </c>
      <c r="BH52" s="188">
        <f t="shared" si="46"/>
        <v>75.958919171965974</v>
      </c>
      <c r="BI52" s="188">
        <f t="shared" si="46"/>
        <v>75.919707442469232</v>
      </c>
      <c r="BJ52" s="188">
        <f t="shared" si="46"/>
        <v>76.004427131641947</v>
      </c>
      <c r="BK52" s="188">
        <f t="shared" si="46"/>
        <v>75.826263930247492</v>
      </c>
      <c r="BL52" s="188">
        <f t="shared" si="42"/>
        <v>76.231800297923783</v>
      </c>
    </row>
    <row r="53" spans="1:64" s="188" customFormat="1" ht="12.95" customHeight="1">
      <c r="A53" s="21" t="s">
        <v>275</v>
      </c>
      <c r="B53" s="190" t="s">
        <v>97</v>
      </c>
      <c r="C53" s="191">
        <v>55863.252500000002</v>
      </c>
      <c r="D53" s="191">
        <v>1E-4</v>
      </c>
      <c r="E53" s="188">
        <f t="shared" ref="E53:E75" si="47">+(C53-C$7)/C$8</f>
        <v>7512.5050607639296</v>
      </c>
      <c r="F53" s="188">
        <f t="shared" ref="F53:F75" si="48">ROUND(2*E53,0)/2</f>
        <v>7512.5</v>
      </c>
      <c r="G53" s="188">
        <f t="shared" si="26"/>
        <v>3.4212500031571835E-3</v>
      </c>
      <c r="K53" s="188">
        <f>G53</f>
        <v>3.4212500031571835E-3</v>
      </c>
      <c r="O53" s="188">
        <f t="shared" ref="O53:O75" ca="1" si="49">+C$11+C$12*$F53</f>
        <v>1.3447137857811433E-3</v>
      </c>
      <c r="Q53" s="189">
        <f t="shared" ref="Q53:Q75" si="50">+C53-15018.5</f>
        <v>40844.752500000002</v>
      </c>
      <c r="S53" s="190">
        <v>1</v>
      </c>
      <c r="Z53" s="188">
        <f t="shared" ref="Z53:Z75" si="51">F53</f>
        <v>7512.5</v>
      </c>
      <c r="AA53" s="188">
        <f t="shared" ref="AA53:AA75" si="52">AB$3+AB$4*Z53+AB$5*Z53^2+AH53</f>
        <v>1.5205363816951319E-2</v>
      </c>
      <c r="AB53" s="188">
        <f t="shared" si="27"/>
        <v>-4.3952568384406348E-4</v>
      </c>
      <c r="AC53" s="188">
        <f t="shared" si="28"/>
        <v>3.4212500031571835E-3</v>
      </c>
      <c r="AD53" s="188">
        <f t="shared" si="29"/>
        <v>-1.1784113813794135E-2</v>
      </c>
      <c r="AE53" s="188">
        <f t="shared" si="30"/>
        <v>1.3886533837645376E-4</v>
      </c>
      <c r="AF53" s="188">
        <f t="shared" si="31"/>
        <v>3.4212500031571835E-3</v>
      </c>
      <c r="AG53" s="190"/>
      <c r="AH53" s="188">
        <f t="shared" ref="AH53:AH75" si="53">$AB$6*($AB$11/AI53*AJ53+$AB$12)</f>
        <v>3.860775687001247E-3</v>
      </c>
      <c r="AI53" s="188">
        <f t="shared" ref="AI53:AI75" si="54">1+$AB$7*COS(AL53)</f>
        <v>1.4798961933445645</v>
      </c>
      <c r="AJ53" s="188">
        <f t="shared" ref="AJ53:AJ75" si="55">SIN(AL53+RADIANS($AB$9))</f>
        <v>0.82757436261953754</v>
      </c>
      <c r="AK53" s="188">
        <f t="shared" ref="AK53:AK75" si="56">$AB$7*SIN(AL53)</f>
        <v>0.26410558986841715</v>
      </c>
      <c r="AL53" s="188">
        <f t="shared" ref="AL53:AL75" si="57">2*ATAN(AM53)</f>
        <v>-2.6384892132535751</v>
      </c>
      <c r="AM53" s="188">
        <f t="shared" ref="AM53:AM75" si="58">SQRT((1+$AB$7)/(1-$AB$7))*TAN(AN53/2)</f>
        <v>-3.8911191815477415</v>
      </c>
      <c r="AN53" s="188">
        <f t="shared" si="45"/>
        <v>78.815881323658715</v>
      </c>
      <c r="AO53" s="188">
        <f t="shared" si="45"/>
        <v>78.814302255785506</v>
      </c>
      <c r="AP53" s="188">
        <f t="shared" si="45"/>
        <v>78.811308680600064</v>
      </c>
      <c r="AQ53" s="188">
        <f t="shared" si="45"/>
        <v>78.805640316564009</v>
      </c>
      <c r="AR53" s="188">
        <f t="shared" si="45"/>
        <v>78.794930961616757</v>
      </c>
      <c r="AS53" s="188">
        <f t="shared" si="45"/>
        <v>78.774777798020722</v>
      </c>
      <c r="AT53" s="188">
        <f t="shared" si="45"/>
        <v>78.737107971644278</v>
      </c>
      <c r="AU53" s="188">
        <f t="shared" ref="AU53:AU75" si="59">RADIANS($AB$9)+$AB$18*(F53-AB$15)</f>
        <v>78.667407060216547</v>
      </c>
      <c r="AW53" s="188">
        <v>6200</v>
      </c>
      <c r="AX53" s="188">
        <f t="shared" si="35"/>
        <v>7.5018349053665046E-3</v>
      </c>
      <c r="AY53" s="188">
        <f t="shared" si="36"/>
        <v>1.021676772802956E-2</v>
      </c>
      <c r="AZ53" s="188">
        <f t="shared" si="37"/>
        <v>-2.7149328226630559E-3</v>
      </c>
      <c r="BA53" s="188">
        <f t="shared" si="38"/>
        <v>0.50275065692408738</v>
      </c>
      <c r="BB53" s="188">
        <f t="shared" si="39"/>
        <v>-0.86493304937573123</v>
      </c>
      <c r="BC53" s="188">
        <f t="shared" si="40"/>
        <v>0.43285926962884608</v>
      </c>
      <c r="BD53" s="188">
        <f t="shared" si="41"/>
        <v>0.21987349276033788</v>
      </c>
      <c r="BE53" s="188">
        <f t="shared" si="46"/>
        <v>76.17087763186403</v>
      </c>
      <c r="BF53" s="188">
        <f t="shared" si="46"/>
        <v>76.172464529285705</v>
      </c>
      <c r="BG53" s="188">
        <f t="shared" si="46"/>
        <v>76.168420476065734</v>
      </c>
      <c r="BH53" s="188">
        <f t="shared" si="46"/>
        <v>76.178758125188949</v>
      </c>
      <c r="BI53" s="188">
        <f t="shared" si="46"/>
        <v>76.152535087243351</v>
      </c>
      <c r="BJ53" s="188">
        <f t="shared" si="46"/>
        <v>76.220444863271908</v>
      </c>
      <c r="BK53" s="188">
        <f t="shared" si="46"/>
        <v>76.052625075078723</v>
      </c>
      <c r="BL53" s="188">
        <f t="shared" si="42"/>
        <v>76.553864002028604</v>
      </c>
    </row>
    <row r="54" spans="1:64" s="188" customFormat="1" ht="12.95" customHeight="1">
      <c r="A54" s="21" t="s">
        <v>316</v>
      </c>
      <c r="B54" s="13" t="s">
        <v>97</v>
      </c>
      <c r="C54" s="124">
        <v>55863.252500000002</v>
      </c>
      <c r="D54" s="124">
        <v>2.9999999999999997E-4</v>
      </c>
      <c r="E54" s="188">
        <f t="shared" si="47"/>
        <v>7512.5050607639296</v>
      </c>
      <c r="F54" s="188">
        <f t="shared" si="48"/>
        <v>7512.5</v>
      </c>
      <c r="G54" s="188">
        <f t="shared" si="26"/>
        <v>3.4212500031571835E-3</v>
      </c>
      <c r="L54" s="188">
        <f>G54</f>
        <v>3.4212500031571835E-3</v>
      </c>
      <c r="O54" s="188">
        <f t="shared" ca="1" si="49"/>
        <v>1.3447137857811433E-3</v>
      </c>
      <c r="Q54" s="189">
        <f t="shared" si="50"/>
        <v>40844.752500000002</v>
      </c>
      <c r="S54" s="190">
        <v>1</v>
      </c>
      <c r="Z54" s="188">
        <f t="shared" si="51"/>
        <v>7512.5</v>
      </c>
      <c r="AA54" s="188">
        <f t="shared" si="52"/>
        <v>1.5205363816951319E-2</v>
      </c>
      <c r="AB54" s="188">
        <f t="shared" si="27"/>
        <v>-4.3952568384406348E-4</v>
      </c>
      <c r="AC54" s="188">
        <f t="shared" si="28"/>
        <v>3.4212500031571835E-3</v>
      </c>
      <c r="AD54" s="188">
        <f t="shared" si="29"/>
        <v>-1.1784113813794135E-2</v>
      </c>
      <c r="AE54" s="188">
        <f t="shared" si="30"/>
        <v>1.3886533837645376E-4</v>
      </c>
      <c r="AF54" s="188">
        <f t="shared" si="31"/>
        <v>3.4212500031571835E-3</v>
      </c>
      <c r="AG54" s="190"/>
      <c r="AH54" s="188">
        <f t="shared" si="53"/>
        <v>3.860775687001247E-3</v>
      </c>
      <c r="AI54" s="188">
        <f t="shared" si="54"/>
        <v>1.4798961933445645</v>
      </c>
      <c r="AJ54" s="188">
        <f t="shared" si="55"/>
        <v>0.82757436261953754</v>
      </c>
      <c r="AK54" s="188">
        <f t="shared" si="56"/>
        <v>0.26410558986841715</v>
      </c>
      <c r="AL54" s="188">
        <f t="shared" si="57"/>
        <v>-2.6384892132535751</v>
      </c>
      <c r="AM54" s="188">
        <f t="shared" si="58"/>
        <v>-3.8911191815477415</v>
      </c>
      <c r="AN54" s="188">
        <f t="shared" si="45"/>
        <v>78.815881323658715</v>
      </c>
      <c r="AO54" s="188">
        <f t="shared" si="45"/>
        <v>78.814302255785506</v>
      </c>
      <c r="AP54" s="188">
        <f t="shared" si="45"/>
        <v>78.811308680600064</v>
      </c>
      <c r="AQ54" s="188">
        <f t="shared" si="45"/>
        <v>78.805640316564009</v>
      </c>
      <c r="AR54" s="188">
        <f t="shared" si="45"/>
        <v>78.794930961616757</v>
      </c>
      <c r="AS54" s="188">
        <f t="shared" si="45"/>
        <v>78.774777798020722</v>
      </c>
      <c r="AT54" s="188">
        <f t="shared" si="45"/>
        <v>78.737107971644278</v>
      </c>
      <c r="AU54" s="188">
        <f t="shared" si="59"/>
        <v>78.667407060216547</v>
      </c>
      <c r="AW54" s="188">
        <v>6400</v>
      </c>
      <c r="AX54" s="188">
        <f t="shared" si="35"/>
        <v>8.4967399208777245E-3</v>
      </c>
      <c r="AY54" s="188">
        <f t="shared" si="36"/>
        <v>1.0397580063287958E-2</v>
      </c>
      <c r="AZ54" s="188">
        <f t="shared" si="37"/>
        <v>-1.9008401424102342E-3</v>
      </c>
      <c r="BA54" s="188">
        <f t="shared" si="38"/>
        <v>0.54260316994828517</v>
      </c>
      <c r="BB54" s="188">
        <f t="shared" si="39"/>
        <v>-0.78036029603017842</v>
      </c>
      <c r="BC54" s="188">
        <f t="shared" si="40"/>
        <v>0.58263444865280511</v>
      </c>
      <c r="BD54" s="188">
        <f t="shared" si="41"/>
        <v>0.29984787490355269</v>
      </c>
      <c r="BE54" s="188">
        <f t="shared" si="46"/>
        <v>76.41114474817509</v>
      </c>
      <c r="BF54" s="188">
        <f t="shared" si="46"/>
        <v>76.411368013142422</v>
      </c>
      <c r="BG54" s="188">
        <f t="shared" si="46"/>
        <v>76.410598283309682</v>
      </c>
      <c r="BH54" s="188">
        <f t="shared" si="46"/>
        <v>76.413256030385853</v>
      </c>
      <c r="BI54" s="188">
        <f t="shared" si="46"/>
        <v>76.404126626388205</v>
      </c>
      <c r="BJ54" s="188">
        <f t="shared" si="46"/>
        <v>76.436070348448283</v>
      </c>
      <c r="BK54" s="188">
        <f t="shared" si="46"/>
        <v>76.330529395784552</v>
      </c>
      <c r="BL54" s="188">
        <f t="shared" si="42"/>
        <v>76.875927706133439</v>
      </c>
    </row>
    <row r="55" spans="1:64" s="188" customFormat="1" ht="12.95" customHeight="1">
      <c r="A55" s="21" t="s">
        <v>275</v>
      </c>
      <c r="B55" s="190" t="s">
        <v>95</v>
      </c>
      <c r="C55" s="191">
        <v>55864.2664</v>
      </c>
      <c r="D55" s="191">
        <v>2.0000000000000001E-4</v>
      </c>
      <c r="E55" s="188">
        <f t="shared" si="47"/>
        <v>7514.0048367368327</v>
      </c>
      <c r="F55" s="188">
        <f t="shared" si="48"/>
        <v>7514</v>
      </c>
      <c r="G55" s="188">
        <f t="shared" si="26"/>
        <v>3.2697999995434657E-3</v>
      </c>
      <c r="K55" s="188">
        <f>G55</f>
        <v>3.2697999995434657E-3</v>
      </c>
      <c r="O55" s="188">
        <f t="shared" ca="1" si="49"/>
        <v>1.3455706133104909E-3</v>
      </c>
      <c r="Q55" s="189">
        <f t="shared" si="50"/>
        <v>40845.7664</v>
      </c>
      <c r="S55" s="190">
        <v>1</v>
      </c>
      <c r="Z55" s="188">
        <f t="shared" si="51"/>
        <v>7514</v>
      </c>
      <c r="AA55" s="188">
        <f t="shared" si="52"/>
        <v>1.5199271986560847E-2</v>
      </c>
      <c r="AB55" s="188">
        <f t="shared" si="27"/>
        <v>-5.8367423771652112E-4</v>
      </c>
      <c r="AC55" s="188">
        <f t="shared" si="28"/>
        <v>3.2697999995434657E-3</v>
      </c>
      <c r="AD55" s="188">
        <f t="shared" si="29"/>
        <v>-1.1929471987017382E-2</v>
      </c>
      <c r="AE55" s="188">
        <f t="shared" si="30"/>
        <v>1.4231230188903242E-4</v>
      </c>
      <c r="AF55" s="188">
        <f t="shared" si="31"/>
        <v>3.2697999995434657E-3</v>
      </c>
      <c r="AG55" s="190"/>
      <c r="AH55" s="188">
        <f t="shared" si="53"/>
        <v>3.8534742372599868E-3</v>
      </c>
      <c r="AI55" s="188">
        <f t="shared" si="54"/>
        <v>1.4775035057077142</v>
      </c>
      <c r="AJ55" s="188">
        <f t="shared" si="55"/>
        <v>0.82249647832798356</v>
      </c>
      <c r="AK55" s="188">
        <f t="shared" si="56"/>
        <v>0.26840737885384452</v>
      </c>
      <c r="AL55" s="188">
        <f t="shared" si="57"/>
        <v>-2.6295028723540699</v>
      </c>
      <c r="AM55" s="188">
        <f t="shared" si="58"/>
        <v>-3.8198414791436068</v>
      </c>
      <c r="AN55" s="188">
        <f t="shared" si="45"/>
        <v>78.820965666891752</v>
      </c>
      <c r="AO55" s="188">
        <f t="shared" si="45"/>
        <v>78.819367613441273</v>
      </c>
      <c r="AP55" s="188">
        <f t="shared" si="45"/>
        <v>78.816333721512464</v>
      </c>
      <c r="AQ55" s="188">
        <f t="shared" si="45"/>
        <v>78.810581053860787</v>
      </c>
      <c r="AR55" s="188">
        <f t="shared" si="45"/>
        <v>78.799698213335475</v>
      </c>
      <c r="AS55" s="188">
        <f t="shared" si="45"/>
        <v>78.77919480695661</v>
      </c>
      <c r="AT55" s="188">
        <f t="shared" si="45"/>
        <v>78.740835616153404</v>
      </c>
      <c r="AU55" s="188">
        <f t="shared" si="59"/>
        <v>78.669822537997334</v>
      </c>
      <c r="AW55" s="188">
        <v>6600</v>
      </c>
      <c r="AX55" s="188">
        <f t="shared" si="35"/>
        <v>9.687788024878366E-3</v>
      </c>
      <c r="AY55" s="188">
        <f t="shared" si="36"/>
        <v>1.0575172987023092E-2</v>
      </c>
      <c r="AZ55" s="188">
        <f t="shared" si="37"/>
        <v>-8.8738496214472713E-4</v>
      </c>
      <c r="BA55" s="188">
        <f t="shared" si="38"/>
        <v>0.60375712653305591</v>
      </c>
      <c r="BB55" s="188">
        <f t="shared" si="39"/>
        <v>-0.6561887956747996</v>
      </c>
      <c r="BC55" s="188">
        <f t="shared" si="40"/>
        <v>0.76211927950220137</v>
      </c>
      <c r="BD55" s="188">
        <f t="shared" si="41"/>
        <v>0.40064192678807481</v>
      </c>
      <c r="BE55" s="188">
        <f t="shared" si="46"/>
        <v>76.673902337351024</v>
      </c>
      <c r="BF55" s="188">
        <f t="shared" si="46"/>
        <v>76.673903468926554</v>
      </c>
      <c r="BG55" s="188">
        <f t="shared" si="46"/>
        <v>76.673896366462756</v>
      </c>
      <c r="BH55" s="188">
        <f t="shared" si="46"/>
        <v>76.673940948640976</v>
      </c>
      <c r="BI55" s="188">
        <f t="shared" si="46"/>
        <v>76.673661214423134</v>
      </c>
      <c r="BJ55" s="188">
        <f t="shared" si="46"/>
        <v>76.675420709239674</v>
      </c>
      <c r="BK55" s="188">
        <f t="shared" si="46"/>
        <v>76.664517870215406</v>
      </c>
      <c r="BL55" s="188">
        <f t="shared" si="42"/>
        <v>77.197991410238274</v>
      </c>
    </row>
    <row r="56" spans="1:64" s="188" customFormat="1" ht="12.95" customHeight="1">
      <c r="A56" s="21" t="s">
        <v>316</v>
      </c>
      <c r="B56" s="13" t="s">
        <v>95</v>
      </c>
      <c r="C56" s="124">
        <v>55864.266499999998</v>
      </c>
      <c r="D56" s="124">
        <v>2.0000000000000001E-4</v>
      </c>
      <c r="E56" s="188">
        <f t="shared" si="47"/>
        <v>7514.004984658317</v>
      </c>
      <c r="F56" s="188">
        <f t="shared" si="48"/>
        <v>7514</v>
      </c>
      <c r="G56" s="188">
        <f t="shared" si="26"/>
        <v>3.3697999970172532E-3</v>
      </c>
      <c r="L56" s="188">
        <f>G56</f>
        <v>3.3697999970172532E-3</v>
      </c>
      <c r="O56" s="188">
        <f t="shared" ca="1" si="49"/>
        <v>1.3455706133104909E-3</v>
      </c>
      <c r="Q56" s="189">
        <f t="shared" si="50"/>
        <v>40845.766499999998</v>
      </c>
      <c r="S56" s="190">
        <v>1</v>
      </c>
      <c r="Z56" s="188">
        <f t="shared" si="51"/>
        <v>7514</v>
      </c>
      <c r="AA56" s="188">
        <f t="shared" si="52"/>
        <v>1.5199271986560847E-2</v>
      </c>
      <c r="AB56" s="188">
        <f t="shared" si="27"/>
        <v>-4.836742402427336E-4</v>
      </c>
      <c r="AC56" s="188">
        <f t="shared" si="28"/>
        <v>3.3697999970172532E-3</v>
      </c>
      <c r="AD56" s="188">
        <f t="shared" si="29"/>
        <v>-1.1829471989543594E-2</v>
      </c>
      <c r="AE56" s="188">
        <f t="shared" si="30"/>
        <v>1.3993640755139648E-4</v>
      </c>
      <c r="AF56" s="188">
        <f t="shared" si="31"/>
        <v>3.3697999970172532E-3</v>
      </c>
      <c r="AG56" s="190"/>
      <c r="AH56" s="188">
        <f t="shared" si="53"/>
        <v>3.8534742372599868E-3</v>
      </c>
      <c r="AI56" s="188">
        <f t="shared" si="54"/>
        <v>1.4775035057077142</v>
      </c>
      <c r="AJ56" s="188">
        <f t="shared" si="55"/>
        <v>0.82249647832798356</v>
      </c>
      <c r="AK56" s="188">
        <f t="shared" si="56"/>
        <v>0.26840737885384452</v>
      </c>
      <c r="AL56" s="188">
        <f t="shared" si="57"/>
        <v>-2.6295028723540699</v>
      </c>
      <c r="AM56" s="188">
        <f t="shared" si="58"/>
        <v>-3.8198414791436068</v>
      </c>
      <c r="AN56" s="188">
        <f t="shared" si="45"/>
        <v>78.820965666891752</v>
      </c>
      <c r="AO56" s="188">
        <f t="shared" si="45"/>
        <v>78.819367613441273</v>
      </c>
      <c r="AP56" s="188">
        <f t="shared" si="45"/>
        <v>78.816333721512464</v>
      </c>
      <c r="AQ56" s="188">
        <f t="shared" si="45"/>
        <v>78.810581053860787</v>
      </c>
      <c r="AR56" s="188">
        <f t="shared" si="45"/>
        <v>78.799698213335475</v>
      </c>
      <c r="AS56" s="188">
        <f t="shared" si="45"/>
        <v>78.77919480695661</v>
      </c>
      <c r="AT56" s="188">
        <f t="shared" si="45"/>
        <v>78.740835616153404</v>
      </c>
      <c r="AU56" s="188">
        <f t="shared" si="59"/>
        <v>78.669822537997334</v>
      </c>
      <c r="AW56" s="188">
        <v>6800</v>
      </c>
      <c r="AX56" s="188">
        <f t="shared" si="35"/>
        <v>1.1082867994948684E-2</v>
      </c>
      <c r="AY56" s="188">
        <f t="shared" si="36"/>
        <v>1.0749546499234959E-2</v>
      </c>
      <c r="AZ56" s="188">
        <f t="shared" si="37"/>
        <v>3.3332149571372417E-4</v>
      </c>
      <c r="BA56" s="188">
        <f t="shared" si="38"/>
        <v>0.70120307022988593</v>
      </c>
      <c r="BB56" s="188">
        <f t="shared" si="39"/>
        <v>-0.46535889516087947</v>
      </c>
      <c r="BC56" s="188">
        <f t="shared" si="40"/>
        <v>0.99383618487476622</v>
      </c>
      <c r="BD56" s="188">
        <f t="shared" si="41"/>
        <v>0.54230751154387735</v>
      </c>
      <c r="BE56" s="188">
        <f t="shared" si="46"/>
        <v>76.972287905846656</v>
      </c>
      <c r="BF56" s="188">
        <f t="shared" si="46"/>
        <v>76.972287905846684</v>
      </c>
      <c r="BG56" s="188">
        <f t="shared" si="46"/>
        <v>76.972287905861137</v>
      </c>
      <c r="BH56" s="188">
        <f t="shared" si="46"/>
        <v>76.972287913935816</v>
      </c>
      <c r="BI56" s="188">
        <f t="shared" si="46"/>
        <v>76.972292421675519</v>
      </c>
      <c r="BJ56" s="188">
        <f t="shared" si="46"/>
        <v>76.974232231223482</v>
      </c>
      <c r="BK56" s="188">
        <f t="shared" si="46"/>
        <v>77.053364255752939</v>
      </c>
      <c r="BL56" s="188">
        <f t="shared" si="42"/>
        <v>77.520055114343094</v>
      </c>
    </row>
    <row r="57" spans="1:64" s="188" customFormat="1" ht="12.95" customHeight="1">
      <c r="A57" s="21" t="s">
        <v>314</v>
      </c>
      <c r="B57" s="13" t="s">
        <v>95</v>
      </c>
      <c r="C57" s="127">
        <v>55894.689899999998</v>
      </c>
      <c r="D57" s="127">
        <v>5.0000000000000001E-4</v>
      </c>
      <c r="E57" s="188">
        <f t="shared" si="47"/>
        <v>7559.0077308207528</v>
      </c>
      <c r="F57" s="188">
        <f t="shared" si="48"/>
        <v>7559</v>
      </c>
      <c r="G57" s="188">
        <f t="shared" si="26"/>
        <v>5.2262999961385503E-3</v>
      </c>
      <c r="L57" s="188">
        <f>G57</f>
        <v>5.2262999961385503E-3</v>
      </c>
      <c r="O57" s="188">
        <f t="shared" ca="1" si="49"/>
        <v>1.3712754391909136E-3</v>
      </c>
      <c r="Q57" s="189">
        <f t="shared" si="50"/>
        <v>40876.189899999998</v>
      </c>
      <c r="S57" s="190">
        <v>1</v>
      </c>
      <c r="Z57" s="188">
        <f t="shared" si="51"/>
        <v>7559</v>
      </c>
      <c r="AA57" s="188">
        <f t="shared" si="52"/>
        <v>1.4978975284658498E-2</v>
      </c>
      <c r="AB57" s="188">
        <f t="shared" si="27"/>
        <v>1.6293268335719705E-3</v>
      </c>
      <c r="AC57" s="188">
        <f t="shared" si="28"/>
        <v>5.2262999961385503E-3</v>
      </c>
      <c r="AD57" s="188">
        <f t="shared" si="29"/>
        <v>-9.7526752885199481E-3</v>
      </c>
      <c r="AE57" s="188">
        <f t="shared" si="30"/>
        <v>9.5114675283307649E-5</v>
      </c>
      <c r="AF57" s="188">
        <f t="shared" si="31"/>
        <v>5.2262999961385503E-3</v>
      </c>
      <c r="AG57" s="190"/>
      <c r="AH57" s="188">
        <f t="shared" si="53"/>
        <v>3.5969731625665798E-3</v>
      </c>
      <c r="AI57" s="188">
        <f t="shared" si="54"/>
        <v>1.3942220341616156</v>
      </c>
      <c r="AJ57" s="188">
        <f t="shared" si="55"/>
        <v>0.65215877928204979</v>
      </c>
      <c r="AK57" s="188">
        <f t="shared" si="56"/>
        <v>0.38031711343012964</v>
      </c>
      <c r="AL57" s="188">
        <f t="shared" si="57"/>
        <v>-2.3741450705419487</v>
      </c>
      <c r="AM57" s="188">
        <f t="shared" si="58"/>
        <v>-2.4768597947436013</v>
      </c>
      <c r="AN57" s="188">
        <f t="shared" si="45"/>
        <v>78.969549209997766</v>
      </c>
      <c r="AO57" s="188">
        <f t="shared" si="45"/>
        <v>78.967634206197971</v>
      </c>
      <c r="AP57" s="188">
        <f t="shared" si="45"/>
        <v>78.963795264548907</v>
      </c>
      <c r="AQ57" s="188">
        <f t="shared" si="45"/>
        <v>78.956119378949396</v>
      </c>
      <c r="AR57" s="188">
        <f t="shared" si="45"/>
        <v>78.940848754696503</v>
      </c>
      <c r="AS57" s="188">
        <f t="shared" si="45"/>
        <v>78.910755905793422</v>
      </c>
      <c r="AT57" s="188">
        <f t="shared" si="45"/>
        <v>78.852437971679862</v>
      </c>
      <c r="AU57" s="188">
        <f t="shared" si="59"/>
        <v>78.74228687142093</v>
      </c>
      <c r="AW57" s="188">
        <v>7000</v>
      </c>
      <c r="AX57" s="188">
        <f t="shared" si="35"/>
        <v>1.2667694162719151E-2</v>
      </c>
      <c r="AY57" s="188">
        <f t="shared" si="36"/>
        <v>1.0920700599923559E-2</v>
      </c>
      <c r="AZ57" s="188">
        <f t="shared" si="37"/>
        <v>1.7469935627955915E-3</v>
      </c>
      <c r="BA57" s="188">
        <f t="shared" si="38"/>
        <v>0.86761640512738458</v>
      </c>
      <c r="BB57" s="188">
        <f t="shared" si="39"/>
        <v>-0.15059874615637081</v>
      </c>
      <c r="BC57" s="188">
        <f t="shared" si="40"/>
        <v>1.3267023296851905</v>
      </c>
      <c r="BD57" s="188">
        <f t="shared" si="41"/>
        <v>0.78148863685776027</v>
      </c>
      <c r="BE57" s="188">
        <f t="shared" si="46"/>
        <v>77.329579125542807</v>
      </c>
      <c r="BF57" s="188">
        <f t="shared" si="46"/>
        <v>77.32962396354074</v>
      </c>
      <c r="BG57" s="188">
        <f t="shared" si="46"/>
        <v>77.329855883036316</v>
      </c>
      <c r="BH57" s="188">
        <f t="shared" si="46"/>
        <v>77.331053192705809</v>
      </c>
      <c r="BI57" s="188">
        <f t="shared" si="46"/>
        <v>77.337175219871341</v>
      </c>
      <c r="BJ57" s="188">
        <f t="shared" si="46"/>
        <v>77.367075209210668</v>
      </c>
      <c r="BK57" s="188">
        <f t="shared" si="46"/>
        <v>77.490201185739522</v>
      </c>
      <c r="BL57" s="188">
        <f t="shared" si="42"/>
        <v>77.842118818447929</v>
      </c>
    </row>
    <row r="58" spans="1:64" s="188" customFormat="1" ht="12.95" customHeight="1">
      <c r="A58" s="21" t="s">
        <v>315</v>
      </c>
      <c r="B58" s="13" t="s">
        <v>95</v>
      </c>
      <c r="C58" s="124">
        <v>56254.335800000001</v>
      </c>
      <c r="D58" s="124">
        <v>2E-3</v>
      </c>
      <c r="E58" s="188">
        <f t="shared" si="47"/>
        <v>8091.0012997861186</v>
      </c>
      <c r="F58" s="188">
        <f t="shared" si="48"/>
        <v>8091</v>
      </c>
      <c r="G58" s="188">
        <f t="shared" si="26"/>
        <v>8.7869999697431922E-4</v>
      </c>
      <c r="L58" s="188">
        <f>G58</f>
        <v>8.7869999697431922E-4</v>
      </c>
      <c r="O58" s="188">
        <f t="shared" ca="1" si="49"/>
        <v>1.6751636029327978E-3</v>
      </c>
      <c r="Q58" s="189">
        <f t="shared" si="50"/>
        <v>41235.835800000001</v>
      </c>
      <c r="S58" s="190">
        <v>1</v>
      </c>
      <c r="Z58" s="188">
        <f t="shared" si="51"/>
        <v>8091</v>
      </c>
      <c r="AA58" s="188">
        <f t="shared" si="52"/>
        <v>1.1331156802417754E-2</v>
      </c>
      <c r="AB58" s="188">
        <f t="shared" si="27"/>
        <v>1.3452084142151865E-3</v>
      </c>
      <c r="AC58" s="188">
        <f t="shared" si="28"/>
        <v>8.7869999697431922E-4</v>
      </c>
      <c r="AD58" s="188">
        <f t="shared" si="29"/>
        <v>-1.0452456805443435E-2</v>
      </c>
      <c r="AE58" s="188">
        <f t="shared" si="30"/>
        <v>1.0925385326966077E-4</v>
      </c>
      <c r="AF58" s="188">
        <f t="shared" si="31"/>
        <v>8.7869999697431922E-4</v>
      </c>
      <c r="AG58" s="190"/>
      <c r="AH58" s="188">
        <f t="shared" si="53"/>
        <v>-4.6650841724086737E-4</v>
      </c>
      <c r="AI58" s="188">
        <f t="shared" si="54"/>
        <v>0.68649481302488036</v>
      </c>
      <c r="AJ58" s="188">
        <f t="shared" si="55"/>
        <v>-0.64594788178210127</v>
      </c>
      <c r="AK58" s="188">
        <f t="shared" si="56"/>
        <v>0.44918439056365644</v>
      </c>
      <c r="AL58" s="188">
        <f t="shared" si="57"/>
        <v>-0.9614521052947268</v>
      </c>
      <c r="AM58" s="188">
        <f t="shared" si="58"/>
        <v>-0.52153403210946025</v>
      </c>
      <c r="AN58" s="188">
        <f t="shared" si="45"/>
        <v>80.146395803653576</v>
      </c>
      <c r="AO58" s="188">
        <f t="shared" si="45"/>
        <v>80.146395803658663</v>
      </c>
      <c r="AP58" s="188">
        <f t="shared" si="45"/>
        <v>80.14639580339869</v>
      </c>
      <c r="AQ58" s="188">
        <f t="shared" si="45"/>
        <v>80.146395816665049</v>
      </c>
      <c r="AR58" s="188">
        <f t="shared" si="45"/>
        <v>80.146395139691933</v>
      </c>
      <c r="AS58" s="188">
        <f t="shared" si="45"/>
        <v>80.146429668850516</v>
      </c>
      <c r="AT58" s="188">
        <f t="shared" si="45"/>
        <v>80.076601487337356</v>
      </c>
      <c r="AU58" s="188">
        <f t="shared" si="59"/>
        <v>79.598976324339773</v>
      </c>
      <c r="AW58" s="188">
        <v>7200</v>
      </c>
      <c r="AX58" s="188">
        <f t="shared" si="35"/>
        <v>1.431537178190544E-2</v>
      </c>
      <c r="AY58" s="188">
        <f t="shared" si="36"/>
        <v>1.1088635289088896E-2</v>
      </c>
      <c r="AZ58" s="188">
        <f t="shared" si="37"/>
        <v>3.2267364928165437E-3</v>
      </c>
      <c r="BA58" s="188">
        <f t="shared" si="38"/>
        <v>1.1699238609575313</v>
      </c>
      <c r="BB58" s="188">
        <f t="shared" si="39"/>
        <v>0.39708102580398452</v>
      </c>
      <c r="BC58" s="188">
        <f t="shared" si="40"/>
        <v>1.8862104173500045</v>
      </c>
      <c r="BD58" s="188">
        <f t="shared" si="41"/>
        <v>1.3781994903729751</v>
      </c>
      <c r="BE58" s="188">
        <f t="shared" si="46"/>
        <v>77.792277414011181</v>
      </c>
      <c r="BF58" s="188">
        <f t="shared" si="46"/>
        <v>77.793493323405031</v>
      </c>
      <c r="BG58" s="188">
        <f t="shared" si="46"/>
        <v>77.79651250361438</v>
      </c>
      <c r="BH58" s="188">
        <f t="shared" si="46"/>
        <v>77.803973392736069</v>
      </c>
      <c r="BI58" s="188">
        <f t="shared" si="46"/>
        <v>77.822198651564008</v>
      </c>
      <c r="BJ58" s="188">
        <f t="shared" si="46"/>
        <v>77.865555550652473</v>
      </c>
      <c r="BK58" s="188">
        <f t="shared" si="46"/>
        <v>77.963226351437228</v>
      </c>
      <c r="BL58" s="188">
        <f t="shared" si="42"/>
        <v>78.16418252255275</v>
      </c>
    </row>
    <row r="59" spans="1:64" s="188" customFormat="1" ht="12.95" customHeight="1">
      <c r="A59" s="27" t="s">
        <v>244</v>
      </c>
      <c r="B59" s="190" t="s">
        <v>95</v>
      </c>
      <c r="C59" s="191">
        <v>56553.140500000001</v>
      </c>
      <c r="D59" s="191" t="s">
        <v>119</v>
      </c>
      <c r="E59" s="188">
        <f t="shared" si="47"/>
        <v>8532.9976600299706</v>
      </c>
      <c r="F59" s="188">
        <f t="shared" si="48"/>
        <v>8533</v>
      </c>
      <c r="G59" s="188">
        <f t="shared" ref="G59:G75" si="60">+C59-(C$7+F59*C$8)</f>
        <v>-1.5819000036572106E-3</v>
      </c>
      <c r="K59" s="188">
        <f>G59</f>
        <v>-1.5819000036572106E-3</v>
      </c>
      <c r="O59" s="188">
        <f t="shared" ca="1" si="49"/>
        <v>1.9276421149138382E-3</v>
      </c>
      <c r="Q59" s="189">
        <f t="shared" si="50"/>
        <v>41534.640500000001</v>
      </c>
      <c r="S59" s="190">
        <v>1</v>
      </c>
      <c r="Z59" s="188">
        <f t="shared" si="51"/>
        <v>8533</v>
      </c>
      <c r="AA59" s="188">
        <f t="shared" si="52"/>
        <v>9.4193928372861523E-3</v>
      </c>
      <c r="AB59" s="188">
        <f t="shared" ref="AB59:AB75" si="61">IF(S59&lt;&gt;0,G59-AH59, -9999)</f>
        <v>1.1243917510041627E-3</v>
      </c>
      <c r="AC59" s="188">
        <f t="shared" ref="AC59:AC75" si="62">+G59-P59</f>
        <v>-1.5819000036572106E-3</v>
      </c>
      <c r="AD59" s="188">
        <f t="shared" ref="AD59:AD75" si="63">IF(S59&lt;&gt;0,G59-AA59, -9999)</f>
        <v>-1.1001292840943363E-2</v>
      </c>
      <c r="AE59" s="188">
        <f t="shared" ref="AE59:AE75" si="64">+(G59-AA59)^2*S59</f>
        <v>1.2102844417219168E-4</v>
      </c>
      <c r="AF59" s="188">
        <f t="shared" ref="AF59:AF75" si="65">IF(S59&lt;&gt;0,G59-P59, -9999)</f>
        <v>-1.5819000036572106E-3</v>
      </c>
      <c r="AG59" s="190"/>
      <c r="AH59" s="188">
        <f t="shared" si="53"/>
        <v>-2.7062917546613733E-3</v>
      </c>
      <c r="AI59" s="188">
        <f t="shared" si="54"/>
        <v>0.52746197216049628</v>
      </c>
      <c r="AJ59" s="188">
        <f t="shared" si="55"/>
        <v>-0.9058663635809614</v>
      </c>
      <c r="AK59" s="188">
        <f t="shared" si="56"/>
        <v>0.27705582692284353</v>
      </c>
      <c r="AL59" s="188">
        <f t="shared" si="57"/>
        <v>-0.53029574145939984</v>
      </c>
      <c r="AM59" s="188">
        <f t="shared" si="58"/>
        <v>-0.27154132198728853</v>
      </c>
      <c r="AN59" s="188">
        <f t="shared" si="45"/>
        <v>80.750351525480411</v>
      </c>
      <c r="AO59" s="188">
        <f t="shared" si="45"/>
        <v>80.749847078556911</v>
      </c>
      <c r="AP59" s="188">
        <f t="shared" si="45"/>
        <v>80.751389125225145</v>
      </c>
      <c r="AQ59" s="188">
        <f t="shared" si="45"/>
        <v>80.746665129778634</v>
      </c>
      <c r="AR59" s="188">
        <f t="shared" si="45"/>
        <v>80.761043638837577</v>
      </c>
      <c r="AS59" s="188">
        <f t="shared" si="45"/>
        <v>80.716368326932866</v>
      </c>
      <c r="AT59" s="188">
        <f t="shared" si="45"/>
        <v>80.847574763667041</v>
      </c>
      <c r="AU59" s="188">
        <f t="shared" si="59"/>
        <v>80.310737110411452</v>
      </c>
      <c r="AW59" s="188">
        <v>7400</v>
      </c>
      <c r="AX59" s="188">
        <f t="shared" si="35"/>
        <v>1.5365954567956447E-2</v>
      </c>
      <c r="AY59" s="188">
        <f t="shared" si="36"/>
        <v>1.1253350566730966E-2</v>
      </c>
      <c r="AZ59" s="188">
        <f t="shared" si="37"/>
        <v>4.1126040012254795E-3</v>
      </c>
      <c r="BA59" s="188">
        <f t="shared" si="38"/>
        <v>1.5350132320219565</v>
      </c>
      <c r="BB59" s="188">
        <f t="shared" si="39"/>
        <v>0.99240580244658771</v>
      </c>
      <c r="BC59" s="188">
        <f t="shared" si="40"/>
        <v>2.925353221252752</v>
      </c>
      <c r="BD59" s="188">
        <f t="shared" si="41"/>
        <v>9.2129388684752467</v>
      </c>
      <c r="BE59" s="188">
        <f t="shared" si="46"/>
        <v>78.422607435794802</v>
      </c>
      <c r="BF59" s="188">
        <f t="shared" si="46"/>
        <v>78.423375478391989</v>
      </c>
      <c r="BG59" s="188">
        <f t="shared" si="46"/>
        <v>78.424787047395824</v>
      </c>
      <c r="BH59" s="188">
        <f t="shared" si="46"/>
        <v>78.427380741631495</v>
      </c>
      <c r="BI59" s="188">
        <f t="shared" si="46"/>
        <v>78.432144571154794</v>
      </c>
      <c r="BJ59" s="188">
        <f t="shared" si="46"/>
        <v>78.440887974953583</v>
      </c>
      <c r="BK59" s="188">
        <f t="shared" si="46"/>
        <v>78.456916151731306</v>
      </c>
      <c r="BL59" s="188">
        <f t="shared" si="42"/>
        <v>78.486246226657585</v>
      </c>
    </row>
    <row r="60" spans="1:64" s="188" customFormat="1" ht="12.95" customHeight="1">
      <c r="A60" s="192" t="s">
        <v>106</v>
      </c>
      <c r="B60" s="34" t="s">
        <v>95</v>
      </c>
      <c r="C60" s="25">
        <v>56642.377200000003</v>
      </c>
      <c r="D60" s="35">
        <v>8.9999999999999998E-4</v>
      </c>
      <c r="E60" s="188">
        <f t="shared" si="47"/>
        <v>8664.9979150466188</v>
      </c>
      <c r="F60" s="188">
        <f t="shared" si="48"/>
        <v>8665</v>
      </c>
      <c r="G60" s="188">
        <f t="shared" si="60"/>
        <v>-1.4095000005909242E-3</v>
      </c>
      <c r="J60" s="188">
        <f>G60</f>
        <v>-1.4095000005909242E-3</v>
      </c>
      <c r="O60" s="188">
        <f t="shared" ca="1" si="49"/>
        <v>2.0030429374964112E-3</v>
      </c>
      <c r="Q60" s="189">
        <f t="shared" si="50"/>
        <v>41623.877200000003</v>
      </c>
      <c r="S60" s="190">
        <v>1</v>
      </c>
      <c r="Z60" s="188">
        <f t="shared" si="51"/>
        <v>8665</v>
      </c>
      <c r="AA60" s="188">
        <f t="shared" si="52"/>
        <v>9.063733535619397E-3</v>
      </c>
      <c r="AB60" s="188">
        <f t="shared" si="61"/>
        <v>1.7473624876041872E-3</v>
      </c>
      <c r="AC60" s="188">
        <f t="shared" si="62"/>
        <v>-1.4095000005909242E-3</v>
      </c>
      <c r="AD60" s="188">
        <f t="shared" si="63"/>
        <v>-1.0473233536210321E-2</v>
      </c>
      <c r="AE60" s="188">
        <f t="shared" si="64"/>
        <v>1.0968862070400055E-4</v>
      </c>
      <c r="AF60" s="188">
        <f t="shared" si="65"/>
        <v>-1.4095000005909242E-3</v>
      </c>
      <c r="AG60" s="190"/>
      <c r="AH60" s="188">
        <f t="shared" si="53"/>
        <v>-3.1568624881951114E-3</v>
      </c>
      <c r="AI60" s="188">
        <f t="shared" si="54"/>
        <v>0.50299671644012078</v>
      </c>
      <c r="AJ60" s="188">
        <f t="shared" si="55"/>
        <v>-0.94241775794162552</v>
      </c>
      <c r="AK60" s="188">
        <f t="shared" si="56"/>
        <v>0.23030383218054909</v>
      </c>
      <c r="AL60" s="188">
        <f t="shared" si="57"/>
        <v>-0.43392891698415031</v>
      </c>
      <c r="AM60" s="188">
        <f t="shared" si="58"/>
        <v>-0.22043423813606208</v>
      </c>
      <c r="AN60" s="188">
        <f t="shared" si="45"/>
        <v>80.906975479528128</v>
      </c>
      <c r="AO60" s="188">
        <f t="shared" si="45"/>
        <v>80.905404875941841</v>
      </c>
      <c r="AP60" s="188">
        <f t="shared" si="45"/>
        <v>80.909414365598423</v>
      </c>
      <c r="AQ60" s="188">
        <f t="shared" si="45"/>
        <v>80.89914731804528</v>
      </c>
      <c r="AR60" s="188">
        <f t="shared" si="45"/>
        <v>80.925236454143487</v>
      </c>
      <c r="AS60" s="188">
        <f t="shared" si="45"/>
        <v>80.857554490943997</v>
      </c>
      <c r="AT60" s="188">
        <f t="shared" si="45"/>
        <v>81.025082153573024</v>
      </c>
      <c r="AU60" s="188">
        <f t="shared" si="59"/>
        <v>80.52329915512064</v>
      </c>
      <c r="AW60" s="188">
        <v>7600</v>
      </c>
      <c r="AX60" s="188">
        <f t="shared" si="35"/>
        <v>1.472781306977515E-2</v>
      </c>
      <c r="AY60" s="188">
        <f t="shared" si="36"/>
        <v>1.1414846432849771E-2</v>
      </c>
      <c r="AZ60" s="188">
        <f t="shared" si="37"/>
        <v>3.3129666369253797E-3</v>
      </c>
      <c r="BA60" s="188">
        <f t="shared" si="38"/>
        <v>1.3079497160114384</v>
      </c>
      <c r="BB60" s="188">
        <f t="shared" si="39"/>
        <v>0.48302731976574326</v>
      </c>
      <c r="BC60" s="188">
        <f t="shared" si="40"/>
        <v>-2.1678252561635878</v>
      </c>
      <c r="BD60" s="188">
        <f t="shared" si="41"/>
        <v>-1.8889598446290479</v>
      </c>
      <c r="BE60" s="188">
        <f t="shared" si="46"/>
        <v>79.097233300452785</v>
      </c>
      <c r="BF60" s="188">
        <f t="shared" si="46"/>
        <v>79.095416962462153</v>
      </c>
      <c r="BG60" s="188">
        <f t="shared" si="46"/>
        <v>79.091518727769355</v>
      </c>
      <c r="BH60" s="188">
        <f t="shared" si="46"/>
        <v>79.083183654276795</v>
      </c>
      <c r="BI60" s="188">
        <f t="shared" si="46"/>
        <v>79.065500462809794</v>
      </c>
      <c r="BJ60" s="188">
        <f t="shared" si="46"/>
        <v>79.028566489147963</v>
      </c>
      <c r="BK60" s="188">
        <f t="shared" si="46"/>
        <v>78.953622009097288</v>
      </c>
      <c r="BL60" s="188">
        <f t="shared" si="42"/>
        <v>78.80830993076242</v>
      </c>
    </row>
    <row r="61" spans="1:64" s="188" customFormat="1" ht="12.95" customHeight="1">
      <c r="A61" s="192" t="s">
        <v>106</v>
      </c>
      <c r="B61" s="34" t="s">
        <v>95</v>
      </c>
      <c r="C61" s="25">
        <v>56644.405400000003</v>
      </c>
      <c r="D61" s="35">
        <v>1.8E-3</v>
      </c>
      <c r="E61" s="188">
        <f t="shared" si="47"/>
        <v>8667.9980586783859</v>
      </c>
      <c r="F61" s="188">
        <f t="shared" si="48"/>
        <v>8668</v>
      </c>
      <c r="G61" s="188">
        <f t="shared" si="60"/>
        <v>-1.312399996095337E-3</v>
      </c>
      <c r="J61" s="188">
        <f>G61</f>
        <v>-1.312399996095337E-3</v>
      </c>
      <c r="O61" s="188">
        <f t="shared" ca="1" si="49"/>
        <v>2.0047565925551056E-3</v>
      </c>
      <c r="Q61" s="189">
        <f t="shared" si="50"/>
        <v>41625.905400000003</v>
      </c>
      <c r="S61" s="190">
        <v>0.1</v>
      </c>
      <c r="Z61" s="188">
        <f t="shared" si="51"/>
        <v>8668</v>
      </c>
      <c r="AA61" s="188">
        <f t="shared" si="52"/>
        <v>9.0567021117753423E-3</v>
      </c>
      <c r="AB61" s="188">
        <f t="shared" si="61"/>
        <v>1.8536346956699681E-3</v>
      </c>
      <c r="AC61" s="188">
        <f t="shared" si="62"/>
        <v>-1.312399996095337E-3</v>
      </c>
      <c r="AD61" s="188">
        <f t="shared" si="63"/>
        <v>-1.0369102107870679E-2</v>
      </c>
      <c r="AE61" s="188">
        <f t="shared" si="64"/>
        <v>1.0751827852344816E-5</v>
      </c>
      <c r="AF61" s="188">
        <f t="shared" si="65"/>
        <v>-1.312399996095337E-3</v>
      </c>
      <c r="AG61" s="190"/>
      <c r="AH61" s="188">
        <f t="shared" si="53"/>
        <v>-3.1660346917653051E-3</v>
      </c>
      <c r="AI61" s="188">
        <f t="shared" si="54"/>
        <v>0.50251611875476043</v>
      </c>
      <c r="AJ61" s="188">
        <f t="shared" si="55"/>
        <v>-0.94311517993149852</v>
      </c>
      <c r="AK61" s="188">
        <f t="shared" si="56"/>
        <v>0.22926383685073534</v>
      </c>
      <c r="AL61" s="188">
        <f t="shared" si="57"/>
        <v>-0.43183739687710165</v>
      </c>
      <c r="AM61" s="188">
        <f t="shared" si="58"/>
        <v>-0.21933791561690508</v>
      </c>
      <c r="AN61" s="188">
        <f t="shared" ref="AN61:AT70" si="66">$AU61+$AB$7*SIN(AO61)</f>
        <v>80.910455946062712</v>
      </c>
      <c r="AO61" s="188">
        <f t="shared" si="66"/>
        <v>80.908853394739054</v>
      </c>
      <c r="AP61" s="188">
        <f t="shared" si="66"/>
        <v>80.912930588250475</v>
      </c>
      <c r="AQ61" s="188">
        <f t="shared" si="66"/>
        <v>80.902525389031297</v>
      </c>
      <c r="AR61" s="188">
        <f t="shared" si="66"/>
        <v>80.9288762354212</v>
      </c>
      <c r="AS61" s="188">
        <f t="shared" si="66"/>
        <v>80.860749740248224</v>
      </c>
      <c r="AT61" s="188">
        <f t="shared" si="66"/>
        <v>81.028845920620896</v>
      </c>
      <c r="AU61" s="188">
        <f t="shared" si="59"/>
        <v>80.528130110682213</v>
      </c>
      <c r="AW61" s="188">
        <v>7800</v>
      </c>
      <c r="AX61" s="188">
        <f t="shared" si="35"/>
        <v>1.3257470822393333E-2</v>
      </c>
      <c r="AY61" s="188">
        <f t="shared" si="36"/>
        <v>1.157312288744531E-2</v>
      </c>
      <c r="AZ61" s="188">
        <f t="shared" si="37"/>
        <v>1.6843479349480232E-3</v>
      </c>
      <c r="BA61" s="188">
        <f t="shared" si="38"/>
        <v>0.94887557721693117</v>
      </c>
      <c r="BB61" s="188">
        <f t="shared" si="39"/>
        <v>-0.18531069512311901</v>
      </c>
      <c r="BC61" s="188">
        <f t="shared" si="40"/>
        <v>-1.4773284012488122</v>
      </c>
      <c r="BD61" s="188">
        <f t="shared" si="41"/>
        <v>-0.91064301712286688</v>
      </c>
      <c r="BE61" s="188">
        <f t="shared" si="46"/>
        <v>79.611185332516996</v>
      </c>
      <c r="BF61" s="188">
        <f t="shared" si="46"/>
        <v>79.610986652503101</v>
      </c>
      <c r="BG61" s="188">
        <f t="shared" si="46"/>
        <v>79.610230113586937</v>
      </c>
      <c r="BH61" s="188">
        <f t="shared" si="46"/>
        <v>79.607358872700075</v>
      </c>
      <c r="BI61" s="188">
        <f t="shared" si="46"/>
        <v>79.596595288957232</v>
      </c>
      <c r="BJ61" s="188">
        <f t="shared" si="46"/>
        <v>79.557943712778368</v>
      </c>
      <c r="BK61" s="188">
        <f t="shared" si="46"/>
        <v>79.435385200186531</v>
      </c>
      <c r="BL61" s="188">
        <f t="shared" si="42"/>
        <v>79.13037363486724</v>
      </c>
    </row>
    <row r="62" spans="1:64" s="188" customFormat="1" ht="12.95" customHeight="1">
      <c r="A62" s="35" t="s">
        <v>108</v>
      </c>
      <c r="B62" s="33"/>
      <c r="C62" s="31">
        <v>56905.357300000003</v>
      </c>
      <c r="D62" s="31">
        <v>2.3999999999999998E-3</v>
      </c>
      <c r="E62" s="188">
        <f t="shared" si="47"/>
        <v>9054.0019936858262</v>
      </c>
      <c r="F62" s="188">
        <f t="shared" si="48"/>
        <v>9054</v>
      </c>
      <c r="G62" s="188">
        <f t="shared" si="60"/>
        <v>1.3478000037139282E-3</v>
      </c>
      <c r="J62" s="188">
        <f>G62</f>
        <v>1.3478000037139282E-3</v>
      </c>
      <c r="O62" s="188">
        <f t="shared" ca="1" si="49"/>
        <v>2.2252468767738421E-3</v>
      </c>
      <c r="Q62" s="189">
        <f t="shared" si="50"/>
        <v>41886.857300000003</v>
      </c>
      <c r="S62" s="190">
        <v>0.1</v>
      </c>
      <c r="Z62" s="188">
        <f t="shared" si="51"/>
        <v>9054</v>
      </c>
      <c r="AA62" s="188">
        <f t="shared" si="52"/>
        <v>8.5215363384165063E-3</v>
      </c>
      <c r="AB62" s="188">
        <f t="shared" si="61"/>
        <v>5.3184048662948255E-3</v>
      </c>
      <c r="AC62" s="188">
        <f t="shared" si="62"/>
        <v>1.3478000037139282E-3</v>
      </c>
      <c r="AD62" s="188">
        <f t="shared" si="63"/>
        <v>-7.1737363347025782E-3</v>
      </c>
      <c r="AE62" s="188">
        <f t="shared" si="64"/>
        <v>5.1462492999831987E-6</v>
      </c>
      <c r="AF62" s="188">
        <f t="shared" si="65"/>
        <v>1.3478000037139282E-3</v>
      </c>
      <c r="AG62" s="190"/>
      <c r="AH62" s="188">
        <f t="shared" si="53"/>
        <v>-3.9706048625808973E-3</v>
      </c>
      <c r="AI62" s="188">
        <f t="shared" si="54"/>
        <v>0.46181720453734432</v>
      </c>
      <c r="AJ62" s="188">
        <f t="shared" si="55"/>
        <v>-0.99554291227932301</v>
      </c>
      <c r="AK62" s="188">
        <f t="shared" si="56"/>
        <v>0.10203625656769998</v>
      </c>
      <c r="AL62" s="188">
        <f t="shared" si="57"/>
        <v>-0.18737011287340388</v>
      </c>
      <c r="AM62" s="188">
        <f t="shared" si="58"/>
        <v>-9.3960109928153082E-2</v>
      </c>
      <c r="AN62" s="188">
        <f t="shared" si="66"/>
        <v>81.337194485716367</v>
      </c>
      <c r="AO62" s="188">
        <f t="shared" si="66"/>
        <v>81.332084732862356</v>
      </c>
      <c r="AP62" s="188">
        <f t="shared" si="66"/>
        <v>81.341994889556489</v>
      </c>
      <c r="AQ62" s="188">
        <f t="shared" si="66"/>
        <v>81.322741860099541</v>
      </c>
      <c r="AR62" s="188">
        <f t="shared" si="66"/>
        <v>81.360026589634245</v>
      </c>
      <c r="AS62" s="188">
        <f t="shared" si="66"/>
        <v>81.287344159795552</v>
      </c>
      <c r="AT62" s="188">
        <f t="shared" si="66"/>
        <v>81.427430258816116</v>
      </c>
      <c r="AU62" s="188">
        <f t="shared" si="59"/>
        <v>81.149713059604522</v>
      </c>
      <c r="AW62" s="188">
        <v>8000</v>
      </c>
      <c r="AX62" s="188">
        <f t="shared" si="35"/>
        <v>1.1876939379038668E-2</v>
      </c>
      <c r="AY62" s="188">
        <f t="shared" si="36"/>
        <v>1.1728179930517581E-2</v>
      </c>
      <c r="AZ62" s="188">
        <f t="shared" si="37"/>
        <v>1.4875944852108609E-4</v>
      </c>
      <c r="BA62" s="188">
        <f t="shared" si="38"/>
        <v>0.74644215988148754</v>
      </c>
      <c r="BB62" s="188">
        <f t="shared" si="39"/>
        <v>-0.54314137416977815</v>
      </c>
      <c r="BC62" s="188">
        <f t="shared" si="40"/>
        <v>-1.0895424947233439</v>
      </c>
      <c r="BD62" s="188">
        <f t="shared" si="41"/>
        <v>-0.60593390722020768</v>
      </c>
      <c r="BE62" s="188">
        <f t="shared" ref="BE62:BK71" si="67">$BL62+$AB$7*SIN(BF62)</f>
        <v>79.99665451272088</v>
      </c>
      <c r="BF62" s="188">
        <f t="shared" si="67"/>
        <v>79.996654361355738</v>
      </c>
      <c r="BG62" s="188">
        <f t="shared" si="67"/>
        <v>79.996651931293954</v>
      </c>
      <c r="BH62" s="188">
        <f t="shared" si="67"/>
        <v>79.996612925405898</v>
      </c>
      <c r="BI62" s="188">
        <f t="shared" si="67"/>
        <v>79.995988634965343</v>
      </c>
      <c r="BJ62" s="188">
        <f t="shared" si="67"/>
        <v>79.986421316593507</v>
      </c>
      <c r="BK62" s="188">
        <f t="shared" si="67"/>
        <v>79.885783579187674</v>
      </c>
      <c r="BL62" s="188">
        <f t="shared" si="42"/>
        <v>79.452437338972075</v>
      </c>
    </row>
    <row r="63" spans="1:64" s="188" customFormat="1" ht="12.95" customHeight="1">
      <c r="A63" s="193" t="s">
        <v>3</v>
      </c>
      <c r="B63" s="50" t="s">
        <v>95</v>
      </c>
      <c r="C63" s="51">
        <v>57245.397400000002</v>
      </c>
      <c r="D63" s="51">
        <v>4.1000000000000003E-3</v>
      </c>
      <c r="E63" s="188">
        <f t="shared" si="47"/>
        <v>9556.9943714394376</v>
      </c>
      <c r="F63" s="188">
        <f t="shared" si="48"/>
        <v>9557</v>
      </c>
      <c r="G63" s="188">
        <f t="shared" si="60"/>
        <v>-3.8051000010455027E-3</v>
      </c>
      <c r="K63" s="188">
        <f t="shared" ref="K63:K75" si="68">G63</f>
        <v>-3.8051000010455027E-3</v>
      </c>
      <c r="O63" s="188">
        <f t="shared" ca="1" si="49"/>
        <v>2.5125697082816765E-3</v>
      </c>
      <c r="Q63" s="189">
        <f t="shared" si="50"/>
        <v>42226.897400000002</v>
      </c>
      <c r="S63" s="190">
        <v>0.1</v>
      </c>
      <c r="Z63" s="188">
        <f t="shared" si="51"/>
        <v>9557</v>
      </c>
      <c r="AA63" s="188">
        <f t="shared" si="52"/>
        <v>8.8442408589264488E-3</v>
      </c>
      <c r="AB63" s="188">
        <f t="shared" si="61"/>
        <v>1.7586840193564712E-4</v>
      </c>
      <c r="AC63" s="188">
        <f t="shared" si="62"/>
        <v>-3.8051000010455027E-3</v>
      </c>
      <c r="AD63" s="188">
        <f t="shared" si="63"/>
        <v>-1.2649340859971952E-2</v>
      </c>
      <c r="AE63" s="188">
        <f t="shared" si="64"/>
        <v>1.6000582419175597E-5</v>
      </c>
      <c r="AF63" s="188">
        <f t="shared" si="65"/>
        <v>-3.8051000010455027E-3</v>
      </c>
      <c r="AG63" s="190"/>
      <c r="AH63" s="188">
        <f t="shared" si="53"/>
        <v>-3.9809684029811498E-3</v>
      </c>
      <c r="AI63" s="188">
        <f t="shared" si="54"/>
        <v>0.45479766892295759</v>
      </c>
      <c r="AJ63" s="188">
        <f t="shared" si="55"/>
        <v>-0.98204481823987977</v>
      </c>
      <c r="AK63" s="188">
        <f t="shared" si="56"/>
        <v>-5.2976760702286053E-2</v>
      </c>
      <c r="AL63" s="188">
        <f t="shared" si="57"/>
        <v>9.6864895286917455E-2</v>
      </c>
      <c r="AM63" s="188">
        <f t="shared" si="58"/>
        <v>4.8470352572176946E-2</v>
      </c>
      <c r="AN63" s="188">
        <f t="shared" si="66"/>
        <v>81.860271698571012</v>
      </c>
      <c r="AO63" s="188">
        <f t="shared" si="66"/>
        <v>81.863941538081079</v>
      </c>
      <c r="AP63" s="188">
        <f t="shared" si="66"/>
        <v>81.85713298645274</v>
      </c>
      <c r="AQ63" s="188">
        <f t="shared" si="66"/>
        <v>81.869771487873962</v>
      </c>
      <c r="AR63" s="188">
        <f t="shared" si="66"/>
        <v>81.846333607180753</v>
      </c>
      <c r="AS63" s="188">
        <f t="shared" si="66"/>
        <v>81.889881551065301</v>
      </c>
      <c r="AT63" s="188">
        <f t="shared" si="66"/>
        <v>81.80922207855653</v>
      </c>
      <c r="AU63" s="188">
        <f t="shared" si="59"/>
        <v>81.959703275428183</v>
      </c>
      <c r="AW63" s="188">
        <v>8200</v>
      </c>
      <c r="AX63" s="188">
        <f t="shared" si="35"/>
        <v>1.0748632358518424E-2</v>
      </c>
      <c r="AY63" s="188">
        <f t="shared" si="36"/>
        <v>1.1880017562066589E-2</v>
      </c>
      <c r="AZ63" s="188">
        <f t="shared" si="37"/>
        <v>-1.1313852035481648E-3</v>
      </c>
      <c r="BA63" s="188">
        <f t="shared" si="38"/>
        <v>0.63104809289550667</v>
      </c>
      <c r="BB63" s="188">
        <f t="shared" si="39"/>
        <v>-0.73922887107420898</v>
      </c>
      <c r="BC63" s="188">
        <f t="shared" si="40"/>
        <v>-0.83179182306076926</v>
      </c>
      <c r="BD63" s="188">
        <f t="shared" si="41"/>
        <v>-0.44165896948797895</v>
      </c>
      <c r="BE63" s="188">
        <f t="shared" si="67"/>
        <v>80.311279518218441</v>
      </c>
      <c r="BF63" s="188">
        <f t="shared" si="67"/>
        <v>80.311279841638054</v>
      </c>
      <c r="BG63" s="188">
        <f t="shared" si="67"/>
        <v>80.311276879444733</v>
      </c>
      <c r="BH63" s="188">
        <f t="shared" si="67"/>
        <v>80.311304008498254</v>
      </c>
      <c r="BI63" s="188">
        <f t="shared" si="67"/>
        <v>80.311055413508655</v>
      </c>
      <c r="BJ63" s="188">
        <f t="shared" si="67"/>
        <v>80.313322145386195</v>
      </c>
      <c r="BK63" s="188">
        <f t="shared" si="67"/>
        <v>80.291620292537772</v>
      </c>
      <c r="BL63" s="188">
        <f t="shared" si="42"/>
        <v>79.77450104307691</v>
      </c>
    </row>
    <row r="64" spans="1:64" s="188" customFormat="1" ht="12.95" customHeight="1">
      <c r="A64" s="194" t="s">
        <v>261</v>
      </c>
      <c r="B64" s="190"/>
      <c r="C64" s="25">
        <v>58054.613700000002</v>
      </c>
      <c r="D64" s="25">
        <v>2.0000000000000001E-4</v>
      </c>
      <c r="E64" s="188">
        <f t="shared" si="47"/>
        <v>10753.999168385391</v>
      </c>
      <c r="F64" s="188">
        <f t="shared" si="48"/>
        <v>10754</v>
      </c>
      <c r="G64" s="188">
        <f t="shared" si="60"/>
        <v>-5.6220000260509551E-4</v>
      </c>
      <c r="K64" s="188">
        <f t="shared" si="68"/>
        <v>-5.6220000260509551E-4</v>
      </c>
      <c r="O64" s="188">
        <f t="shared" ca="1" si="49"/>
        <v>3.1963180767009183E-3</v>
      </c>
      <c r="Q64" s="189">
        <f t="shared" si="50"/>
        <v>43036.113700000002</v>
      </c>
      <c r="S64" s="190">
        <v>1</v>
      </c>
      <c r="Z64" s="188">
        <f t="shared" si="51"/>
        <v>10754</v>
      </c>
      <c r="AA64" s="188">
        <f t="shared" si="52"/>
        <v>1.4221200151624657E-2</v>
      </c>
      <c r="AB64" s="188">
        <f t="shared" si="61"/>
        <v>-1.247471366554571E-3</v>
      </c>
      <c r="AC64" s="188">
        <f t="shared" si="62"/>
        <v>-5.6220000260509551E-4</v>
      </c>
      <c r="AD64" s="188">
        <f t="shared" si="63"/>
        <v>-1.4783400154229753E-2</v>
      </c>
      <c r="AE64" s="188">
        <f t="shared" si="64"/>
        <v>2.1854892012008027E-4</v>
      </c>
      <c r="AF64" s="188">
        <f t="shared" si="65"/>
        <v>-5.6220000260509551E-4</v>
      </c>
      <c r="AG64" s="190"/>
      <c r="AH64" s="188">
        <f t="shared" si="53"/>
        <v>6.8527136394947537E-4</v>
      </c>
      <c r="AI64" s="188">
        <f t="shared" si="54"/>
        <v>0.73596889428190804</v>
      </c>
      <c r="AJ64" s="188">
        <f t="shared" si="55"/>
        <v>-0.3986351351525792</v>
      </c>
      <c r="AK64" s="188">
        <f t="shared" si="56"/>
        <v>-0.47993717734681685</v>
      </c>
      <c r="AL64" s="188">
        <f t="shared" si="57"/>
        <v>1.0678480887103401</v>
      </c>
      <c r="AM64" s="188">
        <f t="shared" si="58"/>
        <v>0.59120035083942613</v>
      </c>
      <c r="AN64" s="188">
        <f t="shared" si="66"/>
        <v>83.341675371135921</v>
      </c>
      <c r="AO64" s="188">
        <f t="shared" si="66"/>
        <v>83.3416754174022</v>
      </c>
      <c r="AP64" s="188">
        <f t="shared" si="66"/>
        <v>83.341676362693306</v>
      </c>
      <c r="AQ64" s="188">
        <f t="shared" si="66"/>
        <v>83.341695674262354</v>
      </c>
      <c r="AR64" s="188">
        <f t="shared" si="66"/>
        <v>83.342089288972559</v>
      </c>
      <c r="AS64" s="188">
        <f t="shared" si="66"/>
        <v>83.349767558815842</v>
      </c>
      <c r="AT64" s="188">
        <f t="shared" si="66"/>
        <v>83.446276308722659</v>
      </c>
      <c r="AU64" s="188">
        <f t="shared" si="59"/>
        <v>83.887254544495576</v>
      </c>
      <c r="AW64" s="188">
        <v>8400</v>
      </c>
      <c r="AX64" s="188">
        <f t="shared" si="35"/>
        <v>9.8728489620776919E-3</v>
      </c>
      <c r="AY64" s="188">
        <f t="shared" si="36"/>
        <v>1.2028635782092331E-2</v>
      </c>
      <c r="AZ64" s="188">
        <f t="shared" si="37"/>
        <v>-2.1557868200146398E-3</v>
      </c>
      <c r="BA64" s="188">
        <f t="shared" si="38"/>
        <v>0.56005894640636766</v>
      </c>
      <c r="BB64" s="188">
        <f t="shared" si="39"/>
        <v>-0.85496441248029953</v>
      </c>
      <c r="BC64" s="188">
        <f t="shared" si="40"/>
        <v>-0.6382342005031908</v>
      </c>
      <c r="BD64" s="188">
        <f t="shared" si="41"/>
        <v>-0.33040983271553614</v>
      </c>
      <c r="BE64" s="188">
        <f t="shared" si="67"/>
        <v>80.58409217155382</v>
      </c>
      <c r="BF64" s="188">
        <f t="shared" si="67"/>
        <v>80.584015752934945</v>
      </c>
      <c r="BG64" s="188">
        <f t="shared" si="67"/>
        <v>80.584321656610513</v>
      </c>
      <c r="BH64" s="188">
        <f t="shared" si="67"/>
        <v>80.583096024351619</v>
      </c>
      <c r="BI64" s="188">
        <f t="shared" si="67"/>
        <v>80.587989120537003</v>
      </c>
      <c r="BJ64" s="188">
        <f t="shared" si="67"/>
        <v>80.568165739976351</v>
      </c>
      <c r="BK64" s="188">
        <f t="shared" si="67"/>
        <v>80.644280831831921</v>
      </c>
      <c r="BL64" s="188">
        <f t="shared" si="42"/>
        <v>80.096564747181731</v>
      </c>
    </row>
    <row r="65" spans="1:64" s="188" customFormat="1" ht="12.95" customHeight="1">
      <c r="A65" s="194" t="s">
        <v>261</v>
      </c>
      <c r="B65" s="190"/>
      <c r="C65" s="191">
        <v>58059.684099999999</v>
      </c>
      <c r="D65" s="191">
        <v>2.9999999999999997E-4</v>
      </c>
      <c r="E65" s="188">
        <f t="shared" si="47"/>
        <v>10761.499379543311</v>
      </c>
      <c r="F65" s="188">
        <f t="shared" si="48"/>
        <v>10761.5</v>
      </c>
      <c r="G65" s="188">
        <f t="shared" si="60"/>
        <v>-4.1945000702980906E-4</v>
      </c>
      <c r="K65" s="188">
        <f t="shared" si="68"/>
        <v>-4.1945000702980906E-4</v>
      </c>
      <c r="O65" s="188">
        <f t="shared" ca="1" si="49"/>
        <v>3.2006022143476554E-3</v>
      </c>
      <c r="Q65" s="189">
        <f t="shared" si="50"/>
        <v>43041.184099999999</v>
      </c>
      <c r="S65" s="190">
        <v>1</v>
      </c>
      <c r="Z65" s="188">
        <f t="shared" si="51"/>
        <v>10761.5</v>
      </c>
      <c r="AA65" s="188">
        <f t="shared" si="52"/>
        <v>1.4276958371460292E-2</v>
      </c>
      <c r="AB65" s="188">
        <f t="shared" si="61"/>
        <v>-1.1563900029398257E-3</v>
      </c>
      <c r="AC65" s="188">
        <f t="shared" si="62"/>
        <v>-4.1945000702980906E-4</v>
      </c>
      <c r="AD65" s="188">
        <f t="shared" si="63"/>
        <v>-1.4696408378490101E-2</v>
      </c>
      <c r="AE65" s="188">
        <f t="shared" si="64"/>
        <v>2.1598441922735404E-4</v>
      </c>
      <c r="AF65" s="188">
        <f t="shared" si="65"/>
        <v>-4.1945000702980906E-4</v>
      </c>
      <c r="AG65" s="190"/>
      <c r="AH65" s="188">
        <f t="shared" si="53"/>
        <v>7.369399959100165E-4</v>
      </c>
      <c r="AI65" s="188">
        <f t="shared" si="54"/>
        <v>0.74138631862554716</v>
      </c>
      <c r="AJ65" s="188">
        <f t="shared" si="55"/>
        <v>-0.38828971070508916</v>
      </c>
      <c r="AK65" s="188">
        <f t="shared" si="56"/>
        <v>-0.48287791706838401</v>
      </c>
      <c r="AL65" s="188">
        <f t="shared" si="57"/>
        <v>1.0791012716022768</v>
      </c>
      <c r="AM65" s="188">
        <f t="shared" si="58"/>
        <v>0.59881895972271493</v>
      </c>
      <c r="AN65" s="188">
        <f t="shared" si="66"/>
        <v>83.354420870732881</v>
      </c>
      <c r="AO65" s="188">
        <f t="shared" si="66"/>
        <v>83.354420959417425</v>
      </c>
      <c r="AP65" s="188">
        <f t="shared" si="66"/>
        <v>83.354422546083072</v>
      </c>
      <c r="AQ65" s="188">
        <f t="shared" si="66"/>
        <v>83.354450929157565</v>
      </c>
      <c r="AR65" s="188">
        <f t="shared" si="66"/>
        <v>83.354957339966901</v>
      </c>
      <c r="AS65" s="188">
        <f t="shared" si="66"/>
        <v>83.363607795798117</v>
      </c>
      <c r="AT65" s="188">
        <f t="shared" si="66"/>
        <v>83.462310269969436</v>
      </c>
      <c r="AU65" s="188">
        <f t="shared" si="59"/>
        <v>83.899331933399509</v>
      </c>
      <c r="AW65" s="188">
        <v>8600</v>
      </c>
      <c r="AX65" s="188">
        <f t="shared" si="35"/>
        <v>9.2274602792076568E-3</v>
      </c>
      <c r="AY65" s="188">
        <f t="shared" si="36"/>
        <v>1.2174034590594806E-2</v>
      </c>
      <c r="AZ65" s="188">
        <f t="shared" si="37"/>
        <v>-2.9465743113871483E-3</v>
      </c>
      <c r="BA65" s="188">
        <f t="shared" si="38"/>
        <v>0.51419672682000861</v>
      </c>
      <c r="BB65" s="188">
        <f t="shared" si="39"/>
        <v>-0.92591672071961373</v>
      </c>
      <c r="BC65" s="188">
        <f t="shared" si="40"/>
        <v>-0.48026107014826985</v>
      </c>
      <c r="BD65" s="188">
        <f t="shared" si="41"/>
        <v>-0.24485505946705705</v>
      </c>
      <c r="BE65" s="188">
        <f t="shared" si="67"/>
        <v>80.830743986961537</v>
      </c>
      <c r="BF65" s="188">
        <f t="shared" si="67"/>
        <v>80.829784982359655</v>
      </c>
      <c r="BG65" s="188">
        <f t="shared" si="67"/>
        <v>80.832438589331332</v>
      </c>
      <c r="BH65" s="188">
        <f t="shared" si="67"/>
        <v>80.825076166054714</v>
      </c>
      <c r="BI65" s="188">
        <f t="shared" si="67"/>
        <v>80.845354048231087</v>
      </c>
      <c r="BJ65" s="188">
        <f t="shared" si="67"/>
        <v>80.78830272596278</v>
      </c>
      <c r="BK65" s="188">
        <f t="shared" si="67"/>
        <v>80.940618877076673</v>
      </c>
      <c r="BL65" s="188">
        <f t="shared" si="42"/>
        <v>80.418628451286565</v>
      </c>
    </row>
    <row r="66" spans="1:64" s="188" customFormat="1" ht="12.95" customHeight="1">
      <c r="A66" s="194" t="s">
        <v>261</v>
      </c>
      <c r="B66" s="190"/>
      <c r="C66" s="191">
        <v>58112.753100000002</v>
      </c>
      <c r="D66" s="191">
        <v>2.9999999999999997E-4</v>
      </c>
      <c r="E66" s="188">
        <f t="shared" si="47"/>
        <v>10839.999834327933</v>
      </c>
      <c r="F66" s="188">
        <f t="shared" si="48"/>
        <v>10840</v>
      </c>
      <c r="G66" s="188">
        <f t="shared" si="60"/>
        <v>-1.1200000153621659E-4</v>
      </c>
      <c r="K66" s="188">
        <f t="shared" si="68"/>
        <v>-1.1200000153621659E-4</v>
      </c>
      <c r="O66" s="188">
        <f t="shared" ca="1" si="49"/>
        <v>3.2454428550501698E-3</v>
      </c>
      <c r="Q66" s="189">
        <f t="shared" si="50"/>
        <v>43094.253100000002</v>
      </c>
      <c r="S66" s="190">
        <v>1</v>
      </c>
      <c r="Z66" s="188">
        <f t="shared" si="51"/>
        <v>10840</v>
      </c>
      <c r="AA66" s="188">
        <f t="shared" si="52"/>
        <v>1.4875269865573398E-2</v>
      </c>
      <c r="AB66" s="188">
        <f t="shared" si="61"/>
        <v>-1.4047188165565918E-3</v>
      </c>
      <c r="AC66" s="188">
        <f t="shared" si="62"/>
        <v>-1.1200000153621659E-4</v>
      </c>
      <c r="AD66" s="188">
        <f t="shared" si="63"/>
        <v>-1.4987269867109614E-2</v>
      </c>
      <c r="AE66" s="188">
        <f t="shared" si="64"/>
        <v>2.2461825806957184E-4</v>
      </c>
      <c r="AF66" s="188">
        <f t="shared" si="65"/>
        <v>-1.1200000153621659E-4</v>
      </c>
      <c r="AG66" s="190"/>
      <c r="AH66" s="188">
        <f t="shared" si="53"/>
        <v>1.2927188150203752E-3</v>
      </c>
      <c r="AI66" s="188">
        <f t="shared" si="54"/>
        <v>0.80556038163945454</v>
      </c>
      <c r="AJ66" s="188">
        <f t="shared" si="55"/>
        <v>-0.26669028134094375</v>
      </c>
      <c r="AK66" s="188">
        <f t="shared" si="56"/>
        <v>-0.51209896875326122</v>
      </c>
      <c r="AL66" s="188">
        <f t="shared" si="57"/>
        <v>1.207918930381241</v>
      </c>
      <c r="AM66" s="188">
        <f t="shared" si="58"/>
        <v>0.68996529293170628</v>
      </c>
      <c r="AN66" s="188">
        <f t="shared" si="66"/>
        <v>83.493893395812677</v>
      </c>
      <c r="AO66" s="188">
        <f t="shared" si="66"/>
        <v>83.493899759484236</v>
      </c>
      <c r="AP66" s="188">
        <f t="shared" si="66"/>
        <v>83.493948292420754</v>
      </c>
      <c r="AQ66" s="188">
        <f t="shared" si="66"/>
        <v>83.49431811810345</v>
      </c>
      <c r="AR66" s="188">
        <f t="shared" si="66"/>
        <v>83.497118244544211</v>
      </c>
      <c r="AS66" s="188">
        <f t="shared" si="66"/>
        <v>83.517380602418712</v>
      </c>
      <c r="AT66" s="188">
        <f t="shared" si="66"/>
        <v>83.633842960786936</v>
      </c>
      <c r="AU66" s="188">
        <f t="shared" si="59"/>
        <v>84.025741937260662</v>
      </c>
      <c r="AW66" s="188">
        <v>8800</v>
      </c>
      <c r="AX66" s="188">
        <f t="shared" ref="AX66:AX97" si="69">AB$3+AB$4*AW66+AB$5*AW66^2+AZ66</f>
        <v>8.7921999468125126E-3</v>
      </c>
      <c r="AY66" s="188">
        <f t="shared" ref="AY66:AY102" si="70">AB$3+AB$4*AW66+AB$5*AW66^2</f>
        <v>1.2316213987574017E-2</v>
      </c>
      <c r="AZ66" s="188">
        <f t="shared" ref="AZ66:AZ97" si="71">$AB$6*($AB$11/BA66*BB66+$AB$12)</f>
        <v>-3.5240140407615046E-3</v>
      </c>
      <c r="BA66" s="188">
        <f t="shared" ref="BA66:BA102" si="72">1+$AB$7*COS(BC66)</f>
        <v>0.48419373695587453</v>
      </c>
      <c r="BB66" s="188">
        <f t="shared" ref="BB66:BB97" si="73">SIN(BC66+RADIANS($AB$9))</f>
        <v>-0.96881708610732142</v>
      </c>
      <c r="BC66" s="188">
        <f t="shared" ref="BC66:BC97" si="74">2*ATAN(BD66)</f>
        <v>-0.34330515214725449</v>
      </c>
      <c r="BD66" s="188">
        <f t="shared" ref="BD66:BD97" si="75">SQRT((1+$AB$7)/(1-$AB$7))*TAN(BE66/2)</f>
        <v>-0.17335857745333588</v>
      </c>
      <c r="BE66" s="188">
        <f t="shared" si="67"/>
        <v>81.060706642412427</v>
      </c>
      <c r="BF66" s="188">
        <f t="shared" si="67"/>
        <v>81.057498841731672</v>
      </c>
      <c r="BG66" s="188">
        <f t="shared" si="67"/>
        <v>81.064695768446128</v>
      </c>
      <c r="BH66" s="188">
        <f t="shared" si="67"/>
        <v>81.048496562026173</v>
      </c>
      <c r="BI66" s="188">
        <f t="shared" si="67"/>
        <v>81.084700792371919</v>
      </c>
      <c r="BJ66" s="188">
        <f t="shared" si="67"/>
        <v>81.002407347391525</v>
      </c>
      <c r="BK66" s="188">
        <f t="shared" si="67"/>
        <v>81.183279837652307</v>
      </c>
      <c r="BL66" s="188">
        <f t="shared" ref="BL66:BL102" si="76">RADIANS($AB$9)+$AB$18*(AW66-AB$15)</f>
        <v>80.7406921553914</v>
      </c>
    </row>
    <row r="67" spans="1:64" s="188" customFormat="1" ht="12.95" customHeight="1">
      <c r="A67" s="27" t="s">
        <v>403</v>
      </c>
      <c r="B67" s="27"/>
      <c r="C67" s="25">
        <v>58394.658799999997</v>
      </c>
      <c r="D67" s="25">
        <v>2.9999999999999997E-4</v>
      </c>
      <c r="E67" s="188">
        <f t="shared" si="47"/>
        <v>11256.998942213429</v>
      </c>
      <c r="F67" s="188">
        <f t="shared" si="48"/>
        <v>11257</v>
      </c>
      <c r="G67" s="188">
        <f t="shared" si="60"/>
        <v>-7.1510000270791352E-4</v>
      </c>
      <c r="K67" s="188">
        <f t="shared" si="68"/>
        <v>-7.1510000270791352E-4</v>
      </c>
      <c r="O67" s="188">
        <f t="shared" ca="1" si="49"/>
        <v>3.4836409082087526E-3</v>
      </c>
      <c r="Q67" s="189">
        <f t="shared" si="50"/>
        <v>43376.158799999997</v>
      </c>
      <c r="S67" s="190">
        <v>1</v>
      </c>
      <c r="Z67" s="188">
        <f t="shared" si="51"/>
        <v>11257</v>
      </c>
      <c r="AA67" s="188">
        <f t="shared" si="52"/>
        <v>1.7838451635271986E-2</v>
      </c>
      <c r="AB67" s="188">
        <f t="shared" si="61"/>
        <v>-4.7533777592331352E-3</v>
      </c>
      <c r="AC67" s="188">
        <f t="shared" si="62"/>
        <v>-7.1510000270791352E-4</v>
      </c>
      <c r="AD67" s="188">
        <f t="shared" si="63"/>
        <v>-1.85535516379799E-2</v>
      </c>
      <c r="AE67" s="188">
        <f t="shared" si="64"/>
        <v>3.4423427838318663E-4</v>
      </c>
      <c r="AF67" s="188">
        <f t="shared" si="65"/>
        <v>-7.1510000270791352E-4</v>
      </c>
      <c r="AG67" s="190"/>
      <c r="AH67" s="188">
        <f t="shared" si="53"/>
        <v>4.0382777565252216E-3</v>
      </c>
      <c r="AI67" s="188">
        <f t="shared" si="54"/>
        <v>1.4816916825432964</v>
      </c>
      <c r="AJ67" s="188">
        <f t="shared" si="55"/>
        <v>0.91975426193558996</v>
      </c>
      <c r="AK67" s="188">
        <f t="shared" si="56"/>
        <v>-0.26081649095668091</v>
      </c>
      <c r="AL67" s="188">
        <f t="shared" si="57"/>
        <v>2.6453301607470063</v>
      </c>
      <c r="AM67" s="188">
        <f t="shared" si="58"/>
        <v>3.9470733315735558</v>
      </c>
      <c r="AN67" s="188">
        <f t="shared" si="66"/>
        <v>84.550801702932347</v>
      </c>
      <c r="AO67" s="188">
        <f t="shared" si="66"/>
        <v>84.552366002961165</v>
      </c>
      <c r="AP67" s="188">
        <f t="shared" si="66"/>
        <v>84.555328422682948</v>
      </c>
      <c r="AQ67" s="188">
        <f t="shared" si="66"/>
        <v>84.56093199163324</v>
      </c>
      <c r="AR67" s="188">
        <f t="shared" si="66"/>
        <v>84.571508602574525</v>
      </c>
      <c r="AS67" s="188">
        <f t="shared" si="66"/>
        <v>84.591394731549499</v>
      </c>
      <c r="AT67" s="188">
        <f t="shared" si="66"/>
        <v>84.628540319558482</v>
      </c>
      <c r="AU67" s="188">
        <f t="shared" si="59"/>
        <v>84.697244760319222</v>
      </c>
      <c r="AW67" s="188">
        <v>9000</v>
      </c>
      <c r="AX67" s="188">
        <f t="shared" si="69"/>
        <v>8.5535858210638409E-3</v>
      </c>
      <c r="AY67" s="188">
        <f t="shared" si="70"/>
        <v>1.245517397302996E-2</v>
      </c>
      <c r="AZ67" s="188">
        <f t="shared" si="71"/>
        <v>-3.9015881519661203E-3</v>
      </c>
      <c r="BA67" s="188">
        <f t="shared" si="72"/>
        <v>0.4653497015229362</v>
      </c>
      <c r="BB67" s="188">
        <f t="shared" si="73"/>
        <v>-0.99202391772549781</v>
      </c>
      <c r="BC67" s="188">
        <f t="shared" si="74"/>
        <v>-0.21930607775414937</v>
      </c>
      <c r="BD67" s="188">
        <f t="shared" si="75"/>
        <v>-0.11009464457339953</v>
      </c>
      <c r="BE67" s="188">
        <f t="shared" si="67"/>
        <v>81.279553713920322</v>
      </c>
      <c r="BF67" s="188">
        <f t="shared" si="67"/>
        <v>81.274489178624094</v>
      </c>
      <c r="BG67" s="188">
        <f t="shared" si="67"/>
        <v>81.284535426147443</v>
      </c>
      <c r="BH67" s="188">
        <f t="shared" si="67"/>
        <v>81.264564608788376</v>
      </c>
      <c r="BI67" s="188">
        <f t="shared" si="67"/>
        <v>81.304101513477036</v>
      </c>
      <c r="BJ67" s="188">
        <f t="shared" si="67"/>
        <v>81.22514585366919</v>
      </c>
      <c r="BK67" s="188">
        <f t="shared" si="67"/>
        <v>81.380428820765374</v>
      </c>
      <c r="BL67" s="188">
        <f t="shared" si="76"/>
        <v>81.062755859496221</v>
      </c>
    </row>
    <row r="68" spans="1:64" s="188" customFormat="1" ht="12.95" customHeight="1">
      <c r="A68" s="184" t="s">
        <v>473</v>
      </c>
      <c r="B68" s="185" t="s">
        <v>95</v>
      </c>
      <c r="C68" s="199">
        <v>58394.658799999997</v>
      </c>
      <c r="D68" s="200">
        <v>2.9999999999999997E-4</v>
      </c>
      <c r="E68" s="188">
        <f t="shared" si="47"/>
        <v>11256.998942213429</v>
      </c>
      <c r="F68" s="188">
        <f t="shared" si="48"/>
        <v>11257</v>
      </c>
      <c r="G68" s="188">
        <f t="shared" si="60"/>
        <v>-7.1510000270791352E-4</v>
      </c>
      <c r="K68" s="188">
        <f t="shared" si="68"/>
        <v>-7.1510000270791352E-4</v>
      </c>
      <c r="O68" s="188">
        <f t="shared" ca="1" si="49"/>
        <v>3.4836409082087526E-3</v>
      </c>
      <c r="Q68" s="189">
        <f t="shared" si="50"/>
        <v>43376.158799999997</v>
      </c>
      <c r="S68" s="190">
        <v>1</v>
      </c>
      <c r="Z68" s="188">
        <f t="shared" si="51"/>
        <v>11257</v>
      </c>
      <c r="AA68" s="188">
        <f t="shared" si="52"/>
        <v>1.7838451635271986E-2</v>
      </c>
      <c r="AB68" s="188">
        <f t="shared" si="61"/>
        <v>-4.7533777592331352E-3</v>
      </c>
      <c r="AC68" s="188">
        <f t="shared" si="62"/>
        <v>-7.1510000270791352E-4</v>
      </c>
      <c r="AD68" s="188">
        <f t="shared" si="63"/>
        <v>-1.85535516379799E-2</v>
      </c>
      <c r="AE68" s="188">
        <f t="shared" si="64"/>
        <v>3.4423427838318663E-4</v>
      </c>
      <c r="AF68" s="188">
        <f t="shared" si="65"/>
        <v>-7.1510000270791352E-4</v>
      </c>
      <c r="AG68" s="190"/>
      <c r="AH68" s="188">
        <f t="shared" si="53"/>
        <v>4.0382777565252216E-3</v>
      </c>
      <c r="AI68" s="188">
        <f t="shared" si="54"/>
        <v>1.4816916825432964</v>
      </c>
      <c r="AJ68" s="188">
        <f t="shared" si="55"/>
        <v>0.91975426193558996</v>
      </c>
      <c r="AK68" s="188">
        <f t="shared" si="56"/>
        <v>-0.26081649095668091</v>
      </c>
      <c r="AL68" s="188">
        <f t="shared" si="57"/>
        <v>2.6453301607470063</v>
      </c>
      <c r="AM68" s="188">
        <f t="shared" si="58"/>
        <v>3.9470733315735558</v>
      </c>
      <c r="AN68" s="188">
        <f t="shared" si="66"/>
        <v>84.550801702932347</v>
      </c>
      <c r="AO68" s="188">
        <f t="shared" si="66"/>
        <v>84.552366002961165</v>
      </c>
      <c r="AP68" s="188">
        <f t="shared" si="66"/>
        <v>84.555328422682948</v>
      </c>
      <c r="AQ68" s="188">
        <f t="shared" si="66"/>
        <v>84.56093199163324</v>
      </c>
      <c r="AR68" s="188">
        <f t="shared" si="66"/>
        <v>84.571508602574525</v>
      </c>
      <c r="AS68" s="188">
        <f t="shared" si="66"/>
        <v>84.591394731549499</v>
      </c>
      <c r="AT68" s="188">
        <f t="shared" si="66"/>
        <v>84.628540319558482</v>
      </c>
      <c r="AU68" s="188">
        <f t="shared" si="59"/>
        <v>84.697244760319222</v>
      </c>
      <c r="AW68" s="188">
        <v>9200</v>
      </c>
      <c r="AX68" s="188">
        <f t="shared" si="69"/>
        <v>8.5013134107130642E-3</v>
      </c>
      <c r="AY68" s="188">
        <f t="shared" si="70"/>
        <v>1.259091454696264E-2</v>
      </c>
      <c r="AZ68" s="188">
        <f t="shared" si="71"/>
        <v>-4.0896011362495759E-3</v>
      </c>
      <c r="BA68" s="188">
        <f t="shared" si="72"/>
        <v>0.45514982856365671</v>
      </c>
      <c r="BB68" s="188">
        <f t="shared" si="73"/>
        <v>-0.99994613620527728</v>
      </c>
      <c r="BC68" s="188">
        <f t="shared" si="74"/>
        <v>-0.103299335380121</v>
      </c>
      <c r="BD68" s="188">
        <f t="shared" si="75"/>
        <v>-5.1695645154635858E-2</v>
      </c>
      <c r="BE68" s="188">
        <f t="shared" si="67"/>
        <v>81.490714262767966</v>
      </c>
      <c r="BF68" s="188">
        <f t="shared" si="67"/>
        <v>81.486864549177355</v>
      </c>
      <c r="BG68" s="188">
        <f t="shared" si="67"/>
        <v>81.494022661024076</v>
      </c>
      <c r="BH68" s="188">
        <f t="shared" si="67"/>
        <v>81.480704890208074</v>
      </c>
      <c r="BI68" s="188">
        <f t="shared" si="67"/>
        <v>81.505455844186471</v>
      </c>
      <c r="BJ68" s="188">
        <f t="shared" si="67"/>
        <v>81.459357122784084</v>
      </c>
      <c r="BK68" s="188">
        <f t="shared" si="67"/>
        <v>81.544911000817208</v>
      </c>
      <c r="BL68" s="188">
        <f t="shared" si="76"/>
        <v>81.384819563601056</v>
      </c>
    </row>
    <row r="69" spans="1:64" s="188" customFormat="1" ht="12.95" customHeight="1">
      <c r="A69" s="12" t="s">
        <v>406</v>
      </c>
      <c r="C69" s="191">
        <v>58781.6826</v>
      </c>
      <c r="D69" s="191">
        <v>5.9999999999999995E-4</v>
      </c>
      <c r="E69" s="188">
        <f t="shared" si="47"/>
        <v>11829.490308405948</v>
      </c>
      <c r="F69" s="188">
        <f t="shared" si="48"/>
        <v>11829.5</v>
      </c>
      <c r="G69" s="188">
        <f t="shared" si="60"/>
        <v>-6.5518500050529838E-3</v>
      </c>
      <c r="K69" s="188">
        <f t="shared" si="68"/>
        <v>-6.5518500050529838E-3</v>
      </c>
      <c r="O69" s="188">
        <f t="shared" ca="1" si="49"/>
        <v>3.8106634152430185E-3</v>
      </c>
      <c r="Q69" s="189">
        <f t="shared" si="50"/>
        <v>43763.1826</v>
      </c>
      <c r="S69" s="190">
        <v>1</v>
      </c>
      <c r="Z69" s="188">
        <f t="shared" si="51"/>
        <v>11829.5</v>
      </c>
      <c r="AA69" s="188">
        <f t="shared" si="52"/>
        <v>1.4752824441508203E-2</v>
      </c>
      <c r="AB69" s="188">
        <f t="shared" si="61"/>
        <v>-7.228522826792514E-3</v>
      </c>
      <c r="AC69" s="188">
        <f t="shared" si="62"/>
        <v>-6.5518500050529838E-3</v>
      </c>
      <c r="AD69" s="188">
        <f t="shared" si="63"/>
        <v>-2.1304674446561186E-2</v>
      </c>
      <c r="AE69" s="188">
        <f t="shared" si="64"/>
        <v>4.5388915327395718E-4</v>
      </c>
      <c r="AF69" s="188">
        <f t="shared" si="65"/>
        <v>-6.5518500050529838E-3</v>
      </c>
      <c r="AG69" s="190"/>
      <c r="AH69" s="188">
        <f t="shared" si="53"/>
        <v>6.7667282173953039E-4</v>
      </c>
      <c r="AI69" s="188">
        <f t="shared" si="54"/>
        <v>0.80619051083403548</v>
      </c>
      <c r="AJ69" s="188">
        <f t="shared" si="55"/>
        <v>-0.43907359401633772</v>
      </c>
      <c r="AK69" s="188">
        <f t="shared" si="56"/>
        <v>0.51233778007831521</v>
      </c>
      <c r="AL69" s="188">
        <f t="shared" si="57"/>
        <v>-1.2091491266150851</v>
      </c>
      <c r="AM69" s="188">
        <f t="shared" si="58"/>
        <v>-0.69087359539705162</v>
      </c>
      <c r="AN69" s="188">
        <f t="shared" si="66"/>
        <v>86.150832755539184</v>
      </c>
      <c r="AO69" s="188">
        <f t="shared" si="66"/>
        <v>86.150826223270926</v>
      </c>
      <c r="AP69" s="188">
        <f t="shared" si="66"/>
        <v>86.150776661362698</v>
      </c>
      <c r="AQ69" s="188">
        <f t="shared" si="66"/>
        <v>86.150400945379701</v>
      </c>
      <c r="AR69" s="188">
        <f t="shared" si="66"/>
        <v>86.147571016212453</v>
      </c>
      <c r="AS69" s="188">
        <f t="shared" si="66"/>
        <v>86.127199895162335</v>
      </c>
      <c r="AT69" s="188">
        <f t="shared" si="66"/>
        <v>86.010626329756349</v>
      </c>
      <c r="AU69" s="188">
        <f t="shared" si="59"/>
        <v>85.619152113319302</v>
      </c>
      <c r="AW69" s="188">
        <v>9400</v>
      </c>
      <c r="AX69" s="188">
        <f t="shared" si="69"/>
        <v>8.6258585882564888E-3</v>
      </c>
      <c r="AY69" s="188">
        <f t="shared" si="70"/>
        <v>1.2723435709372054E-2</v>
      </c>
      <c r="AZ69" s="188">
        <f t="shared" si="71"/>
        <v>-4.0975771211155662E-3</v>
      </c>
      <c r="BA69" s="188">
        <f t="shared" si="72"/>
        <v>0.4522511958723141</v>
      </c>
      <c r="BB69" s="188">
        <f t="shared" si="73"/>
        <v>-0.99482845179047075</v>
      </c>
      <c r="BC69" s="188">
        <f t="shared" si="74"/>
        <v>8.8247966451165411E-3</v>
      </c>
      <c r="BD69" s="188">
        <f t="shared" si="75"/>
        <v>4.4124269581564636E-3</v>
      </c>
      <c r="BE69" s="188">
        <f t="shared" si="67"/>
        <v>81.697734681215763</v>
      </c>
      <c r="BF69" s="188">
        <f t="shared" si="67"/>
        <v>81.698111276472829</v>
      </c>
      <c r="BG69" s="188">
        <f t="shared" si="67"/>
        <v>81.697423678453831</v>
      </c>
      <c r="BH69" s="188">
        <f t="shared" si="67"/>
        <v>81.698679119842822</v>
      </c>
      <c r="BI69" s="188">
        <f t="shared" si="67"/>
        <v>81.696386908562047</v>
      </c>
      <c r="BJ69" s="188">
        <f t="shared" si="67"/>
        <v>81.700572143998755</v>
      </c>
      <c r="BK69" s="188">
        <f t="shared" si="67"/>
        <v>81.692930730207721</v>
      </c>
      <c r="BL69" s="188">
        <f t="shared" si="76"/>
        <v>81.706883267705891</v>
      </c>
    </row>
    <row r="70" spans="1:64" s="188" customFormat="1" ht="12.95" customHeight="1">
      <c r="A70" s="12" t="s">
        <v>406</v>
      </c>
      <c r="C70" s="195">
        <v>58847.5982</v>
      </c>
      <c r="D70" s="191">
        <v>4.0000000000000002E-4</v>
      </c>
      <c r="E70" s="188">
        <f t="shared" si="47"/>
        <v>11926.993645144927</v>
      </c>
      <c r="F70" s="188">
        <f t="shared" si="48"/>
        <v>11927</v>
      </c>
      <c r="G70" s="188">
        <f t="shared" si="60"/>
        <v>-4.2960999999195337E-3</v>
      </c>
      <c r="K70" s="188">
        <f t="shared" si="68"/>
        <v>-4.2960999999195337E-3</v>
      </c>
      <c r="O70" s="188">
        <f t="shared" ca="1" si="49"/>
        <v>3.8663572046506002E-3</v>
      </c>
      <c r="Q70" s="189">
        <f t="shared" si="50"/>
        <v>43829.0982</v>
      </c>
      <c r="S70" s="190">
        <v>1</v>
      </c>
      <c r="Z70" s="188">
        <f t="shared" si="51"/>
        <v>11927</v>
      </c>
      <c r="AA70" s="188">
        <f t="shared" si="52"/>
        <v>1.4093577831422748E-2</v>
      </c>
      <c r="AB70" s="188">
        <f t="shared" si="61"/>
        <v>-4.2691544863136784E-3</v>
      </c>
      <c r="AC70" s="188">
        <f t="shared" si="62"/>
        <v>-4.2960999999195337E-3</v>
      </c>
      <c r="AD70" s="188">
        <f t="shared" si="63"/>
        <v>-1.838967783134228E-2</v>
      </c>
      <c r="AE70" s="188">
        <f t="shared" si="64"/>
        <v>3.3818025074056171E-4</v>
      </c>
      <c r="AF70" s="188">
        <f t="shared" si="65"/>
        <v>-4.2960999999195337E-3</v>
      </c>
      <c r="AG70" s="190"/>
      <c r="AH70" s="188">
        <f t="shared" si="53"/>
        <v>-2.6945513605855305E-5</v>
      </c>
      <c r="AI70" s="188">
        <f t="shared" si="54"/>
        <v>0.72835443033950986</v>
      </c>
      <c r="AJ70" s="188">
        <f t="shared" si="55"/>
        <v>-0.57434550668278206</v>
      </c>
      <c r="AK70" s="188">
        <f t="shared" si="56"/>
        <v>0.47566879598117007</v>
      </c>
      <c r="AL70" s="188">
        <f t="shared" si="57"/>
        <v>-1.0519120167145128</v>
      </c>
      <c r="AM70" s="188">
        <f t="shared" si="58"/>
        <v>-0.58049753529944514</v>
      </c>
      <c r="AN70" s="188">
        <f t="shared" si="66"/>
        <v>86.322538110615838</v>
      </c>
      <c r="AO70" s="188">
        <f t="shared" si="66"/>
        <v>86.322538095218874</v>
      </c>
      <c r="AP70" s="188">
        <f t="shared" si="66"/>
        <v>86.322537700436101</v>
      </c>
      <c r="AQ70" s="188">
        <f t="shared" si="66"/>
        <v>86.322527578835818</v>
      </c>
      <c r="AR70" s="188">
        <f t="shared" si="66"/>
        <v>86.32226856540403</v>
      </c>
      <c r="AS70" s="188">
        <f t="shared" si="66"/>
        <v>86.315932454710207</v>
      </c>
      <c r="AT70" s="188">
        <f t="shared" si="66"/>
        <v>86.22272642551151</v>
      </c>
      <c r="AU70" s="188">
        <f t="shared" si="59"/>
        <v>85.776158169070413</v>
      </c>
      <c r="AW70" s="188">
        <v>9600</v>
      </c>
      <c r="AX70" s="188">
        <f t="shared" si="69"/>
        <v>8.9226256428879026E-3</v>
      </c>
      <c r="AY70" s="188">
        <f t="shared" si="70"/>
        <v>1.2852737460258199E-2</v>
      </c>
      <c r="AZ70" s="188">
        <f t="shared" si="71"/>
        <v>-3.9301118173702973E-3</v>
      </c>
      <c r="BA70" s="188">
        <f t="shared" si="72"/>
        <v>0.45625391507114443</v>
      </c>
      <c r="BB70" s="188">
        <f t="shared" si="73"/>
        <v>-0.97714528641826304</v>
      </c>
      <c r="BC70" s="188">
        <f t="shared" si="74"/>
        <v>0.12128683130891393</v>
      </c>
      <c r="BD70" s="188">
        <f t="shared" si="75"/>
        <v>6.0717866401278665E-2</v>
      </c>
      <c r="BE70" s="188">
        <f t="shared" si="67"/>
        <v>81.905128276840131</v>
      </c>
      <c r="BF70" s="188">
        <f t="shared" si="67"/>
        <v>81.909420905577207</v>
      </c>
      <c r="BG70" s="188">
        <f t="shared" si="67"/>
        <v>81.901383545727825</v>
      </c>
      <c r="BH70" s="188">
        <f t="shared" si="67"/>
        <v>81.916444646480542</v>
      </c>
      <c r="BI70" s="188">
        <f t="shared" si="67"/>
        <v>81.888263378229311</v>
      </c>
      <c r="BJ70" s="188">
        <f t="shared" si="67"/>
        <v>81.941149340213485</v>
      </c>
      <c r="BK70" s="188">
        <f t="shared" si="67"/>
        <v>81.842385220658258</v>
      </c>
      <c r="BL70" s="188">
        <f t="shared" si="76"/>
        <v>82.028946971810711</v>
      </c>
    </row>
    <row r="71" spans="1:64" s="188" customFormat="1" ht="12.95" customHeight="1">
      <c r="A71" s="184" t="s">
        <v>474</v>
      </c>
      <c r="B71" s="185" t="s">
        <v>95</v>
      </c>
      <c r="C71" s="200">
        <v>59112.601799999997</v>
      </c>
      <c r="D71" s="200">
        <v>1.1000000000000001E-3</v>
      </c>
      <c r="E71" s="188">
        <f t="shared" si="47"/>
        <v>12318.990915105927</v>
      </c>
      <c r="F71" s="188">
        <f t="shared" si="48"/>
        <v>12319</v>
      </c>
      <c r="G71" s="188">
        <f t="shared" si="60"/>
        <v>-6.1417000033543445E-3</v>
      </c>
      <c r="K71" s="188">
        <f t="shared" si="68"/>
        <v>-6.1417000033543445E-3</v>
      </c>
      <c r="O71" s="188">
        <f t="shared" ca="1" si="49"/>
        <v>4.0902747989867263E-3</v>
      </c>
      <c r="Q71" s="189">
        <f t="shared" si="50"/>
        <v>44094.101799999997</v>
      </c>
      <c r="S71" s="190">
        <v>1</v>
      </c>
      <c r="Z71" s="188">
        <f t="shared" si="51"/>
        <v>12319</v>
      </c>
      <c r="AA71" s="188">
        <f t="shared" si="52"/>
        <v>1.2058673782741811E-2</v>
      </c>
      <c r="AB71" s="188">
        <f t="shared" si="61"/>
        <v>-3.9091752703008633E-3</v>
      </c>
      <c r="AC71" s="188">
        <f t="shared" si="62"/>
        <v>-6.1417000033543445E-3</v>
      </c>
      <c r="AD71" s="188">
        <f t="shared" si="63"/>
        <v>-1.8200373786096156E-2</v>
      </c>
      <c r="AE71" s="188">
        <f t="shared" si="64"/>
        <v>3.3125360595361611E-4</v>
      </c>
      <c r="AF71" s="188">
        <f t="shared" si="65"/>
        <v>-6.1417000033543445E-3</v>
      </c>
      <c r="AG71" s="190"/>
      <c r="AH71" s="188">
        <f t="shared" si="53"/>
        <v>-2.2325247330534813E-3</v>
      </c>
      <c r="AI71" s="188">
        <f t="shared" si="54"/>
        <v>0.55531244946812064</v>
      </c>
      <c r="AJ71" s="188">
        <f t="shared" si="55"/>
        <v>-0.86249149833922667</v>
      </c>
      <c r="AK71" s="188">
        <f t="shared" si="56"/>
        <v>0.31985168654910268</v>
      </c>
      <c r="AL71" s="188">
        <f t="shared" si="57"/>
        <v>-0.6235440025712411</v>
      </c>
      <c r="AM71" s="188">
        <f t="shared" si="58"/>
        <v>-0.32228244261175626</v>
      </c>
      <c r="AN71" s="188">
        <f t="shared" ref="AN71:AT75" si="77">$AU71+$AB$7*SIN(AO71)</f>
        <v>86.889315865893039</v>
      </c>
      <c r="AO71" s="188">
        <f t="shared" si="77"/>
        <v>86.889211871075844</v>
      </c>
      <c r="AP71" s="188">
        <f t="shared" si="77"/>
        <v>86.889611077571672</v>
      </c>
      <c r="AQ71" s="188">
        <f t="shared" si="77"/>
        <v>86.888077026999454</v>
      </c>
      <c r="AR71" s="188">
        <f t="shared" si="77"/>
        <v>86.893948435900313</v>
      </c>
      <c r="AS71" s="188">
        <f t="shared" si="77"/>
        <v>86.871118281979008</v>
      </c>
      <c r="AT71" s="188">
        <f t="shared" si="77"/>
        <v>86.955122467794254</v>
      </c>
      <c r="AU71" s="188">
        <f t="shared" si="59"/>
        <v>86.407403029115869</v>
      </c>
      <c r="AW71" s="188">
        <v>9800</v>
      </c>
      <c r="AX71" s="188">
        <f t="shared" si="69"/>
        <v>9.3942207645295959E-3</v>
      </c>
      <c r="AY71" s="188">
        <f t="shared" si="70"/>
        <v>1.297881979962108E-2</v>
      </c>
      <c r="AZ71" s="188">
        <f t="shared" si="71"/>
        <v>-3.5845990350914839E-3</v>
      </c>
      <c r="BA71" s="188">
        <f t="shared" si="72"/>
        <v>0.46770705344405339</v>
      </c>
      <c r="BB71" s="188">
        <f t="shared" si="73"/>
        <v>-0.94565239318859606</v>
      </c>
      <c r="BC71" s="188">
        <f t="shared" si="74"/>
        <v>0.23828118578714721</v>
      </c>
      <c r="BD71" s="188">
        <f t="shared" si="75"/>
        <v>0.1197075249897615</v>
      </c>
      <c r="BE71" s="188">
        <f t="shared" si="67"/>
        <v>82.117293717953999</v>
      </c>
      <c r="BF71" s="188">
        <f t="shared" si="67"/>
        <v>82.122216337453409</v>
      </c>
      <c r="BG71" s="188">
        <f t="shared" si="67"/>
        <v>82.112302849279743</v>
      </c>
      <c r="BH71" s="188">
        <f t="shared" si="67"/>
        <v>82.132314835548186</v>
      </c>
      <c r="BI71" s="188">
        <f t="shared" si="67"/>
        <v>82.092104909798309</v>
      </c>
      <c r="BJ71" s="188">
        <f t="shared" si="67"/>
        <v>82.173709029780014</v>
      </c>
      <c r="BK71" s="188">
        <f t="shared" si="67"/>
        <v>82.011024145186269</v>
      </c>
      <c r="BL71" s="188">
        <f t="shared" si="76"/>
        <v>82.351010675915546</v>
      </c>
    </row>
    <row r="72" spans="1:64" s="188" customFormat="1" ht="12.95" customHeight="1">
      <c r="A72" s="196" t="s">
        <v>407</v>
      </c>
      <c r="C72" s="195">
        <v>59122.743000000002</v>
      </c>
      <c r="D72" s="28">
        <v>1E-3</v>
      </c>
      <c r="E72" s="188">
        <f t="shared" si="47"/>
        <v>12333.99192910774</v>
      </c>
      <c r="F72" s="188">
        <f t="shared" si="48"/>
        <v>12334</v>
      </c>
      <c r="G72" s="188">
        <f t="shared" si="60"/>
        <v>-5.4562000004807487E-3</v>
      </c>
      <c r="K72" s="188">
        <f t="shared" si="68"/>
        <v>-5.4562000004807487E-3</v>
      </c>
      <c r="O72" s="188">
        <f t="shared" ca="1" si="49"/>
        <v>4.0988430742802005E-3</v>
      </c>
      <c r="Q72" s="189">
        <f t="shared" si="50"/>
        <v>44104.243000000002</v>
      </c>
      <c r="S72" s="190">
        <v>1</v>
      </c>
      <c r="Z72" s="188">
        <f t="shared" si="51"/>
        <v>12334</v>
      </c>
      <c r="AA72" s="188">
        <f t="shared" si="52"/>
        <v>1.1999324736037074E-2</v>
      </c>
      <c r="AB72" s="188">
        <f t="shared" si="61"/>
        <v>-3.1580409644075061E-3</v>
      </c>
      <c r="AC72" s="188">
        <f t="shared" si="62"/>
        <v>-5.4562000004807487E-3</v>
      </c>
      <c r="AD72" s="188">
        <f t="shared" si="63"/>
        <v>-1.7455524736517822E-2</v>
      </c>
      <c r="AE72" s="188">
        <f t="shared" si="64"/>
        <v>3.0469534382718559E-4</v>
      </c>
      <c r="AF72" s="188">
        <f t="shared" si="65"/>
        <v>-5.4562000004807487E-3</v>
      </c>
      <c r="AG72" s="190"/>
      <c r="AH72" s="188">
        <f t="shared" si="53"/>
        <v>-2.2981590360732426E-3</v>
      </c>
      <c r="AI72" s="188">
        <f t="shared" si="54"/>
        <v>0.55130753655255471</v>
      </c>
      <c r="AJ72" s="188">
        <f t="shared" si="55"/>
        <v>-0.86881542065538064</v>
      </c>
      <c r="AK72" s="188">
        <f t="shared" si="56"/>
        <v>0.31420883538152</v>
      </c>
      <c r="AL72" s="188">
        <f t="shared" si="57"/>
        <v>-0.61091158178840377</v>
      </c>
      <c r="AM72" s="188">
        <f t="shared" si="58"/>
        <v>-0.31532426444554362</v>
      </c>
      <c r="AN72" s="188">
        <f t="shared" si="77"/>
        <v>86.908416926380525</v>
      </c>
      <c r="AO72" s="188">
        <f t="shared" si="77"/>
        <v>86.908283429069243</v>
      </c>
      <c r="AP72" s="188">
        <f t="shared" si="77"/>
        <v>86.908778471225276</v>
      </c>
      <c r="AQ72" s="188">
        <f t="shared" si="77"/>
        <v>86.906940545808482</v>
      </c>
      <c r="AR72" s="188">
        <f t="shared" si="77"/>
        <v>86.913734367569447</v>
      </c>
      <c r="AS72" s="188">
        <f t="shared" si="77"/>
        <v>86.888198185321627</v>
      </c>
      <c r="AT72" s="188">
        <f t="shared" si="77"/>
        <v>86.978937479968323</v>
      </c>
      <c r="AU72" s="188">
        <f t="shared" si="59"/>
        <v>86.431557806923735</v>
      </c>
      <c r="AW72" s="188">
        <v>10000</v>
      </c>
      <c r="AX72" s="188">
        <f t="shared" si="69"/>
        <v>1.0045812556556469E-2</v>
      </c>
      <c r="AY72" s="188">
        <f t="shared" si="70"/>
        <v>1.3101682727460697E-2</v>
      </c>
      <c r="AZ72" s="188">
        <f t="shared" si="71"/>
        <v>-3.0558701709042279E-3</v>
      </c>
      <c r="BA72" s="188">
        <f t="shared" si="72"/>
        <v>0.48811018321686717</v>
      </c>
      <c r="BB72" s="188">
        <f t="shared" si="73"/>
        <v>-0.89743693955428394</v>
      </c>
      <c r="BC72" s="188">
        <f t="shared" si="74"/>
        <v>0.36395154264329033</v>
      </c>
      <c r="BD72" s="188">
        <f t="shared" si="75"/>
        <v>0.18401146069186752</v>
      </c>
      <c r="BE72" s="188">
        <f t="shared" ref="BE72:BK81" si="78">$BL72+$AB$7*SIN(BF72)</f>
        <v>82.337643667463766</v>
      </c>
      <c r="BF72" s="188">
        <f t="shared" si="78"/>
        <v>82.340447128157734</v>
      </c>
      <c r="BG72" s="188">
        <f t="shared" si="78"/>
        <v>82.333989579835873</v>
      </c>
      <c r="BH72" s="188">
        <f t="shared" si="78"/>
        <v>82.348912876108727</v>
      </c>
      <c r="BI72" s="188">
        <f t="shared" si="78"/>
        <v>82.314678956299446</v>
      </c>
      <c r="BJ72" s="188">
        <f t="shared" si="78"/>
        <v>82.394640077566478</v>
      </c>
      <c r="BK72" s="188">
        <f t="shared" si="78"/>
        <v>82.214624411713388</v>
      </c>
      <c r="BL72" s="188">
        <f t="shared" si="76"/>
        <v>82.673074380020367</v>
      </c>
    </row>
    <row r="73" spans="1:64" s="188" customFormat="1" ht="12.95" customHeight="1">
      <c r="A73" s="194" t="s">
        <v>472</v>
      </c>
      <c r="C73" s="191">
        <v>59397.888400000003</v>
      </c>
      <c r="D73" s="191">
        <v>2.9999999999999997E-4</v>
      </c>
      <c r="E73" s="188">
        <f t="shared" si="47"/>
        <v>12740.991100599484</v>
      </c>
      <c r="F73" s="188">
        <f t="shared" si="48"/>
        <v>12741</v>
      </c>
      <c r="G73" s="188">
        <f t="shared" si="60"/>
        <v>-6.0162999943713658E-3</v>
      </c>
      <c r="K73" s="188">
        <f t="shared" si="68"/>
        <v>-6.0162999943713658E-3</v>
      </c>
      <c r="O73" s="188">
        <f t="shared" ca="1" si="49"/>
        <v>4.3313289439098008E-3</v>
      </c>
      <c r="Q73" s="189">
        <f t="shared" si="50"/>
        <v>44379.388400000003</v>
      </c>
      <c r="S73" s="190">
        <v>1</v>
      </c>
      <c r="Z73" s="188">
        <f t="shared" si="51"/>
        <v>12741</v>
      </c>
      <c r="AA73" s="188">
        <f t="shared" si="52"/>
        <v>1.084773890393315E-2</v>
      </c>
      <c r="AB73" s="188">
        <f t="shared" si="61"/>
        <v>-2.4029270065979232E-3</v>
      </c>
      <c r="AC73" s="188">
        <f t="shared" si="62"/>
        <v>-6.0162999943713658E-3</v>
      </c>
      <c r="AD73" s="188">
        <f t="shared" si="63"/>
        <v>-1.6864038898304515E-2</v>
      </c>
      <c r="AE73" s="188">
        <f t="shared" si="64"/>
        <v>2.8439580796352779E-4</v>
      </c>
      <c r="AF73" s="188">
        <f t="shared" si="65"/>
        <v>-6.0162999943713658E-3</v>
      </c>
      <c r="AG73" s="190"/>
      <c r="AH73" s="188">
        <f t="shared" si="53"/>
        <v>-3.6133729877734426E-3</v>
      </c>
      <c r="AI73" s="188">
        <f t="shared" si="54"/>
        <v>0.4797246066971903</v>
      </c>
      <c r="AJ73" s="188">
        <f t="shared" si="55"/>
        <v>-0.97473587810556217</v>
      </c>
      <c r="AK73" s="188">
        <f t="shared" si="56"/>
        <v>0.17136403972232567</v>
      </c>
      <c r="AL73" s="188">
        <f t="shared" si="57"/>
        <v>-0.31818094188928886</v>
      </c>
      <c r="AM73" s="188">
        <f t="shared" si="58"/>
        <v>-0.16044638121367877</v>
      </c>
      <c r="AN73" s="188">
        <f t="shared" si="77"/>
        <v>87.387507633941297</v>
      </c>
      <c r="AO73" s="188">
        <f t="shared" si="77"/>
        <v>87.383810483617964</v>
      </c>
      <c r="AP73" s="188">
        <f t="shared" si="77"/>
        <v>87.391862490152491</v>
      </c>
      <c r="AQ73" s="188">
        <f t="shared" si="77"/>
        <v>87.374271099583638</v>
      </c>
      <c r="AR73" s="188">
        <f t="shared" si="77"/>
        <v>87.412448929513474</v>
      </c>
      <c r="AS73" s="188">
        <f t="shared" si="77"/>
        <v>87.328308961341648</v>
      </c>
      <c r="AT73" s="188">
        <f t="shared" si="77"/>
        <v>87.508319238598432</v>
      </c>
      <c r="AU73" s="188">
        <f t="shared" si="59"/>
        <v>87.08695744477707</v>
      </c>
      <c r="AW73" s="188">
        <v>10200</v>
      </c>
      <c r="AX73" s="188">
        <f t="shared" si="69"/>
        <v>1.088174374757009E-2</v>
      </c>
      <c r="AY73" s="188">
        <f t="shared" si="70"/>
        <v>1.3221326243777046E-2</v>
      </c>
      <c r="AZ73" s="188">
        <f t="shared" si="71"/>
        <v>-2.3395824962069559E-3</v>
      </c>
      <c r="BA73" s="188">
        <f t="shared" si="72"/>
        <v>0.52022884373689315</v>
      </c>
      <c r="BB73" s="188">
        <f t="shared" si="73"/>
        <v>-0.82730861800719457</v>
      </c>
      <c r="BC73" s="188">
        <f t="shared" si="74"/>
        <v>0.50357667284162877</v>
      </c>
      <c r="BD73" s="188">
        <f t="shared" si="75"/>
        <v>0.2572477285708028</v>
      </c>
      <c r="BE73" s="188">
        <f t="shared" si="78"/>
        <v>82.569790686477205</v>
      </c>
      <c r="BF73" s="188">
        <f t="shared" si="78"/>
        <v>82.570512386106444</v>
      </c>
      <c r="BG73" s="188">
        <f t="shared" si="78"/>
        <v>82.568424125710195</v>
      </c>
      <c r="BH73" s="188">
        <f t="shared" si="78"/>
        <v>82.574481374230714</v>
      </c>
      <c r="BI73" s="188">
        <f t="shared" si="78"/>
        <v>82.557033811272547</v>
      </c>
      <c r="BJ73" s="188">
        <f t="shared" si="78"/>
        <v>82.608364018549153</v>
      </c>
      <c r="BK73" s="188">
        <f t="shared" si="78"/>
        <v>82.465367799166771</v>
      </c>
      <c r="BL73" s="188">
        <f t="shared" si="76"/>
        <v>82.995138084125202</v>
      </c>
    </row>
    <row r="74" spans="1:64" s="188" customFormat="1" ht="12.95" customHeight="1">
      <c r="A74" s="184" t="s">
        <v>474</v>
      </c>
      <c r="B74" s="185" t="s">
        <v>95</v>
      </c>
      <c r="C74" s="200">
        <v>59482.393499999998</v>
      </c>
      <c r="D74" s="200">
        <v>1.1000000000000001E-3</v>
      </c>
      <c r="E74" s="188">
        <f t="shared" si="47"/>
        <v>12865.992302461571</v>
      </c>
      <c r="F74" s="188">
        <f t="shared" si="48"/>
        <v>12866</v>
      </c>
      <c r="G74" s="188">
        <f t="shared" si="60"/>
        <v>-5.2038000067113899E-3</v>
      </c>
      <c r="K74" s="188">
        <f t="shared" si="68"/>
        <v>-5.2038000067113899E-3</v>
      </c>
      <c r="O74" s="188">
        <f t="shared" ca="1" si="49"/>
        <v>4.4027312380220856E-3</v>
      </c>
      <c r="Q74" s="189">
        <f t="shared" si="50"/>
        <v>44463.893499999998</v>
      </c>
      <c r="S74" s="190">
        <v>1</v>
      </c>
      <c r="Z74" s="188">
        <f t="shared" si="51"/>
        <v>12866</v>
      </c>
      <c r="AA74" s="188">
        <f t="shared" si="52"/>
        <v>1.0660507720348088E-2</v>
      </c>
      <c r="AB74" s="188">
        <f t="shared" si="61"/>
        <v>-1.3556176346962586E-3</v>
      </c>
      <c r="AC74" s="188">
        <f t="shared" si="62"/>
        <v>-5.2038000067113899E-3</v>
      </c>
      <c r="AD74" s="188">
        <f t="shared" si="63"/>
        <v>-1.5864307727059476E-2</v>
      </c>
      <c r="AE74" s="188">
        <f t="shared" si="64"/>
        <v>2.5167625965883902E-4</v>
      </c>
      <c r="AF74" s="188">
        <f t="shared" si="65"/>
        <v>-5.2038000067113899E-3</v>
      </c>
      <c r="AG74" s="190"/>
      <c r="AH74" s="188">
        <f t="shared" si="53"/>
        <v>-3.8481823720151313E-3</v>
      </c>
      <c r="AI74" s="188">
        <f t="shared" si="54"/>
        <v>0.46803560122798094</v>
      </c>
      <c r="AJ74" s="188">
        <f t="shared" si="55"/>
        <v>-0.98908432799388579</v>
      </c>
      <c r="AK74" s="188">
        <f t="shared" si="56"/>
        <v>0.13063689151794936</v>
      </c>
      <c r="AL74" s="188">
        <f t="shared" si="57"/>
        <v>-0.24080916960519508</v>
      </c>
      <c r="AM74" s="188">
        <f t="shared" si="58"/>
        <v>-0.12098982447254004</v>
      </c>
      <c r="AN74" s="188">
        <f t="shared" si="77"/>
        <v>87.524189132961141</v>
      </c>
      <c r="AO74" s="188">
        <f t="shared" si="77"/>
        <v>87.519291091688245</v>
      </c>
      <c r="AP74" s="188">
        <f t="shared" si="77"/>
        <v>87.52917594589637</v>
      </c>
      <c r="AQ74" s="188">
        <f t="shared" si="77"/>
        <v>87.509178935183186</v>
      </c>
      <c r="AR74" s="188">
        <f t="shared" si="77"/>
        <v>87.549442136110187</v>
      </c>
      <c r="AS74" s="188">
        <f t="shared" si="77"/>
        <v>87.467546106219487</v>
      </c>
      <c r="AT74" s="188">
        <f t="shared" si="77"/>
        <v>87.631123094808004</v>
      </c>
      <c r="AU74" s="188">
        <f t="shared" si="59"/>
        <v>87.288247259842578</v>
      </c>
      <c r="AW74" s="188">
        <v>10400</v>
      </c>
      <c r="AX74" s="188">
        <f t="shared" si="69"/>
        <v>1.1908810092496324E-2</v>
      </c>
      <c r="AY74" s="188">
        <f t="shared" si="70"/>
        <v>1.333775034857013E-2</v>
      </c>
      <c r="AZ74" s="188">
        <f t="shared" si="71"/>
        <v>-1.4289402560738059E-3</v>
      </c>
      <c r="BA74" s="188">
        <f t="shared" si="72"/>
        <v>0.56928058403364334</v>
      </c>
      <c r="BB74" s="188">
        <f t="shared" si="73"/>
        <v>-0.72559607701872164</v>
      </c>
      <c r="BC74" s="188">
        <f t="shared" si="74"/>
        <v>0.66597599024534437</v>
      </c>
      <c r="BD74" s="188">
        <f t="shared" si="75"/>
        <v>0.34586685440026826</v>
      </c>
      <c r="BE74" s="188">
        <f t="shared" si="78"/>
        <v>82.819831692434761</v>
      </c>
      <c r="BF74" s="188">
        <f t="shared" si="78"/>
        <v>82.819871882308561</v>
      </c>
      <c r="BG74" s="188">
        <f t="shared" si="78"/>
        <v>82.819696804318383</v>
      </c>
      <c r="BH74" s="188">
        <f t="shared" si="78"/>
        <v>82.82045997778043</v>
      </c>
      <c r="BI74" s="188">
        <f t="shared" si="78"/>
        <v>82.817142450538782</v>
      </c>
      <c r="BJ74" s="188">
        <f t="shared" si="78"/>
        <v>82.831742122988899</v>
      </c>
      <c r="BK74" s="188">
        <f t="shared" si="78"/>
        <v>82.770588286267838</v>
      </c>
      <c r="BL74" s="188">
        <f t="shared" si="76"/>
        <v>83.317201788230037</v>
      </c>
    </row>
    <row r="75" spans="1:64" s="188" customFormat="1" ht="12.95" customHeight="1">
      <c r="A75" s="186" t="s">
        <v>476</v>
      </c>
      <c r="B75" s="198" t="s">
        <v>95</v>
      </c>
      <c r="C75" s="201">
        <v>59548.731599999999</v>
      </c>
      <c r="D75" s="202">
        <v>2.0000000000000001E-4</v>
      </c>
      <c r="E75" s="188">
        <f t="shared" si="47"/>
        <v>12964.120607489882</v>
      </c>
      <c r="F75" s="188">
        <f t="shared" si="48"/>
        <v>12964</v>
      </c>
      <c r="G75" s="188">
        <f t="shared" si="60"/>
        <v>8.1534799996006768E-2</v>
      </c>
      <c r="K75" s="188">
        <f t="shared" si="68"/>
        <v>8.1534799996006768E-2</v>
      </c>
      <c r="O75" s="188">
        <f t="shared" ca="1" si="49"/>
        <v>4.4587106366061171E-3</v>
      </c>
      <c r="Q75" s="189">
        <f t="shared" si="50"/>
        <v>44530.231599999999</v>
      </c>
      <c r="S75" s="190">
        <v>1</v>
      </c>
      <c r="Z75" s="188">
        <f t="shared" si="51"/>
        <v>12964</v>
      </c>
      <c r="AA75" s="188">
        <f t="shared" si="52"/>
        <v>1.0565253507401416E-2</v>
      </c>
      <c r="AB75" s="188">
        <f t="shared" si="61"/>
        <v>8.5514658427540496E-2</v>
      </c>
      <c r="AC75" s="188">
        <f t="shared" si="62"/>
        <v>8.1534799996006768E-2</v>
      </c>
      <c r="AD75" s="188">
        <f t="shared" si="63"/>
        <v>7.0969546488605345E-2</v>
      </c>
      <c r="AE75" s="188">
        <f t="shared" si="64"/>
        <v>5.0366765287983154E-3</v>
      </c>
      <c r="AF75" s="188">
        <f t="shared" si="65"/>
        <v>8.1534799996006768E-2</v>
      </c>
      <c r="AG75" s="190"/>
      <c r="AH75" s="188">
        <f t="shared" si="53"/>
        <v>-3.9798584315337325E-3</v>
      </c>
      <c r="AI75" s="188">
        <f t="shared" si="54"/>
        <v>0.46133484844554951</v>
      </c>
      <c r="AJ75" s="188">
        <f t="shared" si="55"/>
        <v>-0.99598303331348359</v>
      </c>
      <c r="AK75" s="188">
        <f t="shared" si="56"/>
        <v>9.9458400787308943E-2</v>
      </c>
      <c r="AL75" s="188">
        <f t="shared" si="57"/>
        <v>-0.1825823415576231</v>
      </c>
      <c r="AM75" s="188">
        <f t="shared" si="58"/>
        <v>-9.1545628321878694E-2</v>
      </c>
      <c r="AN75" s="188">
        <f t="shared" si="77"/>
        <v>87.629057880163387</v>
      </c>
      <c r="AO75" s="188">
        <f t="shared" si="77"/>
        <v>87.62396462482981</v>
      </c>
      <c r="AP75" s="188">
        <f t="shared" si="77"/>
        <v>87.633812554780178</v>
      </c>
      <c r="AQ75" s="188">
        <f t="shared" si="77"/>
        <v>87.614740242176381</v>
      </c>
      <c r="AR75" s="188">
        <f t="shared" si="77"/>
        <v>87.651564497396677</v>
      </c>
      <c r="AS75" s="188">
        <f t="shared" si="77"/>
        <v>87.580015906166111</v>
      </c>
      <c r="AT75" s="188">
        <f t="shared" si="77"/>
        <v>87.717538264858746</v>
      </c>
      <c r="AU75" s="188">
        <f t="shared" si="59"/>
        <v>87.446058474853956</v>
      </c>
      <c r="AW75" s="188">
        <v>10600</v>
      </c>
      <c r="AX75" s="188">
        <f t="shared" si="69"/>
        <v>1.3136801829990033E-2</v>
      </c>
      <c r="AY75" s="188">
        <f t="shared" si="70"/>
        <v>1.3450955041839949E-2</v>
      </c>
      <c r="AZ75" s="188">
        <f t="shared" si="71"/>
        <v>-3.1415321184991599E-4</v>
      </c>
      <c r="BA75" s="188">
        <f t="shared" si="72"/>
        <v>0.64562674388722163</v>
      </c>
      <c r="BB75" s="188">
        <f t="shared" si="73"/>
        <v>-0.57339340100147285</v>
      </c>
      <c r="BC75" s="188">
        <f t="shared" si="74"/>
        <v>0.86723441744566776</v>
      </c>
      <c r="BD75" s="188">
        <f t="shared" si="75"/>
        <v>0.46300634550983971</v>
      </c>
      <c r="BE75" s="188">
        <f t="shared" si="78"/>
        <v>83.097995632521091</v>
      </c>
      <c r="BF75" s="188">
        <f t="shared" si="78"/>
        <v>83.097995493004078</v>
      </c>
      <c r="BG75" s="188">
        <f t="shared" si="78"/>
        <v>83.097997151222557</v>
      </c>
      <c r="BH75" s="188">
        <f t="shared" si="78"/>
        <v>83.097977443741243</v>
      </c>
      <c r="BI75" s="188">
        <f t="shared" si="78"/>
        <v>83.098211823699998</v>
      </c>
      <c r="BJ75" s="188">
        <f t="shared" si="78"/>
        <v>83.095446873914412</v>
      </c>
      <c r="BK75" s="188">
        <f t="shared" si="78"/>
        <v>83.132017887131283</v>
      </c>
      <c r="BL75" s="188">
        <f t="shared" si="76"/>
        <v>83.639265492334857</v>
      </c>
    </row>
    <row r="76" spans="1:64" s="188" customFormat="1" ht="12.95" customHeight="1">
      <c r="A76" s="27"/>
      <c r="B76" s="190"/>
      <c r="C76" s="191"/>
      <c r="D76" s="191"/>
      <c r="Q76" s="189"/>
      <c r="S76" s="190"/>
      <c r="AG76" s="190"/>
      <c r="AW76" s="188">
        <v>10800</v>
      </c>
      <c r="AX76" s="188">
        <f t="shared" si="69"/>
        <v>1.4567159016774323E-2</v>
      </c>
      <c r="AY76" s="188">
        <f t="shared" si="70"/>
        <v>1.3560940323586504E-2</v>
      </c>
      <c r="AZ76" s="188">
        <f t="shared" si="71"/>
        <v>1.0062186931878196E-3</v>
      </c>
      <c r="BA76" s="188">
        <f t="shared" si="72"/>
        <v>0.77106039015697192</v>
      </c>
      <c r="BB76" s="188">
        <f t="shared" si="73"/>
        <v>-0.33185153654591754</v>
      </c>
      <c r="BC76" s="188">
        <f t="shared" si="74"/>
        <v>1.1396105658135434</v>
      </c>
      <c r="BD76" s="188">
        <f t="shared" si="75"/>
        <v>0.6406938711928305</v>
      </c>
      <c r="BE76" s="188">
        <f t="shared" si="78"/>
        <v>83.421379003502921</v>
      </c>
      <c r="BF76" s="188">
        <f t="shared" si="78"/>
        <v>83.421380079195458</v>
      </c>
      <c r="BG76" s="188">
        <f t="shared" si="78"/>
        <v>83.42139174226827</v>
      </c>
      <c r="BH76" s="188">
        <f t="shared" si="78"/>
        <v>83.421518146709658</v>
      </c>
      <c r="BI76" s="188">
        <f t="shared" si="78"/>
        <v>83.422882170754946</v>
      </c>
      <c r="BJ76" s="188">
        <f t="shared" si="78"/>
        <v>83.436967927526638</v>
      </c>
      <c r="BK76" s="188">
        <f t="shared" si="78"/>
        <v>83.545608545568754</v>
      </c>
      <c r="BL76" s="188">
        <f t="shared" si="76"/>
        <v>83.961329196439692</v>
      </c>
    </row>
    <row r="77" spans="1:64" s="188" customFormat="1" ht="12.95" customHeight="1">
      <c r="A77" s="197"/>
      <c r="B77" s="26"/>
      <c r="C77" s="25"/>
      <c r="D77" s="25"/>
      <c r="Q77" s="189"/>
      <c r="S77" s="190"/>
      <c r="AG77" s="190"/>
      <c r="AW77" s="188">
        <v>11000</v>
      </c>
      <c r="AX77" s="188">
        <f t="shared" si="69"/>
        <v>1.6151906356374961E-2</v>
      </c>
      <c r="AY77" s="188">
        <f t="shared" si="70"/>
        <v>1.3667706193809789E-2</v>
      </c>
      <c r="AZ77" s="188">
        <f t="shared" si="71"/>
        <v>2.4842001625651733E-3</v>
      </c>
      <c r="BA77" s="188">
        <f t="shared" si="72"/>
        <v>0.99378395312671719</v>
      </c>
      <c r="BB77" s="188">
        <f t="shared" si="73"/>
        <v>8.1481510785211028E-2</v>
      </c>
      <c r="BC77" s="188">
        <f t="shared" si="74"/>
        <v>1.5594481719492892</v>
      </c>
      <c r="BD77" s="188">
        <f t="shared" si="75"/>
        <v>0.98871575175297211</v>
      </c>
      <c r="BE77" s="188">
        <f t="shared" si="78"/>
        <v>83.822378100139986</v>
      </c>
      <c r="BF77" s="188">
        <f t="shared" si="78"/>
        <v>83.822724095237461</v>
      </c>
      <c r="BG77" s="188">
        <f t="shared" si="78"/>
        <v>83.823892591770843</v>
      </c>
      <c r="BH77" s="188">
        <f t="shared" si="78"/>
        <v>83.827823262601683</v>
      </c>
      <c r="BI77" s="188">
        <f t="shared" si="78"/>
        <v>83.840874577201731</v>
      </c>
      <c r="BJ77" s="188">
        <f t="shared" si="78"/>
        <v>83.882499676429518</v>
      </c>
      <c r="BK77" s="188">
        <f t="shared" si="78"/>
        <v>84.00194840298191</v>
      </c>
      <c r="BL77" s="188">
        <f t="shared" si="76"/>
        <v>84.283392900544527</v>
      </c>
    </row>
    <row r="78" spans="1:64" s="188" customFormat="1" ht="12.95" customHeight="1">
      <c r="A78" s="25"/>
      <c r="B78" s="26"/>
      <c r="C78" s="25"/>
      <c r="D78" s="25"/>
      <c r="Q78" s="189"/>
      <c r="S78" s="190"/>
      <c r="AG78" s="190"/>
      <c r="AW78" s="188">
        <v>11200</v>
      </c>
      <c r="AX78" s="188">
        <f t="shared" si="69"/>
        <v>1.7590746140734238E-2</v>
      </c>
      <c r="AY78" s="188">
        <f t="shared" si="70"/>
        <v>1.3771252652509811E-2</v>
      </c>
      <c r="AZ78" s="188">
        <f t="shared" si="71"/>
        <v>3.8194934882244272E-3</v>
      </c>
      <c r="BA78" s="188">
        <f t="shared" si="72"/>
        <v>1.3749661936040356</v>
      </c>
      <c r="BB78" s="188">
        <f t="shared" si="73"/>
        <v>0.74921868737523956</v>
      </c>
      <c r="BC78" s="188">
        <f t="shared" si="74"/>
        <v>2.32475786327536</v>
      </c>
      <c r="BD78" s="188">
        <f t="shared" si="75"/>
        <v>2.3107980343037688</v>
      </c>
      <c r="BE78" s="188">
        <f t="shared" si="78"/>
        <v>84.363428192923891</v>
      </c>
      <c r="BF78" s="188">
        <f t="shared" si="78"/>
        <v>84.365349569662698</v>
      </c>
      <c r="BG78" s="188">
        <f t="shared" si="78"/>
        <v>84.369255824182432</v>
      </c>
      <c r="BH78" s="188">
        <f t="shared" si="78"/>
        <v>84.377174641468471</v>
      </c>
      <c r="BI78" s="188">
        <f t="shared" si="78"/>
        <v>84.393137033911003</v>
      </c>
      <c r="BJ78" s="188">
        <f t="shared" si="78"/>
        <v>84.424967348984964</v>
      </c>
      <c r="BK78" s="188">
        <f t="shared" si="78"/>
        <v>84.487229634372284</v>
      </c>
      <c r="BL78" s="188">
        <f t="shared" si="76"/>
        <v>84.605456604649348</v>
      </c>
    </row>
    <row r="79" spans="1:64" s="188" customFormat="1" ht="12.95" customHeight="1">
      <c r="A79" s="27"/>
      <c r="B79" s="190"/>
      <c r="C79" s="191"/>
      <c r="D79" s="191"/>
      <c r="Q79" s="189"/>
      <c r="S79" s="190"/>
      <c r="AG79" s="190"/>
      <c r="AW79" s="188">
        <v>11400</v>
      </c>
      <c r="AX79" s="188">
        <f t="shared" si="69"/>
        <v>1.7797487635331975E-2</v>
      </c>
      <c r="AY79" s="188">
        <f t="shared" si="70"/>
        <v>1.3871579699686564E-2</v>
      </c>
      <c r="AZ79" s="188">
        <f t="shared" si="71"/>
        <v>3.9259079356454112E-3</v>
      </c>
      <c r="BA79" s="188">
        <f t="shared" si="72"/>
        <v>1.5010689137389677</v>
      </c>
      <c r="BB79" s="188">
        <f t="shared" si="73"/>
        <v>0.87330778922720476</v>
      </c>
      <c r="BC79" s="188">
        <f t="shared" si="74"/>
        <v>-2.7256677914126213</v>
      </c>
      <c r="BD79" s="188">
        <f t="shared" si="75"/>
        <v>-4.7390393241714275</v>
      </c>
      <c r="BE79" s="188">
        <f t="shared" si="78"/>
        <v>85.050141446602751</v>
      </c>
      <c r="BF79" s="188">
        <f t="shared" si="78"/>
        <v>85.048769812762373</v>
      </c>
      <c r="BG79" s="188">
        <f t="shared" si="78"/>
        <v>85.046201334881161</v>
      </c>
      <c r="BH79" s="188">
        <f t="shared" si="78"/>
        <v>85.041395694702288</v>
      </c>
      <c r="BI79" s="188">
        <f t="shared" si="78"/>
        <v>85.032417960777366</v>
      </c>
      <c r="BJ79" s="188">
        <f t="shared" si="78"/>
        <v>85.0156912397794</v>
      </c>
      <c r="BK79" s="188">
        <f t="shared" si="78"/>
        <v>84.984668328390711</v>
      </c>
      <c r="BL79" s="188">
        <f t="shared" si="76"/>
        <v>84.927520308754183</v>
      </c>
    </row>
    <row r="80" spans="1:64" s="188" customFormat="1" ht="12.95" customHeight="1">
      <c r="A80" s="27"/>
      <c r="B80" s="190"/>
      <c r="C80" s="191"/>
      <c r="D80" s="191"/>
      <c r="Q80" s="189"/>
      <c r="S80" s="190"/>
      <c r="AG80" s="190"/>
      <c r="AW80" s="188">
        <v>11600</v>
      </c>
      <c r="AX80" s="188">
        <f t="shared" si="69"/>
        <v>1.6499447174454417E-2</v>
      </c>
      <c r="AY80" s="188">
        <f t="shared" si="70"/>
        <v>1.3968687335340055E-2</v>
      </c>
      <c r="AZ80" s="188">
        <f t="shared" si="71"/>
        <v>2.5307598391143609E-3</v>
      </c>
      <c r="BA80" s="188">
        <f t="shared" si="72"/>
        <v>1.1099288007842427</v>
      </c>
      <c r="BB80" s="188">
        <f t="shared" si="73"/>
        <v>0.10891964265645698</v>
      </c>
      <c r="BC80" s="188">
        <f t="shared" si="74"/>
        <v>-1.7728525870921858</v>
      </c>
      <c r="BD80" s="188">
        <f t="shared" si="75"/>
        <v>-1.2256181692712582</v>
      </c>
      <c r="BE80" s="188">
        <f t="shared" si="78"/>
        <v>85.653745826196811</v>
      </c>
      <c r="BF80" s="188">
        <f t="shared" si="78"/>
        <v>85.652853009647615</v>
      </c>
      <c r="BG80" s="188">
        <f t="shared" si="78"/>
        <v>85.650441450836311</v>
      </c>
      <c r="BH80" s="188">
        <f t="shared" si="78"/>
        <v>85.643959025961593</v>
      </c>
      <c r="BI80" s="188">
        <f t="shared" si="78"/>
        <v>85.626752715060874</v>
      </c>
      <c r="BJ80" s="188">
        <f t="shared" si="78"/>
        <v>85.582493287288472</v>
      </c>
      <c r="BK80" s="188">
        <f t="shared" si="78"/>
        <v>85.476230402959544</v>
      </c>
      <c r="BL80" s="188">
        <f t="shared" si="76"/>
        <v>85.249584012859017</v>
      </c>
    </row>
    <row r="81" spans="1:64" s="188" customFormat="1" ht="12.95" customHeight="1">
      <c r="A81" s="27"/>
      <c r="B81" s="190"/>
      <c r="C81" s="191"/>
      <c r="D81" s="191"/>
      <c r="Q81" s="189"/>
      <c r="S81" s="190"/>
      <c r="AG81" s="190"/>
      <c r="AW81" s="188">
        <v>11800</v>
      </c>
      <c r="AX81" s="188">
        <f t="shared" si="69"/>
        <v>1.4964057110716768E-2</v>
      </c>
      <c r="AY81" s="188">
        <f t="shared" si="70"/>
        <v>1.406257555947028E-2</v>
      </c>
      <c r="AZ81" s="188">
        <f t="shared" si="71"/>
        <v>9.0148155124648822E-4</v>
      </c>
      <c r="BA81" s="188">
        <f t="shared" si="72"/>
        <v>0.83442184272783282</v>
      </c>
      <c r="BB81" s="188">
        <f t="shared" si="73"/>
        <v>-0.38941861727076788</v>
      </c>
      <c r="BC81" s="188">
        <f t="shared" si="74"/>
        <v>-1.2637161268468498</v>
      </c>
      <c r="BD81" s="188">
        <f t="shared" si="75"/>
        <v>-0.73196441845205473</v>
      </c>
      <c r="BE81" s="188">
        <f t="shared" si="78"/>
        <v>86.095171443290596</v>
      </c>
      <c r="BF81" s="188">
        <f t="shared" si="78"/>
        <v>86.095153390839513</v>
      </c>
      <c r="BG81" s="188">
        <f t="shared" si="78"/>
        <v>86.0950414008541</v>
      </c>
      <c r="BH81" s="188">
        <f t="shared" si="78"/>
        <v>86.094347568846956</v>
      </c>
      <c r="BI81" s="188">
        <f t="shared" si="78"/>
        <v>86.090083212802114</v>
      </c>
      <c r="BJ81" s="188">
        <f t="shared" si="78"/>
        <v>86.065049577983118</v>
      </c>
      <c r="BK81" s="188">
        <f t="shared" si="78"/>
        <v>85.94448607788901</v>
      </c>
      <c r="BL81" s="188">
        <f t="shared" si="76"/>
        <v>85.571647716963838</v>
      </c>
    </row>
    <row r="82" spans="1:64" s="188" customFormat="1" ht="12.95" customHeight="1">
      <c r="A82" s="25"/>
      <c r="B82" s="26"/>
      <c r="C82" s="25"/>
      <c r="D82" s="25"/>
      <c r="Q82" s="189"/>
      <c r="S82" s="190"/>
      <c r="AG82" s="190"/>
      <c r="AW82" s="188">
        <v>12000</v>
      </c>
      <c r="AX82" s="188">
        <f t="shared" si="69"/>
        <v>1.3640584188146182E-2</v>
      </c>
      <c r="AY82" s="188">
        <f t="shared" si="70"/>
        <v>1.4153244372077236E-2</v>
      </c>
      <c r="AZ82" s="188">
        <f t="shared" si="71"/>
        <v>-5.1266018393105481E-4</v>
      </c>
      <c r="BA82" s="188">
        <f t="shared" si="72"/>
        <v>0.68235826219183449</v>
      </c>
      <c r="BB82" s="188">
        <f t="shared" si="73"/>
        <v>-0.65297305301250885</v>
      </c>
      <c r="BC82" s="188">
        <f t="shared" si="74"/>
        <v>-0.95221316029059533</v>
      </c>
      <c r="BD82" s="188">
        <f t="shared" si="75"/>
        <v>-0.51567215430655433</v>
      </c>
      <c r="BE82" s="188">
        <f t="shared" ref="BE82:BK91" si="79">$BL82+$AB$7*SIN(BF82)</f>
        <v>86.44087467801161</v>
      </c>
      <c r="BF82" s="188">
        <f t="shared" si="79"/>
        <v>86.440874678241002</v>
      </c>
      <c r="BG82" s="188">
        <f t="shared" si="79"/>
        <v>86.440874669342037</v>
      </c>
      <c r="BH82" s="188">
        <f t="shared" si="79"/>
        <v>86.440875014560731</v>
      </c>
      <c r="BI82" s="188">
        <f t="shared" si="79"/>
        <v>86.440861620601368</v>
      </c>
      <c r="BJ82" s="188">
        <f t="shared" si="79"/>
        <v>86.441378523233951</v>
      </c>
      <c r="BK82" s="188">
        <f t="shared" si="79"/>
        <v>86.374402206193693</v>
      </c>
      <c r="BL82" s="188">
        <f t="shared" si="76"/>
        <v>85.893711421068673</v>
      </c>
    </row>
    <row r="83" spans="1:64" s="188" customFormat="1" ht="12.95" customHeight="1">
      <c r="A83" s="27"/>
      <c r="B83" s="190"/>
      <c r="C83" s="191"/>
      <c r="D83" s="191"/>
      <c r="Q83" s="189"/>
      <c r="S83" s="190"/>
      <c r="AG83" s="190"/>
      <c r="AW83" s="188">
        <v>12200</v>
      </c>
      <c r="AX83" s="188">
        <f t="shared" si="69"/>
        <v>1.2575801209835624E-2</v>
      </c>
      <c r="AY83" s="188">
        <f t="shared" si="70"/>
        <v>1.424069377316093E-2</v>
      </c>
      <c r="AZ83" s="188">
        <f t="shared" si="71"/>
        <v>-1.6648925633253057E-3</v>
      </c>
      <c r="BA83" s="188">
        <f t="shared" si="72"/>
        <v>0.59218685735158971</v>
      </c>
      <c r="BB83" s="188">
        <f t="shared" si="73"/>
        <v>-0.80323176005160724</v>
      </c>
      <c r="BC83" s="188">
        <f t="shared" si="74"/>
        <v>-0.73101543273977343</v>
      </c>
      <c r="BD83" s="188">
        <f t="shared" si="75"/>
        <v>-0.38270402314824103</v>
      </c>
      <c r="BE83" s="188">
        <f t="shared" si="79"/>
        <v>86.732437084339651</v>
      </c>
      <c r="BF83" s="188">
        <f t="shared" si="79"/>
        <v>86.732431648692241</v>
      </c>
      <c r="BG83" s="188">
        <f t="shared" si="79"/>
        <v>86.732461518788426</v>
      </c>
      <c r="BH83" s="188">
        <f t="shared" si="79"/>
        <v>86.732297344639264</v>
      </c>
      <c r="BI83" s="188">
        <f t="shared" si="79"/>
        <v>86.733198746808696</v>
      </c>
      <c r="BJ83" s="188">
        <f t="shared" si="79"/>
        <v>86.728220781138603</v>
      </c>
      <c r="BK83" s="188">
        <f t="shared" si="79"/>
        <v>86.754888155901185</v>
      </c>
      <c r="BL83" s="188">
        <f t="shared" si="76"/>
        <v>86.215775125173508</v>
      </c>
    </row>
    <row r="84" spans="1:64" s="188" customFormat="1" ht="12.95" customHeight="1">
      <c r="A84" s="25"/>
      <c r="B84" s="26"/>
      <c r="C84" s="25"/>
      <c r="D84" s="25"/>
      <c r="Q84" s="189"/>
      <c r="S84" s="190"/>
      <c r="AG84" s="190"/>
      <c r="AW84" s="188">
        <v>12400</v>
      </c>
      <c r="AX84" s="188">
        <f t="shared" si="69"/>
        <v>1.1753188138441423E-2</v>
      </c>
      <c r="AY84" s="188">
        <f t="shared" si="70"/>
        <v>1.4324923762721358E-2</v>
      </c>
      <c r="AZ84" s="188">
        <f t="shared" si="71"/>
        <v>-2.5717356242799345E-3</v>
      </c>
      <c r="BA84" s="188">
        <f t="shared" si="72"/>
        <v>0.5351309183402847</v>
      </c>
      <c r="BB84" s="188">
        <f t="shared" si="73"/>
        <v>-0.89407490428728698</v>
      </c>
      <c r="BC84" s="188">
        <f t="shared" si="74"/>
        <v>-0.55735482514462342</v>
      </c>
      <c r="BD84" s="188">
        <f t="shared" si="75"/>
        <v>-0.28612292043059473</v>
      </c>
      <c r="BE84" s="188">
        <f t="shared" si="79"/>
        <v>86.990924044797552</v>
      </c>
      <c r="BF84" s="188">
        <f t="shared" si="79"/>
        <v>86.990586310681678</v>
      </c>
      <c r="BG84" s="188">
        <f t="shared" si="79"/>
        <v>86.991682533269341</v>
      </c>
      <c r="BH84" s="188">
        <f t="shared" si="79"/>
        <v>86.988117925212791</v>
      </c>
      <c r="BI84" s="188">
        <f t="shared" si="79"/>
        <v>86.999641583839903</v>
      </c>
      <c r="BJ84" s="188">
        <f t="shared" si="79"/>
        <v>86.961647689572544</v>
      </c>
      <c r="BK84" s="188">
        <f t="shared" si="79"/>
        <v>87.079936276930496</v>
      </c>
      <c r="BL84" s="188">
        <f t="shared" si="76"/>
        <v>86.537838829278328</v>
      </c>
    </row>
    <row r="85" spans="1:64" s="188" customFormat="1" ht="12.95" customHeight="1">
      <c r="A85" s="25"/>
      <c r="B85" s="26"/>
      <c r="C85" s="25"/>
      <c r="D85" s="25"/>
      <c r="Q85" s="189"/>
      <c r="S85" s="190"/>
      <c r="AG85" s="190"/>
      <c r="AW85" s="188">
        <v>12600</v>
      </c>
      <c r="AX85" s="188">
        <f t="shared" si="69"/>
        <v>1.1150238346748505E-2</v>
      </c>
      <c r="AY85" s="188">
        <f t="shared" si="70"/>
        <v>1.4405934340758521E-2</v>
      </c>
      <c r="AZ85" s="188">
        <f t="shared" si="71"/>
        <v>-3.2556959940100165E-3</v>
      </c>
      <c r="BA85" s="188">
        <f t="shared" si="72"/>
        <v>0.49785032973109189</v>
      </c>
      <c r="BB85" s="188">
        <f t="shared" si="73"/>
        <v>-0.94983319706643132</v>
      </c>
      <c r="BC85" s="188">
        <f t="shared" si="74"/>
        <v>-0.41101429141226414</v>
      </c>
      <c r="BD85" s="188">
        <f t="shared" si="75"/>
        <v>-0.20844994310840811</v>
      </c>
      <c r="BE85" s="188">
        <f t="shared" si="79"/>
        <v>87.228472423011311</v>
      </c>
      <c r="BF85" s="188">
        <f t="shared" si="79"/>
        <v>87.22653292769796</v>
      </c>
      <c r="BG85" s="188">
        <f t="shared" si="79"/>
        <v>87.231308776071771</v>
      </c>
      <c r="BH85" s="188">
        <f t="shared" si="79"/>
        <v>87.219511016788644</v>
      </c>
      <c r="BI85" s="188">
        <f t="shared" si="79"/>
        <v>87.248431180872615</v>
      </c>
      <c r="BJ85" s="188">
        <f t="shared" si="79"/>
        <v>87.176101820181231</v>
      </c>
      <c r="BK85" s="188">
        <f t="shared" si="79"/>
        <v>87.349239677062883</v>
      </c>
      <c r="BL85" s="188">
        <f t="shared" si="76"/>
        <v>86.859902533383163</v>
      </c>
    </row>
    <row r="86" spans="1:64" s="188" customFormat="1" ht="12.95" customHeight="1">
      <c r="A86" s="27"/>
      <c r="B86" s="190"/>
      <c r="C86" s="191"/>
      <c r="D86" s="191"/>
      <c r="Q86" s="189"/>
      <c r="S86" s="190"/>
      <c r="AG86" s="190"/>
      <c r="AW86" s="188">
        <v>12800</v>
      </c>
      <c r="AX86" s="188">
        <f t="shared" si="69"/>
        <v>1.0750049602978148E-2</v>
      </c>
      <c r="AY86" s="188">
        <f t="shared" si="70"/>
        <v>1.4483725507272414E-2</v>
      </c>
      <c r="AZ86" s="188">
        <f t="shared" si="71"/>
        <v>-3.7336759042942672E-3</v>
      </c>
      <c r="BA86" s="188">
        <f t="shared" si="72"/>
        <v>0.47373990209681349</v>
      </c>
      <c r="BB86" s="188">
        <f t="shared" si="73"/>
        <v>-0.98233338383239188</v>
      </c>
      <c r="BC86" s="188">
        <f t="shared" si="74"/>
        <v>-0.28116929965125864</v>
      </c>
      <c r="BD86" s="188">
        <f t="shared" si="75"/>
        <v>-0.14151820457160064</v>
      </c>
      <c r="BE86" s="188">
        <f t="shared" si="79"/>
        <v>87.452469247545253</v>
      </c>
      <c r="BF86" s="188">
        <f t="shared" si="79"/>
        <v>87.448110354160221</v>
      </c>
      <c r="BG86" s="188">
        <f t="shared" si="79"/>
        <v>87.457238020975922</v>
      </c>
      <c r="BH86" s="188">
        <f t="shared" si="79"/>
        <v>87.438069847981112</v>
      </c>
      <c r="BI86" s="188">
        <f t="shared" si="79"/>
        <v>87.478090200950163</v>
      </c>
      <c r="BJ86" s="188">
        <f t="shared" si="79"/>
        <v>87.393445393531366</v>
      </c>
      <c r="BK86" s="188">
        <f t="shared" si="79"/>
        <v>87.568223780144393</v>
      </c>
      <c r="BL86" s="188">
        <f t="shared" si="76"/>
        <v>87.181966237487984</v>
      </c>
    </row>
    <row r="87" spans="1:64" s="188" customFormat="1" ht="12.95" customHeight="1">
      <c r="A87" s="27"/>
      <c r="B87" s="190"/>
      <c r="C87" s="191"/>
      <c r="D87" s="191"/>
      <c r="Q87" s="189"/>
      <c r="S87" s="190"/>
      <c r="AG87" s="190"/>
      <c r="AW87" s="188">
        <v>13000</v>
      </c>
      <c r="AX87" s="188">
        <f t="shared" si="69"/>
        <v>1.0541370859429848E-2</v>
      </c>
      <c r="AY87" s="188">
        <f t="shared" si="70"/>
        <v>1.4558297262263046E-2</v>
      </c>
      <c r="AZ87" s="188">
        <f t="shared" si="71"/>
        <v>-4.0169264028331979E-3</v>
      </c>
      <c r="BA87" s="188">
        <f t="shared" si="72"/>
        <v>0.459368544740553</v>
      </c>
      <c r="BB87" s="188">
        <f t="shared" si="73"/>
        <v>-0.99764102835608226</v>
      </c>
      <c r="BC87" s="188">
        <f t="shared" si="74"/>
        <v>-0.16162089458158307</v>
      </c>
      <c r="BD87" s="188">
        <f t="shared" si="75"/>
        <v>-8.0986814251543485E-2</v>
      </c>
      <c r="BE87" s="188">
        <f t="shared" si="79"/>
        <v>87.667154256206331</v>
      </c>
      <c r="BF87" s="188">
        <f t="shared" si="79"/>
        <v>87.662210158689433</v>
      </c>
      <c r="BG87" s="188">
        <f t="shared" si="79"/>
        <v>87.671651231476432</v>
      </c>
      <c r="BH87" s="188">
        <f t="shared" si="79"/>
        <v>87.653598703887965</v>
      </c>
      <c r="BI87" s="188">
        <f t="shared" si="79"/>
        <v>87.688031968586643</v>
      </c>
      <c r="BJ87" s="188">
        <f t="shared" si="79"/>
        <v>87.622022009994097</v>
      </c>
      <c r="BK87" s="188">
        <f t="shared" si="79"/>
        <v>87.747488421341373</v>
      </c>
      <c r="BL87" s="188">
        <f t="shared" si="76"/>
        <v>87.504029941592819</v>
      </c>
    </row>
    <row r="88" spans="1:64" s="188" customFormat="1" ht="12.95" customHeight="1">
      <c r="A88" s="27"/>
      <c r="B88" s="190"/>
      <c r="C88" s="191"/>
      <c r="D88" s="191"/>
      <c r="Q88" s="189"/>
      <c r="S88" s="190"/>
      <c r="AG88" s="190"/>
      <c r="AW88" s="188">
        <v>13200</v>
      </c>
      <c r="AX88" s="188">
        <f t="shared" si="69"/>
        <v>1.0514100813096878E-2</v>
      </c>
      <c r="AY88" s="188">
        <f t="shared" si="70"/>
        <v>1.4629649605730412E-2</v>
      </c>
      <c r="AZ88" s="188">
        <f t="shared" si="71"/>
        <v>-4.1155487926335336E-3</v>
      </c>
      <c r="BA88" s="188">
        <f t="shared" si="72"/>
        <v>0.45286168721312836</v>
      </c>
      <c r="BB88" s="188">
        <f t="shared" si="73"/>
        <v>-0.99899281648867266</v>
      </c>
      <c r="BC88" s="188">
        <f t="shared" si="74"/>
        <v>-4.8034630407287608E-2</v>
      </c>
      <c r="BD88" s="188">
        <f t="shared" si="75"/>
        <v>-2.4021934250165834E-2</v>
      </c>
      <c r="BE88" s="188">
        <f t="shared" si="79"/>
        <v>87.875771202526138</v>
      </c>
      <c r="BF88" s="188">
        <f t="shared" si="79"/>
        <v>87.873779002587511</v>
      </c>
      <c r="BG88" s="188">
        <f t="shared" si="79"/>
        <v>87.87743037988281</v>
      </c>
      <c r="BH88" s="188">
        <f t="shared" si="79"/>
        <v>87.870737076471414</v>
      </c>
      <c r="BI88" s="188">
        <f t="shared" si="79"/>
        <v>87.883003503812418</v>
      </c>
      <c r="BJ88" s="188">
        <f t="shared" si="79"/>
        <v>87.86051279804721</v>
      </c>
      <c r="BK88" s="188">
        <f t="shared" si="79"/>
        <v>87.901717849658553</v>
      </c>
      <c r="BL88" s="188">
        <f t="shared" si="76"/>
        <v>87.826093645697654</v>
      </c>
    </row>
    <row r="89" spans="1:64" s="188" customFormat="1" ht="12.95" customHeight="1">
      <c r="A89" s="197"/>
      <c r="B89" s="26"/>
      <c r="C89" s="25"/>
      <c r="D89" s="25"/>
      <c r="Q89" s="189"/>
      <c r="S89" s="190"/>
      <c r="AG89" s="190"/>
      <c r="AW89" s="188">
        <v>13400</v>
      </c>
      <c r="AX89" s="188">
        <f t="shared" si="69"/>
        <v>1.0660461923873321E-2</v>
      </c>
      <c r="AY89" s="188">
        <f t="shared" si="70"/>
        <v>1.4697782537674507E-2</v>
      </c>
      <c r="AZ89" s="188">
        <f t="shared" si="71"/>
        <v>-4.0373206138011849E-3</v>
      </c>
      <c r="BA89" s="188">
        <f t="shared" si="72"/>
        <v>0.45334154027998941</v>
      </c>
      <c r="BB89" s="188">
        <f t="shared" si="73"/>
        <v>-0.98775695350080361</v>
      </c>
      <c r="BC89" s="188">
        <f t="shared" si="74"/>
        <v>6.3720320306982228E-2</v>
      </c>
      <c r="BD89" s="188">
        <f t="shared" si="75"/>
        <v>3.1870944627828142E-2</v>
      </c>
      <c r="BE89" s="188">
        <f t="shared" si="79"/>
        <v>88.082380939504773</v>
      </c>
      <c r="BF89" s="188">
        <f t="shared" si="79"/>
        <v>88.084965083147353</v>
      </c>
      <c r="BG89" s="188">
        <f t="shared" si="79"/>
        <v>88.080214476431792</v>
      </c>
      <c r="BH89" s="188">
        <f t="shared" si="79"/>
        <v>88.088949939475469</v>
      </c>
      <c r="BI89" s="188">
        <f t="shared" si="79"/>
        <v>88.072893939443418</v>
      </c>
      <c r="BJ89" s="188">
        <f t="shared" si="79"/>
        <v>88.10242995910599</v>
      </c>
      <c r="BK89" s="188">
        <f t="shared" si="79"/>
        <v>88.048170723850419</v>
      </c>
      <c r="BL89" s="188">
        <f t="shared" si="76"/>
        <v>88.148157349802474</v>
      </c>
    </row>
    <row r="90" spans="1:64" s="188" customFormat="1" ht="12.95" customHeight="1">
      <c r="A90" s="27"/>
      <c r="B90" s="190"/>
      <c r="C90" s="191"/>
      <c r="D90" s="191"/>
      <c r="Q90" s="189"/>
      <c r="S90" s="190"/>
      <c r="AG90" s="190"/>
      <c r="AW90" s="188">
        <v>13600</v>
      </c>
      <c r="AX90" s="188">
        <f t="shared" si="69"/>
        <v>1.0979598926937281E-2</v>
      </c>
      <c r="AY90" s="188">
        <f t="shared" si="70"/>
        <v>1.476269605809534E-2</v>
      </c>
      <c r="AZ90" s="188">
        <f t="shared" si="71"/>
        <v>-3.7830971311580597E-3</v>
      </c>
      <c r="BA90" s="188">
        <f t="shared" si="72"/>
        <v>0.46087474075263224</v>
      </c>
      <c r="BB90" s="188">
        <f t="shared" si="73"/>
        <v>-0.96355269863753257</v>
      </c>
      <c r="BC90" s="188">
        <f t="shared" si="74"/>
        <v>0.17789673887331051</v>
      </c>
      <c r="BD90" s="188">
        <f t="shared" si="75"/>
        <v>8.9183695144042938E-2</v>
      </c>
      <c r="BE90" s="188">
        <f t="shared" si="79"/>
        <v>88.29162914102011</v>
      </c>
      <c r="BF90" s="188">
        <f t="shared" si="79"/>
        <v>88.296700023037388</v>
      </c>
      <c r="BG90" s="188">
        <f t="shared" si="79"/>
        <v>88.286923953080446</v>
      </c>
      <c r="BH90" s="188">
        <f t="shared" si="79"/>
        <v>88.305800631776208</v>
      </c>
      <c r="BI90" s="188">
        <f t="shared" si="79"/>
        <v>88.269458012503875</v>
      </c>
      <c r="BJ90" s="188">
        <f t="shared" si="79"/>
        <v>88.339849145971598</v>
      </c>
      <c r="BK90" s="188">
        <f t="shared" si="79"/>
        <v>88.204905377787355</v>
      </c>
      <c r="BL90" s="188">
        <f t="shared" si="76"/>
        <v>88.470221053907309</v>
      </c>
    </row>
    <row r="91" spans="1:64" s="188" customFormat="1" ht="12.95" customHeight="1">
      <c r="A91" s="197"/>
      <c r="B91" s="126"/>
      <c r="C91" s="30"/>
      <c r="D91" s="30"/>
      <c r="Q91" s="189"/>
      <c r="AG91" s="190"/>
      <c r="AW91" s="188">
        <v>13800</v>
      </c>
      <c r="AX91" s="188">
        <f t="shared" si="69"/>
        <v>1.147615618911927E-2</v>
      </c>
      <c r="AY91" s="188">
        <f t="shared" si="70"/>
        <v>1.4824390166992909E-2</v>
      </c>
      <c r="AZ91" s="188">
        <f t="shared" si="71"/>
        <v>-3.3482339778736379E-3</v>
      </c>
      <c r="BA91" s="188">
        <f t="shared" si="72"/>
        <v>0.47647006396845559</v>
      </c>
      <c r="BB91" s="188">
        <f t="shared" si="73"/>
        <v>-0.92432775857271032</v>
      </c>
      <c r="BC91" s="188">
        <f t="shared" si="74"/>
        <v>0.29860605100592458</v>
      </c>
      <c r="BD91" s="188">
        <f t="shared" si="75"/>
        <v>0.15042239834260571</v>
      </c>
      <c r="BE91" s="188">
        <f t="shared" si="79"/>
        <v>88.507425279077495</v>
      </c>
      <c r="BF91" s="188">
        <f t="shared" si="79"/>
        <v>88.511485880334533</v>
      </c>
      <c r="BG91" s="188">
        <f t="shared" si="79"/>
        <v>88.502829768733619</v>
      </c>
      <c r="BH91" s="188">
        <f t="shared" si="79"/>
        <v>88.521337671537225</v>
      </c>
      <c r="BI91" s="188">
        <f t="shared" si="79"/>
        <v>88.482010801864803</v>
      </c>
      <c r="BJ91" s="188">
        <f t="shared" si="79"/>
        <v>88.566762877847381</v>
      </c>
      <c r="BK91" s="188">
        <f t="shared" si="79"/>
        <v>88.388922853989826</v>
      </c>
      <c r="BL91" s="188">
        <f t="shared" si="76"/>
        <v>88.792284758012144</v>
      </c>
    </row>
    <row r="92" spans="1:64" s="188" customFormat="1" ht="12.95" customHeight="1">
      <c r="A92" s="27"/>
      <c r="B92" s="190"/>
      <c r="C92" s="191"/>
      <c r="D92" s="191"/>
      <c r="Q92" s="189"/>
      <c r="AG92" s="190"/>
      <c r="AW92" s="188">
        <v>14000</v>
      </c>
      <c r="AX92" s="188">
        <f t="shared" si="69"/>
        <v>1.2154845896410547E-2</v>
      </c>
      <c r="AY92" s="188">
        <f t="shared" si="70"/>
        <v>1.4882864864367207E-2</v>
      </c>
      <c r="AZ92" s="188">
        <f t="shared" si="71"/>
        <v>-2.7280189679566593E-3</v>
      </c>
      <c r="BA92" s="188">
        <f t="shared" si="72"/>
        <v>0.50216740499865542</v>
      </c>
      <c r="BB92" s="188">
        <f t="shared" si="73"/>
        <v>-0.8662077532426421</v>
      </c>
      <c r="BC92" s="188">
        <f t="shared" si="74"/>
        <v>0.43031386283544937</v>
      </c>
      <c r="BD92" s="188">
        <f t="shared" si="75"/>
        <v>0.21853963388013323</v>
      </c>
      <c r="BE92" s="188">
        <f t="shared" ref="BE92:BK101" si="80">$BL92+$AB$7*SIN(BF92)</f>
        <v>88.733009965928971</v>
      </c>
      <c r="BF92" s="188">
        <f t="shared" si="80"/>
        <v>88.734636014509746</v>
      </c>
      <c r="BG92" s="188">
        <f t="shared" si="80"/>
        <v>88.730509195635975</v>
      </c>
      <c r="BH92" s="188">
        <f t="shared" si="80"/>
        <v>88.741015284459834</v>
      </c>
      <c r="BI92" s="188">
        <f t="shared" si="80"/>
        <v>88.714474104802264</v>
      </c>
      <c r="BJ92" s="188">
        <f t="shared" si="80"/>
        <v>88.78292202075157</v>
      </c>
      <c r="BK92" s="188">
        <f t="shared" si="80"/>
        <v>88.614418660071109</v>
      </c>
      <c r="BL92" s="188">
        <f t="shared" si="76"/>
        <v>89.114348462116965</v>
      </c>
    </row>
    <row r="93" spans="1:64" s="188" customFormat="1" ht="12.95" customHeight="1">
      <c r="A93" s="117"/>
      <c r="B93" s="26"/>
      <c r="C93" s="25"/>
      <c r="D93" s="25"/>
      <c r="Q93" s="189"/>
      <c r="AG93" s="190"/>
      <c r="AW93" s="188">
        <v>14200</v>
      </c>
      <c r="AX93" s="188">
        <f t="shared" si="69"/>
        <v>1.3020645193960732E-2</v>
      </c>
      <c r="AY93" s="188">
        <f t="shared" si="70"/>
        <v>1.4938120150218245E-2</v>
      </c>
      <c r="AZ93" s="188">
        <f t="shared" si="71"/>
        <v>-1.9174749562575135E-3</v>
      </c>
      <c r="BA93" s="188">
        <f t="shared" si="72"/>
        <v>0.54171410763145522</v>
      </c>
      <c r="BB93" s="188">
        <f t="shared" si="73"/>
        <v>-0.78220563381921115</v>
      </c>
      <c r="BC93" s="188">
        <f t="shared" si="74"/>
        <v>0.57967800902649802</v>
      </c>
      <c r="BD93" s="188">
        <f t="shared" si="75"/>
        <v>0.29823746282538854</v>
      </c>
      <c r="BE93" s="188">
        <f t="shared" si="80"/>
        <v>88.97295314648008</v>
      </c>
      <c r="BF93" s="188">
        <f t="shared" si="80"/>
        <v>88.973187978807417</v>
      </c>
      <c r="BG93" s="188">
        <f t="shared" si="80"/>
        <v>88.972384242119261</v>
      </c>
      <c r="BH93" s="188">
        <f t="shared" si="80"/>
        <v>88.975139374923586</v>
      </c>
      <c r="BI93" s="188">
        <f t="shared" si="80"/>
        <v>88.965744527042503</v>
      </c>
      <c r="BJ93" s="188">
        <f t="shared" si="80"/>
        <v>88.998382315548824</v>
      </c>
      <c r="BK93" s="188">
        <f t="shared" si="80"/>
        <v>88.891323022683707</v>
      </c>
      <c r="BL93" s="188">
        <f t="shared" si="76"/>
        <v>89.4364121662218</v>
      </c>
    </row>
    <row r="94" spans="1:64" s="188" customFormat="1" ht="12.95" customHeight="1">
      <c r="A94" s="27"/>
      <c r="B94" s="190"/>
      <c r="C94" s="191"/>
      <c r="D94" s="191"/>
      <c r="Q94" s="189"/>
      <c r="AG94" s="190"/>
      <c r="AW94" s="188">
        <v>14400</v>
      </c>
      <c r="AX94" s="188">
        <f t="shared" si="69"/>
        <v>1.4082400290569555E-2</v>
      </c>
      <c r="AY94" s="188">
        <f t="shared" si="70"/>
        <v>1.4990156024546016E-2</v>
      </c>
      <c r="AZ94" s="188">
        <f t="shared" si="71"/>
        <v>-9.0775573397646142E-4</v>
      </c>
      <c r="BA94" s="188">
        <f t="shared" si="72"/>
        <v>0.60237716168496802</v>
      </c>
      <c r="BB94" s="188">
        <f t="shared" si="73"/>
        <v>-0.65894296223677418</v>
      </c>
      <c r="BC94" s="188">
        <f t="shared" si="74"/>
        <v>0.75846360869662688</v>
      </c>
      <c r="BD94" s="188">
        <f t="shared" si="75"/>
        <v>0.39852224819436144</v>
      </c>
      <c r="BE94" s="188">
        <f t="shared" si="80"/>
        <v>89.235201471073353</v>
      </c>
      <c r="BF94" s="188">
        <f t="shared" si="80"/>
        <v>89.235202907381236</v>
      </c>
      <c r="BG94" s="188">
        <f t="shared" si="80"/>
        <v>89.23519404006224</v>
      </c>
      <c r="BH94" s="188">
        <f t="shared" si="80"/>
        <v>89.23524878819417</v>
      </c>
      <c r="BI94" s="188">
        <f t="shared" si="80"/>
        <v>89.234910919693789</v>
      </c>
      <c r="BJ94" s="188">
        <f t="shared" si="80"/>
        <v>89.237001935946452</v>
      </c>
      <c r="BK94" s="188">
        <f t="shared" si="80"/>
        <v>89.224279746918896</v>
      </c>
      <c r="BL94" s="188">
        <f t="shared" si="76"/>
        <v>89.758475870326635</v>
      </c>
    </row>
    <row r="95" spans="1:64" s="188" customFormat="1" ht="12.95" customHeight="1">
      <c r="A95" s="28"/>
      <c r="B95" s="29"/>
      <c r="C95" s="28"/>
      <c r="D95" s="28"/>
      <c r="Q95" s="189"/>
      <c r="AG95" s="190"/>
      <c r="AW95" s="188">
        <v>14600</v>
      </c>
      <c r="AX95" s="188">
        <f t="shared" si="69"/>
        <v>1.5348137408112845E-2</v>
      </c>
      <c r="AY95" s="188">
        <f t="shared" si="70"/>
        <v>1.5038972487350517E-2</v>
      </c>
      <c r="AZ95" s="188">
        <f t="shared" si="71"/>
        <v>3.0916492076232772E-4</v>
      </c>
      <c r="BA95" s="188">
        <f t="shared" si="72"/>
        <v>0.69894505101454762</v>
      </c>
      <c r="BB95" s="188">
        <f t="shared" si="73"/>
        <v>-0.46971359086044656</v>
      </c>
      <c r="BC95" s="188">
        <f t="shared" si="74"/>
        <v>0.98890990392602629</v>
      </c>
      <c r="BD95" s="188">
        <f t="shared" si="75"/>
        <v>0.53912421351558493</v>
      </c>
      <c r="BE95" s="188">
        <f t="shared" si="80"/>
        <v>89.532771320146423</v>
      </c>
      <c r="BF95" s="188">
        <f t="shared" si="80"/>
        <v>89.532771320146423</v>
      </c>
      <c r="BG95" s="188">
        <f t="shared" si="80"/>
        <v>89.532771320143127</v>
      </c>
      <c r="BH95" s="188">
        <f t="shared" si="80"/>
        <v>89.532771322444304</v>
      </c>
      <c r="BI95" s="188">
        <f t="shared" si="80"/>
        <v>89.532769719072917</v>
      </c>
      <c r="BJ95" s="188">
        <f t="shared" si="80"/>
        <v>89.534383165097495</v>
      </c>
      <c r="BK95" s="188">
        <f t="shared" si="80"/>
        <v>89.612168686630383</v>
      </c>
      <c r="BL95" s="188">
        <f t="shared" si="76"/>
        <v>90.080539574431455</v>
      </c>
    </row>
    <row r="96" spans="1:64" s="188" customFormat="1" ht="12.95" customHeight="1">
      <c r="A96" s="197"/>
      <c r="B96" s="26"/>
      <c r="C96" s="25"/>
      <c r="D96" s="25"/>
      <c r="Q96" s="189"/>
      <c r="AG96" s="190"/>
      <c r="AW96" s="188">
        <v>14800</v>
      </c>
      <c r="AX96" s="188">
        <f t="shared" si="69"/>
        <v>1.6804385349069598E-2</v>
      </c>
      <c r="AY96" s="188">
        <f t="shared" si="70"/>
        <v>1.5084569538631756E-2</v>
      </c>
      <c r="AZ96" s="188">
        <f t="shared" si="71"/>
        <v>1.7198158104378416E-3</v>
      </c>
      <c r="BA96" s="188">
        <f t="shared" si="72"/>
        <v>0.86361631703754016</v>
      </c>
      <c r="BB96" s="188">
        <f t="shared" si="73"/>
        <v>-0.15804120659584586</v>
      </c>
      <c r="BC96" s="188">
        <f t="shared" si="74"/>
        <v>1.3191696153999877</v>
      </c>
      <c r="BD96" s="188">
        <f t="shared" si="75"/>
        <v>0.77543984836442637</v>
      </c>
      <c r="BE96" s="188">
        <f t="shared" si="80"/>
        <v>89.888669260428642</v>
      </c>
      <c r="BF96" s="188">
        <f t="shared" si="80"/>
        <v>89.888709944084326</v>
      </c>
      <c r="BG96" s="188">
        <f t="shared" si="80"/>
        <v>89.888924530209394</v>
      </c>
      <c r="BH96" s="188">
        <f t="shared" si="80"/>
        <v>89.890054307503291</v>
      </c>
      <c r="BI96" s="188">
        <f t="shared" si="80"/>
        <v>89.895946570015241</v>
      </c>
      <c r="BJ96" s="188">
        <f t="shared" si="80"/>
        <v>89.925298665372708</v>
      </c>
      <c r="BK96" s="188">
        <f t="shared" si="80"/>
        <v>90.048220930799047</v>
      </c>
      <c r="BL96" s="188">
        <f t="shared" si="76"/>
        <v>90.40260327853629</v>
      </c>
    </row>
    <row r="97" spans="2:64" s="188" customFormat="1" ht="12.95" customHeight="1">
      <c r="B97" s="190"/>
      <c r="C97" s="191"/>
      <c r="D97" s="191"/>
      <c r="AG97" s="190"/>
      <c r="AW97" s="188">
        <v>15000</v>
      </c>
      <c r="AX97" s="188">
        <f t="shared" si="69"/>
        <v>1.8328383977857687E-2</v>
      </c>
      <c r="AY97" s="188">
        <f t="shared" si="70"/>
        <v>1.512694717838973E-2</v>
      </c>
      <c r="AZ97" s="188">
        <f t="shared" si="71"/>
        <v>3.2014367994679586E-3</v>
      </c>
      <c r="BA97" s="188">
        <f t="shared" si="72"/>
        <v>1.1627637338826367</v>
      </c>
      <c r="BB97" s="188">
        <f t="shared" si="73"/>
        <v>0.38445258382033742</v>
      </c>
      <c r="BC97" s="188">
        <f t="shared" si="74"/>
        <v>1.8724909868660526</v>
      </c>
      <c r="BD97" s="188">
        <f t="shared" si="75"/>
        <v>1.3584961671699096</v>
      </c>
      <c r="BE97" s="188">
        <f t="shared" si="80"/>
        <v>90.34880694880097</v>
      </c>
      <c r="BF97" s="188">
        <f t="shared" si="80"/>
        <v>90.349984624373789</v>
      </c>
      <c r="BG97" s="188">
        <f t="shared" si="80"/>
        <v>90.352935986211946</v>
      </c>
      <c r="BH97" s="188">
        <f t="shared" si="80"/>
        <v>90.360296785451482</v>
      </c>
      <c r="BI97" s="188">
        <f t="shared" si="80"/>
        <v>90.378441191692659</v>
      </c>
      <c r="BJ97" s="188">
        <f t="shared" si="80"/>
        <v>90.421973090432985</v>
      </c>
      <c r="BK97" s="188">
        <f t="shared" si="80"/>
        <v>90.520714861146047</v>
      </c>
      <c r="BL97" s="188">
        <f t="shared" si="76"/>
        <v>90.724666982641125</v>
      </c>
    </row>
    <row r="98" spans="2:64" s="188" customFormat="1" ht="12.95" customHeight="1">
      <c r="B98" s="190"/>
      <c r="C98" s="191"/>
      <c r="D98" s="191"/>
      <c r="AG98" s="190"/>
      <c r="AW98" s="188">
        <v>15200</v>
      </c>
      <c r="AX98" s="188">
        <f>AB$3+AB$4*AW98+AB$5*AW98^2+AZ98</f>
        <v>1.9276296243895669E-2</v>
      </c>
      <c r="AY98" s="188">
        <f t="shared" si="70"/>
        <v>1.5166105406624438E-2</v>
      </c>
      <c r="AZ98" s="188">
        <f>$AB$6*($AB$11/BA98*BB98+$AB$12)</f>
        <v>4.1101908372712321E-3</v>
      </c>
      <c r="BA98" s="188">
        <f t="shared" si="72"/>
        <v>1.5321074623838697</v>
      </c>
      <c r="BB98" s="188">
        <f>SIN(BC98+RADIANS($AB$9))</f>
        <v>0.98924546081863762</v>
      </c>
      <c r="BC98" s="188">
        <f>2*ATAN(BD98)</f>
        <v>2.9018810611022707</v>
      </c>
      <c r="BD98" s="188">
        <f>SQRT((1+$AB$7)/(1-$AB$7))*TAN(BE98/2)</f>
        <v>8.3033692852997127</v>
      </c>
      <c r="BE98" s="188">
        <f t="shared" si="80"/>
        <v>90.976173089953321</v>
      </c>
      <c r="BF98" s="188">
        <f t="shared" si="80"/>
        <v>90.977019305982708</v>
      </c>
      <c r="BG98" s="188">
        <f t="shared" si="80"/>
        <v>90.97857696433114</v>
      </c>
      <c r="BH98" s="188">
        <f t="shared" si="80"/>
        <v>90.98144338765448</v>
      </c>
      <c r="BI98" s="188">
        <f t="shared" si="80"/>
        <v>90.986715543966724</v>
      </c>
      <c r="BJ98" s="188">
        <f t="shared" si="80"/>
        <v>90.996403922128593</v>
      </c>
      <c r="BK98" s="188">
        <f t="shared" si="80"/>
        <v>91.01418150431121</v>
      </c>
      <c r="BL98" s="188">
        <f t="shared" si="76"/>
        <v>91.046730686745946</v>
      </c>
    </row>
    <row r="99" spans="2:64" s="188" customFormat="1" ht="12.95" customHeight="1">
      <c r="B99" s="190"/>
      <c r="C99" s="191"/>
      <c r="D99" s="191"/>
      <c r="AG99" s="190"/>
      <c r="AW99" s="188">
        <v>15400</v>
      </c>
      <c r="AX99" s="188">
        <f>AB$3+AB$4*AW99+AB$5*AW99^2+AZ99</f>
        <v>1.8541820216970574E-2</v>
      </c>
      <c r="AY99" s="188">
        <f t="shared" si="70"/>
        <v>1.5202044223335877E-2</v>
      </c>
      <c r="AZ99" s="188">
        <f>$AB$6*($AB$11/BA99*BB99+$AB$12)</f>
        <v>3.3397759936346963E-3</v>
      </c>
      <c r="BA99" s="188">
        <f t="shared" si="72"/>
        <v>1.3157600352724692</v>
      </c>
      <c r="BB99" s="188">
        <f>SIN(BC99+RADIANS($AB$9))</f>
        <v>0.49814041649208696</v>
      </c>
      <c r="BC99" s="188">
        <f>2*ATAN(BD99)</f>
        <v>-2.1851692666063789</v>
      </c>
      <c r="BD99" s="188">
        <f>SQRT((1+$AB$7)/(1-$AB$7))*TAN(BE99/2)</f>
        <v>-1.9292358055634091</v>
      </c>
      <c r="BE99" s="188">
        <f t="shared" si="80"/>
        <v>91.652542892231452</v>
      </c>
      <c r="BF99" s="188">
        <f t="shared" si="80"/>
        <v>91.650705728731609</v>
      </c>
      <c r="BG99" s="188">
        <f t="shared" si="80"/>
        <v>91.646789406028759</v>
      </c>
      <c r="BH99" s="188">
        <f t="shared" si="80"/>
        <v>91.638471396339483</v>
      </c>
      <c r="BI99" s="188">
        <f t="shared" si="80"/>
        <v>91.620937612834183</v>
      </c>
      <c r="BJ99" s="188">
        <f t="shared" si="80"/>
        <v>91.584529571164907</v>
      </c>
      <c r="BK99" s="188">
        <f t="shared" si="80"/>
        <v>91.510995230363633</v>
      </c>
      <c r="BL99" s="188">
        <f t="shared" si="76"/>
        <v>91.36879439085078</v>
      </c>
    </row>
    <row r="100" spans="2:64" s="188" customFormat="1" ht="12.95" customHeight="1">
      <c r="B100" s="190"/>
      <c r="C100" s="191"/>
      <c r="D100" s="191"/>
      <c r="AG100" s="190"/>
      <c r="AW100" s="188">
        <v>15600</v>
      </c>
      <c r="AX100" s="188">
        <f>AB$3+AB$4*AW100+AB$5*AW100^2+AZ100</f>
        <v>1.6949124507792259E-2</v>
      </c>
      <c r="AY100" s="188">
        <f t="shared" si="70"/>
        <v>1.5234763628524054E-2</v>
      </c>
      <c r="AZ100" s="188">
        <f>$AB$6*($AB$11/BA100*BB100+$AB$12)</f>
        <v>1.7143608792682034E-3</v>
      </c>
      <c r="BA100" s="188">
        <f t="shared" si="72"/>
        <v>0.95384298611470675</v>
      </c>
      <c r="BB100" s="188">
        <f>SIN(BC100+RADIANS($AB$9))</f>
        <v>-0.1763564111383252</v>
      </c>
      <c r="BC100" s="188">
        <f>2*ATAN(BD100)</f>
        <v>-1.4864328173011017</v>
      </c>
      <c r="BD100" s="188">
        <f>SQRT((1+$AB$7)/(1-$AB$7))*TAN(BE100/2)</f>
        <v>-0.91900495956798367</v>
      </c>
      <c r="BE100" s="188">
        <f t="shared" si="80"/>
        <v>92.169549468632866</v>
      </c>
      <c r="BF100" s="188">
        <f t="shared" si="80"/>
        <v>92.169336690888514</v>
      </c>
      <c r="BG100" s="188">
        <f t="shared" si="80"/>
        <v>92.168538197988653</v>
      </c>
      <c r="BH100" s="188">
        <f t="shared" si="80"/>
        <v>92.165551830345763</v>
      </c>
      <c r="BI100" s="188">
        <f t="shared" si="80"/>
        <v>92.154520714572101</v>
      </c>
      <c r="BJ100" s="188">
        <f t="shared" si="80"/>
        <v>92.115478303714198</v>
      </c>
      <c r="BK100" s="188">
        <f t="shared" si="80"/>
        <v>91.993186223650383</v>
      </c>
      <c r="BL100" s="188">
        <f t="shared" si="76"/>
        <v>91.690858094955601</v>
      </c>
    </row>
    <row r="101" spans="2:64" s="188" customFormat="1" ht="12.95" customHeight="1">
      <c r="B101" s="190"/>
      <c r="C101" s="191"/>
      <c r="D101" s="191"/>
      <c r="AG101" s="190"/>
      <c r="AW101" s="188">
        <v>15800</v>
      </c>
      <c r="AX101" s="188">
        <f>AB$3+AB$4*AW101+AB$5*AW101^2+AZ101</f>
        <v>1.5438885743901259E-2</v>
      </c>
      <c r="AY101" s="188">
        <f t="shared" si="70"/>
        <v>1.5264263622188965E-2</v>
      </c>
      <c r="AZ101" s="188">
        <f>$AB$6*($AB$11/BA101*BB101+$AB$12)</f>
        <v>1.7462212171229338E-4</v>
      </c>
      <c r="BA101" s="188">
        <f t="shared" si="72"/>
        <v>0.74917542942889326</v>
      </c>
      <c r="BB101" s="188">
        <f>SIN(BC101+RADIANS($AB$9))</f>
        <v>-0.5384132095018227</v>
      </c>
      <c r="BC101" s="188">
        <f>2*ATAN(BD101)</f>
        <v>-1.0951634775924273</v>
      </c>
      <c r="BD101" s="188">
        <f>SQRT((1+$AB$7)/(1-$AB$7))*TAN(BE101/2)</f>
        <v>-0.6097828519460271</v>
      </c>
      <c r="BE101" s="188">
        <f t="shared" si="80"/>
        <v>92.556736506190859</v>
      </c>
      <c r="BF101" s="188">
        <f t="shared" si="80"/>
        <v>92.556736308886343</v>
      </c>
      <c r="BG101" s="188">
        <f t="shared" si="80"/>
        <v>92.556733306225709</v>
      </c>
      <c r="BH101" s="188">
        <f t="shared" si="80"/>
        <v>92.556687619717067</v>
      </c>
      <c r="BI101" s="188">
        <f t="shared" si="80"/>
        <v>92.555994601751522</v>
      </c>
      <c r="BJ101" s="188">
        <f t="shared" si="80"/>
        <v>92.545928692314163</v>
      </c>
      <c r="BK101" s="188">
        <f t="shared" si="80"/>
        <v>92.444288346796966</v>
      </c>
      <c r="BL101" s="188">
        <f t="shared" si="76"/>
        <v>92.012921799060436</v>
      </c>
    </row>
    <row r="102" spans="2:64" s="188" customFormat="1" ht="12.95" customHeight="1">
      <c r="B102" s="190"/>
      <c r="C102" s="191"/>
      <c r="D102" s="191"/>
      <c r="AG102" s="190"/>
      <c r="AW102" s="188">
        <v>16000</v>
      </c>
      <c r="AX102" s="188">
        <f>AB$3+AB$4*AW102+AB$5*AW102^2+AZ102</f>
        <v>1.4180201991316154E-2</v>
      </c>
      <c r="AY102" s="188">
        <f t="shared" si="70"/>
        <v>1.5290544204330608E-2</v>
      </c>
      <c r="AZ102" s="188">
        <f>$AB$6*($AB$11/BA102*BB102+$AB$12)</f>
        <v>-1.1103422130144542E-3</v>
      </c>
      <c r="BA102" s="188">
        <f t="shared" si="72"/>
        <v>0.6326758621937536</v>
      </c>
      <c r="BB102" s="188">
        <f>SIN(BC102+RADIANS($AB$9))</f>
        <v>-0.73652031173008248</v>
      </c>
      <c r="BC102" s="188">
        <f>2*ATAN(BD102)</f>
        <v>-0.83580488547853315</v>
      </c>
      <c r="BD102" s="188">
        <f>SQRT((1+$AB$7)/(1-$AB$7))*TAN(BE102/2)</f>
        <v>-0.44405903014318437</v>
      </c>
      <c r="BE102" s="188">
        <f t="shared" ref="BE102:BK102" si="81">$BL102+$AB$7*SIN(BF102)</f>
        <v>92.872336553801048</v>
      </c>
      <c r="BF102" s="188">
        <f t="shared" si="81"/>
        <v>92.872336858357727</v>
      </c>
      <c r="BG102" s="188">
        <f t="shared" si="81"/>
        <v>92.872333994064931</v>
      </c>
      <c r="BH102" s="188">
        <f t="shared" si="81"/>
        <v>92.872360930509629</v>
      </c>
      <c r="BI102" s="188">
        <f t="shared" si="81"/>
        <v>92.872107469136694</v>
      </c>
      <c r="BJ102" s="188">
        <f t="shared" si="81"/>
        <v>92.874479735486872</v>
      </c>
      <c r="BK102" s="188">
        <f t="shared" si="81"/>
        <v>92.851032379139042</v>
      </c>
      <c r="BL102" s="188">
        <f t="shared" si="76"/>
        <v>92.334985503165271</v>
      </c>
    </row>
    <row r="103" spans="2:64" s="188" customFormat="1" ht="12.95" customHeight="1">
      <c r="B103" s="190"/>
      <c r="C103" s="191"/>
      <c r="D103" s="191"/>
      <c r="AG103" s="190"/>
    </row>
    <row r="104" spans="2:64" s="188" customFormat="1" ht="12.95" customHeight="1">
      <c r="B104" s="190"/>
      <c r="C104" s="191"/>
      <c r="D104" s="191"/>
      <c r="AG104" s="190"/>
    </row>
    <row r="105" spans="2:64" s="188" customFormat="1" ht="12.95" customHeight="1">
      <c r="B105" s="190"/>
      <c r="C105" s="191"/>
      <c r="D105" s="191"/>
      <c r="AG105" s="190"/>
    </row>
    <row r="106" spans="2:64" s="188" customFormat="1" ht="12.95" customHeight="1">
      <c r="B106" s="190"/>
      <c r="C106" s="191"/>
      <c r="D106" s="191"/>
      <c r="AG106" s="190"/>
    </row>
    <row r="107" spans="2:64" s="188" customFormat="1" ht="12.95" customHeight="1">
      <c r="B107" s="190"/>
      <c r="C107" s="191"/>
      <c r="D107" s="191"/>
      <c r="AG107" s="190"/>
    </row>
    <row r="108" spans="2:64" s="188" customFormat="1" ht="12.95" customHeight="1">
      <c r="B108" s="190"/>
      <c r="C108" s="191"/>
      <c r="D108" s="191"/>
      <c r="AG108" s="190"/>
    </row>
    <row r="109" spans="2:64" s="188" customFormat="1" ht="12.95" customHeight="1">
      <c r="B109" s="190"/>
      <c r="C109" s="191"/>
      <c r="D109" s="191"/>
      <c r="AG109" s="190"/>
    </row>
    <row r="110" spans="2:64" s="188" customFormat="1" ht="12.95" customHeight="1">
      <c r="B110" s="190"/>
      <c r="C110" s="191"/>
      <c r="D110" s="191"/>
      <c r="AG110" s="190"/>
    </row>
    <row r="111" spans="2:64" s="188" customFormat="1" ht="12.95" customHeight="1">
      <c r="B111" s="190"/>
      <c r="C111" s="191"/>
      <c r="D111" s="191"/>
      <c r="AG111" s="190"/>
    </row>
    <row r="112" spans="2:64" s="188" customFormat="1" ht="12.95" customHeight="1">
      <c r="B112" s="190"/>
      <c r="C112" s="191"/>
      <c r="D112" s="191"/>
      <c r="AG112" s="190"/>
    </row>
    <row r="113" spans="2:33" s="188" customFormat="1" ht="12.95" customHeight="1">
      <c r="B113" s="190"/>
      <c r="C113" s="191"/>
      <c r="D113" s="191"/>
      <c r="AG113" s="190"/>
    </row>
    <row r="114" spans="2:33" s="188" customFormat="1" ht="12.95" customHeight="1">
      <c r="B114" s="190"/>
      <c r="C114" s="191"/>
      <c r="D114" s="191"/>
      <c r="AG114" s="190"/>
    </row>
    <row r="115" spans="2:33" s="188" customFormat="1" ht="12.95" customHeight="1">
      <c r="B115" s="190"/>
      <c r="C115" s="191"/>
      <c r="D115" s="191"/>
      <c r="AG115" s="190"/>
    </row>
    <row r="116" spans="2:33" s="188" customFormat="1" ht="12.95" customHeight="1">
      <c r="B116" s="190"/>
      <c r="C116" s="191"/>
      <c r="D116" s="191"/>
      <c r="AG116" s="190"/>
    </row>
    <row r="117" spans="2:33" s="188" customFormat="1" ht="12.95" customHeight="1">
      <c r="B117" s="190"/>
      <c r="C117" s="191"/>
      <c r="D117" s="191"/>
      <c r="AG117" s="190"/>
    </row>
    <row r="118" spans="2:33" s="188" customFormat="1" ht="12.95" customHeight="1">
      <c r="B118" s="190"/>
      <c r="C118" s="191"/>
      <c r="D118" s="191"/>
      <c r="AG118" s="190"/>
    </row>
    <row r="119" spans="2:33" s="188" customFormat="1" ht="12.95" customHeight="1">
      <c r="B119" s="190"/>
      <c r="C119" s="191"/>
      <c r="D119" s="191"/>
      <c r="AG119" s="190"/>
    </row>
    <row r="120" spans="2:33" s="188" customFormat="1" ht="12.95" customHeight="1">
      <c r="B120" s="190"/>
      <c r="C120" s="191"/>
      <c r="D120" s="191"/>
      <c r="AG120" s="190"/>
    </row>
    <row r="121" spans="2:33" s="188" customFormat="1" ht="12.95" customHeight="1">
      <c r="B121" s="190"/>
      <c r="C121" s="191"/>
      <c r="D121" s="191"/>
      <c r="AG121" s="190"/>
    </row>
    <row r="122" spans="2:33" s="188" customFormat="1" ht="12.95" customHeight="1">
      <c r="B122" s="190"/>
      <c r="C122" s="191"/>
      <c r="D122" s="191"/>
      <c r="AG122" s="190"/>
    </row>
    <row r="123" spans="2:33" s="188" customFormat="1" ht="12.95" customHeight="1">
      <c r="B123" s="190"/>
      <c r="C123" s="191"/>
      <c r="D123" s="191"/>
      <c r="AG123" s="190"/>
    </row>
    <row r="124" spans="2:33" s="188" customFormat="1" ht="12.95" customHeight="1">
      <c r="B124" s="190"/>
      <c r="C124" s="191"/>
      <c r="D124" s="191"/>
      <c r="AG124" s="190"/>
    </row>
    <row r="125" spans="2:33" s="188" customFormat="1" ht="12.95" customHeight="1">
      <c r="B125" s="190"/>
      <c r="C125" s="191"/>
      <c r="D125" s="191"/>
      <c r="AG125" s="190"/>
    </row>
    <row r="126" spans="2:33" s="188" customFormat="1" ht="12.95" customHeight="1">
      <c r="B126" s="190"/>
      <c r="C126" s="191"/>
      <c r="D126" s="191"/>
      <c r="AG126" s="190"/>
    </row>
    <row r="127" spans="2:33" s="188" customFormat="1" ht="12.95" customHeight="1">
      <c r="B127" s="190"/>
      <c r="C127" s="191"/>
      <c r="D127" s="191"/>
      <c r="AG127" s="190"/>
    </row>
    <row r="128" spans="2:33" s="188" customFormat="1" ht="12.95" customHeight="1">
      <c r="B128" s="190"/>
      <c r="C128" s="191"/>
      <c r="D128" s="191"/>
      <c r="AG128" s="190"/>
    </row>
    <row r="129" spans="2:33" s="188" customFormat="1" ht="12.95" customHeight="1">
      <c r="B129" s="190"/>
      <c r="C129" s="191"/>
      <c r="D129" s="191"/>
      <c r="AG129" s="190"/>
    </row>
    <row r="130" spans="2:33" s="188" customFormat="1" ht="12.95" customHeight="1">
      <c r="B130" s="190"/>
      <c r="C130" s="191"/>
      <c r="D130" s="191"/>
      <c r="AG130" s="190"/>
    </row>
    <row r="131" spans="2:33" s="188" customFormat="1" ht="12.95" customHeight="1">
      <c r="B131" s="190"/>
      <c r="C131" s="191"/>
      <c r="D131" s="191"/>
      <c r="AG131" s="190"/>
    </row>
    <row r="132" spans="2:33" s="188" customFormat="1" ht="12.95" customHeight="1">
      <c r="B132" s="190"/>
      <c r="C132" s="191"/>
      <c r="D132" s="191"/>
      <c r="AG132" s="190"/>
    </row>
    <row r="133" spans="2:33" s="188" customFormat="1" ht="12.95" customHeight="1">
      <c r="B133" s="190"/>
      <c r="C133" s="191"/>
      <c r="D133" s="191"/>
      <c r="AG133" s="190"/>
    </row>
    <row r="134" spans="2:33" s="188" customFormat="1" ht="12.95" customHeight="1">
      <c r="B134" s="190"/>
      <c r="C134" s="191"/>
      <c r="D134" s="191"/>
      <c r="AG134" s="190"/>
    </row>
    <row r="135" spans="2:33" s="188" customFormat="1" ht="12.95" customHeight="1">
      <c r="B135" s="190"/>
      <c r="C135" s="191"/>
      <c r="D135" s="191"/>
      <c r="AG135" s="190"/>
    </row>
    <row r="136" spans="2:33" s="188" customFormat="1" ht="12.95" customHeight="1">
      <c r="B136" s="190"/>
      <c r="C136" s="191"/>
      <c r="D136" s="191"/>
      <c r="AG136" s="190"/>
    </row>
    <row r="137" spans="2:33" s="188" customFormat="1" ht="12.95" customHeight="1">
      <c r="B137" s="190"/>
      <c r="C137" s="191"/>
      <c r="D137" s="191"/>
      <c r="AG137" s="190"/>
    </row>
    <row r="138" spans="2:33" s="188" customFormat="1" ht="12.95" customHeight="1">
      <c r="B138" s="190"/>
      <c r="C138" s="191"/>
      <c r="D138" s="191"/>
      <c r="AG138" s="190"/>
    </row>
    <row r="139" spans="2:33" s="188" customFormat="1" ht="12.95" customHeight="1">
      <c r="B139" s="190"/>
      <c r="C139" s="191"/>
      <c r="D139" s="191"/>
      <c r="AG139" s="190"/>
    </row>
    <row r="140" spans="2:33" s="188" customFormat="1" ht="12.95" customHeight="1">
      <c r="B140" s="190"/>
      <c r="C140" s="191"/>
      <c r="D140" s="191"/>
      <c r="AG140" s="190"/>
    </row>
    <row r="141" spans="2:33" s="188" customFormat="1" ht="12.95" customHeight="1">
      <c r="B141" s="190"/>
      <c r="C141" s="191"/>
      <c r="D141" s="191"/>
      <c r="AG141" s="190"/>
    </row>
    <row r="142" spans="2:33" s="188" customFormat="1" ht="12.95" customHeight="1">
      <c r="B142" s="190"/>
      <c r="C142" s="191"/>
      <c r="D142" s="191"/>
      <c r="AG142" s="190"/>
    </row>
    <row r="143" spans="2:33" s="188" customFormat="1" ht="12.95" customHeight="1">
      <c r="B143" s="190"/>
      <c r="C143" s="191"/>
      <c r="D143" s="191"/>
      <c r="AG143" s="190"/>
    </row>
    <row r="144" spans="2:33" s="188" customFormat="1" ht="12.95" customHeight="1">
      <c r="B144" s="190"/>
      <c r="C144" s="191"/>
      <c r="D144" s="191"/>
      <c r="AG144" s="190"/>
    </row>
    <row r="145" spans="2:33" s="188" customFormat="1" ht="12.95" customHeight="1">
      <c r="B145" s="190"/>
      <c r="C145" s="191"/>
      <c r="D145" s="191"/>
      <c r="AG145" s="190"/>
    </row>
    <row r="146" spans="2:33" s="188" customFormat="1" ht="12.95" customHeight="1">
      <c r="B146" s="190"/>
      <c r="C146" s="191"/>
      <c r="D146" s="191"/>
      <c r="AG146" s="190"/>
    </row>
    <row r="147" spans="2:33" s="188" customFormat="1" ht="12.95" customHeight="1">
      <c r="B147" s="190"/>
      <c r="C147" s="191"/>
      <c r="D147" s="191"/>
      <c r="AG147" s="190"/>
    </row>
    <row r="148" spans="2:33" s="188" customFormat="1" ht="12.95" customHeight="1">
      <c r="B148" s="190"/>
      <c r="C148" s="191"/>
      <c r="D148" s="191"/>
      <c r="AG148" s="190"/>
    </row>
    <row r="149" spans="2:33" s="188" customFormat="1" ht="12.95" customHeight="1">
      <c r="B149" s="190"/>
      <c r="C149" s="191"/>
      <c r="D149" s="191"/>
      <c r="AG149" s="190"/>
    </row>
    <row r="150" spans="2:33" s="188" customFormat="1" ht="12.95" customHeight="1">
      <c r="B150" s="190"/>
      <c r="C150" s="191"/>
      <c r="D150" s="191"/>
      <c r="AG150" s="190"/>
    </row>
    <row r="151" spans="2:33" s="188" customFormat="1" ht="12.95" customHeight="1">
      <c r="B151" s="190"/>
      <c r="C151" s="191"/>
      <c r="D151" s="191"/>
      <c r="AG151" s="190"/>
    </row>
    <row r="152" spans="2:33" s="188" customFormat="1" ht="12.95" customHeight="1">
      <c r="B152" s="190"/>
      <c r="C152" s="191"/>
      <c r="D152" s="191"/>
      <c r="AG152" s="190"/>
    </row>
    <row r="153" spans="2:33" s="188" customFormat="1" ht="12.95" customHeight="1">
      <c r="B153" s="190"/>
      <c r="C153" s="191"/>
      <c r="D153" s="191"/>
      <c r="AG153" s="190"/>
    </row>
    <row r="154" spans="2:33" s="188" customFormat="1" ht="12.95" customHeight="1">
      <c r="B154" s="190"/>
      <c r="C154" s="191"/>
      <c r="D154" s="191"/>
      <c r="AG154" s="190"/>
    </row>
    <row r="155" spans="2:33" s="188" customFormat="1" ht="12.95" customHeight="1">
      <c r="B155" s="190"/>
      <c r="C155" s="191"/>
      <c r="D155" s="191"/>
      <c r="AG155" s="190"/>
    </row>
    <row r="156" spans="2:33" s="188" customFormat="1" ht="12.95" customHeight="1">
      <c r="B156" s="190"/>
      <c r="C156" s="191"/>
      <c r="D156" s="191"/>
      <c r="AG156" s="190"/>
    </row>
    <row r="157" spans="2:33" s="188" customFormat="1" ht="12.95" customHeight="1">
      <c r="B157" s="190"/>
      <c r="C157" s="191"/>
      <c r="D157" s="191"/>
      <c r="AG157" s="190"/>
    </row>
    <row r="158" spans="2:33" s="188" customFormat="1" ht="12.95" customHeight="1">
      <c r="B158" s="190"/>
      <c r="C158" s="191"/>
      <c r="D158" s="191"/>
      <c r="AG158" s="190"/>
    </row>
    <row r="159" spans="2:33" s="188" customFormat="1" ht="12.95" customHeight="1">
      <c r="B159" s="190"/>
      <c r="C159" s="191"/>
      <c r="D159" s="191"/>
      <c r="AG159" s="190"/>
    </row>
    <row r="160" spans="2:33" s="188" customFormat="1" ht="12.95" customHeight="1">
      <c r="B160" s="190"/>
      <c r="C160" s="191"/>
      <c r="D160" s="191"/>
      <c r="AG160" s="190"/>
    </row>
    <row r="161" spans="2:33" s="188" customFormat="1" ht="12.95" customHeight="1">
      <c r="B161" s="190"/>
      <c r="C161" s="191"/>
      <c r="D161" s="191"/>
      <c r="AG161" s="190"/>
    </row>
    <row r="162" spans="2:33" s="188" customFormat="1" ht="12.95" customHeight="1">
      <c r="B162" s="190"/>
      <c r="C162" s="191"/>
      <c r="D162" s="191"/>
      <c r="AG162" s="190"/>
    </row>
    <row r="163" spans="2:33" s="188" customFormat="1" ht="12.95" customHeight="1">
      <c r="B163" s="190"/>
      <c r="C163" s="191"/>
      <c r="D163" s="191"/>
      <c r="AG163" s="190"/>
    </row>
    <row r="164" spans="2:33" s="188" customFormat="1" ht="12.95" customHeight="1">
      <c r="B164" s="190"/>
      <c r="C164" s="191"/>
      <c r="D164" s="191"/>
      <c r="AG164" s="190"/>
    </row>
    <row r="165" spans="2:33" s="188" customFormat="1" ht="12.95" customHeight="1">
      <c r="B165" s="190"/>
      <c r="C165" s="191"/>
      <c r="D165" s="191"/>
      <c r="AG165" s="190"/>
    </row>
    <row r="166" spans="2:33" s="188" customFormat="1" ht="12.95" customHeight="1">
      <c r="B166" s="190"/>
      <c r="C166" s="191"/>
      <c r="D166" s="191"/>
      <c r="AG166" s="190"/>
    </row>
    <row r="167" spans="2:33" s="188" customFormat="1" ht="12.95" customHeight="1">
      <c r="B167" s="190"/>
      <c r="C167" s="191"/>
      <c r="D167" s="191"/>
      <c r="AG167" s="190"/>
    </row>
    <row r="168" spans="2:33" s="188" customFormat="1" ht="12.95" customHeight="1">
      <c r="B168" s="190"/>
      <c r="C168" s="191"/>
      <c r="D168" s="191"/>
      <c r="AG168" s="190"/>
    </row>
    <row r="169" spans="2:33" s="188" customFormat="1" ht="12.95" customHeight="1">
      <c r="B169" s="190"/>
      <c r="C169" s="191"/>
      <c r="D169" s="191"/>
      <c r="AG169" s="190"/>
    </row>
    <row r="170" spans="2:33" s="188" customFormat="1" ht="12.95" customHeight="1">
      <c r="B170" s="190"/>
      <c r="C170" s="191"/>
      <c r="D170" s="191"/>
      <c r="AG170" s="190"/>
    </row>
    <row r="171" spans="2:33" s="188" customFormat="1" ht="12.95" customHeight="1">
      <c r="B171" s="190"/>
      <c r="C171" s="191"/>
      <c r="D171" s="191"/>
      <c r="AG171" s="190"/>
    </row>
    <row r="172" spans="2:33" s="188" customFormat="1" ht="12.95" customHeight="1">
      <c r="B172" s="190"/>
      <c r="C172" s="191"/>
      <c r="D172" s="191"/>
      <c r="AG172" s="190"/>
    </row>
    <row r="173" spans="2:33" s="188" customFormat="1" ht="12.95" customHeight="1">
      <c r="B173" s="190"/>
      <c r="C173" s="191"/>
      <c r="D173" s="191"/>
      <c r="AG173" s="190"/>
    </row>
    <row r="174" spans="2:33" s="188" customFormat="1" ht="12.95" customHeight="1">
      <c r="B174" s="190"/>
      <c r="C174" s="191"/>
      <c r="D174" s="191"/>
      <c r="AG174" s="190"/>
    </row>
    <row r="175" spans="2:33" s="188" customFormat="1" ht="12.95" customHeight="1">
      <c r="B175" s="190"/>
      <c r="C175" s="191"/>
      <c r="D175" s="191"/>
      <c r="AG175" s="190"/>
    </row>
    <row r="176" spans="2:33" s="188" customFormat="1" ht="12.95" customHeight="1">
      <c r="B176" s="190"/>
      <c r="C176" s="191"/>
      <c r="D176" s="191"/>
      <c r="AG176" s="190"/>
    </row>
    <row r="177" spans="2:33" s="188" customFormat="1" ht="12.95" customHeight="1">
      <c r="B177" s="190"/>
      <c r="C177" s="191"/>
      <c r="D177" s="191"/>
      <c r="AG177" s="190"/>
    </row>
    <row r="178" spans="2:33" s="188" customFormat="1" ht="12.95" customHeight="1">
      <c r="B178" s="190"/>
      <c r="C178" s="191"/>
      <c r="D178" s="191"/>
      <c r="AG178" s="190"/>
    </row>
    <row r="179" spans="2:33" s="188" customFormat="1" ht="12.95" customHeight="1">
      <c r="B179" s="190"/>
      <c r="C179" s="191"/>
      <c r="D179" s="191"/>
      <c r="AG179" s="190"/>
    </row>
    <row r="180" spans="2:33" s="188" customFormat="1" ht="12.95" customHeight="1">
      <c r="B180" s="190"/>
      <c r="C180" s="191"/>
      <c r="D180" s="191"/>
      <c r="AG180" s="190"/>
    </row>
    <row r="181" spans="2:33" s="188" customFormat="1" ht="12.95" customHeight="1">
      <c r="B181" s="190"/>
      <c r="C181" s="191"/>
      <c r="D181" s="191"/>
      <c r="AG181" s="190"/>
    </row>
    <row r="182" spans="2:33" s="188" customFormat="1" ht="12.95" customHeight="1">
      <c r="B182" s="190"/>
      <c r="C182" s="191"/>
      <c r="D182" s="191"/>
      <c r="AG182" s="190"/>
    </row>
    <row r="183" spans="2:33" s="188" customFormat="1" ht="12.95" customHeight="1">
      <c r="B183" s="190"/>
      <c r="C183" s="191"/>
      <c r="D183" s="191"/>
      <c r="AG183" s="190"/>
    </row>
    <row r="184" spans="2:33" s="188" customFormat="1" ht="12.95" customHeight="1">
      <c r="B184" s="190"/>
      <c r="C184" s="191"/>
      <c r="D184" s="191"/>
      <c r="AG184" s="190"/>
    </row>
    <row r="185" spans="2:33" s="188" customFormat="1" ht="12.95" customHeight="1">
      <c r="B185" s="190"/>
      <c r="C185" s="191"/>
      <c r="D185" s="191"/>
      <c r="AG185" s="190"/>
    </row>
    <row r="186" spans="2:33" s="188" customFormat="1" ht="12.95" customHeight="1">
      <c r="B186" s="190"/>
      <c r="C186" s="191"/>
      <c r="D186" s="191"/>
      <c r="AG186" s="190"/>
    </row>
    <row r="187" spans="2:33" s="188" customFormat="1" ht="12.95" customHeight="1">
      <c r="B187" s="190"/>
      <c r="C187" s="191"/>
      <c r="D187" s="191"/>
      <c r="AG187" s="190"/>
    </row>
    <row r="188" spans="2:33" s="188" customFormat="1" ht="12.95" customHeight="1">
      <c r="B188" s="190"/>
      <c r="C188" s="191"/>
      <c r="D188" s="191"/>
      <c r="AG188" s="190"/>
    </row>
    <row r="189" spans="2:33" s="188" customFormat="1" ht="12.95" customHeight="1">
      <c r="B189" s="190"/>
      <c r="C189" s="191"/>
      <c r="D189" s="191"/>
      <c r="AG189" s="190"/>
    </row>
    <row r="190" spans="2:33" s="188" customFormat="1" ht="12.95" customHeight="1">
      <c r="B190" s="190"/>
      <c r="C190" s="191"/>
      <c r="D190" s="191"/>
      <c r="AG190" s="190"/>
    </row>
    <row r="191" spans="2:33" s="188" customFormat="1" ht="12.95" customHeight="1">
      <c r="B191" s="190"/>
      <c r="C191" s="191"/>
      <c r="D191" s="191"/>
      <c r="AG191" s="190"/>
    </row>
    <row r="192" spans="2:33" s="188" customFormat="1" ht="12.95" customHeight="1">
      <c r="B192" s="190"/>
      <c r="C192" s="191"/>
      <c r="D192" s="191"/>
      <c r="AG192" s="190"/>
    </row>
    <row r="193" spans="2:48" s="188" customFormat="1" ht="12.95" customHeight="1">
      <c r="B193" s="190"/>
      <c r="C193" s="191"/>
      <c r="D193" s="191"/>
      <c r="AG193" s="190"/>
    </row>
    <row r="194" spans="2:48" s="188" customFormat="1" ht="12.95" customHeight="1">
      <c r="B194" s="190"/>
      <c r="C194" s="191"/>
      <c r="D194" s="191"/>
      <c r="AG194" s="190"/>
    </row>
    <row r="195" spans="2:48" s="188" customFormat="1" ht="12.95" customHeight="1">
      <c r="B195" s="190"/>
      <c r="C195" s="191"/>
      <c r="D195" s="191"/>
      <c r="AG195" s="190"/>
    </row>
    <row r="196" spans="2:48" s="188" customFormat="1" ht="12.95" customHeight="1">
      <c r="B196" s="190"/>
      <c r="C196" s="191"/>
      <c r="D196" s="191"/>
      <c r="AG196" s="190"/>
    </row>
    <row r="197" spans="2:48" s="188" customFormat="1" ht="12.95" customHeight="1">
      <c r="B197" s="190"/>
      <c r="C197" s="191"/>
      <c r="D197" s="191"/>
      <c r="AG197" s="190"/>
    </row>
    <row r="198" spans="2:48" s="188" customFormat="1" ht="12.95" customHeight="1">
      <c r="B198" s="190"/>
      <c r="C198" s="191"/>
      <c r="D198" s="191"/>
      <c r="AG198" s="190"/>
    </row>
    <row r="199" spans="2:48" s="188" customFormat="1" ht="12.95" customHeight="1">
      <c r="B199" s="190"/>
      <c r="C199" s="191"/>
      <c r="D199" s="191"/>
      <c r="AG199" s="190"/>
    </row>
    <row r="200" spans="2:48" s="188" customFormat="1" ht="12.95" customHeight="1">
      <c r="B200" s="190"/>
      <c r="C200" s="191"/>
      <c r="D200" s="191"/>
      <c r="AG200" s="190"/>
    </row>
    <row r="201" spans="2:48" s="188" customFormat="1" ht="12.95" customHeight="1">
      <c r="B201" s="190"/>
      <c r="C201" s="191"/>
      <c r="D201" s="191"/>
      <c r="AG201" s="190"/>
    </row>
    <row r="202" spans="2:48" s="188" customFormat="1" ht="12.95" customHeight="1">
      <c r="B202" s="190"/>
      <c r="C202" s="191"/>
      <c r="D202" s="191"/>
      <c r="AG202" s="190"/>
    </row>
    <row r="203" spans="2:48" s="188" customFormat="1" ht="12.95" customHeight="1">
      <c r="B203" s="190"/>
      <c r="C203" s="191"/>
      <c r="D203" s="191"/>
      <c r="AG203" s="190"/>
    </row>
    <row r="204" spans="2:48" s="188" customFormat="1" ht="12.95" customHeight="1">
      <c r="B204" s="190"/>
      <c r="C204" s="191"/>
      <c r="D204" s="191"/>
      <c r="AG204" s="190"/>
    </row>
    <row r="205" spans="2:48" s="188" customFormat="1" ht="12.95" customHeight="1">
      <c r="B205" s="190"/>
      <c r="C205" s="191"/>
      <c r="D205" s="191"/>
      <c r="AG205" s="190"/>
    </row>
    <row r="206" spans="2:48" s="188" customFormat="1" ht="12.95" customHeight="1">
      <c r="B206" s="190"/>
      <c r="C206" s="191"/>
      <c r="D206" s="191"/>
      <c r="AG206" s="190"/>
    </row>
    <row r="207" spans="2:48" s="188" customFormat="1" ht="12.95" customHeight="1">
      <c r="B207" s="190"/>
      <c r="C207" s="191"/>
      <c r="D207" s="191"/>
      <c r="AG207" s="190"/>
    </row>
    <row r="208" spans="2:48">
      <c r="C208" s="8"/>
      <c r="D208" s="8"/>
      <c r="AA208" s="65"/>
      <c r="AB208" s="65"/>
      <c r="AC208" s="65"/>
      <c r="AD208" s="65"/>
      <c r="AE208" s="65"/>
      <c r="AG208" s="93"/>
      <c r="AN208" s="65"/>
      <c r="AO208" s="65"/>
      <c r="AP208" s="65"/>
      <c r="AQ208" s="65"/>
      <c r="AR208" s="65"/>
      <c r="AS208" s="65"/>
      <c r="AT208" s="65"/>
      <c r="AU208" s="65"/>
      <c r="AV208" s="65"/>
    </row>
    <row r="209" spans="3:48">
      <c r="C209" s="8"/>
      <c r="D209" s="8"/>
      <c r="AA209" s="65"/>
      <c r="AB209" s="65"/>
      <c r="AC209" s="65"/>
      <c r="AD209" s="65"/>
      <c r="AE209" s="65"/>
      <c r="AG209" s="93"/>
      <c r="AN209" s="65"/>
      <c r="AO209" s="65"/>
      <c r="AP209" s="65"/>
      <c r="AQ209" s="65"/>
      <c r="AR209" s="65"/>
      <c r="AS209" s="65"/>
      <c r="AT209" s="65"/>
      <c r="AU209" s="65"/>
      <c r="AV209" s="65"/>
    </row>
    <row r="210" spans="3:48">
      <c r="C210" s="8"/>
      <c r="D210" s="8"/>
      <c r="AA210" s="65"/>
      <c r="AB210" s="65"/>
      <c r="AC210" s="65"/>
      <c r="AD210" s="65"/>
      <c r="AE210" s="65"/>
      <c r="AG210" s="93"/>
      <c r="AN210" s="65"/>
      <c r="AO210" s="65"/>
      <c r="AP210" s="65"/>
      <c r="AQ210" s="65"/>
      <c r="AR210" s="65"/>
      <c r="AS210" s="65"/>
      <c r="AT210" s="65"/>
      <c r="AU210" s="65"/>
    </row>
    <row r="211" spans="3:48">
      <c r="C211" s="8"/>
      <c r="D211" s="8"/>
      <c r="AA211" s="65"/>
      <c r="AB211" s="65"/>
      <c r="AC211" s="65"/>
      <c r="AD211" s="65"/>
      <c r="AE211" s="65"/>
      <c r="AG211" s="93"/>
      <c r="AN211" s="65"/>
      <c r="AO211" s="65"/>
      <c r="AP211" s="65"/>
      <c r="AQ211" s="65"/>
      <c r="AR211" s="65"/>
      <c r="AS211" s="65"/>
      <c r="AT211" s="65"/>
      <c r="AU211" s="65"/>
    </row>
    <row r="212" spans="3:48">
      <c r="C212" s="8"/>
      <c r="D212" s="8"/>
      <c r="AA212" s="65"/>
      <c r="AB212" s="65"/>
      <c r="AC212" s="65"/>
      <c r="AD212" s="65"/>
      <c r="AE212" s="65"/>
      <c r="AG212" s="93"/>
      <c r="AN212" s="65"/>
      <c r="AO212" s="65"/>
      <c r="AP212" s="65"/>
      <c r="AQ212" s="65"/>
      <c r="AR212" s="65"/>
      <c r="AS212" s="65"/>
      <c r="AT212" s="65"/>
      <c r="AU212" s="65"/>
    </row>
    <row r="213" spans="3:48">
      <c r="C213" s="8"/>
      <c r="D213" s="8"/>
      <c r="AA213" s="65"/>
      <c r="AB213" s="65"/>
      <c r="AC213" s="65"/>
      <c r="AD213" s="65"/>
      <c r="AE213" s="65"/>
      <c r="AG213" s="93"/>
      <c r="AN213" s="65"/>
      <c r="AO213" s="65"/>
      <c r="AP213" s="65"/>
      <c r="AQ213" s="65"/>
      <c r="AR213" s="65"/>
      <c r="AS213" s="65"/>
      <c r="AT213" s="65"/>
      <c r="AU213" s="65"/>
    </row>
    <row r="214" spans="3:48">
      <c r="C214" s="8"/>
      <c r="D214" s="8"/>
      <c r="AA214" s="65"/>
      <c r="AB214" s="65"/>
      <c r="AC214" s="65"/>
      <c r="AD214" s="65"/>
      <c r="AE214" s="65"/>
      <c r="AG214" s="93"/>
      <c r="AN214" s="65"/>
      <c r="AO214" s="65"/>
      <c r="AP214" s="65"/>
      <c r="AQ214" s="65"/>
      <c r="AR214" s="65"/>
      <c r="AS214" s="65"/>
      <c r="AT214" s="65"/>
      <c r="AU214" s="65"/>
    </row>
    <row r="215" spans="3:48">
      <c r="C215" s="8"/>
      <c r="D215" s="8"/>
      <c r="AA215" s="65"/>
      <c r="AB215" s="65"/>
      <c r="AC215" s="65"/>
      <c r="AD215" s="65"/>
      <c r="AE215" s="65"/>
      <c r="AG215" s="93"/>
      <c r="AN215" s="65"/>
      <c r="AO215" s="65"/>
      <c r="AP215" s="65"/>
      <c r="AQ215" s="65"/>
      <c r="AR215" s="65"/>
      <c r="AS215" s="65"/>
      <c r="AT215" s="65"/>
      <c r="AU215" s="65"/>
    </row>
    <row r="216" spans="3:48">
      <c r="C216" s="8"/>
      <c r="D216" s="8"/>
      <c r="AA216" s="65"/>
      <c r="AB216" s="65"/>
      <c r="AC216" s="65"/>
      <c r="AD216" s="65"/>
      <c r="AE216" s="65"/>
      <c r="AG216" s="93"/>
      <c r="AN216" s="65"/>
      <c r="AO216" s="65"/>
      <c r="AP216" s="65"/>
      <c r="AQ216" s="65"/>
      <c r="AR216" s="65"/>
      <c r="AS216" s="65"/>
      <c r="AT216" s="65"/>
      <c r="AU216" s="65"/>
    </row>
    <row r="217" spans="3:48">
      <c r="C217" s="8"/>
      <c r="D217" s="8"/>
      <c r="AA217" s="65"/>
      <c r="AB217" s="65"/>
      <c r="AC217" s="65"/>
      <c r="AD217" s="65"/>
      <c r="AE217" s="65"/>
      <c r="AG217" s="93"/>
      <c r="AN217" s="65"/>
      <c r="AO217" s="65"/>
      <c r="AP217" s="65"/>
      <c r="AQ217" s="65"/>
      <c r="AR217" s="65"/>
      <c r="AS217" s="65"/>
      <c r="AT217" s="65"/>
      <c r="AU217" s="65"/>
    </row>
    <row r="218" spans="3:48">
      <c r="C218" s="8"/>
      <c r="D218" s="8"/>
      <c r="AA218" s="65"/>
      <c r="AB218" s="65"/>
      <c r="AC218" s="65"/>
      <c r="AD218" s="65"/>
      <c r="AE218" s="65"/>
      <c r="AG218" s="93"/>
      <c r="AN218" s="65"/>
      <c r="AO218" s="65"/>
      <c r="AP218" s="65"/>
      <c r="AQ218" s="65"/>
      <c r="AR218" s="65"/>
      <c r="AS218" s="65"/>
      <c r="AT218" s="65"/>
      <c r="AU218" s="65"/>
    </row>
    <row r="219" spans="3:48">
      <c r="C219" s="8"/>
      <c r="D219" s="8"/>
      <c r="AA219" s="65"/>
      <c r="AB219" s="65"/>
      <c r="AC219" s="65"/>
      <c r="AD219" s="65"/>
      <c r="AE219" s="65"/>
      <c r="AG219" s="93"/>
      <c r="AN219" s="65"/>
      <c r="AO219" s="65"/>
      <c r="AP219" s="65"/>
      <c r="AQ219" s="65"/>
      <c r="AR219" s="65"/>
      <c r="AS219" s="65"/>
      <c r="AT219" s="65"/>
      <c r="AU219" s="65"/>
    </row>
    <row r="220" spans="3:48">
      <c r="C220" s="8"/>
      <c r="D220" s="8"/>
      <c r="AA220" s="65"/>
      <c r="AB220" s="65"/>
      <c r="AC220" s="65"/>
      <c r="AD220" s="65"/>
      <c r="AE220" s="65"/>
      <c r="AG220" s="93"/>
      <c r="AN220" s="65"/>
      <c r="AO220" s="65"/>
      <c r="AP220" s="65"/>
      <c r="AQ220" s="65"/>
      <c r="AR220" s="65"/>
      <c r="AS220" s="65"/>
      <c r="AT220" s="65"/>
      <c r="AU220" s="65"/>
    </row>
    <row r="221" spans="3:48">
      <c r="C221" s="8"/>
      <c r="D221" s="8"/>
      <c r="AA221" s="65"/>
      <c r="AB221" s="65"/>
      <c r="AC221" s="65"/>
      <c r="AD221" s="65"/>
      <c r="AE221" s="65"/>
      <c r="AG221" s="93"/>
      <c r="AN221" s="65"/>
      <c r="AO221" s="65"/>
      <c r="AP221" s="65"/>
      <c r="AQ221" s="65"/>
      <c r="AR221" s="65"/>
      <c r="AS221" s="65"/>
      <c r="AT221" s="65"/>
      <c r="AU221" s="65"/>
    </row>
    <row r="222" spans="3:48">
      <c r="C222" s="8"/>
      <c r="D222" s="8"/>
      <c r="AA222" s="65"/>
      <c r="AB222" s="65"/>
      <c r="AC222" s="65"/>
      <c r="AD222" s="65"/>
      <c r="AE222" s="65"/>
      <c r="AG222" s="93"/>
      <c r="AN222" s="65"/>
      <c r="AO222" s="65"/>
      <c r="AP222" s="65"/>
      <c r="AQ222" s="65"/>
      <c r="AR222" s="65"/>
      <c r="AS222" s="65"/>
      <c r="AT222" s="65"/>
      <c r="AU222" s="65"/>
    </row>
    <row r="223" spans="3:48">
      <c r="C223" s="8"/>
      <c r="D223" s="8"/>
      <c r="AA223" s="65"/>
      <c r="AB223" s="65"/>
      <c r="AC223" s="65"/>
      <c r="AD223" s="65"/>
      <c r="AE223" s="65"/>
      <c r="AG223" s="93"/>
      <c r="AN223" s="65"/>
      <c r="AO223" s="65"/>
      <c r="AP223" s="65"/>
      <c r="AQ223" s="65"/>
      <c r="AR223" s="65"/>
      <c r="AS223" s="65"/>
      <c r="AT223" s="65"/>
      <c r="AU223" s="65"/>
    </row>
    <row r="224" spans="3:48">
      <c r="C224" s="8"/>
      <c r="D224" s="8"/>
      <c r="AA224" s="65"/>
      <c r="AB224" s="65"/>
      <c r="AC224" s="65"/>
      <c r="AD224" s="65"/>
      <c r="AE224" s="65"/>
      <c r="AG224" s="93"/>
      <c r="AN224" s="65"/>
      <c r="AO224" s="65"/>
      <c r="AP224" s="65"/>
      <c r="AQ224" s="65"/>
      <c r="AR224" s="65"/>
      <c r="AS224" s="65"/>
      <c r="AT224" s="65"/>
      <c r="AU224" s="65"/>
    </row>
    <row r="225" spans="3:48">
      <c r="C225" s="8"/>
      <c r="D225" s="8"/>
      <c r="AA225" s="65"/>
      <c r="AB225" s="65"/>
      <c r="AC225" s="65"/>
      <c r="AD225" s="65"/>
      <c r="AE225" s="65"/>
      <c r="AG225" s="93"/>
      <c r="AN225" s="65"/>
      <c r="AO225" s="65"/>
      <c r="AP225" s="65"/>
      <c r="AQ225" s="65"/>
      <c r="AR225" s="65"/>
      <c r="AS225" s="65"/>
      <c r="AT225" s="65"/>
      <c r="AU225" s="65"/>
    </row>
    <row r="226" spans="3:48">
      <c r="C226" s="8"/>
      <c r="D226" s="8"/>
      <c r="AA226" s="65"/>
      <c r="AB226" s="65"/>
      <c r="AC226" s="65"/>
      <c r="AD226" s="65"/>
      <c r="AE226" s="65"/>
      <c r="AG226" s="93"/>
      <c r="AN226" s="65"/>
      <c r="AO226" s="65"/>
      <c r="AP226" s="65"/>
      <c r="AQ226" s="65"/>
      <c r="AR226" s="65"/>
      <c r="AS226" s="65"/>
      <c r="AT226" s="65"/>
      <c r="AU226" s="65"/>
    </row>
    <row r="227" spans="3:48">
      <c r="C227" s="8"/>
      <c r="D227" s="8"/>
      <c r="AA227" s="65"/>
      <c r="AB227" s="65"/>
      <c r="AC227" s="65"/>
      <c r="AD227" s="65"/>
      <c r="AE227" s="65"/>
      <c r="AG227" s="93"/>
      <c r="AN227" s="65"/>
      <c r="AO227" s="65"/>
      <c r="AP227" s="65"/>
      <c r="AQ227" s="65"/>
      <c r="AR227" s="65"/>
      <c r="AS227" s="65"/>
      <c r="AT227" s="65"/>
      <c r="AU227" s="65"/>
    </row>
    <row r="228" spans="3:48">
      <c r="C228" s="8"/>
      <c r="D228" s="8"/>
      <c r="AA228" s="65"/>
      <c r="AB228" s="65"/>
      <c r="AC228" s="65"/>
      <c r="AD228" s="65"/>
      <c r="AE228" s="65"/>
      <c r="AG228" s="93"/>
      <c r="AN228" s="65"/>
      <c r="AO228" s="65"/>
      <c r="AP228" s="65"/>
      <c r="AQ228" s="65"/>
      <c r="AR228" s="65"/>
      <c r="AS228" s="65"/>
      <c r="AT228" s="65"/>
      <c r="AU228" s="65"/>
    </row>
    <row r="229" spans="3:48">
      <c r="C229" s="8"/>
      <c r="D229" s="8"/>
      <c r="AA229" s="65"/>
      <c r="AB229" s="65"/>
      <c r="AC229" s="65"/>
      <c r="AD229" s="65"/>
      <c r="AE229" s="65"/>
      <c r="AG229" s="93"/>
      <c r="AN229" s="65"/>
      <c r="AO229" s="65"/>
      <c r="AP229" s="65"/>
      <c r="AQ229" s="65"/>
      <c r="AR229" s="65"/>
      <c r="AS229" s="65"/>
      <c r="AT229" s="65"/>
      <c r="AU229" s="65"/>
    </row>
    <row r="230" spans="3:48">
      <c r="C230" s="8"/>
      <c r="D230" s="8"/>
      <c r="AA230" s="65"/>
      <c r="AB230" s="65"/>
      <c r="AC230" s="65"/>
      <c r="AD230" s="65"/>
      <c r="AE230" s="65"/>
      <c r="AG230" s="93"/>
      <c r="AN230" s="65"/>
      <c r="AO230" s="65"/>
      <c r="AP230" s="65"/>
      <c r="AQ230" s="65"/>
      <c r="AR230" s="65"/>
      <c r="AS230" s="65"/>
      <c r="AT230" s="65"/>
      <c r="AU230" s="65"/>
    </row>
    <row r="231" spans="3:48">
      <c r="C231" s="8"/>
      <c r="D231" s="8"/>
      <c r="AA231" s="65"/>
      <c r="AB231" s="65"/>
      <c r="AC231" s="65"/>
      <c r="AD231" s="65"/>
      <c r="AE231" s="65"/>
      <c r="AG231" s="93"/>
      <c r="AN231" s="65"/>
      <c r="AO231" s="65"/>
      <c r="AP231" s="65"/>
      <c r="AQ231" s="65"/>
      <c r="AR231" s="65"/>
      <c r="AS231" s="65"/>
      <c r="AT231" s="65"/>
      <c r="AU231" s="65"/>
      <c r="AV231" s="65"/>
    </row>
    <row r="232" spans="3:48">
      <c r="C232" s="8"/>
      <c r="D232" s="8"/>
      <c r="AA232" s="65"/>
      <c r="AB232" s="65"/>
      <c r="AC232" s="65"/>
      <c r="AD232" s="65"/>
      <c r="AE232" s="65"/>
      <c r="AG232" s="93"/>
      <c r="AN232" s="65"/>
      <c r="AO232" s="65"/>
      <c r="AP232" s="65"/>
      <c r="AQ232" s="65"/>
      <c r="AR232" s="65"/>
      <c r="AS232" s="65"/>
      <c r="AT232" s="65"/>
      <c r="AU232" s="65"/>
    </row>
    <row r="233" spans="3:48">
      <c r="C233" s="8"/>
      <c r="D233" s="8"/>
      <c r="AA233" s="65"/>
      <c r="AB233" s="65"/>
      <c r="AC233" s="65"/>
      <c r="AD233" s="65"/>
      <c r="AE233" s="65"/>
      <c r="AG233" s="93"/>
      <c r="AN233" s="65"/>
      <c r="AO233" s="65"/>
      <c r="AP233" s="65"/>
      <c r="AQ233" s="65"/>
      <c r="AR233" s="65"/>
      <c r="AS233" s="65"/>
      <c r="AT233" s="65"/>
      <c r="AU233" s="65"/>
    </row>
    <row r="234" spans="3:48">
      <c r="C234" s="8"/>
      <c r="D234" s="8"/>
      <c r="AA234" s="65"/>
      <c r="AB234" s="65"/>
      <c r="AC234" s="65"/>
      <c r="AD234" s="65"/>
      <c r="AE234" s="65"/>
      <c r="AG234" s="93"/>
      <c r="AN234" s="65"/>
      <c r="AO234" s="65"/>
      <c r="AP234" s="65"/>
      <c r="AQ234" s="65"/>
      <c r="AR234" s="65"/>
      <c r="AS234" s="65"/>
      <c r="AT234" s="65"/>
      <c r="AU234" s="65"/>
    </row>
    <row r="235" spans="3:48">
      <c r="C235" s="8"/>
      <c r="D235" s="8"/>
      <c r="AA235" s="65"/>
      <c r="AB235" s="65"/>
      <c r="AC235" s="65"/>
      <c r="AD235" s="65"/>
      <c r="AE235" s="65"/>
      <c r="AG235" s="93"/>
      <c r="AN235" s="65"/>
      <c r="AO235" s="65"/>
      <c r="AP235" s="65"/>
      <c r="AQ235" s="65"/>
      <c r="AR235" s="65"/>
      <c r="AS235" s="65"/>
      <c r="AT235" s="65"/>
      <c r="AU235" s="65"/>
    </row>
    <row r="236" spans="3:48">
      <c r="C236" s="8"/>
      <c r="D236" s="8"/>
      <c r="AA236" s="65"/>
      <c r="AB236" s="65"/>
      <c r="AC236" s="65"/>
      <c r="AD236" s="65"/>
      <c r="AE236" s="65"/>
      <c r="AG236" s="93"/>
      <c r="AN236" s="65"/>
      <c r="AO236" s="65"/>
      <c r="AP236" s="65"/>
      <c r="AQ236" s="65"/>
      <c r="AR236" s="65"/>
      <c r="AS236" s="65"/>
      <c r="AT236" s="65"/>
      <c r="AU236" s="65"/>
    </row>
    <row r="237" spans="3:48">
      <c r="C237" s="8"/>
      <c r="D237" s="8"/>
      <c r="AA237" s="65"/>
      <c r="AB237" s="65"/>
      <c r="AC237" s="65"/>
      <c r="AD237" s="65"/>
      <c r="AE237" s="65"/>
      <c r="AG237" s="93"/>
      <c r="AN237" s="65"/>
      <c r="AO237" s="65"/>
      <c r="AP237" s="65"/>
      <c r="AQ237" s="65"/>
      <c r="AR237" s="65"/>
      <c r="AS237" s="65"/>
      <c r="AT237" s="65"/>
      <c r="AU237" s="65"/>
    </row>
    <row r="238" spans="3:48">
      <c r="C238" s="8"/>
      <c r="D238" s="8"/>
      <c r="AA238" s="65"/>
      <c r="AB238" s="65"/>
      <c r="AC238" s="65"/>
      <c r="AD238" s="65"/>
      <c r="AE238" s="65"/>
      <c r="AG238" s="93"/>
      <c r="AN238" s="65"/>
      <c r="AO238" s="65"/>
      <c r="AP238" s="65"/>
      <c r="AQ238" s="65"/>
      <c r="AR238" s="65"/>
      <c r="AS238" s="65"/>
      <c r="AT238" s="65"/>
      <c r="AU238" s="65"/>
    </row>
    <row r="239" spans="3:48">
      <c r="C239" s="8"/>
      <c r="D239" s="8"/>
      <c r="AA239" s="65"/>
      <c r="AB239" s="65"/>
      <c r="AC239" s="65"/>
      <c r="AD239" s="65"/>
      <c r="AE239" s="65"/>
      <c r="AG239" s="93"/>
      <c r="AN239" s="65"/>
      <c r="AO239" s="65"/>
      <c r="AP239" s="65"/>
      <c r="AQ239" s="65"/>
      <c r="AR239" s="65"/>
      <c r="AS239" s="65"/>
      <c r="AT239" s="65"/>
      <c r="AU239" s="65"/>
    </row>
    <row r="240" spans="3:48">
      <c r="C240" s="8"/>
      <c r="D240" s="8"/>
      <c r="AA240" s="65"/>
      <c r="AB240" s="65"/>
      <c r="AC240" s="65"/>
      <c r="AD240" s="65"/>
      <c r="AE240" s="65"/>
      <c r="AG240" s="93"/>
      <c r="AN240" s="65"/>
      <c r="AO240" s="65"/>
      <c r="AP240" s="65"/>
      <c r="AQ240" s="65"/>
      <c r="AR240" s="65"/>
      <c r="AS240" s="65"/>
      <c r="AT240" s="65"/>
      <c r="AU240" s="65"/>
    </row>
    <row r="241" spans="3:48">
      <c r="C241" s="8"/>
      <c r="D241" s="8"/>
      <c r="AA241" s="65"/>
      <c r="AB241" s="65"/>
      <c r="AC241" s="65"/>
      <c r="AD241" s="65"/>
      <c r="AE241" s="65"/>
      <c r="AG241" s="93"/>
      <c r="AN241" s="65"/>
      <c r="AO241" s="65"/>
      <c r="AP241" s="65"/>
      <c r="AQ241" s="65"/>
      <c r="AR241" s="65"/>
      <c r="AS241" s="65"/>
      <c r="AT241" s="65"/>
      <c r="AU241" s="65"/>
    </row>
    <row r="242" spans="3:48">
      <c r="C242" s="8"/>
      <c r="D242" s="8"/>
      <c r="AA242" s="65"/>
      <c r="AB242" s="65"/>
      <c r="AC242" s="65"/>
      <c r="AD242" s="65"/>
      <c r="AE242" s="65"/>
      <c r="AG242" s="93"/>
      <c r="AN242" s="65"/>
      <c r="AO242" s="65"/>
      <c r="AP242" s="65"/>
      <c r="AQ242" s="65"/>
      <c r="AR242" s="65"/>
      <c r="AS242" s="65"/>
      <c r="AT242" s="65"/>
      <c r="AU242" s="65"/>
    </row>
    <row r="243" spans="3:48">
      <c r="C243" s="8"/>
      <c r="D243" s="8"/>
      <c r="AA243" s="65"/>
      <c r="AB243" s="65"/>
      <c r="AC243" s="65"/>
      <c r="AD243" s="65"/>
      <c r="AE243" s="65"/>
      <c r="AG243" s="93"/>
      <c r="AN243" s="65"/>
      <c r="AO243" s="65"/>
      <c r="AP243" s="65"/>
      <c r="AQ243" s="65"/>
      <c r="AR243" s="65"/>
      <c r="AS243" s="65"/>
      <c r="AT243" s="65"/>
      <c r="AU243" s="65"/>
    </row>
    <row r="244" spans="3:48">
      <c r="C244" s="8"/>
      <c r="D244" s="8"/>
      <c r="AA244" s="65"/>
      <c r="AB244" s="65"/>
      <c r="AC244" s="65"/>
      <c r="AD244" s="65"/>
      <c r="AE244" s="65"/>
      <c r="AG244" s="93"/>
      <c r="AN244" s="65"/>
      <c r="AO244" s="65"/>
      <c r="AP244" s="65"/>
      <c r="AQ244" s="65"/>
      <c r="AR244" s="65"/>
      <c r="AS244" s="65"/>
      <c r="AT244" s="65"/>
      <c r="AU244" s="65"/>
    </row>
    <row r="245" spans="3:48">
      <c r="C245" s="8"/>
      <c r="D245" s="8"/>
      <c r="AA245" s="65"/>
      <c r="AB245" s="65"/>
      <c r="AC245" s="65"/>
      <c r="AD245" s="65"/>
      <c r="AE245" s="65"/>
      <c r="AG245" s="93"/>
      <c r="AN245" s="65"/>
      <c r="AO245" s="65"/>
      <c r="AP245" s="65"/>
      <c r="AQ245" s="65"/>
      <c r="AR245" s="65"/>
      <c r="AS245" s="65"/>
      <c r="AT245" s="65"/>
      <c r="AU245" s="65"/>
    </row>
    <row r="246" spans="3:48">
      <c r="C246" s="8"/>
      <c r="D246" s="8"/>
      <c r="AA246" s="65"/>
      <c r="AB246" s="65"/>
      <c r="AC246" s="65"/>
      <c r="AD246" s="65"/>
      <c r="AE246" s="65"/>
      <c r="AG246" s="93"/>
      <c r="AN246" s="65"/>
      <c r="AO246" s="65"/>
      <c r="AP246" s="65"/>
      <c r="AQ246" s="65"/>
      <c r="AR246" s="65"/>
      <c r="AS246" s="65"/>
      <c r="AT246" s="65"/>
      <c r="AU246" s="65"/>
    </row>
    <row r="247" spans="3:48">
      <c r="C247" s="8"/>
      <c r="D247" s="8"/>
      <c r="AA247" s="65"/>
      <c r="AB247" s="65"/>
      <c r="AC247" s="65"/>
      <c r="AD247" s="65"/>
      <c r="AE247" s="65"/>
      <c r="AG247" s="93"/>
      <c r="AN247" s="65"/>
      <c r="AO247" s="65"/>
      <c r="AP247" s="65"/>
      <c r="AQ247" s="65"/>
      <c r="AR247" s="65"/>
      <c r="AS247" s="65"/>
      <c r="AT247" s="65"/>
      <c r="AU247" s="65"/>
    </row>
    <row r="248" spans="3:48">
      <c r="C248" s="8"/>
      <c r="D248" s="8"/>
      <c r="AA248" s="65"/>
      <c r="AB248" s="65"/>
      <c r="AC248" s="65"/>
      <c r="AD248" s="65"/>
      <c r="AE248" s="65"/>
      <c r="AG248" s="93"/>
      <c r="AN248" s="65"/>
      <c r="AO248" s="65"/>
      <c r="AP248" s="65"/>
      <c r="AQ248" s="65"/>
      <c r="AR248" s="65"/>
      <c r="AS248" s="65"/>
      <c r="AT248" s="65"/>
      <c r="AU248" s="65"/>
    </row>
    <row r="249" spans="3:48">
      <c r="C249" s="8"/>
      <c r="D249" s="8"/>
      <c r="AA249" s="65"/>
      <c r="AB249" s="65"/>
      <c r="AC249" s="65"/>
      <c r="AD249" s="65"/>
      <c r="AE249" s="65"/>
      <c r="AG249" s="93"/>
      <c r="AN249" s="65"/>
      <c r="AO249" s="65"/>
      <c r="AP249" s="65"/>
      <c r="AQ249" s="65"/>
      <c r="AR249" s="65"/>
      <c r="AS249" s="65"/>
      <c r="AT249" s="65"/>
      <c r="AU249" s="65"/>
    </row>
    <row r="250" spans="3:48">
      <c r="C250" s="8"/>
      <c r="D250" s="8"/>
      <c r="AA250" s="65"/>
      <c r="AB250" s="65"/>
      <c r="AC250" s="65"/>
      <c r="AD250" s="65"/>
      <c r="AE250" s="65"/>
      <c r="AG250" s="93"/>
      <c r="AN250" s="65"/>
      <c r="AO250" s="65"/>
      <c r="AP250" s="65"/>
      <c r="AQ250" s="65"/>
      <c r="AR250" s="65"/>
      <c r="AS250" s="65"/>
      <c r="AT250" s="65"/>
      <c r="AU250" s="65"/>
    </row>
    <row r="251" spans="3:48">
      <c r="C251" s="8"/>
      <c r="D251" s="8"/>
      <c r="AA251" s="65"/>
      <c r="AB251" s="65"/>
      <c r="AC251" s="65"/>
      <c r="AD251" s="65"/>
      <c r="AE251" s="65"/>
      <c r="AG251" s="93"/>
      <c r="AN251" s="65"/>
      <c r="AO251" s="65"/>
      <c r="AP251" s="65"/>
      <c r="AQ251" s="65"/>
      <c r="AR251" s="65"/>
      <c r="AS251" s="65"/>
      <c r="AT251" s="65"/>
      <c r="AU251" s="65"/>
    </row>
    <row r="252" spans="3:48">
      <c r="C252" s="8"/>
      <c r="D252" s="8"/>
      <c r="AA252" s="65"/>
      <c r="AB252" s="65"/>
      <c r="AC252" s="65"/>
      <c r="AD252" s="65"/>
      <c r="AE252" s="65"/>
      <c r="AG252" s="93"/>
      <c r="AN252" s="65"/>
      <c r="AO252" s="65"/>
      <c r="AP252" s="65"/>
      <c r="AQ252" s="65"/>
      <c r="AR252" s="65"/>
      <c r="AS252" s="65"/>
      <c r="AT252" s="65"/>
      <c r="AU252" s="65"/>
      <c r="AV252" s="65"/>
    </row>
    <row r="253" spans="3:48">
      <c r="C253" s="8"/>
      <c r="D253" s="8"/>
      <c r="AA253" s="65"/>
      <c r="AB253" s="65"/>
      <c r="AC253" s="65"/>
      <c r="AD253" s="65"/>
      <c r="AE253" s="65"/>
      <c r="AG253" s="93"/>
      <c r="AN253" s="65"/>
      <c r="AO253" s="65"/>
      <c r="AP253" s="65"/>
      <c r="AQ253" s="65"/>
      <c r="AR253" s="65"/>
      <c r="AS253" s="65"/>
      <c r="AT253" s="65"/>
      <c r="AU253" s="65"/>
    </row>
    <row r="254" spans="3:48">
      <c r="C254" s="8"/>
      <c r="D254" s="8"/>
      <c r="AA254" s="65"/>
      <c r="AB254" s="65"/>
      <c r="AC254" s="65"/>
      <c r="AD254" s="65"/>
      <c r="AE254" s="65"/>
      <c r="AG254" s="93"/>
      <c r="AN254" s="65"/>
      <c r="AO254" s="65"/>
      <c r="AP254" s="65"/>
      <c r="AQ254" s="65"/>
      <c r="AR254" s="65"/>
      <c r="AS254" s="65"/>
      <c r="AT254" s="65"/>
      <c r="AU254" s="65"/>
      <c r="AV254" s="65"/>
    </row>
    <row r="255" spans="3:48">
      <c r="C255" s="8"/>
      <c r="D255" s="8"/>
      <c r="AA255" s="65"/>
      <c r="AB255" s="65"/>
      <c r="AC255" s="65"/>
      <c r="AD255" s="65"/>
      <c r="AE255" s="65"/>
      <c r="AG255" s="93"/>
      <c r="AN255" s="65"/>
      <c r="AO255" s="65"/>
      <c r="AP255" s="65"/>
      <c r="AQ255" s="65"/>
      <c r="AR255" s="65"/>
      <c r="AS255" s="65"/>
      <c r="AT255" s="65"/>
      <c r="AU255" s="65"/>
    </row>
    <row r="256" spans="3:48">
      <c r="C256" s="8"/>
      <c r="D256" s="8"/>
      <c r="AA256" s="65"/>
      <c r="AB256" s="65"/>
      <c r="AC256" s="65"/>
      <c r="AD256" s="65"/>
      <c r="AE256" s="65"/>
      <c r="AG256" s="93"/>
      <c r="AN256" s="65"/>
      <c r="AO256" s="65"/>
      <c r="AP256" s="65"/>
      <c r="AQ256" s="65"/>
      <c r="AR256" s="65"/>
      <c r="AS256" s="65"/>
      <c r="AT256" s="65"/>
      <c r="AU256" s="65"/>
      <c r="AV256" s="65"/>
    </row>
    <row r="257" spans="3:48">
      <c r="C257" s="8"/>
      <c r="D257" s="8"/>
      <c r="AA257" s="65"/>
      <c r="AB257" s="65"/>
      <c r="AC257" s="65"/>
      <c r="AD257" s="65"/>
      <c r="AE257" s="65"/>
      <c r="AG257" s="93"/>
      <c r="AN257" s="65"/>
      <c r="AO257" s="65"/>
      <c r="AP257" s="65"/>
      <c r="AQ257" s="65"/>
      <c r="AR257" s="65"/>
      <c r="AS257" s="65"/>
      <c r="AT257" s="65"/>
      <c r="AU257" s="65"/>
      <c r="AV257" s="65"/>
    </row>
    <row r="258" spans="3:48">
      <c r="C258" s="8"/>
      <c r="D258" s="8"/>
      <c r="AA258" s="65"/>
      <c r="AB258" s="65"/>
      <c r="AC258" s="65"/>
      <c r="AD258" s="65"/>
      <c r="AE258" s="65"/>
      <c r="AG258" s="93"/>
      <c r="AN258" s="65"/>
      <c r="AO258" s="65"/>
      <c r="AP258" s="65"/>
      <c r="AQ258" s="65"/>
      <c r="AR258" s="65"/>
      <c r="AS258" s="65"/>
      <c r="AT258" s="65"/>
      <c r="AU258" s="65"/>
    </row>
    <row r="259" spans="3:48">
      <c r="C259" s="8"/>
      <c r="D259" s="8"/>
      <c r="AA259" s="65"/>
      <c r="AB259" s="65"/>
      <c r="AC259" s="65"/>
      <c r="AD259" s="65"/>
      <c r="AE259" s="65"/>
      <c r="AG259" s="93"/>
      <c r="AN259" s="65"/>
      <c r="AO259" s="65"/>
      <c r="AP259" s="65"/>
      <c r="AQ259" s="65"/>
      <c r="AR259" s="65"/>
      <c r="AS259" s="65"/>
      <c r="AT259" s="65"/>
      <c r="AU259" s="65"/>
      <c r="AV259" s="65"/>
    </row>
    <row r="260" spans="3:48">
      <c r="C260" s="8"/>
      <c r="D260" s="8"/>
      <c r="AA260" s="65"/>
      <c r="AB260" s="65"/>
      <c r="AC260" s="65"/>
      <c r="AD260" s="65"/>
      <c r="AE260" s="65"/>
      <c r="AG260" s="93"/>
      <c r="AN260" s="65"/>
      <c r="AO260" s="65"/>
      <c r="AP260" s="65"/>
      <c r="AQ260" s="65"/>
      <c r="AR260" s="65"/>
      <c r="AS260" s="65"/>
      <c r="AT260" s="65"/>
      <c r="AU260" s="65"/>
      <c r="AV260" s="65"/>
    </row>
    <row r="261" spans="3:48">
      <c r="C261" s="8"/>
      <c r="D261" s="8"/>
      <c r="AA261" s="65"/>
      <c r="AB261" s="65"/>
      <c r="AC261" s="65"/>
      <c r="AD261" s="65"/>
      <c r="AE261" s="65"/>
      <c r="AG261" s="93"/>
      <c r="AN261" s="65"/>
      <c r="AO261" s="65"/>
      <c r="AP261" s="65"/>
      <c r="AQ261" s="65"/>
      <c r="AR261" s="65"/>
      <c r="AS261" s="65"/>
      <c r="AT261" s="65"/>
      <c r="AU261" s="65"/>
    </row>
    <row r="262" spans="3:48">
      <c r="C262" s="8"/>
      <c r="D262" s="8"/>
      <c r="AA262" s="65"/>
      <c r="AB262" s="65"/>
      <c r="AC262" s="65"/>
      <c r="AD262" s="65"/>
      <c r="AE262" s="65"/>
      <c r="AG262" s="93"/>
      <c r="AN262" s="65"/>
      <c r="AO262" s="65"/>
      <c r="AP262" s="65"/>
      <c r="AQ262" s="65"/>
      <c r="AR262" s="65"/>
      <c r="AS262" s="65"/>
      <c r="AT262" s="65"/>
      <c r="AU262" s="65"/>
      <c r="AV262" s="65"/>
    </row>
    <row r="263" spans="3:48">
      <c r="C263" s="8"/>
      <c r="D263" s="8"/>
      <c r="AA263" s="65"/>
      <c r="AB263" s="65"/>
      <c r="AC263" s="65"/>
      <c r="AD263" s="65"/>
      <c r="AE263" s="65"/>
      <c r="AG263" s="93"/>
      <c r="AN263" s="65"/>
      <c r="AO263" s="65"/>
      <c r="AP263" s="65"/>
      <c r="AQ263" s="65"/>
      <c r="AR263" s="65"/>
      <c r="AS263" s="65"/>
      <c r="AT263" s="65"/>
      <c r="AU263" s="65"/>
      <c r="AV263" s="65"/>
    </row>
    <row r="264" spans="3:48">
      <c r="C264" s="8"/>
      <c r="D264" s="8"/>
      <c r="AA264" s="65"/>
      <c r="AB264" s="65"/>
      <c r="AC264" s="65"/>
      <c r="AD264" s="65"/>
      <c r="AE264" s="65"/>
      <c r="AG264" s="93"/>
      <c r="AN264" s="65"/>
      <c r="AO264" s="65"/>
      <c r="AP264" s="65"/>
      <c r="AQ264" s="65"/>
      <c r="AR264" s="65"/>
      <c r="AS264" s="65"/>
      <c r="AT264" s="65"/>
      <c r="AU264" s="65"/>
      <c r="AV264" s="65"/>
    </row>
    <row r="265" spans="3:48">
      <c r="C265" s="8"/>
      <c r="D265" s="8"/>
      <c r="AA265" s="65"/>
      <c r="AB265" s="65"/>
      <c r="AC265" s="65"/>
      <c r="AD265" s="65"/>
      <c r="AE265" s="65"/>
      <c r="AG265" s="93"/>
      <c r="AN265" s="65"/>
      <c r="AO265" s="65"/>
      <c r="AP265" s="65"/>
      <c r="AQ265" s="65"/>
      <c r="AR265" s="65"/>
      <c r="AS265" s="65"/>
      <c r="AT265" s="65"/>
      <c r="AU265" s="65"/>
      <c r="AV265" s="65"/>
    </row>
    <row r="266" spans="3:48">
      <c r="C266" s="8"/>
      <c r="D266" s="8"/>
      <c r="AA266" s="65"/>
      <c r="AB266" s="65"/>
      <c r="AC266" s="65"/>
      <c r="AD266" s="65"/>
      <c r="AE266" s="65"/>
      <c r="AG266" s="93"/>
      <c r="AN266" s="65"/>
      <c r="AO266" s="65"/>
      <c r="AP266" s="65"/>
      <c r="AQ266" s="65"/>
      <c r="AR266" s="65"/>
      <c r="AS266" s="65"/>
      <c r="AT266" s="65"/>
      <c r="AU266" s="65"/>
    </row>
    <row r="267" spans="3:48">
      <c r="C267" s="8"/>
      <c r="D267" s="8"/>
      <c r="AA267" s="65"/>
      <c r="AB267" s="65"/>
      <c r="AC267" s="65"/>
      <c r="AD267" s="65"/>
      <c r="AE267" s="65"/>
      <c r="AG267" s="93"/>
      <c r="AN267" s="65"/>
      <c r="AO267" s="65"/>
      <c r="AP267" s="65"/>
      <c r="AQ267" s="65"/>
      <c r="AR267" s="65"/>
      <c r="AS267" s="65"/>
      <c r="AT267" s="65"/>
      <c r="AU267" s="65"/>
      <c r="AV267" s="65"/>
    </row>
    <row r="268" spans="3:48">
      <c r="C268" s="8"/>
      <c r="D268" s="8"/>
      <c r="AA268" s="65"/>
      <c r="AB268" s="65"/>
      <c r="AC268" s="65"/>
      <c r="AD268" s="65"/>
      <c r="AE268" s="65"/>
      <c r="AG268" s="93"/>
      <c r="AN268" s="65"/>
      <c r="AO268" s="65"/>
      <c r="AP268" s="65"/>
      <c r="AQ268" s="65"/>
      <c r="AR268" s="65"/>
      <c r="AS268" s="65"/>
      <c r="AT268" s="65"/>
      <c r="AU268" s="65"/>
    </row>
    <row r="269" spans="3:48">
      <c r="C269" s="8"/>
      <c r="D269" s="8"/>
      <c r="AA269" s="65"/>
      <c r="AB269" s="65"/>
      <c r="AC269" s="65"/>
      <c r="AD269" s="65"/>
      <c r="AE269" s="65"/>
      <c r="AG269" s="93"/>
      <c r="AN269" s="65"/>
      <c r="AO269" s="65"/>
      <c r="AP269" s="65"/>
      <c r="AQ269" s="65"/>
      <c r="AR269" s="65"/>
      <c r="AS269" s="65"/>
      <c r="AT269" s="65"/>
      <c r="AU269" s="65"/>
    </row>
    <row r="270" spans="3:48">
      <c r="C270" s="8"/>
      <c r="D270" s="8"/>
      <c r="AA270" s="65"/>
      <c r="AB270" s="65"/>
      <c r="AC270" s="65"/>
      <c r="AD270" s="65"/>
      <c r="AE270" s="65"/>
      <c r="AG270" s="93"/>
      <c r="AN270" s="65"/>
      <c r="AO270" s="65"/>
      <c r="AP270" s="65"/>
      <c r="AQ270" s="65"/>
      <c r="AR270" s="65"/>
      <c r="AS270" s="65"/>
      <c r="AT270" s="65"/>
      <c r="AU270" s="65"/>
    </row>
    <row r="271" spans="3:48">
      <c r="C271" s="8"/>
      <c r="D271" s="8"/>
      <c r="AA271" s="65"/>
      <c r="AB271" s="65"/>
      <c r="AC271" s="65"/>
      <c r="AD271" s="65"/>
      <c r="AE271" s="65"/>
      <c r="AG271" s="93"/>
      <c r="AN271" s="65"/>
      <c r="AO271" s="65"/>
      <c r="AP271" s="65"/>
      <c r="AQ271" s="65"/>
      <c r="AR271" s="65"/>
      <c r="AS271" s="65"/>
      <c r="AT271" s="65"/>
      <c r="AU271" s="65"/>
    </row>
    <row r="272" spans="3:48">
      <c r="C272" s="8"/>
      <c r="D272" s="8"/>
      <c r="AA272" s="65"/>
      <c r="AB272" s="65"/>
      <c r="AC272" s="65"/>
      <c r="AD272" s="65"/>
      <c r="AE272" s="65"/>
      <c r="AG272" s="93"/>
      <c r="AN272" s="65"/>
      <c r="AO272" s="65"/>
      <c r="AP272" s="65"/>
      <c r="AQ272" s="65"/>
      <c r="AR272" s="65"/>
      <c r="AS272" s="65"/>
      <c r="AT272" s="65"/>
      <c r="AU272" s="65"/>
    </row>
    <row r="273" spans="3:48">
      <c r="C273" s="8"/>
      <c r="D273" s="8"/>
      <c r="AA273" s="65"/>
      <c r="AB273" s="65"/>
      <c r="AC273" s="65"/>
      <c r="AD273" s="65"/>
      <c r="AE273" s="65"/>
      <c r="AG273" s="93"/>
      <c r="AN273" s="65"/>
      <c r="AO273" s="65"/>
      <c r="AP273" s="65"/>
      <c r="AQ273" s="65"/>
      <c r="AR273" s="65"/>
      <c r="AS273" s="65"/>
      <c r="AT273" s="65"/>
      <c r="AU273" s="65"/>
    </row>
    <row r="274" spans="3:48">
      <c r="C274" s="8"/>
      <c r="D274" s="8"/>
      <c r="AA274" s="65"/>
      <c r="AB274" s="65"/>
      <c r="AC274" s="65"/>
      <c r="AD274" s="65"/>
      <c r="AE274" s="65"/>
      <c r="AG274" s="93"/>
      <c r="AN274" s="65"/>
      <c r="AO274" s="65"/>
      <c r="AP274" s="65"/>
      <c r="AQ274" s="65"/>
      <c r="AR274" s="65"/>
      <c r="AS274" s="65"/>
      <c r="AT274" s="65"/>
      <c r="AU274" s="65"/>
    </row>
    <row r="275" spans="3:48">
      <c r="C275" s="8"/>
      <c r="D275" s="8"/>
      <c r="AA275" s="65"/>
      <c r="AB275" s="65"/>
      <c r="AC275" s="65"/>
      <c r="AD275" s="65"/>
      <c r="AE275" s="65"/>
      <c r="AG275" s="93"/>
      <c r="AN275" s="65"/>
      <c r="AO275" s="65"/>
      <c r="AP275" s="65"/>
      <c r="AQ275" s="65"/>
      <c r="AR275" s="65"/>
      <c r="AS275" s="65"/>
      <c r="AT275" s="65"/>
      <c r="AU275" s="65"/>
      <c r="AV275" s="65"/>
    </row>
    <row r="276" spans="3:48">
      <c r="C276" s="8"/>
      <c r="D276" s="8"/>
      <c r="AA276" s="65"/>
      <c r="AB276" s="65"/>
      <c r="AC276" s="65"/>
      <c r="AD276" s="65"/>
      <c r="AE276" s="65"/>
      <c r="AG276" s="93"/>
      <c r="AN276" s="65"/>
      <c r="AO276" s="65"/>
      <c r="AP276" s="65"/>
      <c r="AQ276" s="65"/>
      <c r="AR276" s="65"/>
      <c r="AS276" s="65"/>
      <c r="AT276" s="65"/>
      <c r="AU276" s="65"/>
    </row>
    <row r="277" spans="3:48">
      <c r="C277" s="8"/>
      <c r="D277" s="8"/>
      <c r="AA277" s="65"/>
      <c r="AB277" s="65"/>
      <c r="AC277" s="65"/>
      <c r="AD277" s="65"/>
      <c r="AE277" s="65"/>
      <c r="AG277" s="93"/>
      <c r="AN277" s="65"/>
      <c r="AO277" s="65"/>
      <c r="AP277" s="65"/>
      <c r="AQ277" s="65"/>
      <c r="AR277" s="65"/>
      <c r="AS277" s="65"/>
      <c r="AT277" s="65"/>
      <c r="AU277" s="65"/>
    </row>
    <row r="278" spans="3:48">
      <c r="C278" s="8"/>
      <c r="D278" s="8"/>
      <c r="AA278" s="65"/>
      <c r="AB278" s="65"/>
      <c r="AC278" s="65"/>
      <c r="AD278" s="65"/>
      <c r="AE278" s="65"/>
      <c r="AG278" s="93"/>
      <c r="AN278" s="65"/>
      <c r="AO278" s="65"/>
      <c r="AP278" s="65"/>
      <c r="AQ278" s="65"/>
      <c r="AR278" s="65"/>
      <c r="AS278" s="65"/>
      <c r="AT278" s="65"/>
      <c r="AU278" s="65"/>
    </row>
    <row r="279" spans="3:48">
      <c r="C279" s="8"/>
      <c r="D279" s="8"/>
      <c r="AA279" s="65"/>
      <c r="AB279" s="65"/>
      <c r="AC279" s="65"/>
      <c r="AD279" s="65"/>
      <c r="AE279" s="65"/>
      <c r="AG279" s="93"/>
      <c r="AN279" s="65"/>
      <c r="AO279" s="65"/>
      <c r="AP279" s="65"/>
      <c r="AQ279" s="65"/>
      <c r="AR279" s="65"/>
      <c r="AS279" s="65"/>
      <c r="AT279" s="65"/>
      <c r="AU279" s="65"/>
    </row>
    <row r="280" spans="3:48">
      <c r="C280" s="8"/>
      <c r="D280" s="8"/>
      <c r="AA280" s="65"/>
      <c r="AB280" s="65"/>
      <c r="AC280" s="65"/>
      <c r="AD280" s="65"/>
      <c r="AE280" s="65"/>
      <c r="AG280" s="93"/>
      <c r="AN280" s="65"/>
      <c r="AO280" s="65"/>
      <c r="AP280" s="65"/>
      <c r="AQ280" s="65"/>
      <c r="AR280" s="65"/>
      <c r="AS280" s="65"/>
      <c r="AT280" s="65"/>
      <c r="AU280" s="65"/>
      <c r="AV280" s="65"/>
    </row>
    <row r="281" spans="3:48">
      <c r="C281" s="8"/>
      <c r="D281" s="8"/>
      <c r="AA281" s="65"/>
      <c r="AB281" s="65"/>
      <c r="AC281" s="65"/>
      <c r="AD281" s="65"/>
      <c r="AE281" s="65"/>
      <c r="AG281" s="93"/>
      <c r="AN281" s="65"/>
      <c r="AO281" s="65"/>
      <c r="AP281" s="65"/>
      <c r="AQ281" s="65"/>
      <c r="AR281" s="65"/>
      <c r="AS281" s="65"/>
      <c r="AT281" s="65"/>
      <c r="AU281" s="65"/>
      <c r="AV281" s="65"/>
    </row>
    <row r="282" spans="3:48">
      <c r="C282" s="8"/>
      <c r="D282" s="8"/>
      <c r="AA282" s="65"/>
      <c r="AB282" s="65"/>
      <c r="AC282" s="65"/>
      <c r="AD282" s="65"/>
      <c r="AE282" s="65"/>
      <c r="AG282" s="93"/>
      <c r="AN282" s="65"/>
      <c r="AO282" s="65"/>
      <c r="AP282" s="65"/>
      <c r="AQ282" s="65"/>
      <c r="AR282" s="65"/>
      <c r="AS282" s="65"/>
      <c r="AT282" s="65"/>
      <c r="AU282" s="65"/>
    </row>
    <row r="283" spans="3:48">
      <c r="C283" s="8"/>
      <c r="D283" s="8"/>
      <c r="AA283" s="65"/>
      <c r="AB283" s="65"/>
      <c r="AC283" s="65"/>
      <c r="AD283" s="65"/>
      <c r="AE283" s="65"/>
      <c r="AG283" s="93"/>
      <c r="AN283" s="65"/>
      <c r="AO283" s="65"/>
      <c r="AP283" s="65"/>
      <c r="AQ283" s="65"/>
      <c r="AR283" s="65"/>
      <c r="AS283" s="65"/>
      <c r="AT283" s="65"/>
      <c r="AU283" s="65"/>
    </row>
    <row r="284" spans="3:48">
      <c r="C284" s="8"/>
      <c r="D284" s="8"/>
      <c r="AA284" s="65"/>
      <c r="AB284" s="65"/>
      <c r="AC284" s="65"/>
      <c r="AD284" s="65"/>
      <c r="AE284" s="65"/>
      <c r="AG284" s="93"/>
      <c r="AN284" s="65"/>
      <c r="AO284" s="65"/>
      <c r="AP284" s="65"/>
      <c r="AQ284" s="65"/>
      <c r="AR284" s="65"/>
      <c r="AS284" s="65"/>
      <c r="AT284" s="65"/>
      <c r="AU284" s="65"/>
    </row>
    <row r="285" spans="3:48">
      <c r="C285" s="8"/>
      <c r="D285" s="8"/>
      <c r="AA285" s="65"/>
      <c r="AB285" s="65"/>
      <c r="AC285" s="65"/>
      <c r="AD285" s="65"/>
      <c r="AE285" s="65"/>
      <c r="AG285" s="93"/>
      <c r="AN285" s="65"/>
      <c r="AO285" s="65"/>
      <c r="AP285" s="65"/>
      <c r="AQ285" s="65"/>
      <c r="AR285" s="65"/>
      <c r="AS285" s="65"/>
      <c r="AT285" s="65"/>
      <c r="AU285" s="65"/>
    </row>
    <row r="286" spans="3:48">
      <c r="C286" s="8"/>
      <c r="D286" s="8"/>
      <c r="AA286" s="65"/>
      <c r="AB286" s="65"/>
      <c r="AC286" s="65"/>
      <c r="AD286" s="65"/>
      <c r="AE286" s="65"/>
      <c r="AG286" s="93"/>
      <c r="AN286" s="65"/>
      <c r="AO286" s="65"/>
      <c r="AP286" s="65"/>
      <c r="AQ286" s="65"/>
      <c r="AR286" s="65"/>
      <c r="AS286" s="65"/>
      <c r="AT286" s="65"/>
      <c r="AU286" s="65"/>
      <c r="AV286" s="65"/>
    </row>
    <row r="287" spans="3:48">
      <c r="C287" s="8"/>
      <c r="D287" s="8"/>
      <c r="AA287" s="65"/>
      <c r="AB287" s="65"/>
      <c r="AC287" s="65"/>
      <c r="AD287" s="65"/>
      <c r="AE287" s="65"/>
      <c r="AG287" s="93"/>
      <c r="AN287" s="65"/>
      <c r="AO287" s="65"/>
      <c r="AP287" s="65"/>
      <c r="AQ287" s="65"/>
      <c r="AR287" s="65"/>
      <c r="AS287" s="65"/>
      <c r="AT287" s="65"/>
      <c r="AU287" s="65"/>
      <c r="AV287" s="65"/>
    </row>
    <row r="288" spans="3:48">
      <c r="C288" s="8"/>
      <c r="D288" s="8"/>
      <c r="AA288" s="65"/>
      <c r="AB288" s="65"/>
      <c r="AC288" s="65"/>
      <c r="AD288" s="65"/>
      <c r="AE288" s="65"/>
      <c r="AG288" s="93"/>
      <c r="AN288" s="65"/>
      <c r="AO288" s="65"/>
      <c r="AP288" s="65"/>
      <c r="AQ288" s="65"/>
      <c r="AR288" s="65"/>
      <c r="AS288" s="65"/>
      <c r="AT288" s="65"/>
      <c r="AU288" s="65"/>
    </row>
    <row r="289" spans="3:48">
      <c r="C289" s="8"/>
      <c r="D289" s="8"/>
      <c r="AA289" s="65"/>
      <c r="AB289" s="65"/>
      <c r="AC289" s="65"/>
      <c r="AD289" s="65"/>
      <c r="AE289" s="65"/>
      <c r="AG289" s="93"/>
      <c r="AN289" s="65"/>
      <c r="AO289" s="65"/>
      <c r="AP289" s="65"/>
      <c r="AQ289" s="65"/>
      <c r="AR289" s="65"/>
      <c r="AS289" s="65"/>
      <c r="AT289" s="65"/>
      <c r="AU289" s="65"/>
    </row>
    <row r="290" spans="3:48">
      <c r="C290" s="8"/>
      <c r="D290" s="8"/>
      <c r="AA290" s="65"/>
      <c r="AB290" s="65"/>
      <c r="AC290" s="65"/>
      <c r="AD290" s="65"/>
      <c r="AE290" s="65"/>
      <c r="AG290" s="93"/>
      <c r="AN290" s="65"/>
      <c r="AO290" s="65"/>
      <c r="AP290" s="65"/>
      <c r="AQ290" s="65"/>
      <c r="AR290" s="65"/>
      <c r="AS290" s="65"/>
      <c r="AT290" s="65"/>
      <c r="AU290" s="65"/>
    </row>
    <row r="291" spans="3:48">
      <c r="C291" s="8"/>
      <c r="D291" s="8"/>
      <c r="AA291" s="65"/>
      <c r="AB291" s="65"/>
      <c r="AC291" s="65"/>
      <c r="AD291" s="65"/>
      <c r="AE291" s="65"/>
      <c r="AG291" s="93"/>
      <c r="AN291" s="65"/>
      <c r="AO291" s="65"/>
      <c r="AP291" s="65"/>
      <c r="AQ291" s="65"/>
      <c r="AR291" s="65"/>
      <c r="AS291" s="65"/>
      <c r="AT291" s="65"/>
      <c r="AU291" s="65"/>
    </row>
    <row r="292" spans="3:48">
      <c r="C292" s="8"/>
      <c r="D292" s="8"/>
      <c r="AA292" s="65"/>
      <c r="AB292" s="65"/>
      <c r="AC292" s="65"/>
      <c r="AD292" s="65"/>
      <c r="AE292" s="65"/>
      <c r="AG292" s="93"/>
      <c r="AN292" s="65"/>
      <c r="AO292" s="65"/>
      <c r="AP292" s="65"/>
      <c r="AQ292" s="65"/>
      <c r="AR292" s="65"/>
      <c r="AS292" s="65"/>
      <c r="AT292" s="65"/>
      <c r="AU292" s="65"/>
    </row>
    <row r="293" spans="3:48">
      <c r="C293" s="8"/>
      <c r="D293" s="8"/>
      <c r="AA293" s="65"/>
      <c r="AB293" s="65"/>
      <c r="AC293" s="65"/>
      <c r="AD293" s="65"/>
      <c r="AE293" s="65"/>
      <c r="AG293" s="93"/>
      <c r="AN293" s="65"/>
      <c r="AO293" s="65"/>
      <c r="AP293" s="65"/>
      <c r="AQ293" s="65"/>
      <c r="AR293" s="65"/>
      <c r="AS293" s="65"/>
      <c r="AT293" s="65"/>
      <c r="AU293" s="65"/>
    </row>
    <row r="294" spans="3:48">
      <c r="C294" s="8"/>
      <c r="D294" s="8"/>
      <c r="AA294" s="65"/>
      <c r="AB294" s="65"/>
      <c r="AC294" s="65"/>
      <c r="AD294" s="65"/>
      <c r="AE294" s="65"/>
      <c r="AG294" s="93"/>
      <c r="AN294" s="65"/>
      <c r="AO294" s="65"/>
      <c r="AP294" s="65"/>
      <c r="AQ294" s="65"/>
      <c r="AR294" s="65"/>
      <c r="AS294" s="65"/>
      <c r="AT294" s="65"/>
      <c r="AU294" s="65"/>
      <c r="AV294" s="65"/>
    </row>
    <row r="295" spans="3:48">
      <c r="C295" s="8"/>
      <c r="D295" s="8"/>
      <c r="AA295" s="65"/>
      <c r="AB295" s="65"/>
      <c r="AC295" s="65"/>
      <c r="AD295" s="65"/>
      <c r="AE295" s="65"/>
      <c r="AG295" s="93"/>
      <c r="AN295" s="65"/>
      <c r="AO295" s="65"/>
      <c r="AP295" s="65"/>
      <c r="AQ295" s="65"/>
      <c r="AR295" s="65"/>
      <c r="AS295" s="65"/>
      <c r="AT295" s="65"/>
      <c r="AU295" s="65"/>
      <c r="AV295" s="65"/>
    </row>
    <row r="296" spans="3:48">
      <c r="C296" s="8"/>
      <c r="D296" s="8"/>
      <c r="AA296" s="65"/>
      <c r="AB296" s="65"/>
      <c r="AC296" s="65"/>
      <c r="AD296" s="65"/>
      <c r="AE296" s="65"/>
      <c r="AG296" s="93"/>
      <c r="AN296" s="65"/>
      <c r="AO296" s="65"/>
      <c r="AP296" s="65"/>
      <c r="AQ296" s="65"/>
      <c r="AR296" s="65"/>
      <c r="AS296" s="65"/>
      <c r="AT296" s="65"/>
      <c r="AU296" s="65"/>
      <c r="AV296" s="65"/>
    </row>
    <row r="297" spans="3:48">
      <c r="C297" s="8"/>
      <c r="D297" s="8"/>
      <c r="AA297" s="65"/>
      <c r="AB297" s="65"/>
      <c r="AC297" s="65"/>
      <c r="AD297" s="65"/>
      <c r="AE297" s="65"/>
      <c r="AG297" s="93"/>
      <c r="AN297" s="65"/>
      <c r="AO297" s="65"/>
      <c r="AP297" s="65"/>
      <c r="AQ297" s="65"/>
      <c r="AR297" s="65"/>
      <c r="AS297" s="65"/>
      <c r="AT297" s="65"/>
      <c r="AU297" s="65"/>
    </row>
    <row r="298" spans="3:48">
      <c r="C298" s="8"/>
      <c r="D298" s="8"/>
      <c r="AA298" s="65"/>
      <c r="AB298" s="65"/>
      <c r="AC298" s="65"/>
      <c r="AD298" s="65"/>
      <c r="AE298" s="65"/>
      <c r="AG298" s="93"/>
      <c r="AN298" s="65"/>
      <c r="AO298" s="65"/>
      <c r="AP298" s="65"/>
      <c r="AQ298" s="65"/>
      <c r="AR298" s="65"/>
      <c r="AS298" s="65"/>
      <c r="AT298" s="65"/>
      <c r="AU298" s="65"/>
    </row>
    <row r="299" spans="3:48">
      <c r="C299" s="8"/>
      <c r="D299" s="8"/>
      <c r="AA299" s="65"/>
      <c r="AB299" s="65"/>
      <c r="AC299" s="65"/>
      <c r="AD299" s="65"/>
      <c r="AE299" s="65"/>
      <c r="AG299" s="93"/>
      <c r="AN299" s="65"/>
      <c r="AO299" s="65"/>
      <c r="AP299" s="65"/>
      <c r="AQ299" s="65"/>
      <c r="AR299" s="65"/>
      <c r="AS299" s="65"/>
      <c r="AT299" s="65"/>
      <c r="AU299" s="65"/>
    </row>
    <row r="300" spans="3:48">
      <c r="C300" s="8"/>
      <c r="D300" s="8"/>
      <c r="AA300" s="65"/>
      <c r="AB300" s="65"/>
      <c r="AC300" s="65"/>
      <c r="AD300" s="65"/>
      <c r="AE300" s="65"/>
      <c r="AG300" s="93"/>
      <c r="AN300" s="65"/>
      <c r="AO300" s="65"/>
      <c r="AP300" s="65"/>
      <c r="AQ300" s="65"/>
      <c r="AR300" s="65"/>
      <c r="AS300" s="65"/>
      <c r="AT300" s="65"/>
      <c r="AU300" s="65"/>
    </row>
    <row r="301" spans="3:48">
      <c r="C301" s="8"/>
      <c r="D301" s="8"/>
      <c r="AA301" s="65"/>
      <c r="AB301" s="65"/>
      <c r="AC301" s="65"/>
      <c r="AD301" s="65"/>
      <c r="AE301" s="65"/>
      <c r="AG301" s="93"/>
      <c r="AN301" s="65"/>
      <c r="AO301" s="65"/>
      <c r="AP301" s="65"/>
      <c r="AQ301" s="65"/>
      <c r="AR301" s="65"/>
      <c r="AS301" s="65"/>
      <c r="AT301" s="65"/>
      <c r="AU301" s="65"/>
    </row>
    <row r="302" spans="3:48">
      <c r="C302" s="8"/>
      <c r="D302" s="8"/>
      <c r="AA302" s="65"/>
      <c r="AB302" s="65"/>
      <c r="AC302" s="65"/>
      <c r="AD302" s="65"/>
      <c r="AE302" s="65"/>
      <c r="AG302" s="93"/>
      <c r="AN302" s="65"/>
      <c r="AO302" s="65"/>
      <c r="AP302" s="65"/>
      <c r="AQ302" s="65"/>
      <c r="AR302" s="65"/>
      <c r="AS302" s="65"/>
      <c r="AT302" s="65"/>
      <c r="AU302" s="65"/>
    </row>
    <row r="303" spans="3:48">
      <c r="C303" s="8"/>
      <c r="D303" s="8"/>
      <c r="AA303" s="65"/>
      <c r="AB303" s="65"/>
      <c r="AC303" s="65"/>
      <c r="AD303" s="65"/>
      <c r="AE303" s="65"/>
      <c r="AG303" s="93"/>
      <c r="AN303" s="65"/>
      <c r="AO303" s="65"/>
      <c r="AP303" s="65"/>
      <c r="AQ303" s="65"/>
      <c r="AR303" s="65"/>
      <c r="AS303" s="65"/>
      <c r="AT303" s="65"/>
      <c r="AU303" s="65"/>
    </row>
    <row r="304" spans="3:48">
      <c r="C304" s="8"/>
      <c r="D304" s="8"/>
      <c r="AA304" s="65"/>
      <c r="AB304" s="65"/>
      <c r="AC304" s="65"/>
      <c r="AD304" s="65"/>
      <c r="AE304" s="65"/>
      <c r="AG304" s="93"/>
      <c r="AN304" s="65"/>
      <c r="AO304" s="65"/>
      <c r="AP304" s="65"/>
      <c r="AQ304" s="65"/>
      <c r="AR304" s="65"/>
      <c r="AS304" s="65"/>
      <c r="AT304" s="65"/>
      <c r="AU304" s="65"/>
      <c r="AV304" s="65"/>
    </row>
    <row r="305" spans="3:48">
      <c r="C305" s="8"/>
      <c r="D305" s="8"/>
      <c r="AA305" s="65"/>
      <c r="AB305" s="65"/>
      <c r="AC305" s="65"/>
      <c r="AD305" s="65"/>
      <c r="AE305" s="65"/>
      <c r="AG305" s="93"/>
      <c r="AN305" s="65"/>
      <c r="AO305" s="65"/>
      <c r="AP305" s="65"/>
      <c r="AQ305" s="65"/>
      <c r="AR305" s="65"/>
      <c r="AS305" s="65"/>
      <c r="AT305" s="65"/>
      <c r="AU305" s="65"/>
      <c r="AV305" s="65"/>
    </row>
    <row r="306" spans="3:48">
      <c r="C306" s="8"/>
      <c r="D306" s="8"/>
      <c r="AA306" s="65"/>
      <c r="AB306" s="65"/>
      <c r="AC306" s="65"/>
      <c r="AD306" s="65"/>
      <c r="AE306" s="65"/>
      <c r="AG306" s="93"/>
      <c r="AN306" s="65"/>
      <c r="AO306" s="65"/>
      <c r="AP306" s="65"/>
      <c r="AQ306" s="65"/>
      <c r="AR306" s="65"/>
      <c r="AS306" s="65"/>
      <c r="AT306" s="65"/>
      <c r="AU306" s="65"/>
      <c r="AV306" s="65"/>
    </row>
    <row r="307" spans="3:48">
      <c r="C307" s="8"/>
      <c r="D307" s="8"/>
      <c r="AA307" s="65"/>
      <c r="AB307" s="65"/>
      <c r="AC307" s="65"/>
      <c r="AD307" s="65"/>
      <c r="AE307" s="65"/>
      <c r="AG307" s="93"/>
      <c r="AN307" s="65"/>
      <c r="AO307" s="65"/>
      <c r="AP307" s="65"/>
      <c r="AQ307" s="65"/>
      <c r="AR307" s="65"/>
      <c r="AS307" s="65"/>
      <c r="AT307" s="65"/>
      <c r="AU307" s="65"/>
    </row>
    <row r="308" spans="3:48">
      <c r="C308" s="8"/>
      <c r="D308" s="8"/>
      <c r="AA308" s="65"/>
      <c r="AB308" s="65"/>
      <c r="AC308" s="65"/>
      <c r="AD308" s="65"/>
      <c r="AE308" s="65"/>
      <c r="AG308" s="93"/>
      <c r="AN308" s="65"/>
      <c r="AO308" s="65"/>
      <c r="AP308" s="65"/>
      <c r="AQ308" s="65"/>
      <c r="AR308" s="65"/>
      <c r="AS308" s="65"/>
      <c r="AT308" s="65"/>
      <c r="AU308" s="65"/>
    </row>
    <row r="309" spans="3:48">
      <c r="C309" s="8"/>
      <c r="D309" s="8"/>
      <c r="AA309" s="65"/>
      <c r="AB309" s="65"/>
      <c r="AC309" s="65"/>
      <c r="AD309" s="65"/>
      <c r="AE309" s="65"/>
      <c r="AG309" s="93"/>
      <c r="AN309" s="65"/>
      <c r="AO309" s="65"/>
      <c r="AP309" s="65"/>
      <c r="AQ309" s="65"/>
      <c r="AR309" s="65"/>
      <c r="AS309" s="65"/>
      <c r="AT309" s="65"/>
      <c r="AU309" s="65"/>
    </row>
    <row r="310" spans="3:48">
      <c r="C310" s="8"/>
      <c r="D310" s="8"/>
      <c r="AA310" s="65"/>
      <c r="AB310" s="65"/>
      <c r="AC310" s="65"/>
      <c r="AD310" s="65"/>
      <c r="AE310" s="65"/>
      <c r="AG310" s="93"/>
      <c r="AN310" s="65"/>
      <c r="AO310" s="65"/>
      <c r="AP310" s="65"/>
      <c r="AQ310" s="65"/>
      <c r="AR310" s="65"/>
      <c r="AS310" s="65"/>
      <c r="AT310" s="65"/>
      <c r="AU310" s="65"/>
    </row>
    <row r="311" spans="3:48">
      <c r="C311" s="8"/>
      <c r="D311" s="8"/>
      <c r="AA311" s="65"/>
      <c r="AB311" s="65"/>
      <c r="AC311" s="65"/>
      <c r="AD311" s="65"/>
      <c r="AE311" s="65"/>
      <c r="AG311" s="93"/>
      <c r="AN311" s="65"/>
      <c r="AO311" s="65"/>
      <c r="AP311" s="65"/>
      <c r="AQ311" s="65"/>
      <c r="AR311" s="65"/>
      <c r="AS311" s="65"/>
      <c r="AT311" s="65"/>
      <c r="AU311" s="65"/>
    </row>
    <row r="312" spans="3:48">
      <c r="C312" s="8"/>
      <c r="D312" s="8"/>
      <c r="AA312" s="65"/>
      <c r="AB312" s="65"/>
      <c r="AC312" s="65"/>
      <c r="AD312" s="65"/>
      <c r="AE312" s="65"/>
      <c r="AG312" s="93"/>
      <c r="AN312" s="65"/>
      <c r="AO312" s="65"/>
      <c r="AP312" s="65"/>
      <c r="AQ312" s="65"/>
      <c r="AR312" s="65"/>
      <c r="AS312" s="65"/>
      <c r="AT312" s="65"/>
      <c r="AU312" s="65"/>
    </row>
    <row r="313" spans="3:48">
      <c r="C313" s="8"/>
      <c r="D313" s="8"/>
      <c r="AA313" s="65"/>
      <c r="AB313" s="65"/>
      <c r="AC313" s="65"/>
      <c r="AD313" s="65"/>
      <c r="AE313" s="65"/>
      <c r="AG313" s="93"/>
      <c r="AN313" s="65"/>
      <c r="AO313" s="65"/>
      <c r="AP313" s="65"/>
      <c r="AQ313" s="65"/>
      <c r="AR313" s="65"/>
      <c r="AS313" s="65"/>
      <c r="AT313" s="65"/>
      <c r="AU313" s="65"/>
    </row>
    <row r="314" spans="3:48">
      <c r="C314" s="8"/>
      <c r="D314" s="8"/>
      <c r="AA314" s="65"/>
      <c r="AB314" s="65"/>
      <c r="AC314" s="65"/>
      <c r="AD314" s="65"/>
      <c r="AE314" s="65"/>
      <c r="AG314" s="93"/>
      <c r="AN314" s="65"/>
      <c r="AO314" s="65"/>
      <c r="AP314" s="65"/>
      <c r="AQ314" s="65"/>
      <c r="AR314" s="65"/>
      <c r="AS314" s="65"/>
      <c r="AT314" s="65"/>
      <c r="AU314" s="65"/>
    </row>
    <row r="315" spans="3:48">
      <c r="C315" s="8"/>
      <c r="D315" s="8"/>
      <c r="AA315" s="65"/>
      <c r="AB315" s="65"/>
      <c r="AC315" s="65"/>
      <c r="AD315" s="65"/>
      <c r="AE315" s="65"/>
      <c r="AG315" s="93"/>
      <c r="AN315" s="65"/>
      <c r="AO315" s="65"/>
      <c r="AP315" s="65"/>
      <c r="AQ315" s="65"/>
      <c r="AR315" s="65"/>
      <c r="AS315" s="65"/>
      <c r="AT315" s="65"/>
      <c r="AU315" s="65"/>
    </row>
    <row r="316" spans="3:48">
      <c r="C316" s="8"/>
      <c r="D316" s="8"/>
      <c r="AA316" s="65"/>
      <c r="AB316" s="65"/>
      <c r="AC316" s="65"/>
      <c r="AD316" s="65"/>
      <c r="AE316" s="65"/>
      <c r="AG316" s="93"/>
      <c r="AN316" s="65"/>
      <c r="AO316" s="65"/>
      <c r="AP316" s="65"/>
      <c r="AQ316" s="65"/>
      <c r="AR316" s="65"/>
      <c r="AS316" s="65"/>
      <c r="AT316" s="65"/>
      <c r="AU316" s="65"/>
    </row>
    <row r="317" spans="3:48">
      <c r="C317" s="8"/>
      <c r="D317" s="8"/>
      <c r="AA317" s="65"/>
      <c r="AB317" s="65"/>
      <c r="AC317" s="65"/>
      <c r="AD317" s="65"/>
      <c r="AE317" s="65"/>
      <c r="AG317" s="93"/>
      <c r="AN317" s="65"/>
      <c r="AO317" s="65"/>
      <c r="AP317" s="65"/>
      <c r="AQ317" s="65"/>
      <c r="AR317" s="65"/>
      <c r="AS317" s="65"/>
      <c r="AT317" s="65"/>
      <c r="AU317" s="65"/>
    </row>
    <row r="318" spans="3:48">
      <c r="C318" s="8"/>
      <c r="D318" s="8"/>
      <c r="AA318" s="65"/>
      <c r="AB318" s="65"/>
      <c r="AC318" s="65"/>
      <c r="AD318" s="65"/>
      <c r="AE318" s="65"/>
      <c r="AG318" s="93"/>
      <c r="AN318" s="65"/>
      <c r="AO318" s="65"/>
      <c r="AP318" s="65"/>
      <c r="AQ318" s="65"/>
      <c r="AR318" s="65"/>
      <c r="AS318" s="65"/>
      <c r="AT318" s="65"/>
      <c r="AU318" s="65"/>
    </row>
    <row r="319" spans="3:48">
      <c r="C319" s="8"/>
      <c r="D319" s="8"/>
      <c r="AA319" s="65"/>
      <c r="AB319" s="65"/>
      <c r="AC319" s="65"/>
      <c r="AD319" s="65"/>
      <c r="AE319" s="65"/>
      <c r="AG319" s="93"/>
      <c r="AN319" s="65"/>
      <c r="AO319" s="65"/>
      <c r="AP319" s="65"/>
      <c r="AQ319" s="65"/>
      <c r="AR319" s="65"/>
      <c r="AS319" s="65"/>
      <c r="AT319" s="65"/>
      <c r="AU319" s="65"/>
    </row>
    <row r="320" spans="3:48">
      <c r="C320" s="8"/>
      <c r="D320" s="8"/>
      <c r="AA320" s="65"/>
      <c r="AB320" s="65"/>
      <c r="AC320" s="65"/>
      <c r="AD320" s="65"/>
      <c r="AE320" s="65"/>
      <c r="AG320" s="93"/>
      <c r="AN320" s="65"/>
      <c r="AO320" s="65"/>
      <c r="AP320" s="65"/>
      <c r="AQ320" s="65"/>
      <c r="AR320" s="65"/>
      <c r="AS320" s="65"/>
      <c r="AT320" s="65"/>
      <c r="AU320" s="65"/>
    </row>
    <row r="321" spans="3:48">
      <c r="C321" s="8"/>
      <c r="D321" s="8"/>
      <c r="AA321" s="65"/>
      <c r="AB321" s="65"/>
      <c r="AC321" s="65"/>
      <c r="AD321" s="65"/>
      <c r="AE321" s="65"/>
      <c r="AG321" s="93"/>
      <c r="AN321" s="65"/>
      <c r="AO321" s="65"/>
      <c r="AP321" s="65"/>
      <c r="AQ321" s="65"/>
      <c r="AR321" s="65"/>
      <c r="AS321" s="65"/>
      <c r="AT321" s="65"/>
      <c r="AU321" s="65"/>
    </row>
    <row r="322" spans="3:48">
      <c r="C322" s="8"/>
      <c r="D322" s="8"/>
      <c r="AA322" s="65"/>
      <c r="AB322" s="65"/>
      <c r="AC322" s="65"/>
      <c r="AD322" s="65"/>
      <c r="AE322" s="65"/>
      <c r="AG322" s="93"/>
      <c r="AN322" s="65"/>
      <c r="AO322" s="65"/>
      <c r="AP322" s="65"/>
      <c r="AQ322" s="65"/>
      <c r="AR322" s="65"/>
      <c r="AS322" s="65"/>
      <c r="AT322" s="65"/>
      <c r="AU322" s="65"/>
      <c r="AV322" s="65"/>
    </row>
    <row r="323" spans="3:48">
      <c r="C323" s="8"/>
      <c r="D323" s="8"/>
      <c r="AA323" s="65"/>
      <c r="AB323" s="65"/>
      <c r="AC323" s="65"/>
      <c r="AD323" s="65"/>
      <c r="AE323" s="65"/>
      <c r="AG323" s="93"/>
      <c r="AN323" s="65"/>
      <c r="AO323" s="65"/>
      <c r="AP323" s="65"/>
      <c r="AQ323" s="65"/>
      <c r="AR323" s="65"/>
      <c r="AS323" s="65"/>
      <c r="AT323" s="65"/>
      <c r="AU323" s="65"/>
    </row>
    <row r="324" spans="3:48">
      <c r="C324" s="8"/>
      <c r="D324" s="8"/>
      <c r="AA324" s="65"/>
      <c r="AB324" s="65"/>
      <c r="AC324" s="65"/>
      <c r="AD324" s="65"/>
      <c r="AE324" s="65"/>
      <c r="AG324" s="93"/>
      <c r="AN324" s="65"/>
      <c r="AO324" s="65"/>
      <c r="AP324" s="65"/>
      <c r="AQ324" s="65"/>
      <c r="AR324" s="65"/>
      <c r="AS324" s="65"/>
      <c r="AT324" s="65"/>
      <c r="AU324" s="65"/>
    </row>
    <row r="325" spans="3:48">
      <c r="C325" s="8"/>
      <c r="D325" s="8"/>
      <c r="AA325" s="65"/>
      <c r="AB325" s="65"/>
      <c r="AC325" s="65"/>
      <c r="AD325" s="65"/>
      <c r="AE325" s="65"/>
      <c r="AG325" s="93"/>
      <c r="AN325" s="65"/>
      <c r="AO325" s="65"/>
      <c r="AP325" s="65"/>
      <c r="AQ325" s="65"/>
      <c r="AR325" s="65"/>
      <c r="AS325" s="65"/>
      <c r="AT325" s="65"/>
      <c r="AU325" s="65"/>
    </row>
    <row r="326" spans="3:48">
      <c r="C326" s="8"/>
      <c r="D326" s="8"/>
      <c r="AA326" s="65"/>
      <c r="AB326" s="65"/>
      <c r="AC326" s="65"/>
      <c r="AD326" s="65"/>
      <c r="AE326" s="65"/>
      <c r="AG326" s="93"/>
      <c r="AN326" s="65"/>
      <c r="AO326" s="65"/>
      <c r="AP326" s="65"/>
      <c r="AQ326" s="65"/>
      <c r="AR326" s="65"/>
      <c r="AS326" s="65"/>
      <c r="AT326" s="65"/>
      <c r="AU326" s="65"/>
    </row>
    <row r="327" spans="3:48">
      <c r="C327" s="8"/>
      <c r="D327" s="8"/>
      <c r="AA327" s="65"/>
      <c r="AB327" s="65"/>
      <c r="AC327" s="65"/>
      <c r="AD327" s="65"/>
      <c r="AE327" s="65"/>
      <c r="AG327" s="93"/>
      <c r="AN327" s="65"/>
      <c r="AO327" s="65"/>
      <c r="AP327" s="65"/>
      <c r="AQ327" s="65"/>
      <c r="AR327" s="65"/>
      <c r="AS327" s="65"/>
      <c r="AT327" s="65"/>
      <c r="AU327" s="65"/>
    </row>
    <row r="328" spans="3:48">
      <c r="C328" s="8"/>
      <c r="D328" s="8"/>
      <c r="AA328" s="65"/>
      <c r="AB328" s="65"/>
      <c r="AC328" s="65"/>
      <c r="AD328" s="65"/>
      <c r="AE328" s="65"/>
      <c r="AG328" s="93"/>
      <c r="AN328" s="65"/>
      <c r="AO328" s="65"/>
      <c r="AP328" s="65"/>
      <c r="AQ328" s="65"/>
      <c r="AR328" s="65"/>
      <c r="AS328" s="65"/>
      <c r="AT328" s="65"/>
      <c r="AU328" s="65"/>
    </row>
    <row r="329" spans="3:48">
      <c r="C329" s="8"/>
      <c r="D329" s="8"/>
      <c r="AA329" s="65"/>
      <c r="AB329" s="65"/>
      <c r="AC329" s="65"/>
      <c r="AD329" s="65"/>
      <c r="AE329" s="65"/>
      <c r="AG329" s="93"/>
      <c r="AN329" s="65"/>
      <c r="AO329" s="65"/>
      <c r="AP329" s="65"/>
      <c r="AQ329" s="65"/>
      <c r="AR329" s="65"/>
      <c r="AS329" s="65"/>
      <c r="AT329" s="65"/>
      <c r="AU329" s="65"/>
    </row>
    <row r="330" spans="3:48">
      <c r="C330" s="8"/>
      <c r="D330" s="8"/>
      <c r="AA330" s="65"/>
      <c r="AB330" s="65"/>
      <c r="AC330" s="65"/>
      <c r="AD330" s="65"/>
      <c r="AE330" s="65"/>
      <c r="AG330" s="93"/>
      <c r="AN330" s="65"/>
      <c r="AO330" s="65"/>
      <c r="AP330" s="65"/>
      <c r="AQ330" s="65"/>
      <c r="AR330" s="65"/>
      <c r="AS330" s="65"/>
      <c r="AT330" s="65"/>
      <c r="AU330" s="65"/>
    </row>
    <row r="331" spans="3:48">
      <c r="C331" s="8"/>
      <c r="D331" s="8"/>
      <c r="AA331" s="65"/>
      <c r="AB331" s="65"/>
      <c r="AC331" s="65"/>
      <c r="AD331" s="65"/>
      <c r="AE331" s="65"/>
      <c r="AG331" s="93"/>
      <c r="AN331" s="65"/>
      <c r="AO331" s="65"/>
      <c r="AP331" s="65"/>
      <c r="AQ331" s="65"/>
      <c r="AR331" s="65"/>
      <c r="AS331" s="65"/>
      <c r="AT331" s="65"/>
      <c r="AU331" s="65"/>
    </row>
    <row r="332" spans="3:48">
      <c r="C332" s="8"/>
      <c r="D332" s="8"/>
      <c r="AA332" s="65"/>
      <c r="AB332" s="65"/>
      <c r="AC332" s="65"/>
      <c r="AD332" s="65"/>
      <c r="AE332" s="65"/>
      <c r="AG332" s="93"/>
      <c r="AN332" s="65"/>
      <c r="AO332" s="65"/>
      <c r="AP332" s="65"/>
      <c r="AQ332" s="65"/>
      <c r="AR332" s="65"/>
      <c r="AS332" s="65"/>
      <c r="AT332" s="65"/>
      <c r="AU332" s="65"/>
    </row>
    <row r="333" spans="3:48">
      <c r="C333" s="8"/>
      <c r="D333" s="8"/>
      <c r="AA333" s="65"/>
      <c r="AB333" s="65"/>
      <c r="AC333" s="65"/>
      <c r="AD333" s="65"/>
      <c r="AE333" s="65"/>
      <c r="AG333" s="93"/>
      <c r="AN333" s="65"/>
      <c r="AO333" s="65"/>
      <c r="AP333" s="65"/>
      <c r="AQ333" s="65"/>
      <c r="AR333" s="65"/>
      <c r="AS333" s="65"/>
      <c r="AT333" s="65"/>
      <c r="AU333" s="65"/>
    </row>
    <row r="334" spans="3:48">
      <c r="C334" s="8"/>
      <c r="D334" s="8"/>
      <c r="AA334" s="65"/>
      <c r="AB334" s="65"/>
      <c r="AC334" s="65"/>
      <c r="AD334" s="65"/>
      <c r="AE334" s="65"/>
      <c r="AG334" s="93"/>
      <c r="AN334" s="65"/>
      <c r="AO334" s="65"/>
      <c r="AP334" s="65"/>
      <c r="AQ334" s="65"/>
      <c r="AR334" s="65"/>
      <c r="AS334" s="65"/>
      <c r="AT334" s="65"/>
      <c r="AU334" s="65"/>
    </row>
    <row r="335" spans="3:48">
      <c r="C335" s="8"/>
      <c r="D335" s="8"/>
      <c r="AA335" s="65"/>
      <c r="AB335" s="65"/>
      <c r="AC335" s="65"/>
      <c r="AD335" s="65"/>
      <c r="AE335" s="65"/>
      <c r="AG335" s="93"/>
      <c r="AN335" s="65"/>
      <c r="AO335" s="65"/>
      <c r="AP335" s="65"/>
      <c r="AQ335" s="65"/>
      <c r="AR335" s="65"/>
      <c r="AS335" s="65"/>
      <c r="AT335" s="65"/>
      <c r="AU335" s="65"/>
    </row>
    <row r="336" spans="3:48">
      <c r="C336" s="8"/>
      <c r="D336" s="8"/>
      <c r="AA336" s="65"/>
      <c r="AB336" s="65"/>
      <c r="AC336" s="65"/>
      <c r="AD336" s="65"/>
      <c r="AE336" s="65"/>
      <c r="AG336" s="93"/>
      <c r="AN336" s="65"/>
      <c r="AO336" s="65"/>
      <c r="AP336" s="65"/>
      <c r="AQ336" s="65"/>
      <c r="AR336" s="65"/>
      <c r="AS336" s="65"/>
      <c r="AT336" s="65"/>
      <c r="AU336" s="65"/>
      <c r="AV336" s="65"/>
    </row>
    <row r="337" spans="3:47">
      <c r="C337" s="8"/>
      <c r="D337" s="8"/>
      <c r="AA337" s="65"/>
      <c r="AB337" s="65"/>
      <c r="AC337" s="65"/>
      <c r="AD337" s="65"/>
      <c r="AE337" s="65"/>
      <c r="AG337" s="93"/>
      <c r="AN337" s="65"/>
      <c r="AO337" s="65"/>
      <c r="AP337" s="65"/>
      <c r="AQ337" s="65"/>
      <c r="AR337" s="65"/>
      <c r="AS337" s="65"/>
      <c r="AT337" s="65"/>
      <c r="AU337" s="65"/>
    </row>
    <row r="338" spans="3:47">
      <c r="C338" s="8"/>
      <c r="D338" s="8"/>
      <c r="AA338" s="65"/>
      <c r="AB338" s="65"/>
      <c r="AC338" s="65"/>
      <c r="AD338" s="65"/>
      <c r="AE338" s="65"/>
      <c r="AG338" s="93"/>
      <c r="AN338" s="65"/>
      <c r="AO338" s="65"/>
      <c r="AP338" s="65"/>
      <c r="AQ338" s="65"/>
      <c r="AR338" s="65"/>
      <c r="AS338" s="65"/>
      <c r="AT338" s="65"/>
      <c r="AU338" s="65"/>
    </row>
    <row r="339" spans="3:47">
      <c r="C339" s="8"/>
      <c r="D339" s="8"/>
      <c r="AA339" s="65"/>
      <c r="AB339" s="65"/>
      <c r="AC339" s="65"/>
      <c r="AD339" s="65"/>
      <c r="AE339" s="65"/>
      <c r="AG339" s="93"/>
      <c r="AN339" s="65"/>
      <c r="AO339" s="65"/>
      <c r="AP339" s="65"/>
      <c r="AQ339" s="65"/>
      <c r="AR339" s="65"/>
      <c r="AS339" s="65"/>
      <c r="AT339" s="65"/>
      <c r="AU339" s="65"/>
    </row>
    <row r="340" spans="3:47">
      <c r="C340" s="8"/>
      <c r="D340" s="8"/>
      <c r="AA340" s="65"/>
      <c r="AB340" s="65"/>
      <c r="AC340" s="65"/>
      <c r="AD340" s="65"/>
      <c r="AE340" s="65"/>
      <c r="AG340" s="93"/>
      <c r="AN340" s="65"/>
      <c r="AO340" s="65"/>
      <c r="AP340" s="65"/>
      <c r="AQ340" s="65"/>
      <c r="AR340" s="65"/>
      <c r="AS340" s="65"/>
      <c r="AT340" s="65"/>
      <c r="AU340" s="65"/>
    </row>
    <row r="341" spans="3:47">
      <c r="C341" s="8"/>
      <c r="D341" s="8"/>
      <c r="AA341" s="65"/>
      <c r="AB341" s="65"/>
      <c r="AC341" s="65"/>
      <c r="AD341" s="65"/>
      <c r="AE341" s="65"/>
      <c r="AG341" s="93"/>
      <c r="AN341" s="65"/>
      <c r="AO341" s="65"/>
      <c r="AP341" s="65"/>
      <c r="AQ341" s="65"/>
      <c r="AR341" s="65"/>
      <c r="AS341" s="65"/>
      <c r="AT341" s="65"/>
      <c r="AU341" s="65"/>
    </row>
    <row r="342" spans="3:47">
      <c r="C342" s="8"/>
      <c r="D342" s="8"/>
      <c r="AA342" s="65"/>
      <c r="AB342" s="65"/>
      <c r="AC342" s="65"/>
      <c r="AD342" s="65"/>
      <c r="AE342" s="65"/>
      <c r="AG342" s="93"/>
      <c r="AN342" s="65"/>
      <c r="AO342" s="65"/>
      <c r="AP342" s="65"/>
      <c r="AQ342" s="65"/>
      <c r="AR342" s="65"/>
      <c r="AS342" s="65"/>
      <c r="AT342" s="65"/>
      <c r="AU342" s="65"/>
    </row>
    <row r="343" spans="3:47">
      <c r="C343" s="8"/>
      <c r="D343" s="8"/>
      <c r="AA343" s="65"/>
      <c r="AB343" s="65"/>
      <c r="AC343" s="65"/>
      <c r="AD343" s="65"/>
      <c r="AE343" s="65"/>
      <c r="AG343" s="93"/>
      <c r="AN343" s="65"/>
      <c r="AO343" s="65"/>
      <c r="AP343" s="65"/>
      <c r="AQ343" s="65"/>
      <c r="AR343" s="65"/>
      <c r="AS343" s="65"/>
      <c r="AT343" s="65"/>
      <c r="AU343" s="65"/>
    </row>
    <row r="344" spans="3:47">
      <c r="C344" s="8"/>
      <c r="D344" s="8"/>
      <c r="AA344" s="65"/>
      <c r="AB344" s="65"/>
      <c r="AC344" s="65"/>
      <c r="AD344" s="65"/>
      <c r="AE344" s="65"/>
      <c r="AG344" s="93"/>
      <c r="AN344" s="65"/>
      <c r="AO344" s="65"/>
      <c r="AP344" s="65"/>
      <c r="AQ344" s="65"/>
      <c r="AR344" s="65"/>
      <c r="AS344" s="65"/>
      <c r="AT344" s="65"/>
      <c r="AU344" s="65"/>
    </row>
    <row r="345" spans="3:47">
      <c r="C345" s="8"/>
      <c r="D345" s="8"/>
      <c r="AA345" s="65"/>
      <c r="AB345" s="65"/>
      <c r="AC345" s="65"/>
      <c r="AD345" s="65"/>
      <c r="AE345" s="65"/>
      <c r="AG345" s="93"/>
      <c r="AN345" s="65"/>
      <c r="AO345" s="65"/>
      <c r="AP345" s="65"/>
      <c r="AQ345" s="65"/>
      <c r="AR345" s="65"/>
      <c r="AS345" s="65"/>
      <c r="AT345" s="65"/>
      <c r="AU345" s="65"/>
    </row>
    <row r="346" spans="3:47">
      <c r="C346" s="8"/>
      <c r="D346" s="8"/>
      <c r="AA346" s="65"/>
      <c r="AB346" s="65"/>
      <c r="AC346" s="65"/>
      <c r="AD346" s="65"/>
      <c r="AE346" s="65"/>
      <c r="AG346" s="93"/>
      <c r="AN346" s="65"/>
      <c r="AO346" s="65"/>
      <c r="AP346" s="65"/>
      <c r="AQ346" s="65"/>
      <c r="AR346" s="65"/>
      <c r="AS346" s="65"/>
      <c r="AT346" s="65"/>
      <c r="AU346" s="65"/>
    </row>
    <row r="347" spans="3:47">
      <c r="C347" s="8"/>
      <c r="D347" s="8"/>
      <c r="AA347" s="65"/>
      <c r="AB347" s="65"/>
      <c r="AC347" s="65"/>
      <c r="AD347" s="65"/>
      <c r="AE347" s="65"/>
      <c r="AG347" s="93"/>
      <c r="AN347" s="65"/>
      <c r="AO347" s="65"/>
      <c r="AP347" s="65"/>
      <c r="AQ347" s="65"/>
      <c r="AR347" s="65"/>
      <c r="AS347" s="65"/>
      <c r="AT347" s="65"/>
      <c r="AU347" s="65"/>
    </row>
    <row r="348" spans="3:47">
      <c r="C348" s="8"/>
      <c r="D348" s="8"/>
      <c r="AA348" s="65"/>
      <c r="AB348" s="65"/>
      <c r="AC348" s="65"/>
      <c r="AD348" s="65"/>
      <c r="AE348" s="65"/>
      <c r="AG348" s="93"/>
      <c r="AN348" s="65"/>
      <c r="AO348" s="65"/>
      <c r="AP348" s="65"/>
      <c r="AQ348" s="65"/>
      <c r="AR348" s="65"/>
      <c r="AS348" s="65"/>
      <c r="AT348" s="65"/>
      <c r="AU348" s="65"/>
    </row>
    <row r="349" spans="3:47">
      <c r="C349" s="8"/>
      <c r="D349" s="8"/>
      <c r="AA349" s="65"/>
      <c r="AB349" s="65"/>
      <c r="AC349" s="65"/>
      <c r="AD349" s="65"/>
      <c r="AE349" s="65"/>
      <c r="AG349" s="93"/>
      <c r="AN349" s="65"/>
      <c r="AO349" s="65"/>
      <c r="AP349" s="65"/>
      <c r="AQ349" s="65"/>
      <c r="AR349" s="65"/>
      <c r="AS349" s="65"/>
      <c r="AT349" s="65"/>
      <c r="AU349" s="65"/>
    </row>
    <row r="350" spans="3:47">
      <c r="C350" s="8"/>
      <c r="D350" s="8"/>
      <c r="AA350" s="65"/>
      <c r="AB350" s="65"/>
      <c r="AC350" s="65"/>
      <c r="AD350" s="65"/>
      <c r="AE350" s="65"/>
      <c r="AG350" s="93"/>
      <c r="AN350" s="65"/>
      <c r="AO350" s="65"/>
      <c r="AP350" s="65"/>
      <c r="AQ350" s="65"/>
      <c r="AR350" s="65"/>
      <c r="AS350" s="65"/>
      <c r="AT350" s="65"/>
      <c r="AU350" s="65"/>
    </row>
    <row r="351" spans="3:47">
      <c r="C351" s="8"/>
      <c r="D351" s="8"/>
      <c r="AA351" s="65"/>
      <c r="AB351" s="65"/>
      <c r="AC351" s="65"/>
      <c r="AD351" s="65"/>
      <c r="AE351" s="65"/>
      <c r="AG351" s="93"/>
      <c r="AN351" s="65"/>
      <c r="AO351" s="65"/>
      <c r="AP351" s="65"/>
      <c r="AQ351" s="65"/>
      <c r="AR351" s="65"/>
      <c r="AS351" s="65"/>
      <c r="AT351" s="65"/>
      <c r="AU351" s="65"/>
    </row>
    <row r="352" spans="3:47">
      <c r="C352" s="8"/>
      <c r="D352" s="8"/>
      <c r="AA352" s="65"/>
      <c r="AB352" s="65"/>
      <c r="AC352" s="65"/>
      <c r="AD352" s="65"/>
      <c r="AE352" s="65"/>
      <c r="AG352" s="93"/>
      <c r="AN352" s="65"/>
      <c r="AO352" s="65"/>
      <c r="AP352" s="65"/>
      <c r="AQ352" s="65"/>
      <c r="AR352" s="65"/>
      <c r="AS352" s="65"/>
      <c r="AT352" s="65"/>
      <c r="AU352" s="65"/>
    </row>
    <row r="353" spans="3:64">
      <c r="C353" s="8"/>
      <c r="D353" s="8"/>
      <c r="AA353" s="65"/>
      <c r="AB353" s="65"/>
      <c r="AC353" s="65"/>
      <c r="AD353" s="65"/>
      <c r="AE353" s="65"/>
      <c r="AG353" s="93"/>
      <c r="AN353" s="65"/>
      <c r="AO353" s="65"/>
      <c r="AP353" s="65"/>
      <c r="AQ353" s="65"/>
      <c r="AR353" s="65"/>
      <c r="AS353" s="65"/>
      <c r="AT353" s="65"/>
      <c r="AU353" s="65"/>
    </row>
    <row r="354" spans="3:64">
      <c r="C354" s="8"/>
      <c r="D354" s="8"/>
      <c r="AA354" s="65"/>
      <c r="AB354" s="65"/>
      <c r="AC354" s="65"/>
      <c r="AD354" s="65"/>
      <c r="AE354" s="65"/>
      <c r="AG354" s="93"/>
      <c r="AN354" s="65"/>
      <c r="AO354" s="65"/>
      <c r="AP354" s="65"/>
      <c r="AQ354" s="65"/>
      <c r="AR354" s="65"/>
      <c r="AS354" s="65"/>
      <c r="AT354" s="65"/>
      <c r="AU354" s="65"/>
      <c r="AV354" s="65"/>
    </row>
    <row r="355" spans="3:64">
      <c r="C355" s="8"/>
      <c r="D355" s="8"/>
      <c r="AA355" s="65"/>
      <c r="AB355" s="65"/>
      <c r="AC355" s="65"/>
      <c r="AD355" s="65"/>
      <c r="AE355" s="65"/>
      <c r="AG355" s="93"/>
      <c r="AN355" s="65"/>
      <c r="AO355" s="65"/>
      <c r="AP355" s="65"/>
      <c r="AQ355" s="65"/>
      <c r="AR355" s="65"/>
      <c r="AS355" s="65"/>
      <c r="AT355" s="65"/>
      <c r="AU355" s="65"/>
    </row>
    <row r="356" spans="3:64">
      <c r="C356" s="8"/>
      <c r="D356" s="8"/>
      <c r="AA356" s="65"/>
      <c r="AB356" s="65"/>
      <c r="AC356" s="65"/>
      <c r="AD356" s="65"/>
      <c r="AE356" s="65"/>
      <c r="AG356" s="93"/>
      <c r="AN356" s="65"/>
      <c r="AO356" s="65"/>
      <c r="AP356" s="65"/>
      <c r="AQ356" s="65"/>
      <c r="AR356" s="65"/>
      <c r="AS356" s="65"/>
      <c r="AT356" s="65"/>
      <c r="AU356" s="65"/>
    </row>
    <row r="357" spans="3:64">
      <c r="C357" s="8"/>
      <c r="D357" s="8"/>
      <c r="AA357" s="65"/>
      <c r="AB357" s="65"/>
      <c r="AC357" s="65"/>
      <c r="AD357" s="65"/>
      <c r="AE357" s="65"/>
      <c r="AG357" s="93"/>
      <c r="AN357" s="65"/>
      <c r="AO357" s="65"/>
      <c r="AP357" s="65"/>
      <c r="AQ357" s="65"/>
      <c r="AR357" s="65"/>
      <c r="AS357" s="65"/>
      <c r="AT357" s="65"/>
      <c r="AU357" s="65"/>
    </row>
    <row r="358" spans="3:64">
      <c r="C358" s="8"/>
      <c r="D358" s="8"/>
      <c r="AA358" s="65"/>
      <c r="AB358" s="65"/>
      <c r="AC358" s="65"/>
      <c r="AD358" s="65"/>
      <c r="AE358" s="65"/>
      <c r="AG358" s="93"/>
      <c r="AN358" s="65"/>
      <c r="AO358" s="65"/>
      <c r="AP358" s="65"/>
      <c r="AQ358" s="65"/>
      <c r="AR358" s="65"/>
      <c r="AS358" s="65"/>
      <c r="AT358" s="65"/>
      <c r="AU358" s="65"/>
    </row>
    <row r="359" spans="3:64">
      <c r="C359" s="8"/>
      <c r="D359" s="8"/>
      <c r="AA359" s="65"/>
      <c r="AB359" s="65"/>
      <c r="AC359" s="65"/>
      <c r="AD359" s="65"/>
      <c r="AE359" s="65"/>
      <c r="AG359" s="93"/>
      <c r="AN359" s="65"/>
      <c r="AO359" s="65"/>
      <c r="AP359" s="65"/>
      <c r="AQ359" s="65"/>
      <c r="AR359" s="65"/>
      <c r="AS359" s="65"/>
      <c r="AT359" s="65"/>
      <c r="AU359" s="65"/>
    </row>
    <row r="360" spans="3:64">
      <c r="C360" s="8"/>
      <c r="D360" s="8"/>
      <c r="AA360" s="65"/>
      <c r="AB360" s="65"/>
      <c r="AC360" s="65"/>
      <c r="AD360" s="65"/>
      <c r="AE360" s="65"/>
      <c r="AG360" s="93"/>
      <c r="AN360" s="65"/>
      <c r="AO360" s="65"/>
      <c r="AP360" s="65"/>
      <c r="AQ360" s="65"/>
      <c r="AR360" s="65"/>
      <c r="AS360" s="65"/>
      <c r="AT360" s="65"/>
      <c r="AU360" s="65"/>
    </row>
    <row r="361" spans="3:64">
      <c r="C361" s="8"/>
      <c r="D361" s="8"/>
      <c r="AA361" s="65"/>
      <c r="AB361" s="65"/>
      <c r="AC361" s="65"/>
      <c r="AD361" s="65"/>
      <c r="AE361" s="65"/>
      <c r="AG361" s="93"/>
      <c r="AN361" s="65"/>
      <c r="AO361" s="65"/>
      <c r="AP361" s="65"/>
      <c r="AQ361" s="65"/>
      <c r="AR361" s="65"/>
      <c r="AS361" s="65"/>
      <c r="AT361" s="65"/>
      <c r="AU361" s="65"/>
    </row>
    <row r="362" spans="3:64">
      <c r="C362" s="8"/>
      <c r="D362" s="8"/>
      <c r="AA362" s="65"/>
      <c r="AB362" s="65"/>
      <c r="AC362" s="65"/>
      <c r="AD362" s="65"/>
      <c r="AE362" s="65"/>
      <c r="AG362" s="93"/>
      <c r="AN362" s="65"/>
      <c r="AO362" s="65"/>
      <c r="AP362" s="65"/>
      <c r="AQ362" s="65"/>
      <c r="AR362" s="65"/>
      <c r="AS362" s="65"/>
      <c r="AT362" s="65"/>
      <c r="AU362" s="65"/>
    </row>
    <row r="363" spans="3:64">
      <c r="C363" s="8"/>
      <c r="D363" s="8"/>
      <c r="AA363" s="65"/>
      <c r="AB363" s="65"/>
      <c r="AC363" s="65"/>
      <c r="AD363" s="65"/>
      <c r="AE363" s="65"/>
      <c r="AG363" s="93"/>
      <c r="AN363" s="65"/>
      <c r="AO363" s="65"/>
      <c r="AP363" s="65"/>
      <c r="AQ363" s="65"/>
      <c r="AR363" s="65"/>
      <c r="AS363" s="65"/>
      <c r="AT363" s="65"/>
      <c r="AU363" s="65"/>
    </row>
    <row r="364" spans="3:64">
      <c r="C364" s="8"/>
      <c r="D364" s="8"/>
      <c r="AA364" s="65"/>
      <c r="AB364" s="65"/>
      <c r="AC364" s="65"/>
      <c r="AD364" s="65"/>
      <c r="AE364" s="65"/>
      <c r="AG364" s="93"/>
      <c r="AN364" s="65"/>
      <c r="AO364" s="65"/>
      <c r="AP364" s="65"/>
      <c r="AQ364" s="65"/>
      <c r="AR364" s="65"/>
      <c r="AS364" s="65"/>
      <c r="AT364" s="65"/>
      <c r="AU364" s="65"/>
    </row>
    <row r="365" spans="3:64">
      <c r="C365" s="8"/>
      <c r="D365" s="8"/>
      <c r="AA365" s="65"/>
      <c r="AB365" s="65"/>
      <c r="AC365" s="65"/>
      <c r="AD365" s="65"/>
      <c r="AE365" s="65"/>
      <c r="AG365" s="93"/>
      <c r="AN365" s="65"/>
      <c r="AO365" s="65"/>
      <c r="AP365" s="65"/>
      <c r="AQ365" s="65"/>
      <c r="AR365" s="65"/>
      <c r="AS365" s="65"/>
      <c r="AT365" s="65"/>
      <c r="AU365" s="65"/>
    </row>
    <row r="366" spans="3:64">
      <c r="C366" s="8"/>
      <c r="D366" s="8"/>
      <c r="AA366" s="65"/>
      <c r="AB366" s="65"/>
      <c r="AC366" s="65"/>
      <c r="AD366" s="65"/>
      <c r="AE366" s="65"/>
      <c r="AG366" s="93"/>
      <c r="AN366" s="65"/>
      <c r="AO366" s="65"/>
      <c r="AP366" s="65"/>
      <c r="AQ366" s="65"/>
      <c r="AR366" s="65"/>
      <c r="AS366" s="65"/>
      <c r="AT366" s="65"/>
      <c r="AU366" s="65"/>
    </row>
    <row r="367" spans="3:64">
      <c r="C367" s="8"/>
      <c r="D367" s="8"/>
      <c r="AA367" s="65"/>
      <c r="AB367" s="65"/>
      <c r="AC367" s="65"/>
      <c r="AD367" s="65"/>
      <c r="AE367" s="65"/>
      <c r="AG367" s="93"/>
      <c r="AN367" s="65"/>
      <c r="AO367" s="65"/>
      <c r="AP367" s="65"/>
      <c r="AQ367" s="65"/>
      <c r="AR367" s="65"/>
      <c r="AS367" s="65"/>
      <c r="AT367" s="65"/>
      <c r="AU367" s="65"/>
    </row>
    <row r="368" spans="3:64">
      <c r="C368" s="8"/>
      <c r="D368" s="8"/>
      <c r="AA368" s="65"/>
      <c r="AB368" s="65"/>
      <c r="AC368" s="65"/>
      <c r="AD368" s="65"/>
      <c r="AE368" s="65"/>
      <c r="AG368" s="93"/>
      <c r="AN368" s="65"/>
      <c r="AO368" s="65"/>
      <c r="AP368" s="65"/>
      <c r="AQ368" s="65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</row>
    <row r="369" spans="3:47">
      <c r="C369" s="8"/>
      <c r="D369" s="8"/>
      <c r="AA369" s="65"/>
      <c r="AB369" s="65"/>
      <c r="AC369" s="65"/>
      <c r="AD369" s="65"/>
      <c r="AE369" s="65"/>
      <c r="AG369" s="93"/>
      <c r="AN369" s="65"/>
      <c r="AO369" s="65"/>
      <c r="AP369" s="65"/>
      <c r="AQ369" s="65"/>
      <c r="AR369" s="65"/>
      <c r="AS369" s="65"/>
      <c r="AT369" s="65"/>
      <c r="AU369" s="65"/>
    </row>
    <row r="370" spans="3:47">
      <c r="C370" s="8"/>
      <c r="D370" s="8"/>
      <c r="AA370" s="65"/>
      <c r="AB370" s="65"/>
      <c r="AC370" s="65"/>
      <c r="AD370" s="65"/>
      <c r="AE370" s="65"/>
      <c r="AG370" s="93"/>
      <c r="AN370" s="65"/>
      <c r="AO370" s="65"/>
      <c r="AP370" s="65"/>
      <c r="AQ370" s="65"/>
      <c r="AR370" s="65"/>
      <c r="AS370" s="65"/>
      <c r="AT370" s="65"/>
      <c r="AU370" s="65"/>
    </row>
    <row r="371" spans="3:47">
      <c r="C371" s="8"/>
      <c r="D371" s="8"/>
      <c r="AA371" s="65"/>
      <c r="AB371" s="65"/>
      <c r="AC371" s="65"/>
      <c r="AD371" s="65"/>
      <c r="AE371" s="65"/>
      <c r="AG371" s="93"/>
      <c r="AN371" s="65"/>
      <c r="AO371" s="65"/>
      <c r="AP371" s="65"/>
      <c r="AQ371" s="65"/>
      <c r="AR371" s="65"/>
      <c r="AS371" s="65"/>
      <c r="AT371" s="65"/>
      <c r="AU371" s="65"/>
    </row>
    <row r="372" spans="3:47">
      <c r="C372" s="8"/>
      <c r="D372" s="8"/>
      <c r="AA372" s="65"/>
      <c r="AB372" s="65"/>
      <c r="AC372" s="65"/>
      <c r="AD372" s="65"/>
      <c r="AE372" s="65"/>
      <c r="AG372" s="93"/>
      <c r="AN372" s="65"/>
      <c r="AO372" s="65"/>
      <c r="AP372" s="65"/>
      <c r="AQ372" s="65"/>
      <c r="AR372" s="65"/>
      <c r="AS372" s="65"/>
      <c r="AT372" s="65"/>
      <c r="AU372" s="65"/>
    </row>
    <row r="373" spans="3:47">
      <c r="C373" s="8"/>
      <c r="D373" s="8"/>
      <c r="AA373" s="65"/>
      <c r="AB373" s="65"/>
      <c r="AC373" s="65"/>
      <c r="AD373" s="65"/>
      <c r="AE373" s="65"/>
      <c r="AG373" s="93"/>
      <c r="AN373" s="65"/>
      <c r="AO373" s="65"/>
      <c r="AP373" s="65"/>
      <c r="AQ373" s="65"/>
      <c r="AR373" s="65"/>
      <c r="AS373" s="65"/>
      <c r="AT373" s="65"/>
      <c r="AU373" s="65"/>
    </row>
    <row r="374" spans="3:47">
      <c r="C374" s="8"/>
      <c r="D374" s="8"/>
      <c r="AA374" s="65"/>
      <c r="AB374" s="65"/>
      <c r="AC374" s="65"/>
      <c r="AD374" s="65"/>
      <c r="AE374" s="65"/>
      <c r="AG374" s="93"/>
      <c r="AN374" s="65"/>
      <c r="AO374" s="65"/>
      <c r="AP374" s="65"/>
      <c r="AQ374" s="65"/>
      <c r="AR374" s="65"/>
      <c r="AS374" s="65"/>
      <c r="AT374" s="65"/>
      <c r="AU374" s="65"/>
    </row>
    <row r="375" spans="3:47">
      <c r="C375" s="8"/>
      <c r="D375" s="8"/>
      <c r="AA375" s="65"/>
      <c r="AB375" s="65"/>
      <c r="AC375" s="65"/>
      <c r="AD375" s="65"/>
      <c r="AE375" s="65"/>
      <c r="AG375" s="93"/>
      <c r="AN375" s="65"/>
      <c r="AO375" s="65"/>
      <c r="AP375" s="65"/>
      <c r="AQ375" s="65"/>
      <c r="AR375" s="65"/>
      <c r="AS375" s="65"/>
      <c r="AT375" s="65"/>
      <c r="AU375" s="65"/>
    </row>
    <row r="376" spans="3:47">
      <c r="C376" s="8"/>
      <c r="D376" s="8"/>
      <c r="AA376" s="65"/>
      <c r="AB376" s="65"/>
      <c r="AC376" s="65"/>
      <c r="AD376" s="65"/>
      <c r="AE376" s="65"/>
      <c r="AG376" s="93"/>
      <c r="AN376" s="65"/>
      <c r="AO376" s="65"/>
      <c r="AP376" s="65"/>
      <c r="AQ376" s="65"/>
      <c r="AR376" s="65"/>
      <c r="AS376" s="65"/>
      <c r="AT376" s="65"/>
      <c r="AU376" s="65"/>
    </row>
    <row r="377" spans="3:47">
      <c r="C377" s="8"/>
      <c r="D377" s="8"/>
      <c r="AA377" s="65"/>
      <c r="AB377" s="65"/>
      <c r="AC377" s="65"/>
      <c r="AD377" s="65"/>
      <c r="AE377" s="65"/>
      <c r="AG377" s="93"/>
      <c r="AN377" s="65"/>
      <c r="AO377" s="65"/>
      <c r="AP377" s="65"/>
      <c r="AQ377" s="65"/>
      <c r="AR377" s="65"/>
      <c r="AS377" s="65"/>
      <c r="AT377" s="65"/>
      <c r="AU377" s="65"/>
    </row>
    <row r="378" spans="3:47">
      <c r="C378" s="8"/>
      <c r="D378" s="8"/>
      <c r="AA378" s="65"/>
      <c r="AB378" s="65"/>
      <c r="AC378" s="65"/>
      <c r="AD378" s="65"/>
      <c r="AE378" s="65"/>
      <c r="AG378" s="93"/>
      <c r="AN378" s="65"/>
      <c r="AO378" s="65"/>
      <c r="AP378" s="65"/>
      <c r="AQ378" s="65"/>
      <c r="AR378" s="65"/>
      <c r="AS378" s="65"/>
      <c r="AT378" s="65"/>
      <c r="AU378" s="65"/>
    </row>
    <row r="379" spans="3:47">
      <c r="C379" s="8"/>
      <c r="D379" s="8"/>
      <c r="AA379" s="65"/>
      <c r="AB379" s="65"/>
      <c r="AC379" s="65"/>
      <c r="AD379" s="65"/>
      <c r="AE379" s="65"/>
      <c r="AG379" s="93"/>
      <c r="AN379" s="65"/>
      <c r="AO379" s="65"/>
      <c r="AP379" s="65"/>
      <c r="AQ379" s="65"/>
      <c r="AR379" s="65"/>
      <c r="AS379" s="65"/>
      <c r="AT379" s="65"/>
      <c r="AU379" s="65"/>
    </row>
    <row r="380" spans="3:47">
      <c r="C380" s="8"/>
      <c r="D380" s="8"/>
      <c r="AA380" s="65"/>
      <c r="AB380" s="65"/>
      <c r="AC380" s="65"/>
      <c r="AD380" s="65"/>
      <c r="AE380" s="65"/>
      <c r="AG380" s="93"/>
      <c r="AN380" s="65"/>
      <c r="AO380" s="65"/>
      <c r="AP380" s="65"/>
      <c r="AQ380" s="65"/>
      <c r="AR380" s="65"/>
      <c r="AS380" s="65"/>
      <c r="AT380" s="65"/>
      <c r="AU380" s="65"/>
    </row>
    <row r="381" spans="3:47">
      <c r="C381" s="8"/>
      <c r="D381" s="8"/>
      <c r="AA381" s="65"/>
      <c r="AB381" s="65"/>
      <c r="AC381" s="65"/>
      <c r="AD381" s="65"/>
      <c r="AE381" s="65"/>
      <c r="AG381" s="93"/>
      <c r="AN381" s="65"/>
      <c r="AO381" s="65"/>
      <c r="AP381" s="65"/>
      <c r="AQ381" s="65"/>
      <c r="AR381" s="65"/>
      <c r="AS381" s="65"/>
      <c r="AT381" s="65"/>
      <c r="AU381" s="65"/>
    </row>
    <row r="382" spans="3:47">
      <c r="C382" s="8"/>
      <c r="D382" s="8"/>
      <c r="AA382" s="65"/>
      <c r="AB382" s="65"/>
      <c r="AC382" s="65"/>
      <c r="AD382" s="65"/>
      <c r="AE382" s="65"/>
      <c r="AG382" s="93"/>
      <c r="AN382" s="65"/>
      <c r="AO382" s="65"/>
      <c r="AP382" s="65"/>
      <c r="AQ382" s="65"/>
      <c r="AR382" s="65"/>
      <c r="AS382" s="65"/>
      <c r="AT382" s="65"/>
      <c r="AU382" s="65"/>
    </row>
    <row r="383" spans="3:47">
      <c r="C383" s="8"/>
      <c r="D383" s="8"/>
      <c r="AA383" s="65"/>
      <c r="AB383" s="65"/>
      <c r="AC383" s="65"/>
      <c r="AD383" s="65"/>
      <c r="AE383" s="65"/>
      <c r="AG383" s="93"/>
      <c r="AN383" s="65"/>
      <c r="AO383" s="65"/>
      <c r="AP383" s="65"/>
      <c r="AQ383" s="65"/>
      <c r="AR383" s="65"/>
      <c r="AS383" s="65"/>
      <c r="AT383" s="65"/>
      <c r="AU383" s="65"/>
    </row>
    <row r="384" spans="3:47">
      <c r="C384" s="8"/>
      <c r="D384" s="8"/>
      <c r="AA384" s="65"/>
      <c r="AB384" s="65"/>
      <c r="AC384" s="65"/>
      <c r="AD384" s="65"/>
      <c r="AE384" s="65"/>
      <c r="AG384" s="93"/>
      <c r="AN384" s="65"/>
      <c r="AO384" s="65"/>
      <c r="AP384" s="65"/>
      <c r="AQ384" s="65"/>
      <c r="AR384" s="65"/>
      <c r="AS384" s="65"/>
      <c r="AT384" s="65"/>
      <c r="AU384" s="65"/>
    </row>
    <row r="385" spans="3:64">
      <c r="C385" s="8"/>
      <c r="D385" s="8"/>
      <c r="AA385" s="65"/>
      <c r="AB385" s="65"/>
      <c r="AC385" s="65"/>
      <c r="AD385" s="65"/>
      <c r="AE385" s="65"/>
      <c r="AG385" s="93"/>
      <c r="AN385" s="65"/>
      <c r="AO385" s="65"/>
      <c r="AP385" s="65"/>
      <c r="AQ385" s="65"/>
      <c r="AR385" s="65"/>
      <c r="AS385" s="65"/>
      <c r="AT385" s="65"/>
      <c r="AU385" s="65"/>
    </row>
    <row r="386" spans="3:64">
      <c r="C386" s="8"/>
      <c r="D386" s="8"/>
      <c r="AA386" s="65"/>
      <c r="AB386" s="65"/>
      <c r="AC386" s="65"/>
      <c r="AD386" s="65"/>
      <c r="AE386" s="65"/>
      <c r="AG386" s="93"/>
      <c r="AN386" s="65"/>
      <c r="AO386" s="65"/>
      <c r="AP386" s="65"/>
      <c r="AQ386" s="65"/>
      <c r="AR386" s="65"/>
      <c r="AS386" s="65"/>
      <c r="AT386" s="65"/>
      <c r="AU386" s="65"/>
    </row>
    <row r="387" spans="3:64">
      <c r="C387" s="8"/>
      <c r="D387" s="8"/>
      <c r="AA387" s="65"/>
      <c r="AB387" s="65"/>
      <c r="AC387" s="65"/>
      <c r="AD387" s="65"/>
      <c r="AE387" s="65"/>
      <c r="AG387" s="93"/>
      <c r="AN387" s="65"/>
      <c r="AO387" s="65"/>
      <c r="AP387" s="65"/>
      <c r="AQ387" s="65"/>
      <c r="AR387" s="65"/>
      <c r="AS387" s="65"/>
      <c r="AT387" s="65"/>
      <c r="AU387" s="65"/>
    </row>
    <row r="388" spans="3:64">
      <c r="C388" s="8"/>
      <c r="D388" s="8"/>
      <c r="AA388" s="65"/>
      <c r="AB388" s="65"/>
      <c r="AC388" s="65"/>
      <c r="AD388" s="65"/>
      <c r="AE388" s="65"/>
      <c r="AG388" s="93"/>
      <c r="AN388" s="65"/>
      <c r="AO388" s="65"/>
      <c r="AP388" s="65"/>
      <c r="AQ388" s="65"/>
      <c r="AR388" s="65"/>
      <c r="AS388" s="65"/>
      <c r="AT388" s="65"/>
      <c r="AU388" s="65"/>
    </row>
    <row r="389" spans="3:64">
      <c r="C389" s="8"/>
      <c r="D389" s="8"/>
      <c r="AA389" s="65"/>
      <c r="AB389" s="65"/>
      <c r="AC389" s="65"/>
      <c r="AD389" s="65"/>
      <c r="AE389" s="65"/>
      <c r="AG389" s="93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</row>
    <row r="390" spans="3:64">
      <c r="C390" s="8"/>
      <c r="D390" s="8"/>
      <c r="AA390" s="65"/>
      <c r="AB390" s="65"/>
      <c r="AC390" s="65"/>
      <c r="AD390" s="65"/>
      <c r="AE390" s="65"/>
      <c r="AG390" s="93"/>
      <c r="AN390" s="65"/>
      <c r="AO390" s="65"/>
      <c r="AP390" s="65"/>
      <c r="AQ390" s="65"/>
      <c r="AR390" s="65"/>
      <c r="AS390" s="65"/>
      <c r="AT390" s="65"/>
      <c r="AU390" s="65"/>
    </row>
    <row r="391" spans="3:64">
      <c r="C391" s="8"/>
      <c r="D391" s="8"/>
      <c r="AA391" s="65"/>
      <c r="AB391" s="65"/>
      <c r="AC391" s="65"/>
      <c r="AD391" s="65"/>
      <c r="AE391" s="65"/>
      <c r="AG391" s="93"/>
      <c r="AN391" s="65"/>
      <c r="AO391" s="65"/>
      <c r="AP391" s="65"/>
      <c r="AQ391" s="65"/>
      <c r="AR391" s="65"/>
      <c r="AS391" s="65"/>
      <c r="AT391" s="65"/>
      <c r="AU391" s="65"/>
      <c r="AV391" s="65"/>
    </row>
    <row r="392" spans="3:64">
      <c r="C392" s="8"/>
      <c r="D392" s="8"/>
      <c r="AA392" s="65"/>
      <c r="AB392" s="65"/>
      <c r="AC392" s="65"/>
      <c r="AD392" s="65"/>
      <c r="AE392" s="65"/>
      <c r="AG392" s="93"/>
      <c r="AN392" s="65"/>
      <c r="AO392" s="65"/>
      <c r="AP392" s="65"/>
      <c r="AQ392" s="65"/>
      <c r="AR392" s="65"/>
      <c r="AS392" s="65"/>
      <c r="AT392" s="65"/>
      <c r="AU392" s="65"/>
    </row>
    <row r="393" spans="3:64">
      <c r="C393" s="8"/>
      <c r="D393" s="8"/>
      <c r="AA393" s="65"/>
      <c r="AB393" s="65"/>
      <c r="AC393" s="65"/>
      <c r="AD393" s="65"/>
      <c r="AE393" s="65"/>
      <c r="AG393" s="93"/>
      <c r="AN393" s="65"/>
      <c r="AO393" s="65"/>
      <c r="AP393" s="65"/>
      <c r="AQ393" s="65"/>
      <c r="AR393" s="65"/>
      <c r="AS393" s="65"/>
      <c r="AT393" s="65"/>
      <c r="AU393" s="65"/>
    </row>
    <row r="394" spans="3:64">
      <c r="C394" s="8"/>
      <c r="D394" s="8"/>
      <c r="AA394" s="65"/>
      <c r="AB394" s="65"/>
      <c r="AC394" s="65"/>
      <c r="AD394" s="65"/>
      <c r="AE394" s="65"/>
      <c r="AG394" s="93"/>
      <c r="AN394" s="65"/>
      <c r="AO394" s="65"/>
      <c r="AP394" s="65"/>
      <c r="AQ394" s="65"/>
      <c r="AR394" s="65"/>
      <c r="AS394" s="65"/>
      <c r="AT394" s="65"/>
      <c r="AU394" s="65"/>
    </row>
    <row r="395" spans="3:64">
      <c r="C395" s="8"/>
      <c r="D395" s="8"/>
      <c r="AA395" s="65"/>
      <c r="AB395" s="65"/>
      <c r="AC395" s="65"/>
      <c r="AD395" s="65"/>
      <c r="AE395" s="65"/>
      <c r="AG395" s="93"/>
      <c r="AN395" s="65"/>
      <c r="AO395" s="65"/>
      <c r="AP395" s="65"/>
      <c r="AQ395" s="65"/>
      <c r="AR395" s="65"/>
      <c r="AS395" s="65"/>
      <c r="AT395" s="65"/>
      <c r="AU395" s="65"/>
    </row>
    <row r="396" spans="3:64">
      <c r="C396" s="8"/>
      <c r="D396" s="8"/>
      <c r="AA396" s="65"/>
      <c r="AB396" s="65"/>
      <c r="AC396" s="65"/>
      <c r="AD396" s="65"/>
      <c r="AE396" s="65"/>
      <c r="AG396" s="93"/>
      <c r="AN396" s="65"/>
      <c r="AO396" s="65"/>
      <c r="AP396" s="65"/>
      <c r="AQ396" s="65"/>
      <c r="AR396" s="65"/>
      <c r="AS396" s="65"/>
      <c r="AT396" s="65"/>
      <c r="AU396" s="65"/>
    </row>
    <row r="397" spans="3:64">
      <c r="C397" s="8"/>
      <c r="D397" s="8"/>
      <c r="AA397" s="65"/>
      <c r="AB397" s="65"/>
      <c r="AC397" s="65"/>
      <c r="AD397" s="65"/>
      <c r="AE397" s="65"/>
      <c r="AG397" s="93"/>
      <c r="AN397" s="65"/>
      <c r="AO397" s="65"/>
      <c r="AP397" s="65"/>
      <c r="AQ397" s="65"/>
      <c r="AR397" s="65"/>
      <c r="AS397" s="65"/>
      <c r="AT397" s="65"/>
      <c r="AU397" s="65"/>
    </row>
    <row r="398" spans="3:64">
      <c r="C398" s="8"/>
      <c r="D398" s="8"/>
      <c r="AA398" s="65"/>
      <c r="AB398" s="65"/>
      <c r="AC398" s="65"/>
      <c r="AD398" s="65"/>
      <c r="AE398" s="65"/>
      <c r="AG398" s="93"/>
      <c r="AN398" s="65"/>
      <c r="AO398" s="65"/>
      <c r="AP398" s="65"/>
      <c r="AQ398" s="65"/>
      <c r="AR398" s="65"/>
      <c r="AS398" s="65"/>
      <c r="AT398" s="65"/>
      <c r="AU398" s="65"/>
    </row>
    <row r="399" spans="3:64">
      <c r="C399" s="8"/>
      <c r="D399" s="8"/>
      <c r="AA399" s="65"/>
      <c r="AB399" s="65"/>
      <c r="AC399" s="65"/>
      <c r="AD399" s="65"/>
      <c r="AE399" s="65"/>
      <c r="AG399" s="93"/>
      <c r="AN399" s="65"/>
      <c r="AO399" s="65"/>
      <c r="AP399" s="65"/>
      <c r="AQ399" s="65"/>
      <c r="AR399" s="65"/>
      <c r="AS399" s="65"/>
      <c r="AT399" s="65"/>
      <c r="AU399" s="65"/>
    </row>
    <row r="400" spans="3:64">
      <c r="C400" s="8"/>
      <c r="D400" s="8"/>
      <c r="AA400" s="65"/>
      <c r="AB400" s="65"/>
      <c r="AC400" s="65"/>
      <c r="AD400" s="65"/>
      <c r="AE400" s="65"/>
      <c r="AG400" s="93"/>
      <c r="AN400" s="65"/>
      <c r="AO400" s="65"/>
      <c r="AP400" s="65"/>
      <c r="AQ400" s="65"/>
      <c r="AR400" s="65"/>
      <c r="AS400" s="65"/>
      <c r="AT400" s="65"/>
      <c r="AU400" s="65"/>
    </row>
    <row r="401" spans="3:64">
      <c r="C401" s="8"/>
      <c r="D401" s="8"/>
      <c r="AA401" s="65"/>
      <c r="AB401" s="65"/>
      <c r="AC401" s="65"/>
      <c r="AD401" s="65"/>
      <c r="AE401" s="65"/>
      <c r="AG401" s="93"/>
      <c r="AN401" s="65"/>
      <c r="AO401" s="65"/>
      <c r="AP401" s="65"/>
      <c r="AQ401" s="65"/>
      <c r="AR401" s="65"/>
      <c r="AS401" s="65"/>
      <c r="AT401" s="65"/>
      <c r="AU401" s="65"/>
    </row>
    <row r="402" spans="3:64">
      <c r="C402" s="8"/>
      <c r="D402" s="8"/>
      <c r="AA402" s="65"/>
      <c r="AB402" s="65"/>
      <c r="AC402" s="65"/>
      <c r="AD402" s="65"/>
      <c r="AE402" s="65"/>
      <c r="AG402" s="93"/>
      <c r="AN402" s="65"/>
      <c r="AO402" s="65"/>
      <c r="AP402" s="65"/>
      <c r="AQ402" s="65"/>
      <c r="AR402" s="65"/>
      <c r="AS402" s="65"/>
      <c r="AT402" s="65"/>
      <c r="AU402" s="65"/>
    </row>
    <row r="403" spans="3:64">
      <c r="C403" s="8"/>
      <c r="D403" s="8"/>
      <c r="AA403" s="65"/>
      <c r="AB403" s="65"/>
      <c r="AC403" s="65"/>
      <c r="AD403" s="65"/>
      <c r="AE403" s="65"/>
      <c r="AG403" s="93"/>
      <c r="AN403" s="65"/>
      <c r="AO403" s="65"/>
      <c r="AP403" s="65"/>
      <c r="AQ403" s="65"/>
      <c r="AR403" s="65"/>
      <c r="AS403" s="65"/>
      <c r="AT403" s="65"/>
      <c r="AU403" s="65"/>
    </row>
    <row r="404" spans="3:64">
      <c r="C404" s="8"/>
      <c r="D404" s="8"/>
      <c r="AA404" s="65"/>
      <c r="AB404" s="65"/>
      <c r="AC404" s="65"/>
      <c r="AD404" s="65"/>
      <c r="AE404" s="65"/>
      <c r="AG404" s="93"/>
      <c r="AN404" s="65"/>
      <c r="AO404" s="65"/>
      <c r="AP404" s="65"/>
      <c r="AQ404" s="65"/>
      <c r="AR404" s="65"/>
      <c r="AS404" s="65"/>
      <c r="AT404" s="65"/>
      <c r="AU404" s="65"/>
    </row>
    <row r="405" spans="3:64">
      <c r="C405" s="8"/>
      <c r="D405" s="8"/>
      <c r="AA405" s="65"/>
      <c r="AB405" s="65"/>
      <c r="AC405" s="65"/>
      <c r="AD405" s="65"/>
      <c r="AE405" s="65"/>
      <c r="AG405" s="93"/>
      <c r="AN405" s="65"/>
      <c r="AO405" s="65"/>
      <c r="AP405" s="65"/>
      <c r="AQ405" s="65"/>
      <c r="AR405" s="65"/>
      <c r="AS405" s="65"/>
      <c r="AT405" s="65"/>
      <c r="AU405" s="65"/>
    </row>
    <row r="406" spans="3:64">
      <c r="C406" s="8"/>
      <c r="D406" s="8"/>
      <c r="AA406" s="65"/>
      <c r="AB406" s="65"/>
      <c r="AC406" s="65"/>
      <c r="AD406" s="65"/>
      <c r="AE406" s="65"/>
      <c r="AG406" s="93"/>
      <c r="AN406" s="65"/>
      <c r="AO406" s="65"/>
      <c r="AP406" s="65"/>
      <c r="AQ406" s="65"/>
      <c r="AR406" s="65"/>
      <c r="AS406" s="65"/>
      <c r="AT406" s="65"/>
      <c r="AU406" s="65"/>
    </row>
    <row r="407" spans="3:64">
      <c r="C407" s="8"/>
      <c r="D407" s="8"/>
      <c r="AA407" s="65"/>
      <c r="AB407" s="65"/>
      <c r="AC407" s="65"/>
      <c r="AD407" s="65"/>
      <c r="AE407" s="65"/>
      <c r="AG407" s="93"/>
      <c r="AN407" s="65"/>
      <c r="AO407" s="65"/>
      <c r="AP407" s="65"/>
      <c r="AQ407" s="65"/>
      <c r="AR407" s="65"/>
      <c r="AS407" s="65"/>
      <c r="AT407" s="65"/>
      <c r="AU407" s="65"/>
    </row>
    <row r="408" spans="3:64">
      <c r="C408" s="8"/>
      <c r="D408" s="8"/>
      <c r="AA408" s="65"/>
      <c r="AB408" s="65"/>
      <c r="AC408" s="65"/>
      <c r="AD408" s="65"/>
      <c r="AE408" s="65"/>
      <c r="AG408" s="93"/>
      <c r="AN408" s="65"/>
      <c r="AO408" s="65"/>
      <c r="AP408" s="65"/>
      <c r="AQ408" s="65"/>
      <c r="AR408" s="65"/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</row>
    <row r="409" spans="3:64">
      <c r="C409" s="8"/>
      <c r="D409" s="8"/>
      <c r="AA409" s="65"/>
      <c r="AB409" s="65"/>
      <c r="AC409" s="65"/>
      <c r="AD409" s="65"/>
      <c r="AE409" s="65"/>
      <c r="AG409" s="93"/>
      <c r="AN409" s="65"/>
      <c r="AO409" s="65"/>
      <c r="AP409" s="65"/>
      <c r="AQ409" s="65"/>
      <c r="AR409" s="65"/>
      <c r="AS409" s="65"/>
      <c r="AT409" s="65"/>
      <c r="AU409" s="65"/>
      <c r="AV409" s="65"/>
    </row>
    <row r="410" spans="3:64">
      <c r="C410" s="8"/>
      <c r="D410" s="8"/>
      <c r="AA410" s="65"/>
      <c r="AB410" s="65"/>
      <c r="AC410" s="65"/>
      <c r="AD410" s="65"/>
      <c r="AE410" s="65"/>
      <c r="AG410" s="93"/>
      <c r="AN410" s="65"/>
      <c r="AO410" s="65"/>
      <c r="AP410" s="65"/>
      <c r="AQ410" s="65"/>
      <c r="AR410" s="65"/>
      <c r="AS410" s="65"/>
      <c r="AT410" s="65"/>
      <c r="AU410" s="65"/>
      <c r="AV410" s="65"/>
      <c r="AX410" s="65"/>
    </row>
    <row r="411" spans="3:64">
      <c r="C411" s="8"/>
      <c r="D411" s="8"/>
      <c r="AA411" s="65"/>
      <c r="AB411" s="65"/>
      <c r="AC411" s="65"/>
      <c r="AD411" s="65"/>
      <c r="AE411" s="65"/>
      <c r="AG411" s="93"/>
      <c r="AN411" s="65"/>
      <c r="AO411" s="65"/>
      <c r="AP411" s="65"/>
      <c r="AQ411" s="65"/>
      <c r="AR411" s="65"/>
      <c r="AS411" s="65"/>
      <c r="AT411" s="65"/>
      <c r="AU411" s="65"/>
    </row>
    <row r="412" spans="3:64">
      <c r="C412" s="8"/>
      <c r="D412" s="8"/>
      <c r="AA412" s="65"/>
      <c r="AB412" s="65"/>
      <c r="AC412" s="65"/>
      <c r="AD412" s="65"/>
      <c r="AE412" s="65"/>
      <c r="AG412" s="93"/>
      <c r="AN412" s="65"/>
      <c r="AO412" s="65"/>
      <c r="AP412" s="65"/>
      <c r="AQ412" s="65"/>
      <c r="AR412" s="65"/>
      <c r="AS412" s="65"/>
      <c r="AT412" s="65"/>
      <c r="AU412" s="65"/>
    </row>
    <row r="413" spans="3:64">
      <c r="C413" s="8"/>
      <c r="D413" s="8"/>
      <c r="AA413" s="65"/>
      <c r="AB413" s="65"/>
      <c r="AC413" s="65"/>
      <c r="AD413" s="65"/>
      <c r="AE413" s="65"/>
      <c r="AG413" s="93"/>
      <c r="AN413" s="65"/>
      <c r="AO413" s="65"/>
      <c r="AP413" s="65"/>
      <c r="AQ413" s="65"/>
      <c r="AR413" s="65"/>
      <c r="AS413" s="65"/>
      <c r="AT413" s="65"/>
      <c r="AU413" s="65"/>
    </row>
    <row r="414" spans="3:64">
      <c r="C414" s="8"/>
      <c r="D414" s="8"/>
      <c r="AA414" s="65"/>
      <c r="AB414" s="65"/>
      <c r="AC414" s="65"/>
      <c r="AD414" s="65"/>
      <c r="AE414" s="65"/>
      <c r="AG414" s="93"/>
      <c r="AN414" s="65"/>
      <c r="AO414" s="65"/>
      <c r="AP414" s="65"/>
      <c r="AQ414" s="65"/>
      <c r="AR414" s="65"/>
      <c r="AS414" s="65"/>
      <c r="AT414" s="65"/>
      <c r="AU414" s="65"/>
      <c r="AV414" s="65"/>
    </row>
    <row r="415" spans="3:64">
      <c r="C415" s="8"/>
      <c r="D415" s="8"/>
      <c r="AA415" s="65"/>
      <c r="AB415" s="65"/>
      <c r="AC415" s="65"/>
      <c r="AD415" s="65"/>
      <c r="AE415" s="65"/>
      <c r="AG415" s="93"/>
      <c r="AN415" s="65"/>
      <c r="AO415" s="65"/>
      <c r="AP415" s="65"/>
      <c r="AQ415" s="65"/>
      <c r="AR415" s="65"/>
      <c r="AS415" s="65"/>
      <c r="AT415" s="65"/>
      <c r="AU415" s="65"/>
    </row>
    <row r="416" spans="3:64">
      <c r="C416" s="8"/>
      <c r="D416" s="8"/>
      <c r="AA416" s="65"/>
      <c r="AB416" s="65"/>
      <c r="AC416" s="65"/>
      <c r="AD416" s="65"/>
      <c r="AE416" s="65"/>
      <c r="AG416" s="93"/>
      <c r="AN416" s="65"/>
      <c r="AO416" s="65"/>
      <c r="AP416" s="65"/>
      <c r="AQ416" s="65"/>
      <c r="AR416" s="65"/>
      <c r="AS416" s="65"/>
      <c r="AT416" s="65"/>
      <c r="AU416" s="65"/>
    </row>
    <row r="417" spans="3:47">
      <c r="C417" s="8"/>
      <c r="D417" s="8"/>
      <c r="AA417" s="65"/>
      <c r="AB417" s="65"/>
      <c r="AC417" s="65"/>
      <c r="AD417" s="65"/>
      <c r="AE417" s="65"/>
      <c r="AG417" s="93"/>
      <c r="AN417" s="65"/>
      <c r="AO417" s="65"/>
      <c r="AP417" s="65"/>
      <c r="AQ417" s="65"/>
      <c r="AR417" s="65"/>
      <c r="AS417" s="65"/>
      <c r="AT417" s="65"/>
      <c r="AU417" s="65"/>
    </row>
    <row r="418" spans="3:47">
      <c r="C418" s="8"/>
      <c r="D418" s="8"/>
      <c r="AA418" s="65"/>
      <c r="AB418" s="65"/>
      <c r="AC418" s="65"/>
      <c r="AD418" s="65"/>
      <c r="AE418" s="65"/>
      <c r="AG418" s="93"/>
      <c r="AN418" s="65"/>
      <c r="AO418" s="65"/>
      <c r="AP418" s="65"/>
      <c r="AQ418" s="65"/>
      <c r="AR418" s="65"/>
      <c r="AS418" s="65"/>
      <c r="AT418" s="65"/>
      <c r="AU418" s="65"/>
    </row>
    <row r="419" spans="3:47">
      <c r="C419" s="8"/>
      <c r="D419" s="8"/>
      <c r="AA419" s="65"/>
      <c r="AB419" s="65"/>
      <c r="AC419" s="65"/>
      <c r="AD419" s="65"/>
      <c r="AE419" s="65"/>
      <c r="AG419" s="93"/>
      <c r="AN419" s="65"/>
      <c r="AO419" s="65"/>
      <c r="AP419" s="65"/>
      <c r="AQ419" s="65"/>
      <c r="AR419" s="65"/>
      <c r="AS419" s="65"/>
      <c r="AT419" s="65"/>
      <c r="AU419" s="65"/>
    </row>
    <row r="420" spans="3:47">
      <c r="C420" s="8"/>
      <c r="D420" s="8"/>
      <c r="AA420" s="65"/>
      <c r="AB420" s="65"/>
      <c r="AC420" s="65"/>
      <c r="AD420" s="65"/>
      <c r="AE420" s="65"/>
      <c r="AG420" s="93"/>
      <c r="AN420" s="65"/>
      <c r="AO420" s="65"/>
      <c r="AP420" s="65"/>
      <c r="AQ420" s="65"/>
      <c r="AR420" s="65"/>
      <c r="AS420" s="65"/>
      <c r="AT420" s="65"/>
      <c r="AU420" s="65"/>
    </row>
    <row r="421" spans="3:47">
      <c r="C421" s="8"/>
      <c r="D421" s="8"/>
      <c r="AA421" s="65"/>
      <c r="AB421" s="65"/>
      <c r="AC421" s="65"/>
      <c r="AD421" s="65"/>
      <c r="AE421" s="65"/>
      <c r="AG421" s="93"/>
      <c r="AN421" s="65"/>
      <c r="AO421" s="65"/>
      <c r="AP421" s="65"/>
      <c r="AQ421" s="65"/>
      <c r="AR421" s="65"/>
      <c r="AS421" s="65"/>
      <c r="AT421" s="65"/>
      <c r="AU421" s="65"/>
    </row>
    <row r="422" spans="3:47">
      <c r="C422" s="8"/>
      <c r="D422" s="8"/>
      <c r="AA422" s="65"/>
      <c r="AB422" s="65"/>
      <c r="AC422" s="65"/>
      <c r="AD422" s="65"/>
      <c r="AE422" s="65"/>
      <c r="AG422" s="93"/>
      <c r="AN422" s="65"/>
      <c r="AO422" s="65"/>
      <c r="AP422" s="65"/>
      <c r="AQ422" s="65"/>
      <c r="AR422" s="65"/>
      <c r="AS422" s="65"/>
      <c r="AT422" s="65"/>
      <c r="AU422" s="65"/>
    </row>
    <row r="423" spans="3:47">
      <c r="C423" s="8"/>
      <c r="D423" s="8"/>
      <c r="AA423" s="65"/>
      <c r="AB423" s="65"/>
      <c r="AC423" s="65"/>
      <c r="AD423" s="65"/>
      <c r="AE423" s="65"/>
      <c r="AG423" s="93"/>
      <c r="AN423" s="65"/>
      <c r="AO423" s="65"/>
      <c r="AP423" s="65"/>
      <c r="AQ423" s="65"/>
      <c r="AR423" s="65"/>
      <c r="AS423" s="65"/>
      <c r="AT423" s="65"/>
      <c r="AU423" s="65"/>
    </row>
    <row r="424" spans="3:47">
      <c r="C424" s="8"/>
      <c r="D424" s="8"/>
      <c r="AA424" s="65"/>
      <c r="AB424" s="65"/>
      <c r="AC424" s="65"/>
      <c r="AD424" s="65"/>
      <c r="AE424" s="65"/>
      <c r="AG424" s="93"/>
      <c r="AN424" s="65"/>
      <c r="AO424" s="65"/>
      <c r="AP424" s="65"/>
      <c r="AQ424" s="65"/>
      <c r="AR424" s="65"/>
      <c r="AS424" s="65"/>
      <c r="AT424" s="65"/>
      <c r="AU424" s="65"/>
    </row>
    <row r="425" spans="3:47">
      <c r="C425" s="8"/>
      <c r="D425" s="8"/>
      <c r="AA425" s="65"/>
      <c r="AB425" s="65"/>
      <c r="AC425" s="65"/>
      <c r="AD425" s="65"/>
      <c r="AE425" s="65"/>
      <c r="AG425" s="93"/>
      <c r="AN425" s="65"/>
      <c r="AO425" s="65"/>
      <c r="AP425" s="65"/>
      <c r="AQ425" s="65"/>
      <c r="AR425" s="65"/>
      <c r="AS425" s="65"/>
      <c r="AT425" s="65"/>
      <c r="AU425" s="65"/>
    </row>
    <row r="426" spans="3:47">
      <c r="C426" s="8"/>
      <c r="D426" s="8"/>
      <c r="AA426" s="65"/>
      <c r="AB426" s="65"/>
      <c r="AC426" s="65"/>
      <c r="AD426" s="65"/>
      <c r="AE426" s="65"/>
      <c r="AG426" s="93"/>
      <c r="AN426" s="65"/>
      <c r="AO426" s="65"/>
      <c r="AP426" s="65"/>
      <c r="AQ426" s="65"/>
      <c r="AR426" s="65"/>
      <c r="AS426" s="65"/>
      <c r="AT426" s="65"/>
      <c r="AU426" s="65"/>
    </row>
    <row r="427" spans="3:47">
      <c r="C427" s="8"/>
      <c r="D427" s="8"/>
      <c r="AA427" s="65"/>
      <c r="AB427" s="65"/>
      <c r="AC427" s="65"/>
      <c r="AD427" s="65"/>
      <c r="AE427" s="65"/>
      <c r="AG427" s="93"/>
      <c r="AN427" s="65"/>
      <c r="AO427" s="65"/>
      <c r="AP427" s="65"/>
      <c r="AQ427" s="65"/>
      <c r="AR427" s="65"/>
      <c r="AS427" s="65"/>
      <c r="AT427" s="65"/>
      <c r="AU427" s="65"/>
    </row>
    <row r="428" spans="3:47">
      <c r="C428" s="8"/>
      <c r="D428" s="8"/>
      <c r="AA428" s="65"/>
      <c r="AB428" s="65"/>
      <c r="AC428" s="65"/>
      <c r="AD428" s="65"/>
      <c r="AE428" s="65"/>
      <c r="AG428" s="93"/>
      <c r="AN428" s="65"/>
      <c r="AO428" s="65"/>
      <c r="AP428" s="65"/>
      <c r="AQ428" s="65"/>
      <c r="AR428" s="65"/>
      <c r="AS428" s="65"/>
      <c r="AT428" s="65"/>
      <c r="AU428" s="65"/>
    </row>
    <row r="429" spans="3:47">
      <c r="C429" s="8"/>
      <c r="D429" s="8"/>
      <c r="AA429" s="65"/>
      <c r="AB429" s="65"/>
      <c r="AC429" s="65"/>
      <c r="AD429" s="65"/>
      <c r="AE429" s="65"/>
      <c r="AG429" s="93"/>
      <c r="AN429" s="65"/>
      <c r="AO429" s="65"/>
      <c r="AP429" s="65"/>
      <c r="AQ429" s="65"/>
      <c r="AR429" s="65"/>
      <c r="AS429" s="65"/>
      <c r="AT429" s="65"/>
      <c r="AU429" s="65"/>
    </row>
    <row r="430" spans="3:47">
      <c r="C430" s="8"/>
      <c r="D430" s="8"/>
      <c r="AA430" s="65"/>
      <c r="AB430" s="65"/>
      <c r="AC430" s="65"/>
      <c r="AD430" s="65"/>
      <c r="AE430" s="65"/>
      <c r="AG430" s="93"/>
      <c r="AN430" s="65"/>
      <c r="AO430" s="65"/>
      <c r="AP430" s="65"/>
      <c r="AQ430" s="65"/>
      <c r="AR430" s="65"/>
      <c r="AS430" s="65"/>
      <c r="AT430" s="65"/>
      <c r="AU430" s="65"/>
    </row>
    <row r="431" spans="3:47">
      <c r="C431" s="8"/>
      <c r="D431" s="8"/>
      <c r="AA431" s="65"/>
      <c r="AB431" s="65"/>
      <c r="AC431" s="65"/>
      <c r="AD431" s="65"/>
      <c r="AE431" s="65"/>
      <c r="AG431" s="93"/>
      <c r="AN431" s="65"/>
      <c r="AO431" s="65"/>
      <c r="AP431" s="65"/>
      <c r="AQ431" s="65"/>
      <c r="AR431" s="65"/>
      <c r="AS431" s="65"/>
      <c r="AT431" s="65"/>
      <c r="AU431" s="65"/>
    </row>
    <row r="432" spans="3:47">
      <c r="C432" s="8"/>
      <c r="D432" s="8"/>
      <c r="AA432" s="65"/>
      <c r="AB432" s="65"/>
      <c r="AC432" s="65"/>
      <c r="AD432" s="65"/>
      <c r="AE432" s="65"/>
      <c r="AG432" s="93"/>
      <c r="AN432" s="65"/>
      <c r="AO432" s="65"/>
      <c r="AP432" s="65"/>
      <c r="AQ432" s="65"/>
      <c r="AR432" s="65"/>
      <c r="AS432" s="65"/>
      <c r="AT432" s="65"/>
      <c r="AU432" s="65"/>
    </row>
    <row r="433" spans="3:47">
      <c r="C433" s="8"/>
      <c r="D433" s="8"/>
      <c r="AA433" s="65"/>
      <c r="AB433" s="65"/>
      <c r="AC433" s="65"/>
      <c r="AD433" s="65"/>
      <c r="AE433" s="65"/>
      <c r="AG433" s="93"/>
      <c r="AN433" s="65"/>
      <c r="AO433" s="65"/>
      <c r="AP433" s="65"/>
      <c r="AQ433" s="65"/>
      <c r="AR433" s="65"/>
      <c r="AS433" s="65"/>
      <c r="AT433" s="65"/>
      <c r="AU433" s="65"/>
    </row>
    <row r="434" spans="3:47">
      <c r="C434" s="8"/>
      <c r="D434" s="8"/>
      <c r="AA434" s="65"/>
      <c r="AB434" s="65"/>
      <c r="AC434" s="65"/>
      <c r="AD434" s="65"/>
      <c r="AE434" s="65"/>
      <c r="AG434" s="93"/>
      <c r="AN434" s="65"/>
      <c r="AO434" s="65"/>
      <c r="AP434" s="65"/>
      <c r="AQ434" s="65"/>
      <c r="AR434" s="65"/>
      <c r="AS434" s="65"/>
      <c r="AT434" s="65"/>
      <c r="AU434" s="65"/>
    </row>
    <row r="435" spans="3:47">
      <c r="C435" s="8"/>
      <c r="D435" s="8"/>
      <c r="AA435" s="65"/>
      <c r="AB435" s="65"/>
      <c r="AC435" s="65"/>
      <c r="AD435" s="65"/>
      <c r="AE435" s="65"/>
      <c r="AG435" s="93"/>
      <c r="AN435" s="65"/>
      <c r="AO435" s="65"/>
      <c r="AP435" s="65"/>
      <c r="AQ435" s="65"/>
      <c r="AR435" s="65"/>
      <c r="AS435" s="65"/>
      <c r="AT435" s="65"/>
      <c r="AU435" s="65"/>
    </row>
    <row r="436" spans="3:47">
      <c r="C436" s="8"/>
      <c r="D436" s="8"/>
      <c r="AA436" s="65"/>
      <c r="AB436" s="65"/>
      <c r="AC436" s="65"/>
      <c r="AD436" s="65"/>
      <c r="AE436" s="65"/>
      <c r="AG436" s="93"/>
      <c r="AN436" s="65"/>
      <c r="AO436" s="65"/>
      <c r="AP436" s="65"/>
      <c r="AQ436" s="65"/>
      <c r="AR436" s="65"/>
      <c r="AS436" s="65"/>
      <c r="AT436" s="65"/>
      <c r="AU436" s="65"/>
    </row>
    <row r="437" spans="3:47">
      <c r="C437" s="8"/>
      <c r="D437" s="8"/>
      <c r="AA437" s="65"/>
      <c r="AB437" s="65"/>
      <c r="AC437" s="65"/>
      <c r="AD437" s="65"/>
      <c r="AE437" s="65"/>
      <c r="AG437" s="93"/>
      <c r="AN437" s="65"/>
      <c r="AO437" s="65"/>
      <c r="AP437" s="65"/>
      <c r="AQ437" s="65"/>
      <c r="AR437" s="65"/>
      <c r="AS437" s="65"/>
      <c r="AT437" s="65"/>
      <c r="AU437" s="65"/>
    </row>
    <row r="438" spans="3:47">
      <c r="C438" s="8"/>
      <c r="D438" s="8"/>
      <c r="AA438" s="65"/>
      <c r="AB438" s="65"/>
      <c r="AC438" s="65"/>
      <c r="AD438" s="65"/>
      <c r="AE438" s="65"/>
      <c r="AG438" s="93"/>
      <c r="AN438" s="65"/>
      <c r="AO438" s="65"/>
      <c r="AP438" s="65"/>
      <c r="AQ438" s="65"/>
      <c r="AR438" s="65"/>
      <c r="AS438" s="65"/>
      <c r="AT438" s="65"/>
      <c r="AU438" s="65"/>
    </row>
    <row r="439" spans="3:47">
      <c r="C439" s="8"/>
      <c r="D439" s="8"/>
      <c r="AA439" s="65"/>
      <c r="AB439" s="65"/>
      <c r="AC439" s="65"/>
      <c r="AD439" s="65"/>
      <c r="AE439" s="65"/>
      <c r="AG439" s="93"/>
      <c r="AN439" s="65"/>
      <c r="AO439" s="65"/>
      <c r="AP439" s="65"/>
      <c r="AQ439" s="65"/>
      <c r="AR439" s="65"/>
      <c r="AS439" s="65"/>
      <c r="AT439" s="65"/>
      <c r="AU439" s="65"/>
    </row>
    <row r="440" spans="3:47">
      <c r="C440" s="8"/>
      <c r="D440" s="8"/>
      <c r="AA440" s="65"/>
      <c r="AB440" s="65"/>
      <c r="AC440" s="65"/>
      <c r="AD440" s="65"/>
      <c r="AE440" s="65"/>
      <c r="AG440" s="93"/>
      <c r="AN440" s="65"/>
      <c r="AO440" s="65"/>
      <c r="AP440" s="65"/>
      <c r="AQ440" s="65"/>
      <c r="AR440" s="65"/>
      <c r="AS440" s="65"/>
      <c r="AT440" s="65"/>
      <c r="AU440" s="65"/>
    </row>
    <row r="441" spans="3:47">
      <c r="C441" s="8"/>
      <c r="D441" s="8"/>
      <c r="AA441" s="65"/>
      <c r="AB441" s="65"/>
      <c r="AC441" s="65"/>
      <c r="AD441" s="65"/>
      <c r="AE441" s="65"/>
      <c r="AG441" s="93"/>
      <c r="AN441" s="65"/>
      <c r="AO441" s="65"/>
      <c r="AP441" s="65"/>
      <c r="AQ441" s="65"/>
      <c r="AR441" s="65"/>
      <c r="AS441" s="65"/>
      <c r="AT441" s="65"/>
      <c r="AU441" s="65"/>
    </row>
    <row r="442" spans="3:47">
      <c r="C442" s="8"/>
      <c r="D442" s="8"/>
      <c r="AA442" s="65"/>
      <c r="AB442" s="65"/>
      <c r="AC442" s="65"/>
      <c r="AD442" s="65"/>
      <c r="AE442" s="65"/>
      <c r="AG442" s="93"/>
      <c r="AN442" s="65"/>
      <c r="AO442" s="65"/>
      <c r="AP442" s="65"/>
      <c r="AQ442" s="65"/>
      <c r="AR442" s="65"/>
      <c r="AS442" s="65"/>
      <c r="AT442" s="65"/>
      <c r="AU442" s="65"/>
    </row>
    <row r="443" spans="3:47">
      <c r="C443" s="8"/>
      <c r="D443" s="8"/>
      <c r="AA443" s="65"/>
      <c r="AB443" s="65"/>
      <c r="AC443" s="65"/>
      <c r="AD443" s="65"/>
      <c r="AE443" s="65"/>
      <c r="AG443" s="93"/>
      <c r="AN443" s="65"/>
      <c r="AO443" s="65"/>
      <c r="AP443" s="65"/>
      <c r="AQ443" s="65"/>
      <c r="AR443" s="65"/>
      <c r="AS443" s="65"/>
      <c r="AT443" s="65"/>
      <c r="AU443" s="65"/>
    </row>
    <row r="444" spans="3:47">
      <c r="C444" s="8"/>
      <c r="D444" s="8"/>
      <c r="AA444" s="65"/>
      <c r="AB444" s="65"/>
      <c r="AC444" s="65"/>
      <c r="AD444" s="65"/>
      <c r="AE444" s="65"/>
      <c r="AG444" s="93"/>
      <c r="AN444" s="65"/>
      <c r="AO444" s="65"/>
      <c r="AP444" s="65"/>
      <c r="AQ444" s="65"/>
      <c r="AR444" s="65"/>
      <c r="AS444" s="65"/>
      <c r="AT444" s="65"/>
      <c r="AU444" s="65"/>
    </row>
    <row r="445" spans="3:47">
      <c r="C445" s="8"/>
      <c r="D445" s="8"/>
      <c r="AA445" s="65"/>
      <c r="AB445" s="65"/>
      <c r="AC445" s="65"/>
      <c r="AD445" s="65"/>
      <c r="AE445" s="65"/>
      <c r="AG445" s="93"/>
      <c r="AN445" s="65"/>
      <c r="AO445" s="65"/>
      <c r="AP445" s="65"/>
      <c r="AQ445" s="65"/>
      <c r="AR445" s="65"/>
      <c r="AS445" s="65"/>
      <c r="AT445" s="65"/>
      <c r="AU445" s="65"/>
    </row>
    <row r="446" spans="3:47">
      <c r="C446" s="8"/>
      <c r="D446" s="8"/>
      <c r="AA446" s="65"/>
      <c r="AB446" s="65"/>
      <c r="AC446" s="65"/>
      <c r="AD446" s="65"/>
      <c r="AE446" s="65"/>
      <c r="AG446" s="93"/>
      <c r="AN446" s="65"/>
      <c r="AO446" s="65"/>
      <c r="AP446" s="65"/>
      <c r="AQ446" s="65"/>
      <c r="AR446" s="65"/>
      <c r="AS446" s="65"/>
      <c r="AT446" s="65"/>
      <c r="AU446" s="65"/>
    </row>
    <row r="447" spans="3:47">
      <c r="C447" s="8"/>
      <c r="D447" s="8"/>
      <c r="AA447" s="65"/>
      <c r="AB447" s="65"/>
      <c r="AC447" s="65"/>
      <c r="AD447" s="65"/>
      <c r="AE447" s="65"/>
      <c r="AG447" s="93"/>
      <c r="AN447" s="65"/>
      <c r="AO447" s="65"/>
      <c r="AP447" s="65"/>
      <c r="AQ447" s="65"/>
      <c r="AR447" s="65"/>
      <c r="AS447" s="65"/>
      <c r="AT447" s="65"/>
      <c r="AU447" s="65"/>
    </row>
    <row r="448" spans="3:47">
      <c r="C448" s="8"/>
      <c r="D448" s="8"/>
      <c r="AA448" s="65"/>
      <c r="AB448" s="65"/>
      <c r="AC448" s="65"/>
      <c r="AD448" s="65"/>
      <c r="AE448" s="65"/>
      <c r="AG448" s="93"/>
      <c r="AN448" s="65"/>
      <c r="AO448" s="65"/>
      <c r="AP448" s="65"/>
      <c r="AQ448" s="65"/>
      <c r="AR448" s="65"/>
      <c r="AS448" s="65"/>
      <c r="AT448" s="65"/>
      <c r="AU448" s="65"/>
    </row>
    <row r="449" spans="3:47">
      <c r="C449" s="8"/>
      <c r="D449" s="8"/>
      <c r="AA449" s="65"/>
      <c r="AB449" s="65"/>
      <c r="AC449" s="65"/>
      <c r="AD449" s="65"/>
      <c r="AE449" s="65"/>
      <c r="AG449" s="93"/>
      <c r="AN449" s="65"/>
      <c r="AO449" s="65"/>
      <c r="AP449" s="65"/>
      <c r="AQ449" s="65"/>
      <c r="AR449" s="65"/>
      <c r="AS449" s="65"/>
      <c r="AT449" s="65"/>
      <c r="AU449" s="65"/>
    </row>
    <row r="450" spans="3:47">
      <c r="C450" s="8"/>
      <c r="D450" s="8"/>
      <c r="AA450" s="65"/>
      <c r="AB450" s="65"/>
      <c r="AC450" s="65"/>
      <c r="AD450" s="65"/>
      <c r="AE450" s="65"/>
      <c r="AG450" s="93"/>
      <c r="AN450" s="65"/>
      <c r="AO450" s="65"/>
      <c r="AP450" s="65"/>
      <c r="AQ450" s="65"/>
      <c r="AR450" s="65"/>
      <c r="AS450" s="65"/>
      <c r="AT450" s="65"/>
      <c r="AU450" s="65"/>
    </row>
    <row r="451" spans="3:47">
      <c r="C451" s="8"/>
      <c r="D451" s="8"/>
      <c r="AA451" s="65"/>
      <c r="AB451" s="65"/>
      <c r="AC451" s="65"/>
      <c r="AD451" s="65"/>
      <c r="AE451" s="65"/>
      <c r="AG451" s="93"/>
      <c r="AN451" s="65"/>
      <c r="AO451" s="65"/>
      <c r="AP451" s="65"/>
      <c r="AQ451" s="65"/>
      <c r="AR451" s="65"/>
      <c r="AS451" s="65"/>
      <c r="AT451" s="65"/>
      <c r="AU451" s="65"/>
    </row>
    <row r="452" spans="3:47">
      <c r="C452" s="8"/>
      <c r="D452" s="8"/>
      <c r="AA452" s="65"/>
      <c r="AB452" s="65"/>
      <c r="AC452" s="65"/>
      <c r="AD452" s="65"/>
      <c r="AE452" s="65"/>
      <c r="AG452" s="93"/>
      <c r="AN452" s="65"/>
      <c r="AO452" s="65"/>
      <c r="AP452" s="65"/>
      <c r="AQ452" s="65"/>
      <c r="AR452" s="65"/>
      <c r="AS452" s="65"/>
      <c r="AT452" s="65"/>
      <c r="AU452" s="65"/>
    </row>
    <row r="453" spans="3:47">
      <c r="C453" s="8"/>
      <c r="D453" s="8"/>
      <c r="AA453" s="65"/>
      <c r="AB453" s="65"/>
      <c r="AC453" s="65"/>
      <c r="AD453" s="65"/>
      <c r="AE453" s="65"/>
      <c r="AG453" s="93"/>
      <c r="AN453" s="65"/>
      <c r="AO453" s="65"/>
      <c r="AP453" s="65"/>
      <c r="AQ453" s="65"/>
      <c r="AR453" s="65"/>
      <c r="AS453" s="65"/>
      <c r="AT453" s="65"/>
      <c r="AU453" s="65"/>
    </row>
    <row r="454" spans="3:47">
      <c r="C454" s="8"/>
      <c r="D454" s="8"/>
      <c r="AA454" s="65"/>
      <c r="AB454" s="65"/>
      <c r="AC454" s="65"/>
      <c r="AD454" s="65"/>
      <c r="AE454" s="65"/>
      <c r="AG454" s="93"/>
      <c r="AN454" s="65"/>
      <c r="AO454" s="65"/>
      <c r="AP454" s="65"/>
      <c r="AQ454" s="65"/>
      <c r="AR454" s="65"/>
      <c r="AS454" s="65"/>
      <c r="AT454" s="65"/>
      <c r="AU454" s="65"/>
    </row>
    <row r="455" spans="3:47">
      <c r="C455" s="8"/>
      <c r="D455" s="8"/>
      <c r="AA455" s="65"/>
      <c r="AB455" s="65"/>
      <c r="AC455" s="65"/>
      <c r="AD455" s="65"/>
      <c r="AE455" s="65"/>
      <c r="AG455" s="93"/>
      <c r="AN455" s="65"/>
      <c r="AO455" s="65"/>
      <c r="AP455" s="65"/>
      <c r="AQ455" s="65"/>
      <c r="AR455" s="65"/>
      <c r="AS455" s="65"/>
      <c r="AT455" s="65"/>
      <c r="AU455" s="65"/>
    </row>
    <row r="456" spans="3:47">
      <c r="C456" s="8"/>
      <c r="D456" s="8"/>
      <c r="AA456" s="65"/>
      <c r="AB456" s="65"/>
      <c r="AC456" s="65"/>
      <c r="AD456" s="65"/>
      <c r="AE456" s="65"/>
      <c r="AG456" s="93"/>
      <c r="AN456" s="65"/>
      <c r="AO456" s="65"/>
      <c r="AP456" s="65"/>
      <c r="AQ456" s="65"/>
      <c r="AR456" s="65"/>
      <c r="AS456" s="65"/>
      <c r="AT456" s="65"/>
      <c r="AU456" s="65"/>
    </row>
    <row r="457" spans="3:47">
      <c r="C457" s="8"/>
      <c r="D457" s="8"/>
      <c r="AA457" s="65"/>
      <c r="AB457" s="65"/>
      <c r="AC457" s="65"/>
      <c r="AD457" s="65"/>
      <c r="AE457" s="65"/>
      <c r="AG457" s="93"/>
      <c r="AN457" s="65"/>
      <c r="AO457" s="65"/>
      <c r="AP457" s="65"/>
      <c r="AQ457" s="65"/>
      <c r="AR457" s="65"/>
      <c r="AS457" s="65"/>
      <c r="AT457" s="65"/>
      <c r="AU457" s="65"/>
    </row>
    <row r="458" spans="3:47">
      <c r="C458" s="8"/>
      <c r="D458" s="8"/>
      <c r="AA458" s="65"/>
      <c r="AB458" s="65"/>
      <c r="AC458" s="65"/>
      <c r="AD458" s="65"/>
      <c r="AE458" s="65"/>
      <c r="AG458" s="93"/>
      <c r="AN458" s="65"/>
      <c r="AO458" s="65"/>
      <c r="AP458" s="65"/>
      <c r="AQ458" s="65"/>
      <c r="AR458" s="65"/>
      <c r="AS458" s="65"/>
      <c r="AT458" s="65"/>
      <c r="AU458" s="65"/>
    </row>
    <row r="459" spans="3:47">
      <c r="C459" s="8"/>
      <c r="D459" s="8"/>
      <c r="AA459" s="65"/>
      <c r="AB459" s="65"/>
      <c r="AC459" s="65"/>
      <c r="AD459" s="65"/>
      <c r="AE459" s="65"/>
      <c r="AG459" s="93"/>
      <c r="AN459" s="65"/>
      <c r="AO459" s="65"/>
      <c r="AP459" s="65"/>
      <c r="AQ459" s="65"/>
      <c r="AR459" s="65"/>
      <c r="AS459" s="65"/>
      <c r="AT459" s="65"/>
      <c r="AU459" s="65"/>
    </row>
    <row r="460" spans="3:47">
      <c r="C460" s="8"/>
      <c r="D460" s="8"/>
      <c r="AA460" s="65"/>
      <c r="AB460" s="65"/>
      <c r="AC460" s="65"/>
      <c r="AD460" s="65"/>
      <c r="AE460" s="65"/>
      <c r="AG460" s="93"/>
      <c r="AN460" s="65"/>
      <c r="AO460" s="65"/>
      <c r="AP460" s="65"/>
      <c r="AQ460" s="65"/>
      <c r="AR460" s="65"/>
      <c r="AS460" s="65"/>
      <c r="AT460" s="65"/>
      <c r="AU460" s="65"/>
    </row>
    <row r="461" spans="3:47">
      <c r="C461" s="8"/>
      <c r="D461" s="8"/>
      <c r="AA461" s="65"/>
      <c r="AB461" s="65"/>
      <c r="AC461" s="65"/>
      <c r="AD461" s="65"/>
      <c r="AE461" s="65"/>
      <c r="AG461" s="93"/>
      <c r="AN461" s="65"/>
      <c r="AO461" s="65"/>
      <c r="AP461" s="65"/>
      <c r="AQ461" s="65"/>
      <c r="AR461" s="65"/>
      <c r="AS461" s="65"/>
      <c r="AT461" s="65"/>
      <c r="AU461" s="65"/>
    </row>
    <row r="462" spans="3:47">
      <c r="C462" s="8"/>
      <c r="D462" s="8"/>
      <c r="AA462" s="65"/>
      <c r="AB462" s="65"/>
      <c r="AC462" s="65"/>
      <c r="AD462" s="65"/>
      <c r="AE462" s="65"/>
      <c r="AG462" s="93"/>
      <c r="AN462" s="65"/>
      <c r="AO462" s="65"/>
      <c r="AP462" s="65"/>
      <c r="AQ462" s="65"/>
      <c r="AR462" s="65"/>
      <c r="AS462" s="65"/>
      <c r="AT462" s="65"/>
      <c r="AU462" s="65"/>
    </row>
    <row r="463" spans="3:47">
      <c r="C463" s="8"/>
      <c r="D463" s="8"/>
      <c r="AA463" s="65"/>
      <c r="AB463" s="65"/>
      <c r="AC463" s="65"/>
      <c r="AD463" s="65"/>
      <c r="AE463" s="65"/>
      <c r="AG463" s="93"/>
      <c r="AN463" s="65"/>
      <c r="AO463" s="65"/>
      <c r="AP463" s="65"/>
      <c r="AQ463" s="65"/>
      <c r="AR463" s="65"/>
      <c r="AS463" s="65"/>
      <c r="AT463" s="65"/>
      <c r="AU463" s="65"/>
    </row>
    <row r="464" spans="3:47">
      <c r="C464" s="8"/>
      <c r="D464" s="8"/>
      <c r="AA464" s="65"/>
      <c r="AB464" s="65"/>
      <c r="AC464" s="65"/>
      <c r="AD464" s="65"/>
      <c r="AE464" s="65"/>
      <c r="AG464" s="93"/>
      <c r="AN464" s="65"/>
      <c r="AO464" s="65"/>
      <c r="AP464" s="65"/>
      <c r="AQ464" s="65"/>
      <c r="AR464" s="65"/>
      <c r="AS464" s="65"/>
      <c r="AT464" s="65"/>
      <c r="AU464" s="65"/>
    </row>
    <row r="465" spans="3:50">
      <c r="C465" s="8"/>
      <c r="D465" s="8"/>
      <c r="AA465" s="65"/>
      <c r="AB465" s="65"/>
      <c r="AC465" s="65"/>
      <c r="AD465" s="65"/>
      <c r="AE465" s="65"/>
      <c r="AG465" s="93"/>
      <c r="AN465" s="65"/>
      <c r="AO465" s="65"/>
      <c r="AP465" s="65"/>
      <c r="AQ465" s="65"/>
      <c r="AR465" s="65"/>
      <c r="AS465" s="65"/>
      <c r="AT465" s="65"/>
      <c r="AU465" s="65"/>
    </row>
    <row r="466" spans="3:50">
      <c r="C466" s="8"/>
      <c r="D466" s="8"/>
      <c r="AA466" s="65"/>
      <c r="AB466" s="65"/>
      <c r="AC466" s="65"/>
      <c r="AD466" s="65"/>
      <c r="AE466" s="65"/>
      <c r="AG466" s="93"/>
      <c r="AN466" s="65"/>
      <c r="AO466" s="65"/>
      <c r="AP466" s="65"/>
      <c r="AQ466" s="65"/>
      <c r="AR466" s="65"/>
      <c r="AS466" s="65"/>
      <c r="AT466" s="65"/>
      <c r="AU466" s="65"/>
    </row>
    <row r="467" spans="3:50">
      <c r="C467" s="8"/>
      <c r="D467" s="8"/>
      <c r="AA467" s="65"/>
      <c r="AB467" s="65"/>
      <c r="AC467" s="65"/>
      <c r="AD467" s="65"/>
      <c r="AE467" s="65"/>
      <c r="AG467" s="93"/>
      <c r="AN467" s="65"/>
      <c r="AO467" s="65"/>
      <c r="AP467" s="65"/>
      <c r="AQ467" s="65"/>
      <c r="AR467" s="65"/>
      <c r="AS467" s="65"/>
      <c r="AT467" s="65"/>
      <c r="AU467" s="65"/>
    </row>
    <row r="468" spans="3:50">
      <c r="C468" s="8"/>
      <c r="D468" s="8"/>
      <c r="AA468" s="65"/>
      <c r="AB468" s="65"/>
      <c r="AC468" s="65"/>
      <c r="AD468" s="65"/>
      <c r="AE468" s="65"/>
      <c r="AG468" s="93"/>
      <c r="AN468" s="65"/>
      <c r="AO468" s="65"/>
      <c r="AP468" s="65"/>
      <c r="AQ468" s="65"/>
      <c r="AR468" s="65"/>
      <c r="AS468" s="65"/>
      <c r="AT468" s="65"/>
      <c r="AU468" s="65"/>
    </row>
    <row r="469" spans="3:50">
      <c r="C469" s="8"/>
      <c r="D469" s="8"/>
      <c r="AA469" s="65"/>
      <c r="AB469" s="65"/>
      <c r="AC469" s="65"/>
      <c r="AD469" s="65"/>
      <c r="AE469" s="65"/>
      <c r="AG469" s="93"/>
      <c r="AN469" s="65"/>
      <c r="AO469" s="65"/>
      <c r="AP469" s="65"/>
      <c r="AQ469" s="65"/>
      <c r="AR469" s="65"/>
      <c r="AS469" s="65"/>
      <c r="AT469" s="65"/>
      <c r="AU469" s="65"/>
    </row>
    <row r="470" spans="3:50">
      <c r="C470" s="8"/>
      <c r="D470" s="8"/>
      <c r="AA470" s="65"/>
      <c r="AB470" s="65"/>
      <c r="AC470" s="65"/>
      <c r="AD470" s="65"/>
      <c r="AE470" s="65"/>
      <c r="AG470" s="93"/>
      <c r="AN470" s="65"/>
      <c r="AO470" s="65"/>
      <c r="AP470" s="65"/>
      <c r="AQ470" s="65"/>
      <c r="AR470" s="65"/>
      <c r="AS470" s="65"/>
      <c r="AT470" s="65"/>
      <c r="AU470" s="65"/>
    </row>
    <row r="471" spans="3:50">
      <c r="C471" s="8"/>
      <c r="D471" s="8"/>
      <c r="AA471" s="65"/>
      <c r="AB471" s="65"/>
      <c r="AC471" s="65"/>
      <c r="AD471" s="65"/>
      <c r="AE471" s="65"/>
      <c r="AG471" s="93"/>
      <c r="AN471" s="65"/>
      <c r="AO471" s="65"/>
      <c r="AP471" s="65"/>
      <c r="AQ471" s="65"/>
      <c r="AR471" s="65"/>
      <c r="AS471" s="65"/>
      <c r="AT471" s="65"/>
      <c r="AU471" s="65"/>
    </row>
    <row r="472" spans="3:50">
      <c r="C472" s="8"/>
      <c r="D472" s="8"/>
      <c r="AA472" s="65"/>
      <c r="AB472" s="65"/>
      <c r="AC472" s="65"/>
      <c r="AD472" s="65"/>
      <c r="AE472" s="65"/>
      <c r="AG472" s="93"/>
      <c r="AN472" s="65"/>
      <c r="AO472" s="65"/>
      <c r="AP472" s="65"/>
      <c r="AQ472" s="65"/>
      <c r="AR472" s="65"/>
      <c r="AS472" s="65"/>
      <c r="AT472" s="65"/>
      <c r="AU472" s="65"/>
      <c r="AV472" s="65"/>
      <c r="AX472" s="65"/>
    </row>
    <row r="473" spans="3:50">
      <c r="C473" s="8"/>
      <c r="D473" s="8"/>
      <c r="AA473" s="65"/>
      <c r="AB473" s="65"/>
      <c r="AC473" s="65"/>
      <c r="AD473" s="65"/>
      <c r="AE473" s="65"/>
      <c r="AG473" s="93"/>
      <c r="AN473" s="65"/>
      <c r="AO473" s="65"/>
      <c r="AP473" s="65"/>
      <c r="AQ473" s="65"/>
      <c r="AR473" s="65"/>
      <c r="AS473" s="65"/>
      <c r="AT473" s="65"/>
      <c r="AU473" s="65"/>
    </row>
    <row r="474" spans="3:50">
      <c r="C474" s="8"/>
      <c r="D474" s="8"/>
      <c r="AA474" s="65"/>
      <c r="AB474" s="65"/>
      <c r="AC474" s="65"/>
      <c r="AD474" s="65"/>
      <c r="AE474" s="65"/>
      <c r="AG474" s="93"/>
      <c r="AN474" s="65"/>
      <c r="AO474" s="65"/>
      <c r="AP474" s="65"/>
      <c r="AQ474" s="65"/>
      <c r="AR474" s="65"/>
      <c r="AS474" s="65"/>
      <c r="AT474" s="65"/>
      <c r="AU474" s="65"/>
    </row>
    <row r="475" spans="3:50">
      <c r="C475" s="8"/>
      <c r="D475" s="8"/>
      <c r="AA475" s="65"/>
      <c r="AB475" s="65"/>
      <c r="AC475" s="65"/>
      <c r="AD475" s="65"/>
      <c r="AE475" s="65"/>
      <c r="AG475" s="93"/>
      <c r="AN475" s="65"/>
      <c r="AO475" s="65"/>
      <c r="AP475" s="65"/>
      <c r="AQ475" s="65"/>
      <c r="AR475" s="65"/>
      <c r="AS475" s="65"/>
      <c r="AT475" s="65"/>
      <c r="AU475" s="65"/>
    </row>
    <row r="476" spans="3:50">
      <c r="C476" s="8"/>
      <c r="D476" s="8"/>
      <c r="AA476" s="65"/>
      <c r="AB476" s="65"/>
      <c r="AC476" s="65"/>
      <c r="AD476" s="65"/>
      <c r="AE476" s="65"/>
      <c r="AG476" s="93"/>
      <c r="AN476" s="65"/>
      <c r="AO476" s="65"/>
      <c r="AP476" s="65"/>
      <c r="AQ476" s="65"/>
      <c r="AR476" s="65"/>
      <c r="AS476" s="65"/>
      <c r="AT476" s="65"/>
      <c r="AU476" s="65"/>
    </row>
    <row r="477" spans="3:50">
      <c r="C477" s="8"/>
      <c r="D477" s="8"/>
      <c r="AA477" s="65"/>
      <c r="AB477" s="65"/>
      <c r="AC477" s="65"/>
      <c r="AD477" s="65"/>
      <c r="AE477" s="65"/>
      <c r="AG477" s="93"/>
      <c r="AN477" s="65"/>
      <c r="AO477" s="65"/>
      <c r="AP477" s="65"/>
      <c r="AQ477" s="65"/>
      <c r="AR477" s="65"/>
      <c r="AS477" s="65"/>
      <c r="AT477" s="65"/>
      <c r="AU477" s="65"/>
    </row>
    <row r="478" spans="3:50">
      <c r="C478" s="8"/>
      <c r="D478" s="8"/>
      <c r="AA478" s="65"/>
      <c r="AB478" s="65"/>
      <c r="AC478" s="65"/>
      <c r="AD478" s="65"/>
      <c r="AE478" s="65"/>
      <c r="AG478" s="93"/>
      <c r="AN478" s="65"/>
      <c r="AO478" s="65"/>
      <c r="AP478" s="65"/>
      <c r="AQ478" s="65"/>
      <c r="AR478" s="65"/>
      <c r="AS478" s="65"/>
      <c r="AT478" s="65"/>
      <c r="AU478" s="65"/>
    </row>
    <row r="479" spans="3:50">
      <c r="C479" s="8"/>
      <c r="D479" s="8"/>
      <c r="AA479" s="65"/>
      <c r="AB479" s="65"/>
      <c r="AC479" s="65"/>
      <c r="AD479" s="65"/>
      <c r="AE479" s="65"/>
      <c r="AG479" s="93"/>
      <c r="AN479" s="65"/>
      <c r="AO479" s="65"/>
      <c r="AP479" s="65"/>
      <c r="AQ479" s="65"/>
      <c r="AR479" s="65"/>
      <c r="AS479" s="65"/>
      <c r="AT479" s="65"/>
      <c r="AU479" s="65"/>
    </row>
    <row r="480" spans="3:50">
      <c r="C480" s="8"/>
      <c r="D480" s="8"/>
      <c r="AA480" s="65"/>
      <c r="AB480" s="65"/>
      <c r="AC480" s="65"/>
      <c r="AD480" s="65"/>
      <c r="AE480" s="65"/>
      <c r="AG480" s="93"/>
      <c r="AN480" s="65"/>
      <c r="AO480" s="65"/>
      <c r="AP480" s="65"/>
      <c r="AQ480" s="65"/>
      <c r="AR480" s="65"/>
      <c r="AS480" s="65"/>
      <c r="AT480" s="65"/>
      <c r="AU480" s="65"/>
    </row>
    <row r="481" spans="3:64">
      <c r="C481" s="8"/>
      <c r="D481" s="8"/>
      <c r="AA481" s="65"/>
      <c r="AB481" s="65"/>
      <c r="AC481" s="65"/>
      <c r="AD481" s="65"/>
      <c r="AE481" s="65"/>
      <c r="AG481" s="93"/>
      <c r="AN481" s="65"/>
      <c r="AO481" s="65"/>
      <c r="AP481" s="65"/>
      <c r="AQ481" s="65"/>
      <c r="AR481" s="65"/>
      <c r="AS481" s="65"/>
      <c r="AT481" s="65"/>
      <c r="AU481" s="65"/>
    </row>
    <row r="482" spans="3:64">
      <c r="C482" s="8"/>
      <c r="D482" s="8"/>
      <c r="AA482" s="65"/>
      <c r="AB482" s="65"/>
      <c r="AC482" s="65"/>
      <c r="AD482" s="65"/>
      <c r="AE482" s="65"/>
      <c r="AG482" s="93"/>
      <c r="AN482" s="65"/>
      <c r="AO482" s="65"/>
      <c r="AP482" s="65"/>
      <c r="AQ482" s="65"/>
      <c r="AR482" s="65"/>
      <c r="AS482" s="65"/>
      <c r="AT482" s="65"/>
      <c r="AU482" s="65"/>
    </row>
    <row r="483" spans="3:64">
      <c r="C483" s="8"/>
      <c r="D483" s="8"/>
      <c r="AA483" s="65"/>
      <c r="AB483" s="65"/>
      <c r="AC483" s="65"/>
      <c r="AD483" s="65"/>
      <c r="AE483" s="65"/>
      <c r="AG483" s="93"/>
      <c r="AN483" s="65"/>
      <c r="AO483" s="65"/>
      <c r="AP483" s="65"/>
      <c r="AQ483" s="65"/>
      <c r="AR483" s="65"/>
      <c r="AS483" s="65"/>
      <c r="AT483" s="65"/>
      <c r="AU483" s="65"/>
    </row>
    <row r="484" spans="3:64">
      <c r="C484" s="8"/>
      <c r="D484" s="8"/>
      <c r="AA484" s="65"/>
      <c r="AB484" s="65"/>
      <c r="AC484" s="65"/>
      <c r="AD484" s="65"/>
      <c r="AE484" s="65"/>
      <c r="AG484" s="93"/>
      <c r="AN484" s="65"/>
      <c r="AO484" s="65"/>
      <c r="AP484" s="65"/>
      <c r="AQ484" s="65"/>
      <c r="AR484" s="65"/>
      <c r="AS484" s="65"/>
      <c r="AT484" s="65"/>
      <c r="AU484" s="65"/>
    </row>
    <row r="485" spans="3:64">
      <c r="C485" s="8"/>
      <c r="D485" s="8"/>
      <c r="AA485" s="65"/>
      <c r="AB485" s="65"/>
      <c r="AC485" s="65"/>
      <c r="AD485" s="65"/>
      <c r="AE485" s="65"/>
      <c r="AG485" s="93"/>
      <c r="AN485" s="65"/>
      <c r="AO485" s="65"/>
      <c r="AP485" s="65"/>
      <c r="AQ485" s="65"/>
      <c r="AR485" s="65"/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</row>
    <row r="486" spans="3:64">
      <c r="C486" s="8"/>
      <c r="D486" s="8"/>
      <c r="AA486" s="65"/>
      <c r="AB486" s="65"/>
      <c r="AC486" s="65"/>
      <c r="AD486" s="65"/>
      <c r="AE486" s="65"/>
      <c r="AG486" s="93"/>
      <c r="AN486" s="65"/>
      <c r="AO486" s="65"/>
      <c r="AP486" s="65"/>
      <c r="AQ486" s="65"/>
      <c r="AR486" s="65"/>
      <c r="AS486" s="65"/>
      <c r="AT486" s="65"/>
      <c r="AU486" s="65"/>
    </row>
    <row r="487" spans="3:64">
      <c r="C487" s="8"/>
      <c r="D487" s="8"/>
      <c r="AA487" s="65"/>
      <c r="AB487" s="65"/>
      <c r="AC487" s="65"/>
      <c r="AD487" s="65"/>
      <c r="AE487" s="65"/>
      <c r="AG487" s="93"/>
      <c r="AN487" s="65"/>
      <c r="AO487" s="65"/>
      <c r="AP487" s="65"/>
      <c r="AQ487" s="65"/>
      <c r="AR487" s="65"/>
      <c r="AS487" s="65"/>
      <c r="AT487" s="65"/>
      <c r="AU487" s="65"/>
    </row>
    <row r="488" spans="3:64">
      <c r="C488" s="8"/>
      <c r="D488" s="8"/>
      <c r="AA488" s="65"/>
      <c r="AB488" s="65"/>
      <c r="AC488" s="65"/>
      <c r="AD488" s="65"/>
      <c r="AE488" s="65"/>
      <c r="AG488" s="93"/>
      <c r="AN488" s="65"/>
      <c r="AO488" s="65"/>
      <c r="AP488" s="65"/>
      <c r="AQ488" s="65"/>
      <c r="AR488" s="65"/>
      <c r="AS488" s="65"/>
      <c r="AT488" s="65"/>
      <c r="AU488" s="65"/>
    </row>
    <row r="489" spans="3:64">
      <c r="C489" s="8"/>
      <c r="D489" s="8"/>
      <c r="AA489" s="65"/>
      <c r="AB489" s="65"/>
      <c r="AC489" s="65"/>
      <c r="AD489" s="65"/>
      <c r="AE489" s="65"/>
      <c r="AG489" s="93"/>
      <c r="AN489" s="65"/>
      <c r="AO489" s="65"/>
      <c r="AP489" s="65"/>
      <c r="AQ489" s="65"/>
      <c r="AR489" s="65"/>
      <c r="AS489" s="65"/>
      <c r="AT489" s="65"/>
      <c r="AU489" s="65"/>
    </row>
    <row r="490" spans="3:64">
      <c r="C490" s="8"/>
      <c r="D490" s="8"/>
      <c r="AA490" s="65"/>
      <c r="AB490" s="65"/>
      <c r="AC490" s="65"/>
      <c r="AD490" s="65"/>
      <c r="AE490" s="65"/>
      <c r="AG490" s="93"/>
      <c r="AN490" s="65"/>
      <c r="AO490" s="65"/>
      <c r="AP490" s="65"/>
      <c r="AQ490" s="65"/>
      <c r="AR490" s="65"/>
      <c r="AS490" s="65"/>
      <c r="AT490" s="65"/>
      <c r="AU490" s="65"/>
    </row>
    <row r="491" spans="3:64">
      <c r="C491" s="8"/>
      <c r="D491" s="8"/>
      <c r="AA491" s="65"/>
      <c r="AB491" s="65"/>
      <c r="AC491" s="65"/>
      <c r="AD491" s="65"/>
      <c r="AE491" s="65"/>
      <c r="AG491" s="93"/>
      <c r="AN491" s="65"/>
      <c r="AO491" s="65"/>
      <c r="AP491" s="65"/>
      <c r="AQ491" s="65"/>
      <c r="AR491" s="65"/>
      <c r="AS491" s="65"/>
      <c r="AT491" s="65"/>
      <c r="AU491" s="65"/>
    </row>
    <row r="492" spans="3:64">
      <c r="C492" s="8"/>
      <c r="D492" s="8"/>
      <c r="AA492" s="65"/>
      <c r="AB492" s="65"/>
      <c r="AC492" s="65"/>
      <c r="AD492" s="65"/>
      <c r="AE492" s="65"/>
      <c r="AG492" s="93"/>
      <c r="AN492" s="65"/>
      <c r="AO492" s="65"/>
      <c r="AP492" s="65"/>
      <c r="AQ492" s="65"/>
      <c r="AR492" s="65"/>
      <c r="AS492" s="65"/>
      <c r="AT492" s="65"/>
      <c r="AU492" s="65"/>
    </row>
    <row r="493" spans="3:64">
      <c r="C493" s="8"/>
      <c r="D493" s="8"/>
      <c r="AA493" s="65"/>
      <c r="AB493" s="65"/>
      <c r="AC493" s="65"/>
      <c r="AD493" s="65"/>
      <c r="AE493" s="65"/>
      <c r="AG493" s="93"/>
      <c r="AN493" s="65"/>
      <c r="AO493" s="65"/>
      <c r="AP493" s="65"/>
      <c r="AQ493" s="65"/>
      <c r="AR493" s="65"/>
      <c r="AS493" s="65"/>
      <c r="AT493" s="65"/>
      <c r="AU493" s="65"/>
    </row>
    <row r="494" spans="3:64">
      <c r="C494" s="8"/>
      <c r="D494" s="8"/>
      <c r="AA494" s="65"/>
      <c r="AB494" s="65"/>
      <c r="AC494" s="65"/>
      <c r="AD494" s="65"/>
      <c r="AE494" s="65"/>
      <c r="AG494" s="93"/>
      <c r="AN494" s="65"/>
      <c r="AO494" s="65"/>
      <c r="AP494" s="65"/>
      <c r="AQ494" s="65"/>
      <c r="AR494" s="65"/>
      <c r="AS494" s="65"/>
      <c r="AT494" s="65"/>
      <c r="AU494" s="65"/>
    </row>
    <row r="495" spans="3:64">
      <c r="C495" s="8"/>
      <c r="D495" s="8"/>
      <c r="AA495" s="65"/>
      <c r="AB495" s="65"/>
      <c r="AC495" s="65"/>
      <c r="AD495" s="65"/>
      <c r="AE495" s="65"/>
      <c r="AG495" s="93"/>
      <c r="AN495" s="65"/>
      <c r="AO495" s="65"/>
      <c r="AP495" s="65"/>
      <c r="AQ495" s="65"/>
      <c r="AR495" s="65"/>
      <c r="AS495" s="65"/>
      <c r="AT495" s="65"/>
      <c r="AU495" s="65"/>
    </row>
    <row r="496" spans="3:64">
      <c r="C496" s="8"/>
      <c r="D496" s="8"/>
      <c r="AA496" s="65"/>
      <c r="AB496" s="65"/>
      <c r="AC496" s="65"/>
      <c r="AD496" s="65"/>
      <c r="AE496" s="65"/>
      <c r="AG496" s="93"/>
      <c r="AN496" s="65"/>
      <c r="AO496" s="65"/>
      <c r="AP496" s="65"/>
      <c r="AQ496" s="65"/>
      <c r="AR496" s="65"/>
      <c r="AS496" s="65"/>
      <c r="AT496" s="65"/>
      <c r="AU496" s="65"/>
    </row>
    <row r="497" spans="3:47">
      <c r="C497" s="8"/>
      <c r="D497" s="8"/>
      <c r="AA497" s="65"/>
      <c r="AB497" s="65"/>
      <c r="AC497" s="65"/>
      <c r="AD497" s="65"/>
      <c r="AE497" s="65"/>
      <c r="AG497" s="93"/>
      <c r="AN497" s="65"/>
      <c r="AO497" s="65"/>
      <c r="AP497" s="65"/>
      <c r="AQ497" s="65"/>
      <c r="AR497" s="65"/>
      <c r="AS497" s="65"/>
      <c r="AT497" s="65"/>
      <c r="AU497" s="65"/>
    </row>
    <row r="498" spans="3:47">
      <c r="C498" s="8"/>
      <c r="D498" s="8"/>
      <c r="AA498" s="65"/>
      <c r="AB498" s="65"/>
      <c r="AC498" s="65"/>
      <c r="AD498" s="65"/>
      <c r="AE498" s="65"/>
      <c r="AG498" s="93"/>
      <c r="AN498" s="65"/>
      <c r="AO498" s="65"/>
      <c r="AP498" s="65"/>
      <c r="AQ498" s="65"/>
      <c r="AR498" s="65"/>
      <c r="AS498" s="65"/>
      <c r="AT498" s="65"/>
      <c r="AU498" s="65"/>
    </row>
    <row r="499" spans="3:47">
      <c r="C499" s="8"/>
      <c r="D499" s="8"/>
      <c r="AA499" s="65"/>
      <c r="AB499" s="65"/>
      <c r="AC499" s="65"/>
      <c r="AD499" s="65"/>
      <c r="AE499" s="65"/>
      <c r="AG499" s="93"/>
      <c r="AN499" s="65"/>
      <c r="AO499" s="65"/>
      <c r="AP499" s="65"/>
      <c r="AQ499" s="65"/>
      <c r="AR499" s="65"/>
      <c r="AS499" s="65"/>
      <c r="AT499" s="65"/>
      <c r="AU499" s="65"/>
    </row>
    <row r="500" spans="3:47">
      <c r="C500" s="8"/>
      <c r="D500" s="8"/>
      <c r="AA500" s="65"/>
      <c r="AB500" s="65"/>
      <c r="AC500" s="65"/>
      <c r="AD500" s="65"/>
      <c r="AE500" s="65"/>
      <c r="AG500" s="93"/>
      <c r="AN500" s="65"/>
      <c r="AO500" s="65"/>
      <c r="AP500" s="65"/>
      <c r="AQ500" s="65"/>
      <c r="AR500" s="65"/>
      <c r="AS500" s="65"/>
      <c r="AT500" s="65"/>
      <c r="AU500" s="65"/>
    </row>
    <row r="501" spans="3:47">
      <c r="C501" s="8"/>
      <c r="D501" s="8"/>
      <c r="AA501" s="65"/>
      <c r="AB501" s="65"/>
      <c r="AC501" s="65"/>
      <c r="AD501" s="65"/>
      <c r="AE501" s="65"/>
      <c r="AG501" s="93"/>
      <c r="AN501" s="65"/>
      <c r="AO501" s="65"/>
      <c r="AP501" s="65"/>
      <c r="AQ501" s="65"/>
      <c r="AR501" s="65"/>
      <c r="AS501" s="65"/>
      <c r="AT501" s="65"/>
      <c r="AU501" s="65"/>
    </row>
    <row r="502" spans="3:47">
      <c r="C502" s="8"/>
      <c r="D502" s="8"/>
      <c r="AA502" s="65"/>
      <c r="AB502" s="65"/>
      <c r="AC502" s="65"/>
      <c r="AD502" s="65"/>
      <c r="AE502" s="65"/>
      <c r="AG502" s="93"/>
      <c r="AN502" s="65"/>
      <c r="AO502" s="65"/>
      <c r="AP502" s="65"/>
      <c r="AQ502" s="65"/>
      <c r="AR502" s="65"/>
      <c r="AS502" s="65"/>
      <c r="AT502" s="65"/>
      <c r="AU502" s="65"/>
    </row>
    <row r="503" spans="3:47">
      <c r="C503" s="8"/>
      <c r="D503" s="8"/>
      <c r="AA503" s="65"/>
      <c r="AB503" s="65"/>
      <c r="AC503" s="65"/>
      <c r="AD503" s="65"/>
      <c r="AE503" s="65"/>
      <c r="AG503" s="93"/>
      <c r="AN503" s="65"/>
      <c r="AO503" s="65"/>
      <c r="AP503" s="65"/>
      <c r="AQ503" s="65"/>
      <c r="AR503" s="65"/>
      <c r="AS503" s="65"/>
      <c r="AT503" s="65"/>
      <c r="AU503" s="65"/>
    </row>
    <row r="504" spans="3:47">
      <c r="C504" s="8"/>
      <c r="D504" s="8"/>
      <c r="AA504" s="65"/>
      <c r="AB504" s="65"/>
      <c r="AC504" s="65"/>
      <c r="AD504" s="65"/>
      <c r="AE504" s="65"/>
      <c r="AG504" s="93"/>
      <c r="AN504" s="65"/>
      <c r="AO504" s="65"/>
      <c r="AP504" s="65"/>
      <c r="AQ504" s="65"/>
      <c r="AR504" s="65"/>
      <c r="AS504" s="65"/>
      <c r="AT504" s="65"/>
      <c r="AU504" s="65"/>
    </row>
    <row r="505" spans="3:47">
      <c r="C505" s="8"/>
      <c r="D505" s="8"/>
      <c r="AA505" s="65"/>
      <c r="AB505" s="65"/>
      <c r="AC505" s="65"/>
      <c r="AD505" s="65"/>
      <c r="AE505" s="65"/>
      <c r="AG505" s="93"/>
      <c r="AN505" s="65"/>
      <c r="AO505" s="65"/>
      <c r="AP505" s="65"/>
      <c r="AQ505" s="65"/>
      <c r="AR505" s="65"/>
      <c r="AS505" s="65"/>
      <c r="AT505" s="65"/>
      <c r="AU505" s="65"/>
    </row>
    <row r="506" spans="3:47">
      <c r="C506" s="8"/>
      <c r="D506" s="8"/>
      <c r="AA506" s="65"/>
      <c r="AB506" s="65"/>
      <c r="AC506" s="65"/>
      <c r="AD506" s="65"/>
      <c r="AE506" s="65"/>
      <c r="AG506" s="93"/>
      <c r="AN506" s="65"/>
      <c r="AO506" s="65"/>
      <c r="AP506" s="65"/>
      <c r="AQ506" s="65"/>
      <c r="AR506" s="65"/>
      <c r="AS506" s="65"/>
      <c r="AT506" s="65"/>
      <c r="AU506" s="65"/>
    </row>
    <row r="507" spans="3:47">
      <c r="C507" s="8"/>
      <c r="D507" s="8"/>
      <c r="AA507" s="65"/>
      <c r="AB507" s="65"/>
      <c r="AC507" s="65"/>
      <c r="AD507" s="65"/>
      <c r="AE507" s="65"/>
      <c r="AG507" s="93"/>
      <c r="AN507" s="65"/>
      <c r="AO507" s="65"/>
      <c r="AP507" s="65"/>
      <c r="AQ507" s="65"/>
      <c r="AR507" s="65"/>
      <c r="AS507" s="65"/>
      <c r="AT507" s="65"/>
      <c r="AU507" s="65"/>
    </row>
    <row r="508" spans="3:47">
      <c r="C508" s="8"/>
      <c r="D508" s="8"/>
      <c r="AA508" s="65"/>
      <c r="AB508" s="65"/>
      <c r="AC508" s="65"/>
      <c r="AD508" s="65"/>
      <c r="AE508" s="65"/>
      <c r="AG508" s="93"/>
      <c r="AN508" s="65"/>
      <c r="AO508" s="65"/>
      <c r="AP508" s="65"/>
      <c r="AQ508" s="65"/>
      <c r="AR508" s="65"/>
      <c r="AS508" s="65"/>
      <c r="AT508" s="65"/>
      <c r="AU508" s="65"/>
    </row>
    <row r="509" spans="3:47">
      <c r="C509" s="8"/>
      <c r="D509" s="8"/>
      <c r="AA509" s="65"/>
      <c r="AB509" s="65"/>
      <c r="AC509" s="65"/>
      <c r="AD509" s="65"/>
      <c r="AE509" s="65"/>
      <c r="AG509" s="93"/>
      <c r="AN509" s="65"/>
      <c r="AO509" s="65"/>
      <c r="AP509" s="65"/>
      <c r="AQ509" s="65"/>
      <c r="AR509" s="65"/>
      <c r="AS509" s="65"/>
      <c r="AT509" s="65"/>
      <c r="AU509" s="65"/>
    </row>
    <row r="510" spans="3:47">
      <c r="C510" s="8"/>
      <c r="D510" s="8"/>
      <c r="AA510" s="65"/>
      <c r="AB510" s="65"/>
      <c r="AC510" s="65"/>
      <c r="AD510" s="65"/>
      <c r="AE510" s="65"/>
      <c r="AG510" s="93"/>
      <c r="AN510" s="65"/>
      <c r="AO510" s="65"/>
      <c r="AP510" s="65"/>
      <c r="AQ510" s="65"/>
      <c r="AR510" s="65"/>
      <c r="AS510" s="65"/>
      <c r="AT510" s="65"/>
      <c r="AU510" s="65"/>
    </row>
    <row r="511" spans="3:47">
      <c r="C511" s="8"/>
      <c r="D511" s="8"/>
      <c r="AA511" s="65"/>
      <c r="AB511" s="65"/>
      <c r="AC511" s="65"/>
      <c r="AD511" s="65"/>
      <c r="AE511" s="65"/>
      <c r="AG511" s="93"/>
      <c r="AN511" s="65"/>
      <c r="AO511" s="65"/>
      <c r="AP511" s="65"/>
      <c r="AQ511" s="65"/>
      <c r="AR511" s="65"/>
      <c r="AS511" s="65"/>
      <c r="AT511" s="65"/>
      <c r="AU511" s="65"/>
    </row>
    <row r="512" spans="3:47">
      <c r="C512" s="8"/>
      <c r="D512" s="8"/>
      <c r="AA512" s="65"/>
      <c r="AB512" s="65"/>
      <c r="AC512" s="65"/>
      <c r="AD512" s="65"/>
      <c r="AE512" s="65"/>
      <c r="AG512" s="93"/>
      <c r="AN512" s="65"/>
      <c r="AO512" s="65"/>
      <c r="AP512" s="65"/>
      <c r="AQ512" s="65"/>
      <c r="AR512" s="65"/>
      <c r="AS512" s="65"/>
      <c r="AT512" s="65"/>
      <c r="AU512" s="65"/>
    </row>
    <row r="513" spans="3:64">
      <c r="C513" s="8"/>
      <c r="D513" s="8"/>
      <c r="AA513" s="65"/>
      <c r="AB513" s="65"/>
      <c r="AC513" s="65"/>
      <c r="AD513" s="65"/>
      <c r="AE513" s="65"/>
      <c r="AG513" s="93"/>
      <c r="AN513" s="65"/>
      <c r="AO513" s="65"/>
      <c r="AP513" s="65"/>
      <c r="AQ513" s="65"/>
      <c r="AR513" s="65"/>
      <c r="AS513" s="65"/>
      <c r="AT513" s="65"/>
      <c r="AU513" s="65"/>
    </row>
    <row r="514" spans="3:64">
      <c r="C514" s="8"/>
      <c r="D514" s="8"/>
      <c r="AA514" s="65"/>
      <c r="AB514" s="65"/>
      <c r="AC514" s="65"/>
      <c r="AD514" s="65"/>
      <c r="AE514" s="65"/>
      <c r="AG514" s="93"/>
      <c r="AN514" s="65"/>
      <c r="AO514" s="65"/>
      <c r="AP514" s="65"/>
      <c r="AQ514" s="65"/>
      <c r="AR514" s="65"/>
      <c r="AS514" s="65"/>
      <c r="AT514" s="65"/>
      <c r="AU514" s="65"/>
    </row>
    <row r="515" spans="3:64">
      <c r="C515" s="8"/>
      <c r="D515" s="8"/>
      <c r="AA515" s="65"/>
      <c r="AB515" s="65"/>
      <c r="AC515" s="65"/>
      <c r="AD515" s="65"/>
      <c r="AE515" s="65"/>
      <c r="AG515" s="93"/>
      <c r="AN515" s="65"/>
      <c r="AO515" s="65"/>
      <c r="AP515" s="65"/>
      <c r="AQ515" s="65"/>
      <c r="AR515" s="65"/>
      <c r="AS515" s="65"/>
      <c r="AT515" s="65"/>
      <c r="AU515" s="65"/>
      <c r="AV515" s="65"/>
    </row>
    <row r="516" spans="3:64">
      <c r="C516" s="8"/>
      <c r="D516" s="8"/>
      <c r="AA516" s="65"/>
      <c r="AB516" s="65"/>
      <c r="AC516" s="65"/>
      <c r="AD516" s="65"/>
      <c r="AE516" s="65"/>
      <c r="AG516" s="93"/>
      <c r="AN516" s="65"/>
      <c r="AO516" s="65"/>
      <c r="AP516" s="65"/>
      <c r="AQ516" s="65"/>
      <c r="AR516" s="65"/>
      <c r="AS516" s="65"/>
      <c r="AT516" s="65"/>
      <c r="AU516" s="65"/>
    </row>
    <row r="517" spans="3:64">
      <c r="C517" s="8"/>
      <c r="D517" s="8"/>
      <c r="AA517" s="65"/>
      <c r="AB517" s="65"/>
      <c r="AC517" s="65"/>
      <c r="AD517" s="65"/>
      <c r="AE517" s="65"/>
      <c r="AG517" s="93"/>
      <c r="AN517" s="65"/>
      <c r="AO517" s="65"/>
      <c r="AP517" s="65"/>
      <c r="AQ517" s="65"/>
      <c r="AR517" s="65"/>
      <c r="AS517" s="65"/>
      <c r="AT517" s="65"/>
      <c r="AU517" s="65"/>
    </row>
    <row r="518" spans="3:64">
      <c r="C518" s="8"/>
      <c r="D518" s="8"/>
      <c r="AA518" s="65"/>
      <c r="AB518" s="65"/>
      <c r="AC518" s="65"/>
      <c r="AD518" s="65"/>
      <c r="AE518" s="65"/>
      <c r="AG518" s="93"/>
      <c r="AN518" s="65"/>
      <c r="AO518" s="65"/>
      <c r="AP518" s="65"/>
      <c r="AQ518" s="65"/>
      <c r="AR518" s="65"/>
      <c r="AS518" s="65"/>
      <c r="AT518" s="65"/>
      <c r="AU518" s="65"/>
      <c r="AV518" s="65"/>
    </row>
    <row r="519" spans="3:64">
      <c r="C519" s="8"/>
      <c r="D519" s="8"/>
      <c r="AA519" s="65"/>
      <c r="AB519" s="65"/>
      <c r="AC519" s="65"/>
      <c r="AD519" s="65"/>
      <c r="AE519" s="65"/>
      <c r="AG519" s="93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/>
      <c r="BI519" s="65"/>
      <c r="BJ519" s="65"/>
      <c r="BK519" s="65"/>
      <c r="BL519" s="65"/>
    </row>
    <row r="520" spans="3:64">
      <c r="C520" s="8"/>
      <c r="D520" s="8"/>
      <c r="AA520" s="65"/>
      <c r="AB520" s="65"/>
      <c r="AC520" s="65"/>
      <c r="AD520" s="65"/>
      <c r="AE520" s="65"/>
      <c r="AG520" s="93"/>
      <c r="AN520" s="65"/>
      <c r="AO520" s="65"/>
      <c r="AP520" s="65"/>
      <c r="AQ520" s="65"/>
      <c r="AR520" s="65"/>
      <c r="AS520" s="65"/>
      <c r="AT520" s="65"/>
      <c r="AU520" s="65"/>
    </row>
    <row r="521" spans="3:64">
      <c r="C521" s="8"/>
      <c r="D521" s="8"/>
      <c r="AA521" s="65"/>
      <c r="AB521" s="65"/>
      <c r="AC521" s="65"/>
      <c r="AD521" s="65"/>
      <c r="AE521" s="65"/>
      <c r="AG521" s="93"/>
      <c r="AN521" s="65"/>
      <c r="AO521" s="65"/>
      <c r="AP521" s="65"/>
      <c r="AQ521" s="65"/>
      <c r="AR521" s="65"/>
      <c r="AS521" s="65"/>
      <c r="AT521" s="65"/>
      <c r="AU521" s="65"/>
    </row>
    <row r="522" spans="3:64">
      <c r="C522" s="8"/>
      <c r="D522" s="8"/>
      <c r="AA522" s="65"/>
      <c r="AB522" s="65"/>
      <c r="AC522" s="65"/>
      <c r="AD522" s="65"/>
      <c r="AE522" s="65"/>
      <c r="AG522" s="93"/>
      <c r="AN522" s="65"/>
      <c r="AO522" s="65"/>
      <c r="AP522" s="65"/>
      <c r="AQ522" s="65"/>
      <c r="AR522" s="65"/>
      <c r="AS522" s="65"/>
      <c r="AT522" s="65"/>
      <c r="AU522" s="65"/>
    </row>
    <row r="523" spans="3:64">
      <c r="C523" s="8"/>
      <c r="D523" s="8"/>
      <c r="AA523" s="65"/>
      <c r="AB523" s="65"/>
      <c r="AC523" s="65"/>
      <c r="AD523" s="65"/>
      <c r="AE523" s="65"/>
      <c r="AG523" s="93"/>
      <c r="AN523" s="65"/>
      <c r="AO523" s="65"/>
      <c r="AP523" s="65"/>
      <c r="AQ523" s="65"/>
      <c r="AR523" s="65"/>
      <c r="AS523" s="65"/>
      <c r="AT523" s="65"/>
      <c r="AU523" s="65"/>
    </row>
    <row r="524" spans="3:64">
      <c r="C524" s="8"/>
      <c r="D524" s="8"/>
      <c r="AA524" s="65"/>
      <c r="AB524" s="65"/>
      <c r="AC524" s="65"/>
      <c r="AD524" s="65"/>
      <c r="AE524" s="65"/>
      <c r="AG524" s="93"/>
      <c r="AN524" s="65"/>
      <c r="AO524" s="65"/>
      <c r="AP524" s="65"/>
      <c r="AQ524" s="65"/>
      <c r="AR524" s="65"/>
      <c r="AS524" s="65"/>
      <c r="AT524" s="65"/>
      <c r="AU524" s="65"/>
    </row>
    <row r="525" spans="3:64">
      <c r="C525" s="8"/>
      <c r="D525" s="8"/>
      <c r="AA525" s="65"/>
      <c r="AB525" s="65"/>
      <c r="AC525" s="65"/>
      <c r="AD525" s="65"/>
      <c r="AE525" s="65"/>
      <c r="AG525" s="93"/>
      <c r="AN525" s="65"/>
      <c r="AO525" s="65"/>
      <c r="AP525" s="65"/>
      <c r="AQ525" s="65"/>
      <c r="AR525" s="65"/>
      <c r="AS525" s="65"/>
      <c r="AT525" s="65"/>
      <c r="AU525" s="65"/>
    </row>
    <row r="526" spans="3:64">
      <c r="C526" s="8"/>
      <c r="D526" s="8"/>
      <c r="AA526" s="65"/>
      <c r="AB526" s="65"/>
      <c r="AC526" s="65"/>
      <c r="AD526" s="65"/>
      <c r="AE526" s="65"/>
      <c r="AG526" s="93"/>
      <c r="AN526" s="65"/>
      <c r="AO526" s="65"/>
      <c r="AP526" s="65"/>
      <c r="AQ526" s="65"/>
      <c r="AR526" s="65"/>
      <c r="AS526" s="65"/>
      <c r="AT526" s="65"/>
      <c r="AU526" s="65"/>
    </row>
    <row r="527" spans="3:64">
      <c r="C527" s="8"/>
      <c r="D527" s="8"/>
      <c r="AA527" s="65"/>
      <c r="AB527" s="65"/>
      <c r="AC527" s="65"/>
      <c r="AD527" s="65"/>
      <c r="AE527" s="65"/>
      <c r="AG527" s="93"/>
      <c r="AN527" s="65"/>
      <c r="AO527" s="65"/>
      <c r="AP527" s="65"/>
      <c r="AQ527" s="65"/>
      <c r="AR527" s="65"/>
      <c r="AS527" s="65"/>
      <c r="AT527" s="65"/>
      <c r="AU527" s="65"/>
    </row>
    <row r="528" spans="3:64">
      <c r="C528" s="8"/>
      <c r="D528" s="8"/>
      <c r="AA528" s="65"/>
      <c r="AB528" s="65"/>
      <c r="AC528" s="65"/>
      <c r="AD528" s="65"/>
      <c r="AE528" s="65"/>
      <c r="AG528" s="93"/>
      <c r="AN528" s="65"/>
      <c r="AO528" s="65"/>
      <c r="AP528" s="65"/>
      <c r="AQ528" s="65"/>
      <c r="AR528" s="65"/>
      <c r="AS528" s="65"/>
      <c r="AT528" s="65"/>
      <c r="AU528" s="65"/>
      <c r="AV528" s="65"/>
      <c r="AX528" s="65"/>
    </row>
    <row r="529" spans="3:64">
      <c r="C529" s="8"/>
      <c r="D529" s="8"/>
      <c r="AA529" s="65"/>
      <c r="AB529" s="65"/>
      <c r="AC529" s="65"/>
      <c r="AD529" s="65"/>
      <c r="AE529" s="65"/>
      <c r="AG529" s="93"/>
      <c r="AN529" s="65"/>
      <c r="AO529" s="65"/>
      <c r="AP529" s="65"/>
      <c r="AQ529" s="65"/>
      <c r="AR529" s="65"/>
      <c r="AS529" s="65"/>
      <c r="AT529" s="65"/>
      <c r="AU529" s="65"/>
    </row>
    <row r="530" spans="3:64">
      <c r="C530" s="8"/>
      <c r="D530" s="8"/>
      <c r="AA530" s="65"/>
      <c r="AB530" s="65"/>
      <c r="AC530" s="65"/>
      <c r="AD530" s="65"/>
      <c r="AE530" s="65"/>
      <c r="AG530" s="93"/>
      <c r="AN530" s="65"/>
      <c r="AO530" s="65"/>
      <c r="AP530" s="65"/>
      <c r="AQ530" s="65"/>
      <c r="AR530" s="65"/>
      <c r="AS530" s="65"/>
      <c r="AT530" s="65"/>
      <c r="AU530" s="65"/>
    </row>
    <row r="531" spans="3:64">
      <c r="C531" s="8"/>
      <c r="D531" s="8"/>
      <c r="AA531" s="65"/>
      <c r="AB531" s="65"/>
      <c r="AC531" s="65"/>
      <c r="AD531" s="65"/>
      <c r="AE531" s="65"/>
      <c r="AG531" s="93"/>
      <c r="AN531" s="65"/>
      <c r="AO531" s="65"/>
      <c r="AP531" s="65"/>
      <c r="AQ531" s="65"/>
      <c r="AR531" s="65"/>
      <c r="AS531" s="65"/>
      <c r="AT531" s="65"/>
      <c r="AU531" s="65"/>
    </row>
    <row r="532" spans="3:64">
      <c r="C532" s="8"/>
      <c r="D532" s="8"/>
      <c r="AA532" s="65"/>
      <c r="AB532" s="65"/>
      <c r="AC532" s="65"/>
      <c r="AD532" s="65"/>
      <c r="AE532" s="65"/>
      <c r="AG532" s="93"/>
      <c r="AN532" s="65"/>
      <c r="AO532" s="65"/>
      <c r="AP532" s="65"/>
      <c r="AQ532" s="65"/>
      <c r="AR532" s="65"/>
      <c r="AS532" s="65"/>
      <c r="AT532" s="65"/>
      <c r="AU532" s="65"/>
    </row>
    <row r="533" spans="3:64">
      <c r="C533" s="8"/>
      <c r="D533" s="8"/>
      <c r="AA533" s="65"/>
      <c r="AB533" s="65"/>
      <c r="AC533" s="65"/>
      <c r="AD533" s="65"/>
      <c r="AE533" s="65"/>
      <c r="AG533" s="93"/>
      <c r="AN533" s="65"/>
      <c r="AO533" s="65"/>
      <c r="AP533" s="65"/>
      <c r="AQ533" s="65"/>
      <c r="AR533" s="65"/>
      <c r="AS533" s="65"/>
      <c r="AT533" s="65"/>
      <c r="AU533" s="65"/>
    </row>
    <row r="534" spans="3:64">
      <c r="C534" s="8"/>
      <c r="D534" s="8"/>
      <c r="AA534" s="65"/>
      <c r="AB534" s="65"/>
      <c r="AC534" s="65"/>
      <c r="AD534" s="65"/>
      <c r="AE534" s="65"/>
      <c r="AG534" s="93"/>
      <c r="AN534" s="65"/>
      <c r="AO534" s="65"/>
      <c r="AP534" s="65"/>
      <c r="AQ534" s="65"/>
      <c r="AR534" s="65"/>
      <c r="AS534" s="65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</row>
    <row r="535" spans="3:64">
      <c r="C535" s="8"/>
      <c r="D535" s="8"/>
      <c r="AA535" s="65"/>
      <c r="AB535" s="65"/>
      <c r="AC535" s="65"/>
      <c r="AD535" s="65"/>
      <c r="AE535" s="65"/>
      <c r="AG535" s="93"/>
      <c r="AN535" s="65"/>
      <c r="AO535" s="65"/>
      <c r="AP535" s="65"/>
      <c r="AQ535" s="65"/>
      <c r="AR535" s="65"/>
      <c r="AS535" s="65"/>
      <c r="AT535" s="65"/>
      <c r="AU535" s="65"/>
    </row>
    <row r="536" spans="3:64">
      <c r="C536" s="8"/>
      <c r="D536" s="8"/>
      <c r="AA536" s="65"/>
      <c r="AB536" s="65"/>
      <c r="AC536" s="65"/>
      <c r="AD536" s="65"/>
      <c r="AE536" s="65"/>
      <c r="AG536" s="93"/>
      <c r="AN536" s="65"/>
      <c r="AO536" s="65"/>
      <c r="AP536" s="65"/>
      <c r="AQ536" s="65"/>
      <c r="AR536" s="65"/>
      <c r="AS536" s="65"/>
      <c r="AT536" s="65"/>
      <c r="AU536" s="65"/>
    </row>
    <row r="537" spans="3:64">
      <c r="C537" s="8"/>
      <c r="D537" s="8"/>
      <c r="AA537" s="65"/>
      <c r="AB537" s="65"/>
      <c r="AC537" s="65"/>
      <c r="AD537" s="65"/>
      <c r="AE537" s="65"/>
      <c r="AG537" s="93"/>
      <c r="AN537" s="65"/>
      <c r="AO537" s="65"/>
      <c r="AP537" s="65"/>
      <c r="AQ537" s="65"/>
      <c r="AR537" s="65"/>
      <c r="AS537" s="65"/>
      <c r="AT537" s="65"/>
      <c r="AU537" s="65"/>
    </row>
    <row r="538" spans="3:64">
      <c r="C538" s="8"/>
      <c r="D538" s="8"/>
      <c r="AA538" s="65"/>
      <c r="AB538" s="65"/>
      <c r="AC538" s="65"/>
      <c r="AD538" s="65"/>
      <c r="AE538" s="65"/>
      <c r="AG538" s="93"/>
      <c r="AN538" s="65"/>
      <c r="AO538" s="65"/>
      <c r="AP538" s="65"/>
      <c r="AQ538" s="65"/>
      <c r="AR538" s="65"/>
      <c r="AS538" s="65"/>
      <c r="AT538" s="65"/>
      <c r="AU538" s="65"/>
    </row>
    <row r="539" spans="3:64">
      <c r="C539" s="8"/>
      <c r="D539" s="8"/>
      <c r="AA539" s="65"/>
      <c r="AB539" s="65"/>
      <c r="AC539" s="65"/>
      <c r="AD539" s="65"/>
      <c r="AE539" s="65"/>
      <c r="AG539" s="93"/>
      <c r="AN539" s="65"/>
      <c r="AO539" s="65"/>
      <c r="AP539" s="65"/>
      <c r="AQ539" s="65"/>
      <c r="AR539" s="65"/>
      <c r="AS539" s="65"/>
      <c r="AT539" s="65"/>
      <c r="AU539" s="65"/>
    </row>
    <row r="540" spans="3:64">
      <c r="C540" s="8"/>
      <c r="D540" s="8"/>
      <c r="AA540" s="65"/>
      <c r="AB540" s="65"/>
      <c r="AC540" s="65"/>
      <c r="AD540" s="65"/>
      <c r="AE540" s="65"/>
      <c r="AG540" s="93"/>
      <c r="AN540" s="65"/>
      <c r="AO540" s="65"/>
      <c r="AP540" s="65"/>
      <c r="AQ540" s="65"/>
      <c r="AR540" s="65"/>
      <c r="AS540" s="65"/>
      <c r="AT540" s="65"/>
      <c r="AU540" s="65"/>
    </row>
    <row r="541" spans="3:64">
      <c r="C541" s="8"/>
      <c r="D541" s="8"/>
      <c r="AA541" s="65"/>
      <c r="AB541" s="65"/>
      <c r="AC541" s="65"/>
      <c r="AD541" s="65"/>
      <c r="AE541" s="65"/>
      <c r="AG541" s="93"/>
      <c r="AN541" s="65"/>
      <c r="AO541" s="65"/>
      <c r="AP541" s="65"/>
      <c r="AQ541" s="65"/>
      <c r="AR541" s="65"/>
      <c r="AS541" s="65"/>
      <c r="AT541" s="65"/>
      <c r="AU541" s="65"/>
    </row>
    <row r="542" spans="3:64">
      <c r="C542" s="8"/>
      <c r="D542" s="8"/>
      <c r="AA542" s="65"/>
      <c r="AB542" s="65"/>
      <c r="AC542" s="65"/>
      <c r="AD542" s="65"/>
      <c r="AE542" s="65"/>
      <c r="AG542" s="93"/>
      <c r="AN542" s="65"/>
      <c r="AO542" s="65"/>
      <c r="AP542" s="65"/>
      <c r="AQ542" s="65"/>
      <c r="AR542" s="65"/>
      <c r="AS542" s="65"/>
      <c r="AT542" s="65"/>
      <c r="AU542" s="65"/>
    </row>
    <row r="543" spans="3:64">
      <c r="C543" s="8"/>
      <c r="D543" s="8"/>
      <c r="AA543" s="65"/>
      <c r="AB543" s="65"/>
      <c r="AC543" s="65"/>
      <c r="AD543" s="65"/>
      <c r="AE543" s="65"/>
      <c r="AG543" s="93"/>
      <c r="AN543" s="65"/>
      <c r="AO543" s="65"/>
      <c r="AP543" s="65"/>
      <c r="AQ543" s="65"/>
      <c r="AR543" s="65"/>
      <c r="AS543" s="65"/>
      <c r="AT543" s="65"/>
      <c r="AU543" s="65"/>
    </row>
    <row r="544" spans="3:64">
      <c r="C544" s="8"/>
      <c r="D544" s="8"/>
      <c r="AA544" s="65"/>
      <c r="AB544" s="65"/>
      <c r="AC544" s="65"/>
      <c r="AD544" s="65"/>
      <c r="AE544" s="65"/>
      <c r="AG544" s="93"/>
      <c r="AN544" s="65"/>
      <c r="AO544" s="65"/>
      <c r="AP544" s="65"/>
      <c r="AQ544" s="65"/>
      <c r="AR544" s="65"/>
      <c r="AS544" s="65"/>
      <c r="AT544" s="65"/>
      <c r="AU544" s="65"/>
    </row>
    <row r="545" spans="3:48">
      <c r="C545" s="8"/>
      <c r="D545" s="8"/>
      <c r="AA545" s="65"/>
      <c r="AB545" s="65"/>
      <c r="AC545" s="65"/>
      <c r="AD545" s="65"/>
      <c r="AE545" s="65"/>
      <c r="AG545" s="93"/>
      <c r="AN545" s="65"/>
      <c r="AO545" s="65"/>
      <c r="AP545" s="65"/>
      <c r="AQ545" s="65"/>
      <c r="AR545" s="65"/>
      <c r="AS545" s="65"/>
      <c r="AT545" s="65"/>
      <c r="AU545" s="65"/>
    </row>
    <row r="546" spans="3:48">
      <c r="C546" s="8"/>
      <c r="D546" s="8"/>
      <c r="AA546" s="65"/>
      <c r="AB546" s="65"/>
      <c r="AC546" s="65"/>
      <c r="AD546" s="65"/>
      <c r="AE546" s="65"/>
      <c r="AG546" s="93"/>
      <c r="AN546" s="65"/>
      <c r="AO546" s="65"/>
      <c r="AP546" s="65"/>
      <c r="AQ546" s="65"/>
      <c r="AR546" s="65"/>
      <c r="AS546" s="65"/>
      <c r="AT546" s="65"/>
      <c r="AU546" s="65"/>
    </row>
    <row r="547" spans="3:48">
      <c r="C547" s="8"/>
      <c r="D547" s="8"/>
      <c r="AA547" s="65"/>
      <c r="AB547" s="65"/>
      <c r="AC547" s="65"/>
      <c r="AD547" s="65"/>
      <c r="AE547" s="65"/>
      <c r="AG547" s="93"/>
      <c r="AN547" s="65"/>
      <c r="AO547" s="65"/>
      <c r="AP547" s="65"/>
      <c r="AQ547" s="65"/>
      <c r="AR547" s="65"/>
      <c r="AS547" s="65"/>
      <c r="AT547" s="65"/>
      <c r="AU547" s="65"/>
    </row>
    <row r="548" spans="3:48">
      <c r="C548" s="8"/>
      <c r="D548" s="8"/>
      <c r="AA548" s="65"/>
      <c r="AB548" s="65"/>
      <c r="AC548" s="65"/>
      <c r="AD548" s="65"/>
      <c r="AE548" s="65"/>
      <c r="AG548" s="93"/>
      <c r="AN548" s="65"/>
      <c r="AO548" s="65"/>
      <c r="AP548" s="65"/>
      <c r="AQ548" s="65"/>
      <c r="AR548" s="65"/>
      <c r="AS548" s="65"/>
      <c r="AT548" s="65"/>
      <c r="AU548" s="65"/>
    </row>
    <row r="549" spans="3:48">
      <c r="C549" s="8"/>
      <c r="D549" s="8"/>
      <c r="AA549" s="65"/>
      <c r="AB549" s="65"/>
      <c r="AC549" s="65"/>
      <c r="AD549" s="65"/>
      <c r="AE549" s="65"/>
      <c r="AG549" s="93"/>
      <c r="AN549" s="65"/>
      <c r="AO549" s="65"/>
      <c r="AP549" s="65"/>
      <c r="AQ549" s="65"/>
      <c r="AR549" s="65"/>
      <c r="AS549" s="65"/>
      <c r="AT549" s="65"/>
      <c r="AU549" s="65"/>
    </row>
    <row r="550" spans="3:48">
      <c r="C550" s="8"/>
      <c r="D550" s="8"/>
      <c r="AA550" s="65"/>
      <c r="AB550" s="65"/>
      <c r="AC550" s="65"/>
      <c r="AD550" s="65"/>
      <c r="AE550" s="65"/>
      <c r="AG550" s="93"/>
      <c r="AN550" s="65"/>
      <c r="AO550" s="65"/>
      <c r="AP550" s="65"/>
      <c r="AQ550" s="65"/>
      <c r="AR550" s="65"/>
      <c r="AS550" s="65"/>
      <c r="AT550" s="65"/>
      <c r="AU550" s="65"/>
    </row>
    <row r="551" spans="3:48">
      <c r="C551" s="8"/>
      <c r="D551" s="8"/>
      <c r="AA551" s="65"/>
      <c r="AB551" s="65"/>
      <c r="AC551" s="65"/>
      <c r="AD551" s="65"/>
      <c r="AE551" s="65"/>
      <c r="AG551" s="93"/>
      <c r="AN551" s="65"/>
      <c r="AO551" s="65"/>
      <c r="AP551" s="65"/>
      <c r="AQ551" s="65"/>
      <c r="AR551" s="65"/>
      <c r="AS551" s="65"/>
      <c r="AT551" s="65"/>
      <c r="AU551" s="65"/>
    </row>
    <row r="552" spans="3:48">
      <c r="C552" s="8"/>
      <c r="D552" s="8"/>
      <c r="AA552" s="65"/>
      <c r="AB552" s="65"/>
      <c r="AC552" s="65"/>
      <c r="AD552" s="65"/>
      <c r="AE552" s="65"/>
      <c r="AG552" s="93"/>
      <c r="AN552" s="65"/>
      <c r="AO552" s="65"/>
      <c r="AP552" s="65"/>
      <c r="AQ552" s="65"/>
      <c r="AR552" s="65"/>
      <c r="AS552" s="65"/>
      <c r="AT552" s="65"/>
      <c r="AU552" s="65"/>
    </row>
    <row r="553" spans="3:48">
      <c r="C553" s="8"/>
      <c r="D553" s="8"/>
      <c r="AA553" s="65"/>
      <c r="AB553" s="65"/>
      <c r="AC553" s="65"/>
      <c r="AD553" s="65"/>
      <c r="AE553" s="65"/>
      <c r="AG553" s="93"/>
      <c r="AN553" s="65"/>
      <c r="AO553" s="65"/>
      <c r="AP553" s="65"/>
      <c r="AQ553" s="65"/>
      <c r="AR553" s="65"/>
      <c r="AS553" s="65"/>
      <c r="AT553" s="65"/>
      <c r="AU553" s="65"/>
    </row>
    <row r="554" spans="3:48">
      <c r="C554" s="8"/>
      <c r="D554" s="8"/>
      <c r="AA554" s="65"/>
      <c r="AB554" s="65"/>
      <c r="AC554" s="65"/>
      <c r="AD554" s="65"/>
      <c r="AE554" s="65"/>
      <c r="AG554" s="93"/>
      <c r="AN554" s="65"/>
      <c r="AO554" s="65"/>
      <c r="AP554" s="65"/>
      <c r="AQ554" s="65"/>
      <c r="AR554" s="65"/>
      <c r="AS554" s="65"/>
      <c r="AT554" s="65"/>
      <c r="AU554" s="65"/>
    </row>
    <row r="555" spans="3:48">
      <c r="C555" s="8"/>
      <c r="D555" s="8"/>
      <c r="AA555" s="65"/>
      <c r="AB555" s="65"/>
      <c r="AC555" s="65"/>
      <c r="AD555" s="65"/>
      <c r="AE555" s="65"/>
      <c r="AG555" s="93"/>
      <c r="AN555" s="65"/>
      <c r="AO555" s="65"/>
      <c r="AP555" s="65"/>
      <c r="AQ555" s="65"/>
      <c r="AR555" s="65"/>
      <c r="AS555" s="65"/>
      <c r="AT555" s="65"/>
      <c r="AU555" s="65"/>
    </row>
    <row r="556" spans="3:48">
      <c r="C556" s="8"/>
      <c r="D556" s="8"/>
      <c r="AA556" s="65"/>
      <c r="AB556" s="65"/>
      <c r="AC556" s="65"/>
      <c r="AD556" s="65"/>
      <c r="AE556" s="65"/>
      <c r="AG556" s="93"/>
      <c r="AN556" s="65"/>
      <c r="AO556" s="65"/>
      <c r="AP556" s="65"/>
      <c r="AQ556" s="65"/>
      <c r="AR556" s="65"/>
      <c r="AS556" s="65"/>
      <c r="AT556" s="65"/>
      <c r="AU556" s="65"/>
    </row>
    <row r="557" spans="3:48">
      <c r="C557" s="8"/>
      <c r="D557" s="8"/>
      <c r="AA557" s="65"/>
      <c r="AB557" s="65"/>
      <c r="AC557" s="65"/>
      <c r="AD557" s="65"/>
      <c r="AE557" s="65"/>
      <c r="AG557" s="93"/>
      <c r="AN557" s="65"/>
      <c r="AO557" s="65"/>
      <c r="AP557" s="65"/>
      <c r="AQ557" s="65"/>
      <c r="AR557" s="65"/>
      <c r="AS557" s="65"/>
      <c r="AT557" s="65"/>
      <c r="AU557" s="65"/>
    </row>
    <row r="558" spans="3:48">
      <c r="C558" s="8"/>
      <c r="D558" s="8"/>
      <c r="AA558" s="65"/>
      <c r="AB558" s="65"/>
      <c r="AC558" s="65"/>
      <c r="AD558" s="65"/>
      <c r="AE558" s="65"/>
      <c r="AG558" s="93"/>
      <c r="AN558" s="65"/>
      <c r="AO558" s="65"/>
      <c r="AP558" s="65"/>
      <c r="AQ558" s="65"/>
      <c r="AR558" s="65"/>
      <c r="AS558" s="65"/>
      <c r="AT558" s="65"/>
      <c r="AU558" s="65"/>
    </row>
    <row r="559" spans="3:48">
      <c r="C559" s="8"/>
      <c r="D559" s="8"/>
      <c r="AA559" s="65"/>
      <c r="AB559" s="65"/>
      <c r="AC559" s="65"/>
      <c r="AD559" s="65"/>
      <c r="AE559" s="65"/>
      <c r="AG559" s="93"/>
      <c r="AN559" s="65"/>
      <c r="AO559" s="65"/>
      <c r="AP559" s="65"/>
      <c r="AQ559" s="65"/>
      <c r="AR559" s="65"/>
      <c r="AS559" s="65"/>
      <c r="AT559" s="65"/>
      <c r="AU559" s="65"/>
      <c r="AV559" s="65"/>
    </row>
    <row r="560" spans="3:48">
      <c r="C560" s="8"/>
      <c r="D560" s="8"/>
      <c r="AA560" s="65"/>
      <c r="AB560" s="65"/>
      <c r="AC560" s="65"/>
      <c r="AD560" s="65"/>
      <c r="AE560" s="65"/>
      <c r="AG560" s="93"/>
      <c r="AN560" s="65"/>
      <c r="AO560" s="65"/>
      <c r="AP560" s="65"/>
      <c r="AQ560" s="65"/>
      <c r="AR560" s="65"/>
      <c r="AS560" s="65"/>
      <c r="AT560" s="65"/>
      <c r="AU560" s="65"/>
    </row>
    <row r="561" spans="3:47">
      <c r="C561" s="8"/>
      <c r="D561" s="8"/>
      <c r="AA561" s="65"/>
      <c r="AB561" s="65"/>
      <c r="AC561" s="65"/>
      <c r="AD561" s="65"/>
      <c r="AE561" s="65"/>
      <c r="AG561" s="93"/>
      <c r="AN561" s="65"/>
      <c r="AO561" s="65"/>
      <c r="AP561" s="65"/>
      <c r="AQ561" s="65"/>
      <c r="AR561" s="65"/>
      <c r="AS561" s="65"/>
      <c r="AT561" s="65"/>
      <c r="AU561" s="65"/>
    </row>
    <row r="562" spans="3:47">
      <c r="C562" s="8"/>
      <c r="D562" s="8"/>
      <c r="AA562" s="65"/>
      <c r="AB562" s="65"/>
      <c r="AC562" s="65"/>
      <c r="AD562" s="65"/>
      <c r="AE562" s="65"/>
      <c r="AG562" s="93"/>
      <c r="AN562" s="65"/>
      <c r="AO562" s="65"/>
      <c r="AP562" s="65"/>
      <c r="AQ562" s="65"/>
      <c r="AR562" s="65"/>
      <c r="AS562" s="65"/>
      <c r="AT562" s="65"/>
      <c r="AU562" s="65"/>
    </row>
    <row r="563" spans="3:47">
      <c r="C563" s="8"/>
      <c r="D563" s="8"/>
      <c r="AA563" s="65"/>
      <c r="AB563" s="65"/>
      <c r="AC563" s="65"/>
      <c r="AD563" s="65"/>
      <c r="AE563" s="65"/>
      <c r="AG563" s="93"/>
      <c r="AN563" s="65"/>
      <c r="AO563" s="65"/>
      <c r="AP563" s="65"/>
      <c r="AQ563" s="65"/>
      <c r="AR563" s="65"/>
      <c r="AS563" s="65"/>
      <c r="AT563" s="65"/>
      <c r="AU563" s="65"/>
    </row>
    <row r="564" spans="3:47">
      <c r="C564" s="8"/>
      <c r="D564" s="8"/>
      <c r="AA564" s="65"/>
      <c r="AB564" s="65"/>
      <c r="AC564" s="65"/>
      <c r="AD564" s="65"/>
      <c r="AE564" s="65"/>
      <c r="AG564" s="93"/>
      <c r="AN564" s="65"/>
      <c r="AO564" s="65"/>
      <c r="AP564" s="65"/>
      <c r="AQ564" s="65"/>
      <c r="AR564" s="65"/>
      <c r="AS564" s="65"/>
      <c r="AT564" s="65"/>
      <c r="AU564" s="65"/>
    </row>
    <row r="565" spans="3:47">
      <c r="C565" s="8"/>
      <c r="D565" s="8"/>
      <c r="AA565" s="65"/>
      <c r="AB565" s="65"/>
      <c r="AC565" s="65"/>
      <c r="AD565" s="65"/>
      <c r="AE565" s="65"/>
      <c r="AG565" s="93"/>
      <c r="AN565" s="65"/>
      <c r="AO565" s="65"/>
      <c r="AP565" s="65"/>
      <c r="AQ565" s="65"/>
      <c r="AR565" s="65"/>
      <c r="AS565" s="65"/>
      <c r="AT565" s="65"/>
      <c r="AU565" s="65"/>
    </row>
    <row r="566" spans="3:47">
      <c r="C566" s="8"/>
      <c r="D566" s="8"/>
      <c r="AA566" s="65"/>
      <c r="AB566" s="65"/>
      <c r="AC566" s="65"/>
      <c r="AD566" s="65"/>
      <c r="AE566" s="65"/>
      <c r="AG566" s="93"/>
      <c r="AN566" s="65"/>
      <c r="AO566" s="65"/>
      <c r="AP566" s="65"/>
      <c r="AQ566" s="65"/>
      <c r="AR566" s="65"/>
      <c r="AS566" s="65"/>
      <c r="AT566" s="65"/>
      <c r="AU566" s="65"/>
    </row>
    <row r="567" spans="3:47">
      <c r="C567" s="8"/>
      <c r="D567" s="8"/>
      <c r="AA567" s="65"/>
      <c r="AB567" s="65"/>
      <c r="AC567" s="65"/>
      <c r="AD567" s="65"/>
      <c r="AE567" s="65"/>
      <c r="AG567" s="93"/>
      <c r="AN567" s="65"/>
      <c r="AO567" s="65"/>
      <c r="AP567" s="65"/>
      <c r="AQ567" s="65"/>
      <c r="AR567" s="65"/>
      <c r="AS567" s="65"/>
      <c r="AT567" s="65"/>
      <c r="AU567" s="65"/>
    </row>
    <row r="568" spans="3:47">
      <c r="C568" s="8"/>
      <c r="D568" s="8"/>
      <c r="AA568" s="65"/>
      <c r="AB568" s="65"/>
      <c r="AC568" s="65"/>
      <c r="AD568" s="65"/>
      <c r="AE568" s="65"/>
      <c r="AG568" s="93"/>
      <c r="AN568" s="65"/>
      <c r="AO568" s="65"/>
      <c r="AP568" s="65"/>
      <c r="AQ568" s="65"/>
      <c r="AR568" s="65"/>
      <c r="AS568" s="65"/>
      <c r="AT568" s="65"/>
      <c r="AU568" s="65"/>
    </row>
    <row r="569" spans="3:47">
      <c r="C569" s="8"/>
      <c r="D569" s="8"/>
      <c r="AA569" s="65"/>
      <c r="AB569" s="65"/>
      <c r="AC569" s="65"/>
      <c r="AD569" s="65"/>
      <c r="AE569" s="65"/>
      <c r="AG569" s="93"/>
      <c r="AN569" s="65"/>
      <c r="AO569" s="65"/>
      <c r="AP569" s="65"/>
      <c r="AQ569" s="65"/>
      <c r="AR569" s="65"/>
      <c r="AS569" s="65"/>
      <c r="AT569" s="65"/>
      <c r="AU569" s="65"/>
    </row>
    <row r="570" spans="3:47">
      <c r="C570" s="8"/>
      <c r="D570" s="8"/>
      <c r="AA570" s="65"/>
      <c r="AB570" s="65"/>
      <c r="AC570" s="65"/>
      <c r="AD570" s="65"/>
      <c r="AE570" s="65"/>
      <c r="AG570" s="93"/>
      <c r="AN570" s="65"/>
      <c r="AO570" s="65"/>
      <c r="AP570" s="65"/>
      <c r="AQ570" s="65"/>
      <c r="AR570" s="65"/>
      <c r="AS570" s="65"/>
      <c r="AT570" s="65"/>
      <c r="AU570" s="65"/>
    </row>
    <row r="571" spans="3:47">
      <c r="C571" s="8"/>
      <c r="D571" s="8"/>
      <c r="AA571" s="65"/>
      <c r="AB571" s="65"/>
      <c r="AC571" s="65"/>
      <c r="AD571" s="65"/>
      <c r="AE571" s="65"/>
      <c r="AG571" s="93"/>
      <c r="AN571" s="65"/>
      <c r="AO571" s="65"/>
      <c r="AP571" s="65"/>
      <c r="AQ571" s="65"/>
      <c r="AR571" s="65"/>
      <c r="AS571" s="65"/>
      <c r="AT571" s="65"/>
      <c r="AU571" s="65"/>
    </row>
    <row r="572" spans="3:47">
      <c r="C572" s="8"/>
      <c r="D572" s="8"/>
      <c r="AA572" s="65"/>
      <c r="AB572" s="65"/>
      <c r="AC572" s="65"/>
      <c r="AD572" s="65"/>
      <c r="AE572" s="65"/>
      <c r="AG572" s="93"/>
      <c r="AN572" s="65"/>
      <c r="AO572" s="65"/>
      <c r="AP572" s="65"/>
      <c r="AQ572" s="65"/>
      <c r="AR572" s="65"/>
      <c r="AS572" s="65"/>
      <c r="AT572" s="65"/>
      <c r="AU572" s="65"/>
    </row>
    <row r="573" spans="3:47">
      <c r="C573" s="8"/>
      <c r="D573" s="8"/>
      <c r="AA573" s="65"/>
      <c r="AB573" s="65"/>
      <c r="AC573" s="65"/>
      <c r="AD573" s="65"/>
      <c r="AE573" s="65"/>
      <c r="AG573" s="93"/>
      <c r="AN573" s="65"/>
      <c r="AO573" s="65"/>
      <c r="AP573" s="65"/>
      <c r="AQ573" s="65"/>
      <c r="AR573" s="65"/>
      <c r="AS573" s="65"/>
      <c r="AT573" s="65"/>
      <c r="AU573" s="65"/>
    </row>
    <row r="574" spans="3:47">
      <c r="C574" s="8"/>
      <c r="D574" s="8"/>
      <c r="AA574" s="65"/>
      <c r="AB574" s="65"/>
      <c r="AC574" s="65"/>
      <c r="AD574" s="65"/>
      <c r="AE574" s="65"/>
      <c r="AG574" s="93"/>
      <c r="AN574" s="65"/>
      <c r="AO574" s="65"/>
      <c r="AP574" s="65"/>
      <c r="AQ574" s="65"/>
      <c r="AR574" s="65"/>
      <c r="AS574" s="65"/>
      <c r="AT574" s="65"/>
      <c r="AU574" s="65"/>
    </row>
    <row r="575" spans="3:47">
      <c r="C575" s="8"/>
      <c r="D575" s="8"/>
      <c r="AA575" s="65"/>
      <c r="AB575" s="65"/>
      <c r="AC575" s="65"/>
      <c r="AD575" s="65"/>
      <c r="AE575" s="65"/>
      <c r="AG575" s="93"/>
      <c r="AN575" s="65"/>
      <c r="AO575" s="65"/>
      <c r="AP575" s="65"/>
      <c r="AQ575" s="65"/>
      <c r="AR575" s="65"/>
      <c r="AS575" s="65"/>
      <c r="AT575" s="65"/>
      <c r="AU575" s="65"/>
    </row>
    <row r="576" spans="3:47">
      <c r="C576" s="8"/>
      <c r="D576" s="8"/>
      <c r="AA576" s="65"/>
      <c r="AB576" s="65"/>
      <c r="AC576" s="65"/>
      <c r="AD576" s="65"/>
      <c r="AE576" s="65"/>
      <c r="AG576" s="93"/>
      <c r="AN576" s="65"/>
      <c r="AO576" s="65"/>
      <c r="AP576" s="65"/>
      <c r="AQ576" s="65"/>
      <c r="AR576" s="65"/>
      <c r="AS576" s="65"/>
      <c r="AT576" s="65"/>
      <c r="AU576" s="65"/>
    </row>
    <row r="577" spans="3:48">
      <c r="C577" s="8"/>
      <c r="D577" s="8"/>
      <c r="AA577" s="65"/>
      <c r="AB577" s="65"/>
      <c r="AC577" s="65"/>
      <c r="AD577" s="65"/>
      <c r="AE577" s="65"/>
      <c r="AG577" s="93"/>
      <c r="AN577" s="65"/>
      <c r="AO577" s="65"/>
      <c r="AP577" s="65"/>
      <c r="AQ577" s="65"/>
      <c r="AR577" s="65"/>
      <c r="AS577" s="65"/>
      <c r="AT577" s="65"/>
      <c r="AU577" s="65"/>
    </row>
    <row r="578" spans="3:48">
      <c r="C578" s="8"/>
      <c r="D578" s="8"/>
      <c r="AA578" s="65"/>
      <c r="AB578" s="65"/>
      <c r="AC578" s="65"/>
      <c r="AD578" s="65"/>
      <c r="AE578" s="65"/>
      <c r="AG578" s="93"/>
      <c r="AN578" s="65"/>
      <c r="AO578" s="65"/>
      <c r="AP578" s="65"/>
      <c r="AQ578" s="65"/>
      <c r="AR578" s="65"/>
      <c r="AS578" s="65"/>
      <c r="AT578" s="65"/>
      <c r="AU578" s="65"/>
    </row>
    <row r="579" spans="3:48">
      <c r="C579" s="8"/>
      <c r="D579" s="8"/>
      <c r="AA579" s="65"/>
      <c r="AB579" s="65"/>
      <c r="AC579" s="65"/>
      <c r="AD579" s="65"/>
      <c r="AE579" s="65"/>
      <c r="AG579" s="93"/>
      <c r="AN579" s="65"/>
      <c r="AO579" s="65"/>
      <c r="AP579" s="65"/>
      <c r="AQ579" s="65"/>
      <c r="AR579" s="65"/>
      <c r="AS579" s="65"/>
      <c r="AT579" s="65"/>
      <c r="AU579" s="65"/>
      <c r="AV579" s="65"/>
    </row>
    <row r="580" spans="3:48">
      <c r="C580" s="8"/>
      <c r="D580" s="8"/>
      <c r="AA580" s="65"/>
      <c r="AB580" s="65"/>
      <c r="AC580" s="65"/>
      <c r="AD580" s="65"/>
      <c r="AE580" s="65"/>
      <c r="AG580" s="93"/>
      <c r="AN580" s="65"/>
      <c r="AO580" s="65"/>
      <c r="AP580" s="65"/>
      <c r="AQ580" s="65"/>
      <c r="AR580" s="65"/>
      <c r="AS580" s="65"/>
      <c r="AT580" s="65"/>
      <c r="AU580" s="65"/>
    </row>
    <row r="581" spans="3:48">
      <c r="C581" s="8"/>
      <c r="D581" s="8"/>
      <c r="AA581" s="65"/>
      <c r="AB581" s="65"/>
      <c r="AC581" s="65"/>
      <c r="AD581" s="65"/>
      <c r="AE581" s="65"/>
      <c r="AG581" s="93"/>
      <c r="AN581" s="65"/>
      <c r="AO581" s="65"/>
      <c r="AP581" s="65"/>
      <c r="AQ581" s="65"/>
      <c r="AR581" s="65"/>
      <c r="AS581" s="65"/>
      <c r="AT581" s="65"/>
      <c r="AU581" s="65"/>
    </row>
    <row r="582" spans="3:48">
      <c r="C582" s="8"/>
      <c r="D582" s="8"/>
      <c r="AA582" s="65"/>
      <c r="AB582" s="65"/>
      <c r="AC582" s="65"/>
      <c r="AD582" s="65"/>
      <c r="AE582" s="65"/>
      <c r="AG582" s="93"/>
      <c r="AN582" s="65"/>
      <c r="AO582" s="65"/>
      <c r="AP582" s="65"/>
      <c r="AQ582" s="65"/>
      <c r="AR582" s="65"/>
      <c r="AS582" s="65"/>
      <c r="AT582" s="65"/>
      <c r="AU582" s="65"/>
    </row>
    <row r="583" spans="3:48">
      <c r="C583" s="8"/>
      <c r="D583" s="8"/>
      <c r="AA583" s="65"/>
      <c r="AB583" s="65"/>
      <c r="AC583" s="65"/>
      <c r="AD583" s="65"/>
      <c r="AE583" s="65"/>
      <c r="AG583" s="93"/>
      <c r="AN583" s="65"/>
      <c r="AO583" s="65"/>
      <c r="AP583" s="65"/>
      <c r="AQ583" s="65"/>
      <c r="AR583" s="65"/>
      <c r="AS583" s="65"/>
      <c r="AT583" s="65"/>
      <c r="AU583" s="65"/>
    </row>
    <row r="584" spans="3:48">
      <c r="C584" s="8"/>
      <c r="D584" s="8"/>
      <c r="AA584" s="65"/>
      <c r="AB584" s="65"/>
      <c r="AC584" s="65"/>
      <c r="AD584" s="65"/>
      <c r="AE584" s="65"/>
      <c r="AG584" s="93"/>
      <c r="AN584" s="65"/>
      <c r="AO584" s="65"/>
      <c r="AP584" s="65"/>
      <c r="AQ584" s="65"/>
      <c r="AR584" s="65"/>
      <c r="AS584" s="65"/>
      <c r="AT584" s="65"/>
      <c r="AU584" s="65"/>
    </row>
    <row r="585" spans="3:48">
      <c r="C585" s="8"/>
      <c r="D585" s="8"/>
      <c r="AA585" s="65"/>
      <c r="AB585" s="65"/>
      <c r="AC585" s="65"/>
      <c r="AD585" s="65"/>
      <c r="AE585" s="65"/>
      <c r="AG585" s="93"/>
      <c r="AN585" s="65"/>
      <c r="AO585" s="65"/>
      <c r="AP585" s="65"/>
      <c r="AQ585" s="65"/>
      <c r="AR585" s="65"/>
      <c r="AS585" s="65"/>
      <c r="AT585" s="65"/>
      <c r="AU585" s="65"/>
    </row>
    <row r="586" spans="3:48">
      <c r="C586" s="8"/>
      <c r="D586" s="8"/>
      <c r="AA586" s="65"/>
      <c r="AB586" s="65"/>
      <c r="AC586" s="65"/>
      <c r="AD586" s="65"/>
      <c r="AE586" s="65"/>
      <c r="AG586" s="93"/>
      <c r="AN586" s="65"/>
      <c r="AO586" s="65"/>
      <c r="AP586" s="65"/>
      <c r="AQ586" s="65"/>
      <c r="AR586" s="65"/>
      <c r="AS586" s="65"/>
      <c r="AT586" s="65"/>
      <c r="AU586" s="65"/>
    </row>
    <row r="587" spans="3:48">
      <c r="C587" s="8"/>
      <c r="D587" s="8"/>
      <c r="AA587" s="65"/>
      <c r="AB587" s="65"/>
      <c r="AC587" s="65"/>
      <c r="AD587" s="65"/>
      <c r="AE587" s="65"/>
      <c r="AG587" s="93"/>
      <c r="AN587" s="65"/>
      <c r="AO587" s="65"/>
      <c r="AP587" s="65"/>
      <c r="AQ587" s="65"/>
      <c r="AR587" s="65"/>
      <c r="AS587" s="65"/>
      <c r="AT587" s="65"/>
      <c r="AU587" s="65"/>
    </row>
    <row r="588" spans="3:48">
      <c r="C588" s="8"/>
      <c r="D588" s="8"/>
      <c r="AA588" s="65"/>
      <c r="AB588" s="65"/>
      <c r="AC588" s="65"/>
      <c r="AD588" s="65"/>
      <c r="AE588" s="65"/>
      <c r="AG588" s="93"/>
      <c r="AN588" s="65"/>
      <c r="AO588" s="65"/>
      <c r="AP588" s="65"/>
      <c r="AQ588" s="65"/>
      <c r="AR588" s="65"/>
      <c r="AS588" s="65"/>
      <c r="AT588" s="65"/>
      <c r="AU588" s="65"/>
    </row>
    <row r="589" spans="3:48">
      <c r="C589" s="8"/>
      <c r="D589" s="8"/>
      <c r="AA589" s="65"/>
      <c r="AB589" s="65"/>
      <c r="AC589" s="65"/>
      <c r="AD589" s="65"/>
      <c r="AE589" s="65"/>
      <c r="AG589" s="93"/>
      <c r="AN589" s="65"/>
      <c r="AO589" s="65"/>
      <c r="AP589" s="65"/>
      <c r="AQ589" s="65"/>
      <c r="AR589" s="65"/>
      <c r="AS589" s="65"/>
      <c r="AT589" s="65"/>
      <c r="AU589" s="65"/>
    </row>
    <row r="590" spans="3:48">
      <c r="C590" s="8"/>
      <c r="D590" s="8"/>
      <c r="AA590" s="65"/>
      <c r="AB590" s="65"/>
      <c r="AC590" s="65"/>
      <c r="AD590" s="65"/>
      <c r="AE590" s="65"/>
      <c r="AG590" s="93"/>
      <c r="AN590" s="65"/>
      <c r="AO590" s="65"/>
      <c r="AP590" s="65"/>
      <c r="AQ590" s="65"/>
      <c r="AR590" s="65"/>
      <c r="AS590" s="65"/>
      <c r="AT590" s="65"/>
      <c r="AU590" s="65"/>
    </row>
    <row r="591" spans="3:48">
      <c r="C591" s="8"/>
      <c r="D591" s="8"/>
      <c r="AA591" s="65"/>
      <c r="AB591" s="65"/>
      <c r="AC591" s="65"/>
      <c r="AD591" s="65"/>
      <c r="AE591" s="65"/>
      <c r="AG591" s="93"/>
      <c r="AN591" s="65"/>
      <c r="AO591" s="65"/>
      <c r="AP591" s="65"/>
      <c r="AQ591" s="65"/>
      <c r="AR591" s="65"/>
      <c r="AS591" s="65"/>
      <c r="AT591" s="65"/>
      <c r="AU591" s="65"/>
      <c r="AV591" s="65"/>
    </row>
    <row r="592" spans="3:48">
      <c r="C592" s="8"/>
      <c r="D592" s="8"/>
      <c r="AA592" s="65"/>
      <c r="AB592" s="65"/>
      <c r="AC592" s="65"/>
      <c r="AD592" s="65"/>
      <c r="AE592" s="65"/>
      <c r="AG592" s="93"/>
      <c r="AN592" s="65"/>
      <c r="AO592" s="65"/>
      <c r="AP592" s="65"/>
      <c r="AQ592" s="65"/>
      <c r="AR592" s="65"/>
      <c r="AS592" s="65"/>
      <c r="AT592" s="65"/>
      <c r="AU592" s="65"/>
      <c r="AV592" s="65"/>
    </row>
    <row r="593" spans="3:64">
      <c r="C593" s="8"/>
      <c r="D593" s="8"/>
      <c r="AA593" s="65"/>
      <c r="AB593" s="65"/>
      <c r="AC593" s="65"/>
      <c r="AD593" s="65"/>
      <c r="AE593" s="65"/>
      <c r="AG593" s="93"/>
      <c r="AN593" s="65"/>
      <c r="AO593" s="65"/>
      <c r="AP593" s="65"/>
      <c r="AQ593" s="65"/>
      <c r="AR593" s="65"/>
      <c r="AS593" s="65"/>
      <c r="AT593" s="65"/>
      <c r="AU593" s="65"/>
      <c r="AV593" s="65"/>
      <c r="AX593" s="65"/>
    </row>
    <row r="594" spans="3:64">
      <c r="C594" s="8"/>
      <c r="D594" s="8"/>
      <c r="AA594" s="65"/>
      <c r="AB594" s="65"/>
      <c r="AC594" s="65"/>
      <c r="AD594" s="65"/>
      <c r="AE594" s="65"/>
      <c r="AG594" s="93"/>
      <c r="AN594" s="65"/>
      <c r="AO594" s="65"/>
      <c r="AP594" s="65"/>
      <c r="AQ594" s="65"/>
      <c r="AR594" s="65"/>
      <c r="AS594" s="65"/>
      <c r="AT594" s="65"/>
      <c r="AU594" s="65"/>
      <c r="AV594" s="65"/>
    </row>
    <row r="595" spans="3:64">
      <c r="C595" s="8"/>
      <c r="D595" s="8"/>
      <c r="AA595" s="65"/>
      <c r="AB595" s="65"/>
      <c r="AC595" s="65"/>
      <c r="AD595" s="65"/>
      <c r="AE595" s="65"/>
      <c r="AG595" s="93"/>
      <c r="AN595" s="65"/>
      <c r="AO595" s="65"/>
      <c r="AP595" s="65"/>
      <c r="AQ595" s="65"/>
      <c r="AR595" s="65"/>
      <c r="AS595" s="65"/>
      <c r="AT595" s="65"/>
      <c r="AU595" s="65"/>
    </row>
    <row r="596" spans="3:64">
      <c r="C596" s="8"/>
      <c r="D596" s="8"/>
      <c r="AA596" s="65"/>
      <c r="AB596" s="65"/>
      <c r="AC596" s="65"/>
      <c r="AD596" s="65"/>
      <c r="AE596" s="65"/>
      <c r="AG596" s="93"/>
      <c r="AN596" s="65"/>
      <c r="AO596" s="65"/>
      <c r="AP596" s="65"/>
      <c r="AQ596" s="65"/>
      <c r="AR596" s="65"/>
      <c r="AS596" s="65"/>
      <c r="AT596" s="65"/>
      <c r="AU596" s="65"/>
    </row>
    <row r="597" spans="3:64">
      <c r="C597" s="8"/>
      <c r="D597" s="8"/>
      <c r="AA597" s="65"/>
      <c r="AB597" s="65"/>
      <c r="AC597" s="65"/>
      <c r="AD597" s="65"/>
      <c r="AE597" s="65"/>
      <c r="AG597" s="93"/>
      <c r="AN597" s="65"/>
      <c r="AO597" s="65"/>
      <c r="AP597" s="65"/>
      <c r="AQ597" s="65"/>
      <c r="AR597" s="65"/>
      <c r="AS597" s="65"/>
      <c r="AT597" s="65"/>
      <c r="AU597" s="65"/>
    </row>
    <row r="598" spans="3:64">
      <c r="C598" s="8"/>
      <c r="D598" s="8"/>
      <c r="AA598" s="65"/>
      <c r="AB598" s="65"/>
      <c r="AC598" s="65"/>
      <c r="AD598" s="65"/>
      <c r="AE598" s="65"/>
      <c r="AG598" s="93"/>
      <c r="AN598" s="65"/>
      <c r="AO598" s="65"/>
      <c r="AP598" s="65"/>
      <c r="AQ598" s="65"/>
      <c r="AR598" s="65"/>
      <c r="AS598" s="65"/>
      <c r="AT598" s="65"/>
      <c r="AU598" s="65"/>
    </row>
    <row r="599" spans="3:64">
      <c r="C599" s="8"/>
      <c r="D599" s="8"/>
      <c r="AA599" s="65"/>
      <c r="AB599" s="65"/>
      <c r="AC599" s="65"/>
      <c r="AD599" s="65"/>
      <c r="AE599" s="65"/>
      <c r="AG599" s="93"/>
      <c r="AN599" s="65"/>
      <c r="AO599" s="65"/>
      <c r="AP599" s="65"/>
      <c r="AQ599" s="65"/>
      <c r="AR599" s="65"/>
      <c r="AS599" s="65"/>
      <c r="AT599" s="65"/>
      <c r="AU599" s="65"/>
    </row>
    <row r="600" spans="3:64">
      <c r="C600" s="8"/>
      <c r="D600" s="8"/>
      <c r="AA600" s="65"/>
      <c r="AB600" s="65"/>
      <c r="AC600" s="65"/>
      <c r="AD600" s="65"/>
      <c r="AE600" s="65"/>
      <c r="AG600" s="93"/>
      <c r="AN600" s="65"/>
      <c r="AO600" s="65"/>
      <c r="AP600" s="65"/>
      <c r="AQ600" s="65"/>
      <c r="AR600" s="65"/>
      <c r="AS600" s="65"/>
      <c r="AT600" s="65"/>
      <c r="AU600" s="65"/>
    </row>
    <row r="601" spans="3:64">
      <c r="C601" s="8"/>
      <c r="D601" s="8"/>
      <c r="AA601" s="65"/>
      <c r="AB601" s="65"/>
      <c r="AC601" s="65"/>
      <c r="AD601" s="65"/>
      <c r="AE601" s="65"/>
      <c r="AG601" s="93"/>
      <c r="AN601" s="65"/>
      <c r="AO601" s="65"/>
      <c r="AP601" s="65"/>
      <c r="AQ601" s="65"/>
      <c r="AR601" s="65"/>
      <c r="AS601" s="65"/>
      <c r="AT601" s="65"/>
      <c r="AU601" s="65"/>
    </row>
    <row r="602" spans="3:64">
      <c r="C602" s="8"/>
      <c r="D602" s="8"/>
      <c r="AA602" s="65"/>
      <c r="AB602" s="65"/>
      <c r="AC602" s="65"/>
      <c r="AD602" s="65"/>
      <c r="AE602" s="65"/>
      <c r="AG602" s="93"/>
      <c r="AN602" s="65"/>
      <c r="AO602" s="65"/>
      <c r="AP602" s="65"/>
      <c r="AQ602" s="65"/>
      <c r="AR602" s="65"/>
      <c r="AS602" s="65"/>
      <c r="AT602" s="65"/>
      <c r="AU602" s="65"/>
    </row>
    <row r="603" spans="3:64">
      <c r="C603" s="8"/>
      <c r="D603" s="8"/>
      <c r="AA603" s="65"/>
      <c r="AB603" s="65"/>
      <c r="AC603" s="65"/>
      <c r="AD603" s="65"/>
      <c r="AE603" s="65"/>
      <c r="AG603" s="93"/>
      <c r="AN603" s="65"/>
      <c r="AO603" s="65"/>
      <c r="AP603" s="65"/>
      <c r="AQ603" s="65"/>
      <c r="AR603" s="65"/>
      <c r="AS603" s="65"/>
      <c r="AT603" s="65"/>
      <c r="AU603" s="65"/>
    </row>
    <row r="604" spans="3:64">
      <c r="C604" s="8"/>
      <c r="D604" s="8"/>
      <c r="AA604" s="65"/>
      <c r="AB604" s="65"/>
      <c r="AC604" s="65"/>
      <c r="AD604" s="65"/>
      <c r="AE604" s="65"/>
      <c r="AG604" s="93"/>
      <c r="AN604" s="65"/>
      <c r="AO604" s="65"/>
      <c r="AP604" s="65"/>
      <c r="AQ604" s="65"/>
      <c r="AR604" s="65"/>
      <c r="AS604" s="65"/>
      <c r="AT604" s="65"/>
      <c r="AU604" s="65"/>
    </row>
    <row r="605" spans="3:64">
      <c r="C605" s="8"/>
      <c r="D605" s="8"/>
      <c r="AA605" s="65"/>
      <c r="AB605" s="65"/>
      <c r="AC605" s="65"/>
      <c r="AD605" s="65"/>
      <c r="AE605" s="65"/>
      <c r="AG605" s="93"/>
      <c r="AN605" s="65"/>
      <c r="AO605" s="65"/>
      <c r="AP605" s="65"/>
      <c r="AQ605" s="65"/>
      <c r="AR605" s="65"/>
      <c r="AS605" s="65"/>
      <c r="AT605" s="65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5"/>
      <c r="BF605" s="65"/>
      <c r="BG605" s="65"/>
      <c r="BH605" s="65"/>
      <c r="BI605" s="65"/>
      <c r="BJ605" s="65"/>
      <c r="BK605" s="65"/>
      <c r="BL605" s="65"/>
    </row>
    <row r="606" spans="3:64">
      <c r="C606" s="8"/>
      <c r="D606" s="8"/>
      <c r="AA606" s="65"/>
      <c r="AB606" s="65"/>
      <c r="AC606" s="65"/>
      <c r="AD606" s="65"/>
      <c r="AE606" s="65"/>
      <c r="AG606" s="93"/>
      <c r="AN606" s="65"/>
      <c r="AO606" s="65"/>
      <c r="AP606" s="65"/>
      <c r="AQ606" s="65"/>
      <c r="AR606" s="65"/>
      <c r="AS606" s="65"/>
      <c r="AT606" s="65"/>
      <c r="AU606" s="65"/>
    </row>
    <row r="607" spans="3:64">
      <c r="C607" s="8"/>
      <c r="D607" s="8"/>
      <c r="AA607" s="65"/>
      <c r="AB607" s="65"/>
      <c r="AC607" s="65"/>
      <c r="AD607" s="65"/>
      <c r="AE607" s="65"/>
      <c r="AG607" s="93"/>
      <c r="AN607" s="65"/>
      <c r="AO607" s="65"/>
      <c r="AP607" s="65"/>
      <c r="AQ607" s="65"/>
      <c r="AR607" s="65"/>
      <c r="AS607" s="65"/>
      <c r="AT607" s="65"/>
      <c r="AU607" s="65"/>
    </row>
    <row r="608" spans="3:64">
      <c r="C608" s="8"/>
      <c r="D608" s="8"/>
      <c r="AA608" s="65"/>
      <c r="AB608" s="65"/>
      <c r="AC608" s="65"/>
      <c r="AD608" s="65"/>
      <c r="AE608" s="65"/>
      <c r="AG608" s="93"/>
      <c r="AN608" s="65"/>
      <c r="AO608" s="65"/>
      <c r="AP608" s="65"/>
      <c r="AQ608" s="65"/>
      <c r="AR608" s="65"/>
      <c r="AS608" s="65"/>
      <c r="AT608" s="65"/>
      <c r="AU608" s="65"/>
    </row>
    <row r="609" spans="3:64">
      <c r="C609" s="8"/>
      <c r="D609" s="8"/>
      <c r="AA609" s="65"/>
      <c r="AB609" s="65"/>
      <c r="AC609" s="65"/>
      <c r="AD609" s="65"/>
      <c r="AE609" s="65"/>
      <c r="AG609" s="93"/>
      <c r="AN609" s="65"/>
      <c r="AO609" s="65"/>
      <c r="AP609" s="65"/>
      <c r="AQ609" s="65"/>
      <c r="AR609" s="65"/>
      <c r="AS609" s="65"/>
      <c r="AT609" s="65"/>
      <c r="AU609" s="65"/>
    </row>
    <row r="610" spans="3:64">
      <c r="C610" s="8"/>
      <c r="D610" s="8"/>
      <c r="AA610" s="65"/>
      <c r="AB610" s="65"/>
      <c r="AC610" s="65"/>
      <c r="AD610" s="65"/>
      <c r="AE610" s="65"/>
      <c r="AG610" s="93"/>
      <c r="AN610" s="65"/>
      <c r="AO610" s="65"/>
      <c r="AP610" s="65"/>
      <c r="AQ610" s="65"/>
      <c r="AR610" s="65"/>
      <c r="AS610" s="65"/>
      <c r="AT610" s="65"/>
      <c r="AU610" s="65"/>
    </row>
    <row r="611" spans="3:64">
      <c r="C611" s="8"/>
      <c r="D611" s="8"/>
      <c r="AA611" s="65"/>
      <c r="AB611" s="65"/>
      <c r="AC611" s="65"/>
      <c r="AD611" s="65"/>
      <c r="AE611" s="65"/>
      <c r="AG611" s="93"/>
      <c r="AN611" s="65"/>
      <c r="AO611" s="65"/>
      <c r="AP611" s="65"/>
      <c r="AQ611" s="65"/>
      <c r="AR611" s="65"/>
      <c r="AS611" s="65"/>
      <c r="AT611" s="65"/>
      <c r="AU611" s="65"/>
    </row>
    <row r="612" spans="3:64">
      <c r="C612" s="8"/>
      <c r="D612" s="8"/>
      <c r="AA612" s="65"/>
      <c r="AB612" s="65"/>
      <c r="AC612" s="65"/>
      <c r="AD612" s="65"/>
      <c r="AE612" s="65"/>
      <c r="AG612" s="93"/>
      <c r="AN612" s="65"/>
      <c r="AO612" s="65"/>
      <c r="AP612" s="65"/>
      <c r="AQ612" s="65"/>
      <c r="AR612" s="65"/>
      <c r="AS612" s="65"/>
      <c r="AT612" s="65"/>
      <c r="AU612" s="65"/>
    </row>
    <row r="613" spans="3:64">
      <c r="C613" s="8"/>
      <c r="D613" s="8"/>
      <c r="AA613" s="65"/>
      <c r="AB613" s="65"/>
      <c r="AC613" s="65"/>
      <c r="AD613" s="65"/>
      <c r="AE613" s="65"/>
      <c r="AG613" s="93"/>
      <c r="AN613" s="65"/>
      <c r="AO613" s="65"/>
      <c r="AP613" s="65"/>
      <c r="AQ613" s="65"/>
      <c r="AR613" s="65"/>
      <c r="AS613" s="65"/>
      <c r="AT613" s="65"/>
      <c r="AU613" s="65"/>
    </row>
    <row r="614" spans="3:64">
      <c r="C614" s="8"/>
      <c r="D614" s="8"/>
      <c r="AA614" s="65"/>
      <c r="AB614" s="65"/>
      <c r="AC614" s="65"/>
      <c r="AD614" s="65"/>
      <c r="AE614" s="65"/>
      <c r="AG614" s="93"/>
      <c r="AN614" s="65"/>
      <c r="AO614" s="65"/>
      <c r="AP614" s="65"/>
      <c r="AQ614" s="65"/>
      <c r="AR614" s="65"/>
      <c r="AS614" s="65"/>
      <c r="AT614" s="65"/>
      <c r="AU614" s="65"/>
      <c r="AV614" s="65"/>
    </row>
    <row r="615" spans="3:64">
      <c r="C615" s="8"/>
      <c r="D615" s="8"/>
      <c r="AA615" s="65"/>
      <c r="AB615" s="65"/>
      <c r="AC615" s="65"/>
      <c r="AD615" s="65"/>
      <c r="AE615" s="65"/>
      <c r="AG615" s="93"/>
      <c r="AN615" s="65"/>
      <c r="AO615" s="65"/>
      <c r="AP615" s="65"/>
      <c r="AQ615" s="65"/>
      <c r="AR615" s="65"/>
      <c r="AS615" s="65"/>
      <c r="AT615" s="65"/>
      <c r="AU615" s="65"/>
    </row>
    <row r="616" spans="3:64">
      <c r="C616" s="8"/>
      <c r="D616" s="8"/>
      <c r="AA616" s="65"/>
      <c r="AB616" s="65"/>
      <c r="AC616" s="65"/>
      <c r="AD616" s="65"/>
      <c r="AE616" s="65"/>
      <c r="AG616" s="93"/>
      <c r="AN616" s="65"/>
      <c r="AO616" s="65"/>
      <c r="AP616" s="65"/>
      <c r="AQ616" s="65"/>
      <c r="AR616" s="65"/>
      <c r="AS616" s="65"/>
      <c r="AT616" s="65"/>
      <c r="AU616" s="65"/>
    </row>
    <row r="617" spans="3:64">
      <c r="C617" s="8"/>
      <c r="D617" s="8"/>
      <c r="AA617" s="65"/>
      <c r="AB617" s="65"/>
      <c r="AC617" s="65"/>
      <c r="AD617" s="65"/>
      <c r="AE617" s="65"/>
      <c r="AG617" s="93"/>
      <c r="AN617" s="65"/>
      <c r="AO617" s="65"/>
      <c r="AP617" s="65"/>
      <c r="AQ617" s="65"/>
      <c r="AR617" s="65"/>
      <c r="AS617" s="65"/>
      <c r="AT617" s="65"/>
      <c r="AU617" s="65"/>
    </row>
    <row r="618" spans="3:64">
      <c r="C618" s="8"/>
      <c r="D618" s="8"/>
      <c r="AA618" s="65"/>
      <c r="AB618" s="65"/>
      <c r="AC618" s="65"/>
      <c r="AD618" s="65"/>
      <c r="AE618" s="65"/>
      <c r="AG618" s="93"/>
      <c r="AN618" s="65"/>
      <c r="AO618" s="65"/>
      <c r="AP618" s="65"/>
      <c r="AQ618" s="65"/>
      <c r="AR618" s="65"/>
      <c r="AS618" s="65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</row>
    <row r="619" spans="3:64">
      <c r="C619" s="8"/>
      <c r="D619" s="8"/>
      <c r="AA619" s="65"/>
      <c r="AB619" s="65"/>
      <c r="AC619" s="65"/>
      <c r="AD619" s="65"/>
      <c r="AE619" s="65"/>
      <c r="AG619" s="93"/>
      <c r="AN619" s="65"/>
      <c r="AO619" s="65"/>
      <c r="AP619" s="65"/>
      <c r="AQ619" s="65"/>
      <c r="AR619" s="65"/>
      <c r="AS619" s="65"/>
      <c r="AT619" s="65"/>
      <c r="AU619" s="65"/>
    </row>
    <row r="620" spans="3:64">
      <c r="C620" s="8"/>
      <c r="D620" s="8"/>
      <c r="AA620" s="65"/>
      <c r="AB620" s="65"/>
      <c r="AC620" s="65"/>
      <c r="AD620" s="65"/>
      <c r="AE620" s="65"/>
      <c r="AG620" s="93"/>
      <c r="AN620" s="65"/>
      <c r="AO620" s="65"/>
      <c r="AP620" s="65"/>
      <c r="AQ620" s="65"/>
      <c r="AR620" s="65"/>
      <c r="AS620" s="65"/>
      <c r="AT620" s="65"/>
      <c r="AU620" s="65"/>
    </row>
    <row r="621" spans="3:64">
      <c r="C621" s="8"/>
      <c r="D621" s="8"/>
      <c r="AA621" s="65"/>
      <c r="AB621" s="65"/>
      <c r="AC621" s="65"/>
      <c r="AD621" s="65"/>
      <c r="AE621" s="65"/>
      <c r="AG621" s="93"/>
      <c r="AN621" s="65"/>
      <c r="AO621" s="65"/>
      <c r="AP621" s="65"/>
      <c r="AQ621" s="65"/>
      <c r="AR621" s="65"/>
      <c r="AS621" s="65"/>
      <c r="AT621" s="65"/>
      <c r="AU621" s="65"/>
    </row>
    <row r="622" spans="3:64">
      <c r="C622" s="8"/>
      <c r="D622" s="8"/>
      <c r="AA622" s="65"/>
      <c r="AB622" s="65"/>
      <c r="AC622" s="65"/>
      <c r="AD622" s="65"/>
      <c r="AE622" s="65"/>
      <c r="AG622" s="93"/>
      <c r="AN622" s="65"/>
      <c r="AO622" s="65"/>
      <c r="AP622" s="65"/>
      <c r="AQ622" s="65"/>
      <c r="AR622" s="65"/>
      <c r="AS622" s="65"/>
      <c r="AT622" s="65"/>
      <c r="AU622" s="65"/>
    </row>
    <row r="623" spans="3:64">
      <c r="C623" s="8"/>
      <c r="D623" s="8"/>
      <c r="AA623" s="65"/>
      <c r="AB623" s="65"/>
      <c r="AC623" s="65"/>
      <c r="AD623" s="65"/>
      <c r="AE623" s="65"/>
      <c r="AG623" s="93"/>
      <c r="AN623" s="65"/>
      <c r="AO623" s="65"/>
      <c r="AP623" s="65"/>
      <c r="AQ623" s="65"/>
      <c r="AR623" s="65"/>
      <c r="AS623" s="65"/>
      <c r="AT623" s="65"/>
      <c r="AU623" s="65"/>
    </row>
    <row r="624" spans="3:64">
      <c r="C624" s="8"/>
      <c r="D624" s="8"/>
      <c r="AA624" s="65"/>
      <c r="AB624" s="65"/>
      <c r="AC624" s="65"/>
      <c r="AD624" s="65"/>
      <c r="AE624" s="65"/>
      <c r="AG624" s="93"/>
      <c r="AN624" s="65"/>
      <c r="AO624" s="65"/>
      <c r="AP624" s="65"/>
      <c r="AQ624" s="65"/>
      <c r="AR624" s="65"/>
      <c r="AS624" s="65"/>
      <c r="AT624" s="65"/>
      <c r="AU624" s="65"/>
    </row>
    <row r="625" spans="3:64">
      <c r="C625" s="8"/>
      <c r="D625" s="8"/>
      <c r="AA625" s="65"/>
      <c r="AB625" s="65"/>
      <c r="AC625" s="65"/>
      <c r="AD625" s="65"/>
      <c r="AE625" s="65"/>
      <c r="AG625" s="93"/>
      <c r="AN625" s="65"/>
      <c r="AO625" s="65"/>
      <c r="AP625" s="65"/>
      <c r="AQ625" s="65"/>
      <c r="AR625" s="65"/>
      <c r="AS625" s="65"/>
      <c r="AT625" s="65"/>
      <c r="AU625" s="65"/>
    </row>
    <row r="626" spans="3:64">
      <c r="C626" s="8"/>
      <c r="D626" s="8"/>
      <c r="AA626" s="65"/>
      <c r="AB626" s="65"/>
      <c r="AC626" s="65"/>
      <c r="AD626" s="65"/>
      <c r="AE626" s="65"/>
      <c r="AG626" s="93"/>
      <c r="AN626" s="65"/>
      <c r="AO626" s="65"/>
      <c r="AP626" s="65"/>
      <c r="AQ626" s="65"/>
      <c r="AR626" s="65"/>
      <c r="AS626" s="65"/>
      <c r="AT626" s="65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5"/>
      <c r="BF626" s="65"/>
      <c r="BG626" s="65"/>
      <c r="BH626" s="65"/>
      <c r="BI626" s="65"/>
      <c r="BJ626" s="65"/>
      <c r="BK626" s="65"/>
      <c r="BL626" s="65"/>
    </row>
    <row r="627" spans="3:64">
      <c r="C627" s="8"/>
      <c r="D627" s="8"/>
      <c r="AA627" s="65"/>
      <c r="AB627" s="65"/>
      <c r="AC627" s="65"/>
      <c r="AD627" s="65"/>
      <c r="AE627" s="65"/>
      <c r="AG627" s="93"/>
      <c r="AN627" s="65"/>
      <c r="AO627" s="65"/>
      <c r="AP627" s="65"/>
      <c r="AQ627" s="65"/>
      <c r="AR627" s="65"/>
      <c r="AS627" s="65"/>
      <c r="AT627" s="65"/>
      <c r="AU627" s="65"/>
    </row>
    <row r="628" spans="3:64">
      <c r="C628" s="8"/>
      <c r="D628" s="8"/>
      <c r="AA628" s="65"/>
      <c r="AB628" s="65"/>
      <c r="AC628" s="65"/>
      <c r="AD628" s="65"/>
      <c r="AE628" s="65"/>
      <c r="AG628" s="93"/>
      <c r="AN628" s="65"/>
      <c r="AO628" s="65"/>
      <c r="AP628" s="65"/>
      <c r="AQ628" s="65"/>
      <c r="AR628" s="65"/>
      <c r="AS628" s="65"/>
      <c r="AT628" s="65"/>
      <c r="AU628" s="65"/>
    </row>
    <row r="629" spans="3:64">
      <c r="C629" s="8"/>
      <c r="D629" s="8"/>
      <c r="AA629" s="65"/>
      <c r="AB629" s="65"/>
      <c r="AC629" s="65"/>
      <c r="AD629" s="65"/>
      <c r="AE629" s="65"/>
      <c r="AG629" s="93"/>
      <c r="AN629" s="65"/>
      <c r="AO629" s="65"/>
      <c r="AP629" s="65"/>
      <c r="AQ629" s="65"/>
      <c r="AR629" s="65"/>
      <c r="AS629" s="65"/>
      <c r="AT629" s="65"/>
      <c r="AU629" s="65"/>
    </row>
    <row r="630" spans="3:64">
      <c r="C630" s="8"/>
      <c r="D630" s="8"/>
      <c r="AA630" s="65"/>
      <c r="AB630" s="65"/>
      <c r="AC630" s="65"/>
      <c r="AD630" s="65"/>
      <c r="AE630" s="65"/>
      <c r="AG630" s="93"/>
      <c r="AN630" s="65"/>
      <c r="AO630" s="65"/>
      <c r="AP630" s="65"/>
      <c r="AQ630" s="65"/>
      <c r="AR630" s="65"/>
      <c r="AS630" s="65"/>
      <c r="AT630" s="65"/>
      <c r="AU630" s="65"/>
    </row>
    <row r="631" spans="3:64">
      <c r="C631" s="8"/>
      <c r="D631" s="8"/>
      <c r="AA631" s="65"/>
      <c r="AB631" s="65"/>
      <c r="AC631" s="65"/>
      <c r="AD631" s="65"/>
      <c r="AE631" s="65"/>
      <c r="AG631" s="93"/>
      <c r="AN631" s="65"/>
      <c r="AO631" s="65"/>
      <c r="AP631" s="65"/>
      <c r="AQ631" s="65"/>
      <c r="AR631" s="65"/>
      <c r="AS631" s="65"/>
      <c r="AT631" s="65"/>
      <c r="AU631" s="65"/>
    </row>
    <row r="632" spans="3:64">
      <c r="C632" s="8"/>
      <c r="D632" s="8"/>
      <c r="AA632" s="65"/>
      <c r="AB632" s="65"/>
      <c r="AC632" s="65"/>
      <c r="AD632" s="65"/>
      <c r="AE632" s="65"/>
      <c r="AG632" s="93"/>
      <c r="AN632" s="65"/>
      <c r="AO632" s="65"/>
      <c r="AP632" s="65"/>
      <c r="AQ632" s="65"/>
      <c r="AR632" s="65"/>
      <c r="AS632" s="65"/>
      <c r="AT632" s="65"/>
      <c r="AU632" s="65"/>
    </row>
    <row r="633" spans="3:64">
      <c r="C633" s="8"/>
      <c r="D633" s="8"/>
      <c r="AA633" s="65"/>
      <c r="AB633" s="65"/>
      <c r="AC633" s="65"/>
      <c r="AD633" s="65"/>
      <c r="AE633" s="65"/>
      <c r="AG633" s="93"/>
      <c r="AN633" s="65"/>
      <c r="AO633" s="65"/>
      <c r="AP633" s="65"/>
      <c r="AQ633" s="65"/>
      <c r="AR633" s="65"/>
      <c r="AS633" s="65"/>
      <c r="AT633" s="65"/>
      <c r="AU633" s="65"/>
    </row>
    <row r="634" spans="3:64">
      <c r="C634" s="8"/>
      <c r="D634" s="8"/>
      <c r="AA634" s="65"/>
      <c r="AB634" s="65"/>
      <c r="AC634" s="65"/>
      <c r="AD634" s="65"/>
      <c r="AE634" s="65"/>
      <c r="AG634" s="93"/>
      <c r="AN634" s="65"/>
      <c r="AO634" s="65"/>
      <c r="AP634" s="65"/>
      <c r="AQ634" s="65"/>
      <c r="AR634" s="65"/>
      <c r="AS634" s="65"/>
      <c r="AT634" s="65"/>
      <c r="AU634" s="65"/>
    </row>
    <row r="635" spans="3:64">
      <c r="C635" s="8"/>
      <c r="D635" s="8"/>
      <c r="AA635" s="65"/>
      <c r="AB635" s="65"/>
      <c r="AC635" s="65"/>
      <c r="AD635" s="65"/>
      <c r="AE635" s="65"/>
      <c r="AG635" s="93"/>
      <c r="AN635" s="65"/>
      <c r="AO635" s="65"/>
      <c r="AP635" s="65"/>
      <c r="AQ635" s="65"/>
      <c r="AR635" s="65"/>
      <c r="AS635" s="65"/>
      <c r="AT635" s="65"/>
      <c r="AU635" s="65"/>
    </row>
    <row r="636" spans="3:64">
      <c r="C636" s="8"/>
      <c r="D636" s="8"/>
      <c r="AA636" s="65"/>
      <c r="AB636" s="65"/>
      <c r="AC636" s="65"/>
      <c r="AD636" s="65"/>
      <c r="AE636" s="65"/>
      <c r="AG636" s="93"/>
      <c r="AN636" s="65"/>
      <c r="AO636" s="65"/>
      <c r="AP636" s="65"/>
      <c r="AQ636" s="65"/>
      <c r="AR636" s="65"/>
      <c r="AS636" s="65"/>
      <c r="AT636" s="65"/>
      <c r="AU636" s="65"/>
    </row>
    <row r="637" spans="3:64">
      <c r="C637" s="8"/>
      <c r="D637" s="8"/>
      <c r="AA637" s="65"/>
      <c r="AB637" s="65"/>
      <c r="AC637" s="65"/>
      <c r="AD637" s="65"/>
      <c r="AE637" s="65"/>
      <c r="AG637" s="93"/>
      <c r="AN637" s="65"/>
      <c r="AO637" s="65"/>
      <c r="AP637" s="65"/>
      <c r="AQ637" s="65"/>
      <c r="AR637" s="65"/>
      <c r="AS637" s="65"/>
      <c r="AT637" s="65"/>
      <c r="AU637" s="65"/>
    </row>
    <row r="638" spans="3:64">
      <c r="C638" s="8"/>
      <c r="D638" s="8"/>
      <c r="AA638" s="65"/>
      <c r="AB638" s="65"/>
      <c r="AC638" s="65"/>
      <c r="AD638" s="65"/>
      <c r="AE638" s="65"/>
      <c r="AG638" s="93"/>
      <c r="AN638" s="65"/>
      <c r="AO638" s="65"/>
      <c r="AP638" s="65"/>
      <c r="AQ638" s="65"/>
      <c r="AR638" s="65"/>
      <c r="AS638" s="65"/>
      <c r="AT638" s="65"/>
      <c r="AU638" s="65"/>
    </row>
    <row r="639" spans="3:64">
      <c r="C639" s="8"/>
      <c r="D639" s="8"/>
      <c r="AA639" s="65"/>
      <c r="AB639" s="65"/>
      <c r="AC639" s="65"/>
      <c r="AD639" s="65"/>
      <c r="AE639" s="65"/>
      <c r="AG639" s="93"/>
      <c r="AN639" s="65"/>
      <c r="AO639" s="65"/>
      <c r="AP639" s="65"/>
      <c r="AQ639" s="65"/>
      <c r="AR639" s="65"/>
      <c r="AS639" s="65"/>
      <c r="AT639" s="65"/>
      <c r="AU639" s="65"/>
    </row>
    <row r="640" spans="3:64">
      <c r="C640" s="8"/>
      <c r="D640" s="8"/>
      <c r="AA640" s="65"/>
      <c r="AB640" s="65"/>
      <c r="AC640" s="65"/>
      <c r="AD640" s="65"/>
      <c r="AE640" s="65"/>
      <c r="AG640" s="93"/>
      <c r="AN640" s="65"/>
      <c r="AO640" s="65"/>
      <c r="AP640" s="65"/>
      <c r="AQ640" s="65"/>
      <c r="AR640" s="65"/>
      <c r="AS640" s="65"/>
      <c r="AT640" s="65"/>
      <c r="AU640" s="65"/>
      <c r="AV640" s="65"/>
    </row>
    <row r="641" spans="3:47">
      <c r="C641" s="8"/>
      <c r="D641" s="8"/>
      <c r="AA641" s="65"/>
      <c r="AB641" s="65"/>
      <c r="AC641" s="65"/>
      <c r="AD641" s="65"/>
      <c r="AE641" s="65"/>
      <c r="AG641" s="93"/>
      <c r="AN641" s="65"/>
      <c r="AO641" s="65"/>
      <c r="AP641" s="65"/>
      <c r="AQ641" s="65"/>
      <c r="AR641" s="65"/>
      <c r="AS641" s="65"/>
      <c r="AT641" s="65"/>
      <c r="AU641" s="65"/>
    </row>
    <row r="642" spans="3:47">
      <c r="C642" s="8"/>
      <c r="D642" s="8"/>
      <c r="AA642" s="65"/>
      <c r="AB642" s="65"/>
      <c r="AC642" s="65"/>
      <c r="AD642" s="65"/>
      <c r="AE642" s="65"/>
      <c r="AG642" s="93"/>
      <c r="AN642" s="65"/>
      <c r="AO642" s="65"/>
      <c r="AP642" s="65"/>
      <c r="AQ642" s="65"/>
      <c r="AR642" s="65"/>
      <c r="AS642" s="65"/>
      <c r="AT642" s="65"/>
      <c r="AU642" s="65"/>
    </row>
    <row r="643" spans="3:47">
      <c r="C643" s="8"/>
      <c r="D643" s="8"/>
      <c r="AA643" s="65"/>
      <c r="AB643" s="65"/>
      <c r="AC643" s="65"/>
      <c r="AD643" s="65"/>
      <c r="AE643" s="65"/>
      <c r="AG643" s="93"/>
      <c r="AN643" s="65"/>
      <c r="AO643" s="65"/>
      <c r="AP643" s="65"/>
      <c r="AQ643" s="65"/>
      <c r="AR643" s="65"/>
      <c r="AS643" s="65"/>
      <c r="AT643" s="65"/>
      <c r="AU643" s="65"/>
    </row>
    <row r="644" spans="3:47">
      <c r="C644" s="8"/>
      <c r="D644" s="8"/>
      <c r="AA644" s="65"/>
      <c r="AB644" s="65"/>
      <c r="AC644" s="65"/>
      <c r="AD644" s="65"/>
      <c r="AE644" s="65"/>
      <c r="AG644" s="93"/>
      <c r="AN644" s="65"/>
      <c r="AO644" s="65"/>
      <c r="AP644" s="65"/>
      <c r="AQ644" s="65"/>
      <c r="AR644" s="65"/>
      <c r="AS644" s="65"/>
      <c r="AT644" s="65"/>
      <c r="AU644" s="65"/>
    </row>
    <row r="645" spans="3:47">
      <c r="C645" s="8"/>
      <c r="D645" s="8"/>
      <c r="AA645" s="65"/>
      <c r="AB645" s="65"/>
      <c r="AC645" s="65"/>
      <c r="AD645" s="65"/>
      <c r="AE645" s="65"/>
      <c r="AG645" s="93"/>
      <c r="AN645" s="65"/>
      <c r="AO645" s="65"/>
      <c r="AP645" s="65"/>
      <c r="AQ645" s="65"/>
      <c r="AR645" s="65"/>
      <c r="AS645" s="65"/>
      <c r="AT645" s="65"/>
      <c r="AU645" s="65"/>
    </row>
    <row r="646" spans="3:47">
      <c r="C646" s="8"/>
      <c r="D646" s="8"/>
      <c r="AA646" s="65"/>
      <c r="AB646" s="65"/>
      <c r="AC646" s="65"/>
      <c r="AD646" s="65"/>
      <c r="AE646" s="65"/>
      <c r="AG646" s="93"/>
      <c r="AN646" s="65"/>
      <c r="AO646" s="65"/>
      <c r="AP646" s="65"/>
      <c r="AQ646" s="65"/>
      <c r="AR646" s="65"/>
      <c r="AS646" s="65"/>
      <c r="AT646" s="65"/>
      <c r="AU646" s="65"/>
    </row>
    <row r="647" spans="3:47">
      <c r="C647" s="8"/>
      <c r="D647" s="8"/>
      <c r="AA647" s="65"/>
      <c r="AB647" s="65"/>
      <c r="AC647" s="65"/>
      <c r="AD647" s="65"/>
      <c r="AE647" s="65"/>
      <c r="AG647" s="93"/>
      <c r="AN647" s="65"/>
      <c r="AO647" s="65"/>
      <c r="AP647" s="65"/>
      <c r="AQ647" s="65"/>
      <c r="AR647" s="65"/>
      <c r="AS647" s="65"/>
      <c r="AT647" s="65"/>
      <c r="AU647" s="65"/>
    </row>
    <row r="648" spans="3:47">
      <c r="C648" s="8"/>
      <c r="D648" s="8"/>
      <c r="AA648" s="65"/>
      <c r="AB648" s="65"/>
      <c r="AC648" s="65"/>
      <c r="AD648" s="65"/>
      <c r="AE648" s="65"/>
      <c r="AG648" s="93"/>
      <c r="AN648" s="65"/>
      <c r="AO648" s="65"/>
      <c r="AP648" s="65"/>
      <c r="AQ648" s="65"/>
      <c r="AR648" s="65"/>
      <c r="AS648" s="65"/>
      <c r="AT648" s="65"/>
      <c r="AU648" s="65"/>
    </row>
    <row r="649" spans="3:47">
      <c r="C649" s="8"/>
      <c r="D649" s="8"/>
      <c r="AA649" s="65"/>
      <c r="AB649" s="65"/>
      <c r="AC649" s="65"/>
      <c r="AD649" s="65"/>
      <c r="AE649" s="65"/>
      <c r="AG649" s="93"/>
      <c r="AN649" s="65"/>
      <c r="AO649" s="65"/>
      <c r="AP649" s="65"/>
      <c r="AQ649" s="65"/>
      <c r="AR649" s="65"/>
      <c r="AS649" s="65"/>
      <c r="AT649" s="65"/>
      <c r="AU649" s="65"/>
    </row>
    <row r="650" spans="3:47">
      <c r="C650" s="8"/>
      <c r="D650" s="8"/>
      <c r="AA650" s="65"/>
      <c r="AB650" s="65"/>
      <c r="AC650" s="65"/>
      <c r="AD650" s="65"/>
      <c r="AE650" s="65"/>
      <c r="AG650" s="93"/>
      <c r="AN650" s="65"/>
      <c r="AO650" s="65"/>
      <c r="AP650" s="65"/>
      <c r="AQ650" s="65"/>
      <c r="AR650" s="65"/>
      <c r="AS650" s="65"/>
      <c r="AT650" s="65"/>
      <c r="AU650" s="65"/>
    </row>
    <row r="651" spans="3:47">
      <c r="C651" s="8"/>
      <c r="D651" s="8"/>
      <c r="AA651" s="65"/>
      <c r="AB651" s="65"/>
      <c r="AC651" s="65"/>
      <c r="AD651" s="65"/>
      <c r="AE651" s="65"/>
      <c r="AG651" s="93"/>
      <c r="AN651" s="65"/>
      <c r="AO651" s="65"/>
      <c r="AP651" s="65"/>
      <c r="AQ651" s="65"/>
      <c r="AR651" s="65"/>
      <c r="AS651" s="65"/>
      <c r="AT651" s="65"/>
      <c r="AU651" s="65"/>
    </row>
    <row r="652" spans="3:47">
      <c r="C652" s="8"/>
      <c r="D652" s="8"/>
      <c r="AA652" s="65"/>
      <c r="AB652" s="65"/>
      <c r="AC652" s="65"/>
      <c r="AD652" s="65"/>
      <c r="AE652" s="65"/>
      <c r="AG652" s="93"/>
      <c r="AN652" s="65"/>
      <c r="AO652" s="65"/>
      <c r="AP652" s="65"/>
      <c r="AQ652" s="65"/>
      <c r="AR652" s="65"/>
      <c r="AS652" s="65"/>
      <c r="AT652" s="65"/>
      <c r="AU652" s="65"/>
    </row>
    <row r="653" spans="3:47">
      <c r="C653" s="8"/>
      <c r="D653" s="8"/>
      <c r="AA653" s="65"/>
      <c r="AB653" s="65"/>
      <c r="AC653" s="65"/>
      <c r="AD653" s="65"/>
      <c r="AE653" s="65"/>
      <c r="AG653" s="93"/>
      <c r="AN653" s="65"/>
      <c r="AO653" s="65"/>
      <c r="AP653" s="65"/>
      <c r="AQ653" s="65"/>
      <c r="AR653" s="65"/>
      <c r="AS653" s="65"/>
      <c r="AT653" s="65"/>
      <c r="AU653" s="65"/>
    </row>
    <row r="654" spans="3:47">
      <c r="C654" s="8"/>
      <c r="D654" s="8"/>
      <c r="AA654" s="65"/>
      <c r="AB654" s="65"/>
      <c r="AC654" s="65"/>
      <c r="AD654" s="65"/>
      <c r="AE654" s="65"/>
      <c r="AG654" s="93"/>
      <c r="AN654" s="65"/>
      <c r="AO654" s="65"/>
      <c r="AP654" s="65"/>
      <c r="AQ654" s="65"/>
      <c r="AR654" s="65"/>
      <c r="AS654" s="65"/>
      <c r="AT654" s="65"/>
      <c r="AU654" s="65"/>
    </row>
    <row r="655" spans="3:47">
      <c r="C655" s="8"/>
      <c r="D655" s="8"/>
      <c r="AA655" s="65"/>
      <c r="AB655" s="65"/>
      <c r="AC655" s="65"/>
      <c r="AD655" s="65"/>
      <c r="AE655" s="65"/>
      <c r="AG655" s="93"/>
      <c r="AN655" s="65"/>
      <c r="AO655" s="65"/>
      <c r="AP655" s="65"/>
      <c r="AQ655" s="65"/>
      <c r="AR655" s="65"/>
      <c r="AS655" s="65"/>
      <c r="AT655" s="65"/>
      <c r="AU655" s="65"/>
    </row>
    <row r="656" spans="3:47">
      <c r="C656" s="8"/>
      <c r="D656" s="8"/>
      <c r="AA656" s="65"/>
      <c r="AB656" s="65"/>
      <c r="AC656" s="65"/>
      <c r="AD656" s="65"/>
      <c r="AE656" s="65"/>
      <c r="AG656" s="93"/>
      <c r="AN656" s="65"/>
      <c r="AO656" s="65"/>
      <c r="AP656" s="65"/>
      <c r="AQ656" s="65"/>
      <c r="AR656" s="65"/>
      <c r="AS656" s="65"/>
      <c r="AT656" s="65"/>
      <c r="AU656" s="65"/>
    </row>
    <row r="657" spans="3:64">
      <c r="C657" s="8"/>
      <c r="D657" s="8"/>
      <c r="AA657" s="65"/>
      <c r="AB657" s="65"/>
      <c r="AC657" s="65"/>
      <c r="AD657" s="65"/>
      <c r="AE657" s="65"/>
      <c r="AG657" s="93"/>
      <c r="AN657" s="65"/>
      <c r="AO657" s="65"/>
      <c r="AP657" s="65"/>
      <c r="AQ657" s="65"/>
      <c r="AR657" s="65"/>
      <c r="AS657" s="65"/>
      <c r="AT657" s="65"/>
      <c r="AU657" s="65"/>
    </row>
    <row r="658" spans="3:64">
      <c r="C658" s="8"/>
      <c r="D658" s="8"/>
      <c r="AA658" s="65"/>
      <c r="AB658" s="65"/>
      <c r="AC658" s="65"/>
      <c r="AD658" s="65"/>
      <c r="AE658" s="65"/>
      <c r="AG658" s="93"/>
      <c r="AN658" s="65"/>
      <c r="AO658" s="65"/>
      <c r="AP658" s="65"/>
      <c r="AQ658" s="65"/>
      <c r="AR658" s="65"/>
      <c r="AS658" s="65"/>
      <c r="AT658" s="65"/>
      <c r="AU658" s="65"/>
    </row>
    <row r="659" spans="3:64">
      <c r="C659" s="8"/>
      <c r="D659" s="8"/>
      <c r="AA659" s="65"/>
      <c r="AB659" s="65"/>
      <c r="AC659" s="65"/>
      <c r="AD659" s="65"/>
      <c r="AE659" s="65"/>
      <c r="AG659" s="93"/>
      <c r="AN659" s="65"/>
      <c r="AO659" s="65"/>
      <c r="AP659" s="65"/>
      <c r="AQ659" s="65"/>
      <c r="AR659" s="65"/>
      <c r="AS659" s="65"/>
      <c r="AT659" s="65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/>
      <c r="BI659" s="65"/>
      <c r="BJ659" s="65"/>
      <c r="BK659" s="65"/>
      <c r="BL659" s="65"/>
    </row>
    <row r="660" spans="3:64">
      <c r="C660" s="8"/>
      <c r="D660" s="8"/>
      <c r="AA660" s="65"/>
      <c r="AB660" s="65"/>
      <c r="AC660" s="65"/>
      <c r="AD660" s="65"/>
      <c r="AE660" s="65"/>
      <c r="AG660" s="93"/>
      <c r="AN660" s="65"/>
      <c r="AO660" s="65"/>
      <c r="AP660" s="65"/>
      <c r="AQ660" s="65"/>
      <c r="AR660" s="65"/>
      <c r="AS660" s="65"/>
      <c r="AT660" s="65"/>
      <c r="AU660" s="65"/>
    </row>
    <row r="661" spans="3:64">
      <c r="C661" s="8"/>
      <c r="D661" s="8"/>
      <c r="AA661" s="65"/>
      <c r="AB661" s="65"/>
      <c r="AC661" s="65"/>
      <c r="AD661" s="65"/>
      <c r="AE661" s="65"/>
      <c r="AG661" s="93"/>
      <c r="AN661" s="65"/>
      <c r="AO661" s="65"/>
      <c r="AP661" s="65"/>
      <c r="AQ661" s="65"/>
      <c r="AR661" s="65"/>
      <c r="AS661" s="65"/>
      <c r="AT661" s="65"/>
      <c r="AU661" s="65"/>
    </row>
    <row r="662" spans="3:64">
      <c r="C662" s="8"/>
      <c r="D662" s="8"/>
      <c r="AA662" s="65"/>
      <c r="AB662" s="65"/>
      <c r="AC662" s="65"/>
      <c r="AD662" s="65"/>
      <c r="AE662" s="65"/>
      <c r="AG662" s="93"/>
      <c r="AN662" s="65"/>
      <c r="AO662" s="65"/>
      <c r="AP662" s="65"/>
      <c r="AQ662" s="65"/>
      <c r="AR662" s="65"/>
      <c r="AS662" s="65"/>
      <c r="AT662" s="65"/>
      <c r="AU662" s="65"/>
    </row>
    <row r="663" spans="3:64">
      <c r="C663" s="8"/>
      <c r="D663" s="8"/>
      <c r="AA663" s="65"/>
      <c r="AB663" s="65"/>
      <c r="AC663" s="65"/>
      <c r="AD663" s="65"/>
      <c r="AE663" s="65"/>
      <c r="AG663" s="93"/>
      <c r="AN663" s="65"/>
      <c r="AO663" s="65"/>
      <c r="AP663" s="65"/>
      <c r="AQ663" s="65"/>
      <c r="AR663" s="65"/>
      <c r="AS663" s="65"/>
      <c r="AT663" s="65"/>
      <c r="AU663" s="65"/>
    </row>
    <row r="664" spans="3:64">
      <c r="C664" s="8"/>
      <c r="D664" s="8"/>
      <c r="AA664" s="65"/>
      <c r="AB664" s="65"/>
      <c r="AC664" s="65"/>
      <c r="AD664" s="65"/>
      <c r="AE664" s="65"/>
      <c r="AG664" s="93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</row>
    <row r="665" spans="3:64">
      <c r="C665" s="8"/>
      <c r="D665" s="8"/>
      <c r="AA665" s="65"/>
      <c r="AB665" s="65"/>
      <c r="AC665" s="65"/>
      <c r="AD665" s="65"/>
      <c r="AE665" s="65"/>
      <c r="AG665" s="93"/>
      <c r="AN665" s="65"/>
      <c r="AO665" s="65"/>
      <c r="AP665" s="65"/>
      <c r="AQ665" s="65"/>
      <c r="AR665" s="65"/>
      <c r="AS665" s="65"/>
      <c r="AT665" s="65"/>
      <c r="AU665" s="65"/>
    </row>
    <row r="666" spans="3:64">
      <c r="C666" s="8"/>
      <c r="D666" s="8"/>
      <c r="AA666" s="65"/>
      <c r="AB666" s="65"/>
      <c r="AC666" s="65"/>
      <c r="AD666" s="65"/>
      <c r="AE666" s="65"/>
      <c r="AG666" s="93"/>
      <c r="AN666" s="65"/>
      <c r="AO666" s="65"/>
      <c r="AP666" s="65"/>
      <c r="AQ666" s="65"/>
      <c r="AR666" s="65"/>
      <c r="AS666" s="65"/>
      <c r="AT666" s="65"/>
      <c r="AU666" s="65"/>
    </row>
    <row r="667" spans="3:64">
      <c r="C667" s="8"/>
      <c r="D667" s="8"/>
      <c r="AA667" s="65"/>
      <c r="AB667" s="65"/>
      <c r="AC667" s="65"/>
      <c r="AD667" s="65"/>
      <c r="AE667" s="65"/>
      <c r="AG667" s="93"/>
      <c r="AN667" s="65"/>
      <c r="AO667" s="65"/>
      <c r="AP667" s="65"/>
      <c r="AQ667" s="65"/>
      <c r="AR667" s="65"/>
      <c r="AS667" s="65"/>
      <c r="AT667" s="65"/>
      <c r="AU667" s="65"/>
    </row>
    <row r="668" spans="3:64">
      <c r="C668" s="8"/>
      <c r="D668" s="8"/>
      <c r="AA668" s="65"/>
      <c r="AB668" s="65"/>
      <c r="AC668" s="65"/>
      <c r="AD668" s="65"/>
      <c r="AE668" s="65"/>
      <c r="AG668" s="93"/>
      <c r="AN668" s="65"/>
      <c r="AO668" s="65"/>
      <c r="AP668" s="65"/>
      <c r="AQ668" s="65"/>
      <c r="AR668" s="65"/>
      <c r="AS668" s="65"/>
      <c r="AT668" s="65"/>
      <c r="AU668" s="65"/>
    </row>
    <row r="669" spans="3:64">
      <c r="C669" s="8"/>
      <c r="D669" s="8"/>
      <c r="AA669" s="65"/>
      <c r="AB669" s="65"/>
      <c r="AC669" s="65"/>
      <c r="AD669" s="65"/>
      <c r="AE669" s="65"/>
      <c r="AG669" s="93"/>
      <c r="AN669" s="65"/>
      <c r="AO669" s="65"/>
      <c r="AP669" s="65"/>
      <c r="AQ669" s="65"/>
      <c r="AR669" s="65"/>
      <c r="AS669" s="65"/>
      <c r="AT669" s="65"/>
      <c r="AU669" s="65"/>
      <c r="AV669" s="65"/>
      <c r="AX669" s="65"/>
    </row>
    <row r="670" spans="3:64">
      <c r="C670" s="8"/>
      <c r="D670" s="8"/>
      <c r="AA670" s="65"/>
      <c r="AB670" s="65"/>
      <c r="AC670" s="65"/>
      <c r="AD670" s="65"/>
      <c r="AE670" s="65"/>
      <c r="AG670" s="93"/>
      <c r="AN670" s="65"/>
      <c r="AO670" s="65"/>
      <c r="AP670" s="65"/>
      <c r="AQ670" s="65"/>
      <c r="AR670" s="65"/>
      <c r="AS670" s="65"/>
      <c r="AT670" s="65"/>
      <c r="AU670" s="65"/>
    </row>
    <row r="671" spans="3:64">
      <c r="C671" s="8"/>
      <c r="D671" s="8"/>
      <c r="AA671" s="65"/>
      <c r="AB671" s="65"/>
      <c r="AC671" s="65"/>
      <c r="AD671" s="65"/>
      <c r="AE671" s="65"/>
      <c r="AG671" s="93"/>
      <c r="AN671" s="65"/>
      <c r="AO671" s="65"/>
      <c r="AP671" s="65"/>
      <c r="AQ671" s="65"/>
      <c r="AR671" s="65"/>
      <c r="AS671" s="65"/>
      <c r="AT671" s="65"/>
      <c r="AU671" s="65"/>
    </row>
    <row r="672" spans="3:64">
      <c r="C672" s="8"/>
      <c r="D672" s="8"/>
      <c r="AA672" s="65"/>
      <c r="AB672" s="65"/>
      <c r="AC672" s="65"/>
      <c r="AD672" s="65"/>
      <c r="AE672" s="65"/>
      <c r="AG672" s="93"/>
      <c r="AN672" s="65"/>
      <c r="AO672" s="65"/>
      <c r="AP672" s="65"/>
      <c r="AQ672" s="65"/>
      <c r="AR672" s="65"/>
      <c r="AS672" s="65"/>
      <c r="AT672" s="65"/>
      <c r="AU672" s="65"/>
    </row>
    <row r="673" spans="3:47">
      <c r="C673" s="8"/>
      <c r="D673" s="8"/>
      <c r="AA673" s="65"/>
      <c r="AB673" s="65"/>
      <c r="AC673" s="65"/>
      <c r="AD673" s="65"/>
      <c r="AE673" s="65"/>
      <c r="AG673" s="93"/>
      <c r="AN673" s="65"/>
      <c r="AO673" s="65"/>
      <c r="AP673" s="65"/>
      <c r="AQ673" s="65"/>
      <c r="AR673" s="65"/>
      <c r="AS673" s="65"/>
      <c r="AT673" s="65"/>
      <c r="AU673" s="65"/>
    </row>
    <row r="674" spans="3:47">
      <c r="C674" s="8"/>
      <c r="D674" s="8"/>
      <c r="AA674" s="65"/>
      <c r="AB674" s="65"/>
      <c r="AC674" s="65"/>
      <c r="AD674" s="65"/>
      <c r="AE674" s="65"/>
      <c r="AG674" s="93"/>
      <c r="AN674" s="65"/>
      <c r="AO674" s="65"/>
      <c r="AP674" s="65"/>
      <c r="AQ674" s="65"/>
      <c r="AR674" s="65"/>
      <c r="AS674" s="65"/>
      <c r="AT674" s="65"/>
      <c r="AU674" s="65"/>
    </row>
    <row r="675" spans="3:47">
      <c r="C675" s="8"/>
      <c r="D675" s="8"/>
      <c r="AA675" s="65"/>
      <c r="AB675" s="65"/>
      <c r="AC675" s="65"/>
      <c r="AD675" s="65"/>
      <c r="AE675" s="65"/>
      <c r="AG675" s="93"/>
      <c r="AN675" s="65"/>
      <c r="AO675" s="65"/>
      <c r="AP675" s="65"/>
      <c r="AQ675" s="65"/>
      <c r="AR675" s="65"/>
      <c r="AS675" s="65"/>
      <c r="AT675" s="65"/>
      <c r="AU675" s="65"/>
    </row>
    <row r="676" spans="3:47">
      <c r="C676" s="8"/>
      <c r="D676" s="8"/>
      <c r="AA676" s="65"/>
      <c r="AB676" s="65"/>
      <c r="AC676" s="65"/>
      <c r="AD676" s="65"/>
      <c r="AE676" s="65"/>
      <c r="AG676" s="93"/>
      <c r="AN676" s="65"/>
      <c r="AO676" s="65"/>
      <c r="AP676" s="65"/>
      <c r="AQ676" s="65"/>
      <c r="AR676" s="65"/>
      <c r="AS676" s="65"/>
      <c r="AT676" s="65"/>
      <c r="AU676" s="65"/>
    </row>
    <row r="677" spans="3:47">
      <c r="C677" s="8"/>
      <c r="D677" s="8"/>
      <c r="AA677" s="65"/>
      <c r="AB677" s="65"/>
      <c r="AC677" s="65"/>
      <c r="AD677" s="65"/>
      <c r="AE677" s="65"/>
      <c r="AG677" s="93"/>
      <c r="AN677" s="65"/>
      <c r="AO677" s="65"/>
      <c r="AP677" s="65"/>
      <c r="AQ677" s="65"/>
      <c r="AR677" s="65"/>
      <c r="AS677" s="65"/>
      <c r="AT677" s="65"/>
      <c r="AU677" s="65"/>
    </row>
    <row r="678" spans="3:47">
      <c r="C678" s="8"/>
      <c r="D678" s="8"/>
      <c r="AA678" s="65"/>
      <c r="AB678" s="65"/>
      <c r="AC678" s="65"/>
      <c r="AD678" s="65"/>
      <c r="AE678" s="65"/>
      <c r="AG678" s="93"/>
      <c r="AN678" s="65"/>
      <c r="AO678" s="65"/>
      <c r="AP678" s="65"/>
      <c r="AQ678" s="65"/>
      <c r="AR678" s="65"/>
      <c r="AS678" s="65"/>
      <c r="AT678" s="65"/>
      <c r="AU678" s="65"/>
    </row>
    <row r="679" spans="3:47">
      <c r="C679" s="8"/>
      <c r="D679" s="8"/>
      <c r="AA679" s="65"/>
      <c r="AB679" s="65"/>
      <c r="AC679" s="65"/>
      <c r="AD679" s="65"/>
      <c r="AE679" s="65"/>
      <c r="AG679" s="93"/>
      <c r="AN679" s="65"/>
      <c r="AO679" s="65"/>
      <c r="AP679" s="65"/>
      <c r="AQ679" s="65"/>
      <c r="AR679" s="65"/>
      <c r="AS679" s="65"/>
      <c r="AT679" s="65"/>
      <c r="AU679" s="65"/>
    </row>
    <row r="680" spans="3:47">
      <c r="C680" s="8"/>
      <c r="D680" s="8"/>
      <c r="AA680" s="65"/>
      <c r="AB680" s="65"/>
      <c r="AC680" s="65"/>
      <c r="AD680" s="65"/>
      <c r="AE680" s="65"/>
      <c r="AG680" s="93"/>
      <c r="AN680" s="65"/>
      <c r="AO680" s="65"/>
      <c r="AP680" s="65"/>
      <c r="AQ680" s="65"/>
      <c r="AR680" s="65"/>
      <c r="AS680" s="65"/>
      <c r="AT680" s="65"/>
      <c r="AU680" s="65"/>
    </row>
    <row r="681" spans="3:47">
      <c r="C681" s="8"/>
      <c r="D681" s="8"/>
      <c r="AA681" s="65"/>
      <c r="AB681" s="65"/>
      <c r="AC681" s="65"/>
      <c r="AD681" s="65"/>
      <c r="AE681" s="65"/>
      <c r="AG681" s="93"/>
      <c r="AN681" s="65"/>
      <c r="AO681" s="65"/>
      <c r="AP681" s="65"/>
      <c r="AQ681" s="65"/>
      <c r="AR681" s="65"/>
      <c r="AS681" s="65"/>
      <c r="AT681" s="65"/>
      <c r="AU681" s="65"/>
    </row>
    <row r="682" spans="3:47">
      <c r="C682" s="8"/>
      <c r="D682" s="8"/>
      <c r="AA682" s="65"/>
      <c r="AB682" s="65"/>
      <c r="AC682" s="65"/>
      <c r="AD682" s="65"/>
      <c r="AE682" s="65"/>
      <c r="AG682" s="93"/>
      <c r="AN682" s="65"/>
      <c r="AO682" s="65"/>
      <c r="AP682" s="65"/>
      <c r="AQ682" s="65"/>
      <c r="AR682" s="65"/>
      <c r="AS682" s="65"/>
      <c r="AT682" s="65"/>
      <c r="AU682" s="65"/>
    </row>
    <row r="683" spans="3:47">
      <c r="C683" s="8"/>
      <c r="D683" s="8"/>
      <c r="AA683" s="65"/>
      <c r="AB683" s="65"/>
      <c r="AC683" s="65"/>
      <c r="AD683" s="65"/>
      <c r="AE683" s="65"/>
      <c r="AG683" s="93"/>
      <c r="AN683" s="65"/>
      <c r="AO683" s="65"/>
      <c r="AP683" s="65"/>
      <c r="AQ683" s="65"/>
      <c r="AR683" s="65"/>
      <c r="AS683" s="65"/>
      <c r="AT683" s="65"/>
      <c r="AU683" s="65"/>
    </row>
    <row r="684" spans="3:47">
      <c r="C684" s="8"/>
      <c r="D684" s="8"/>
      <c r="AA684" s="65"/>
      <c r="AB684" s="65"/>
      <c r="AC684" s="65"/>
      <c r="AD684" s="65"/>
      <c r="AE684" s="65"/>
      <c r="AG684" s="93"/>
      <c r="AN684" s="65"/>
      <c r="AO684" s="65"/>
      <c r="AP684" s="65"/>
      <c r="AQ684" s="65"/>
      <c r="AR684" s="65"/>
      <c r="AS684" s="65"/>
      <c r="AT684" s="65"/>
      <c r="AU684" s="65"/>
    </row>
    <row r="685" spans="3:47">
      <c r="C685" s="8"/>
      <c r="D685" s="8"/>
      <c r="AA685" s="65"/>
      <c r="AB685" s="65"/>
      <c r="AC685" s="65"/>
      <c r="AD685" s="65"/>
      <c r="AE685" s="65"/>
      <c r="AG685" s="93"/>
      <c r="AN685" s="65"/>
      <c r="AO685" s="65"/>
      <c r="AP685" s="65"/>
      <c r="AQ685" s="65"/>
      <c r="AR685" s="65"/>
      <c r="AS685" s="65"/>
      <c r="AT685" s="65"/>
      <c r="AU685" s="65"/>
    </row>
    <row r="686" spans="3:47">
      <c r="C686" s="8"/>
      <c r="D686" s="8"/>
      <c r="AA686" s="65"/>
      <c r="AB686" s="65"/>
      <c r="AC686" s="65"/>
      <c r="AD686" s="65"/>
      <c r="AE686" s="65"/>
      <c r="AG686" s="93"/>
      <c r="AN686" s="65"/>
      <c r="AO686" s="65"/>
      <c r="AP686" s="65"/>
      <c r="AQ686" s="65"/>
      <c r="AR686" s="65"/>
      <c r="AS686" s="65"/>
      <c r="AT686" s="65"/>
      <c r="AU686" s="65"/>
    </row>
    <row r="687" spans="3:47">
      <c r="C687" s="8"/>
      <c r="D687" s="8"/>
      <c r="AA687" s="65"/>
      <c r="AB687" s="65"/>
      <c r="AC687" s="65"/>
      <c r="AD687" s="65"/>
      <c r="AE687" s="65"/>
      <c r="AG687" s="93"/>
      <c r="AN687" s="65"/>
      <c r="AO687" s="65"/>
      <c r="AP687" s="65"/>
      <c r="AQ687" s="65"/>
      <c r="AR687" s="65"/>
      <c r="AS687" s="65"/>
      <c r="AT687" s="65"/>
      <c r="AU687" s="65"/>
    </row>
    <row r="688" spans="3:47">
      <c r="C688" s="8"/>
      <c r="D688" s="8"/>
      <c r="AA688" s="65"/>
      <c r="AB688" s="65"/>
      <c r="AC688" s="65"/>
      <c r="AD688" s="65"/>
      <c r="AE688" s="65"/>
      <c r="AG688" s="93"/>
      <c r="AN688" s="65"/>
      <c r="AO688" s="65"/>
      <c r="AP688" s="65"/>
      <c r="AQ688" s="65"/>
      <c r="AR688" s="65"/>
      <c r="AS688" s="65"/>
      <c r="AT688" s="65"/>
      <c r="AU688" s="65"/>
    </row>
    <row r="689" spans="3:64">
      <c r="C689" s="8"/>
      <c r="D689" s="8"/>
      <c r="AA689" s="65"/>
      <c r="AB689" s="65"/>
      <c r="AC689" s="65"/>
      <c r="AD689" s="65"/>
      <c r="AE689" s="65"/>
      <c r="AG689" s="93"/>
      <c r="AN689" s="65"/>
      <c r="AO689" s="65"/>
      <c r="AP689" s="65"/>
      <c r="AQ689" s="65"/>
      <c r="AR689" s="65"/>
      <c r="AS689" s="65"/>
      <c r="AT689" s="65"/>
      <c r="AU689" s="65"/>
    </row>
    <row r="690" spans="3:64">
      <c r="C690" s="8"/>
      <c r="D690" s="8"/>
      <c r="AA690" s="65"/>
      <c r="AB690" s="65"/>
      <c r="AC690" s="65"/>
      <c r="AD690" s="65"/>
      <c r="AE690" s="65"/>
      <c r="AG690" s="93"/>
      <c r="AN690" s="65"/>
      <c r="AO690" s="65"/>
      <c r="AP690" s="65"/>
      <c r="AQ690" s="65"/>
      <c r="AR690" s="65"/>
      <c r="AS690" s="65"/>
      <c r="AT690" s="65"/>
      <c r="AU690" s="65"/>
    </row>
    <row r="691" spans="3:64">
      <c r="C691" s="8"/>
      <c r="D691" s="8"/>
      <c r="AA691" s="65"/>
      <c r="AB691" s="65"/>
      <c r="AC691" s="65"/>
      <c r="AD691" s="65"/>
      <c r="AE691" s="65"/>
      <c r="AG691" s="93"/>
      <c r="AN691" s="65"/>
      <c r="AO691" s="65"/>
      <c r="AP691" s="65"/>
      <c r="AQ691" s="65"/>
      <c r="AR691" s="65"/>
      <c r="AS691" s="65"/>
      <c r="AT691" s="65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/>
      <c r="BI691" s="65"/>
      <c r="BJ691" s="65"/>
      <c r="BK691" s="65"/>
      <c r="BL691" s="65"/>
    </row>
    <row r="692" spans="3:64">
      <c r="C692" s="8"/>
      <c r="D692" s="8"/>
      <c r="AA692" s="65"/>
      <c r="AB692" s="65"/>
      <c r="AC692" s="65"/>
      <c r="AD692" s="65"/>
      <c r="AE692" s="65"/>
      <c r="AG692" s="93"/>
      <c r="AN692" s="65"/>
      <c r="AO692" s="65"/>
      <c r="AP692" s="65"/>
      <c r="AQ692" s="65"/>
      <c r="AR692" s="65"/>
      <c r="AS692" s="65"/>
      <c r="AT692" s="65"/>
      <c r="AU692" s="65"/>
    </row>
    <row r="693" spans="3:64">
      <c r="C693" s="8"/>
      <c r="D693" s="8"/>
      <c r="AA693" s="65"/>
      <c r="AB693" s="65"/>
      <c r="AC693" s="65"/>
      <c r="AD693" s="65"/>
      <c r="AE693" s="65"/>
      <c r="AG693" s="93"/>
      <c r="AN693" s="65"/>
      <c r="AO693" s="65"/>
      <c r="AP693" s="65"/>
      <c r="AQ693" s="65"/>
      <c r="AR693" s="65"/>
      <c r="AS693" s="65"/>
      <c r="AT693" s="65"/>
      <c r="AU693" s="65"/>
    </row>
    <row r="694" spans="3:64">
      <c r="C694" s="8"/>
      <c r="D694" s="8"/>
      <c r="AA694" s="65"/>
      <c r="AB694" s="65"/>
      <c r="AC694" s="65"/>
      <c r="AD694" s="65"/>
      <c r="AE694" s="65"/>
      <c r="AG694" s="93"/>
      <c r="AN694" s="65"/>
      <c r="AO694" s="65"/>
      <c r="AP694" s="65"/>
      <c r="AQ694" s="65"/>
      <c r="AR694" s="65"/>
      <c r="AS694" s="65"/>
      <c r="AT694" s="65"/>
      <c r="AU694" s="65"/>
    </row>
    <row r="695" spans="3:64">
      <c r="C695" s="8"/>
      <c r="D695" s="8"/>
      <c r="AA695" s="65"/>
      <c r="AB695" s="65"/>
      <c r="AC695" s="65"/>
      <c r="AD695" s="65"/>
      <c r="AE695" s="65"/>
      <c r="AG695" s="93"/>
      <c r="AN695" s="65"/>
      <c r="AO695" s="65"/>
      <c r="AP695" s="65"/>
      <c r="AQ695" s="65"/>
      <c r="AR695" s="65"/>
      <c r="AS695" s="65"/>
      <c r="AT695" s="65"/>
      <c r="AU695" s="65"/>
    </row>
    <row r="696" spans="3:64">
      <c r="C696" s="8"/>
      <c r="D696" s="8"/>
      <c r="AA696" s="65"/>
      <c r="AB696" s="65"/>
      <c r="AC696" s="65"/>
      <c r="AD696" s="65"/>
      <c r="AE696" s="65"/>
      <c r="AG696" s="93"/>
      <c r="AN696" s="65"/>
      <c r="AO696" s="65"/>
      <c r="AP696" s="65"/>
      <c r="AQ696" s="65"/>
      <c r="AR696" s="65"/>
      <c r="AS696" s="65"/>
      <c r="AT696" s="65"/>
      <c r="AU696" s="65"/>
    </row>
    <row r="697" spans="3:64">
      <c r="C697" s="8"/>
      <c r="D697" s="8"/>
      <c r="AA697" s="65"/>
      <c r="AB697" s="65"/>
      <c r="AC697" s="65"/>
      <c r="AD697" s="65"/>
      <c r="AE697" s="65"/>
      <c r="AG697" s="93"/>
      <c r="AN697" s="65"/>
      <c r="AO697" s="65"/>
      <c r="AP697" s="65"/>
      <c r="AQ697" s="65"/>
      <c r="AR697" s="65"/>
      <c r="AS697" s="65"/>
      <c r="AT697" s="65"/>
      <c r="AU697" s="65"/>
    </row>
    <row r="698" spans="3:64">
      <c r="C698" s="8"/>
      <c r="D698" s="8"/>
      <c r="AA698" s="65"/>
      <c r="AB698" s="65"/>
      <c r="AC698" s="65"/>
      <c r="AD698" s="65"/>
      <c r="AE698" s="65"/>
      <c r="AG698" s="93"/>
      <c r="AN698" s="65"/>
      <c r="AO698" s="65"/>
      <c r="AP698" s="65"/>
      <c r="AQ698" s="65"/>
      <c r="AR698" s="65"/>
      <c r="AS698" s="65"/>
      <c r="AT698" s="65"/>
      <c r="AU698" s="65"/>
    </row>
    <row r="699" spans="3:64">
      <c r="C699" s="8"/>
      <c r="D699" s="8"/>
      <c r="AA699" s="65"/>
      <c r="AB699" s="65"/>
      <c r="AC699" s="65"/>
      <c r="AD699" s="65"/>
      <c r="AE699" s="65"/>
      <c r="AG699" s="93"/>
      <c r="AN699" s="65"/>
      <c r="AO699" s="65"/>
      <c r="AP699" s="65"/>
      <c r="AQ699" s="65"/>
      <c r="AR699" s="65"/>
      <c r="AS699" s="65"/>
      <c r="AT699" s="65"/>
      <c r="AU699" s="65"/>
    </row>
    <row r="700" spans="3:64">
      <c r="C700" s="8"/>
      <c r="D700" s="8"/>
      <c r="AA700" s="65"/>
      <c r="AB700" s="65"/>
      <c r="AC700" s="65"/>
      <c r="AD700" s="65"/>
      <c r="AE700" s="65"/>
      <c r="AG700" s="93"/>
      <c r="AN700" s="65"/>
      <c r="AO700" s="65"/>
      <c r="AP700" s="65"/>
      <c r="AQ700" s="65"/>
      <c r="AR700" s="65"/>
      <c r="AS700" s="65"/>
      <c r="AT700" s="65"/>
      <c r="AU700" s="65"/>
    </row>
    <row r="701" spans="3:64">
      <c r="C701" s="8"/>
      <c r="D701" s="8"/>
      <c r="AA701" s="65"/>
      <c r="AB701" s="65"/>
      <c r="AC701" s="65"/>
      <c r="AD701" s="65"/>
      <c r="AE701" s="65"/>
      <c r="AG701" s="93"/>
      <c r="AN701" s="65"/>
      <c r="AO701" s="65"/>
      <c r="AP701" s="65"/>
      <c r="AQ701" s="65"/>
      <c r="AR701" s="65"/>
      <c r="AS701" s="65"/>
      <c r="AT701" s="65"/>
      <c r="AU701" s="65"/>
    </row>
    <row r="702" spans="3:64">
      <c r="C702" s="8"/>
      <c r="D702" s="8"/>
      <c r="AA702" s="65"/>
      <c r="AB702" s="65"/>
      <c r="AC702" s="65"/>
      <c r="AD702" s="65"/>
      <c r="AE702" s="65"/>
      <c r="AG702" s="93"/>
      <c r="AN702" s="65"/>
      <c r="AO702" s="65"/>
      <c r="AP702" s="65"/>
      <c r="AQ702" s="65"/>
      <c r="AR702" s="65"/>
      <c r="AS702" s="65"/>
      <c r="AT702" s="65"/>
      <c r="AU702" s="65"/>
    </row>
    <row r="703" spans="3:64">
      <c r="C703" s="8"/>
      <c r="D703" s="8"/>
      <c r="AA703" s="65"/>
      <c r="AB703" s="65"/>
      <c r="AC703" s="65"/>
      <c r="AD703" s="65"/>
      <c r="AE703" s="65"/>
      <c r="AG703" s="93"/>
      <c r="AN703" s="65"/>
      <c r="AO703" s="65"/>
      <c r="AP703" s="65"/>
      <c r="AQ703" s="65"/>
      <c r="AR703" s="65"/>
      <c r="AS703" s="65"/>
      <c r="AT703" s="65"/>
      <c r="AU703" s="65"/>
    </row>
    <row r="704" spans="3:64">
      <c r="C704" s="8"/>
      <c r="D704" s="8"/>
      <c r="AA704" s="65"/>
      <c r="AB704" s="65"/>
      <c r="AC704" s="65"/>
      <c r="AD704" s="65"/>
      <c r="AE704" s="65"/>
      <c r="AG704" s="93"/>
      <c r="AN704" s="65"/>
      <c r="AO704" s="65"/>
      <c r="AP704" s="65"/>
      <c r="AQ704" s="65"/>
      <c r="AR704" s="65"/>
      <c r="AS704" s="65"/>
      <c r="AT704" s="65"/>
      <c r="AU704" s="65"/>
    </row>
    <row r="705" spans="3:47">
      <c r="C705" s="8"/>
      <c r="D705" s="8"/>
      <c r="AA705" s="65"/>
      <c r="AB705" s="65"/>
      <c r="AC705" s="65"/>
      <c r="AD705" s="65"/>
      <c r="AE705" s="65"/>
      <c r="AG705" s="93"/>
      <c r="AN705" s="65"/>
      <c r="AO705" s="65"/>
      <c r="AP705" s="65"/>
      <c r="AQ705" s="65"/>
      <c r="AR705" s="65"/>
      <c r="AS705" s="65"/>
      <c r="AT705" s="65"/>
      <c r="AU705" s="65"/>
    </row>
    <row r="706" spans="3:47">
      <c r="C706" s="8"/>
      <c r="D706" s="8"/>
      <c r="AA706" s="65"/>
      <c r="AB706" s="65"/>
      <c r="AC706" s="65"/>
      <c r="AD706" s="65"/>
      <c r="AE706" s="65"/>
      <c r="AG706" s="93"/>
      <c r="AN706" s="65"/>
      <c r="AO706" s="65"/>
      <c r="AP706" s="65"/>
      <c r="AQ706" s="65"/>
      <c r="AR706" s="65"/>
      <c r="AS706" s="65"/>
      <c r="AT706" s="65"/>
      <c r="AU706" s="65"/>
    </row>
    <row r="707" spans="3:47">
      <c r="C707" s="8"/>
      <c r="D707" s="8"/>
      <c r="AA707" s="65"/>
      <c r="AB707" s="65"/>
      <c r="AC707" s="65"/>
      <c r="AD707" s="65"/>
      <c r="AE707" s="65"/>
      <c r="AG707" s="93"/>
      <c r="AN707" s="65"/>
      <c r="AO707" s="65"/>
      <c r="AP707" s="65"/>
      <c r="AQ707" s="65"/>
      <c r="AR707" s="65"/>
      <c r="AS707" s="65"/>
      <c r="AT707" s="65"/>
      <c r="AU707" s="65"/>
    </row>
    <row r="708" spans="3:47">
      <c r="C708" s="8"/>
      <c r="D708" s="8"/>
      <c r="AA708" s="65"/>
      <c r="AB708" s="65"/>
      <c r="AC708" s="65"/>
      <c r="AD708" s="65"/>
      <c r="AE708" s="65"/>
      <c r="AG708" s="93"/>
      <c r="AN708" s="65"/>
      <c r="AO708" s="65"/>
      <c r="AP708" s="65"/>
      <c r="AQ708" s="65"/>
      <c r="AR708" s="65"/>
      <c r="AS708" s="65"/>
      <c r="AT708" s="65"/>
      <c r="AU708" s="65"/>
    </row>
    <row r="709" spans="3:47">
      <c r="C709" s="8"/>
      <c r="D709" s="8"/>
      <c r="AA709" s="65"/>
      <c r="AB709" s="65"/>
      <c r="AC709" s="65"/>
      <c r="AD709" s="65"/>
      <c r="AE709" s="65"/>
      <c r="AG709" s="93"/>
      <c r="AN709" s="65"/>
      <c r="AO709" s="65"/>
      <c r="AP709" s="65"/>
      <c r="AQ709" s="65"/>
      <c r="AR709" s="65"/>
      <c r="AS709" s="65"/>
      <c r="AT709" s="65"/>
      <c r="AU709" s="65"/>
    </row>
    <row r="710" spans="3:47">
      <c r="C710" s="8"/>
      <c r="D710" s="8"/>
      <c r="AA710" s="65"/>
      <c r="AB710" s="65"/>
      <c r="AC710" s="65"/>
      <c r="AD710" s="65"/>
      <c r="AE710" s="65"/>
      <c r="AG710" s="93"/>
      <c r="AN710" s="65"/>
      <c r="AO710" s="65"/>
      <c r="AP710" s="65"/>
      <c r="AQ710" s="65"/>
      <c r="AR710" s="65"/>
      <c r="AS710" s="65"/>
      <c r="AT710" s="65"/>
      <c r="AU710" s="65"/>
    </row>
    <row r="711" spans="3:47">
      <c r="C711" s="8"/>
      <c r="D711" s="8"/>
      <c r="AA711" s="65"/>
      <c r="AB711" s="65"/>
      <c r="AC711" s="65"/>
      <c r="AD711" s="65"/>
      <c r="AE711" s="65"/>
      <c r="AG711" s="93"/>
      <c r="AN711" s="65"/>
      <c r="AO711" s="65"/>
      <c r="AP711" s="65"/>
      <c r="AQ711" s="65"/>
      <c r="AR711" s="65"/>
      <c r="AS711" s="65"/>
      <c r="AT711" s="65"/>
      <c r="AU711" s="65"/>
    </row>
    <row r="712" spans="3:47">
      <c r="C712" s="8"/>
      <c r="D712" s="8"/>
      <c r="AA712" s="65"/>
      <c r="AB712" s="65"/>
      <c r="AC712" s="65"/>
      <c r="AD712" s="65"/>
      <c r="AE712" s="65"/>
      <c r="AG712" s="93"/>
      <c r="AN712" s="65"/>
      <c r="AO712" s="65"/>
      <c r="AP712" s="65"/>
      <c r="AQ712" s="65"/>
      <c r="AR712" s="65"/>
      <c r="AS712" s="65"/>
      <c r="AT712" s="65"/>
      <c r="AU712" s="65"/>
    </row>
    <row r="713" spans="3:47">
      <c r="C713" s="8"/>
      <c r="D713" s="8"/>
      <c r="AA713" s="65"/>
      <c r="AB713" s="65"/>
      <c r="AC713" s="65"/>
      <c r="AD713" s="65"/>
      <c r="AE713" s="65"/>
      <c r="AG713" s="93"/>
      <c r="AN713" s="65"/>
      <c r="AO713" s="65"/>
      <c r="AP713" s="65"/>
      <c r="AQ713" s="65"/>
      <c r="AR713" s="65"/>
      <c r="AS713" s="65"/>
      <c r="AT713" s="65"/>
      <c r="AU713" s="65"/>
    </row>
    <row r="714" spans="3:47">
      <c r="C714" s="8"/>
      <c r="D714" s="8"/>
      <c r="AA714" s="65"/>
      <c r="AB714" s="65"/>
      <c r="AC714" s="65"/>
      <c r="AD714" s="65"/>
      <c r="AE714" s="65"/>
      <c r="AG714" s="93"/>
      <c r="AN714" s="65"/>
      <c r="AO714" s="65"/>
      <c r="AP714" s="65"/>
      <c r="AQ714" s="65"/>
      <c r="AR714" s="65"/>
      <c r="AS714" s="65"/>
      <c r="AT714" s="65"/>
      <c r="AU714" s="65"/>
    </row>
    <row r="715" spans="3:47">
      <c r="C715" s="8"/>
      <c r="D715" s="8"/>
      <c r="AA715" s="65"/>
      <c r="AB715" s="65"/>
      <c r="AC715" s="65"/>
      <c r="AD715" s="65"/>
      <c r="AE715" s="65"/>
      <c r="AG715" s="93"/>
      <c r="AN715" s="65"/>
      <c r="AO715" s="65"/>
      <c r="AP715" s="65"/>
      <c r="AQ715" s="65"/>
      <c r="AR715" s="65"/>
      <c r="AS715" s="65"/>
      <c r="AT715" s="65"/>
      <c r="AU715" s="65"/>
    </row>
    <row r="716" spans="3:47">
      <c r="C716" s="8"/>
      <c r="D716" s="8"/>
      <c r="AA716" s="65"/>
      <c r="AB716" s="65"/>
      <c r="AC716" s="65"/>
      <c r="AD716" s="65"/>
      <c r="AE716" s="65"/>
      <c r="AG716" s="93"/>
      <c r="AN716" s="65"/>
      <c r="AO716" s="65"/>
      <c r="AP716" s="65"/>
      <c r="AQ716" s="65"/>
      <c r="AR716" s="65"/>
      <c r="AS716" s="65"/>
      <c r="AT716" s="65"/>
      <c r="AU716" s="65"/>
    </row>
    <row r="717" spans="3:47">
      <c r="C717" s="8"/>
      <c r="D717" s="8"/>
      <c r="AA717" s="65"/>
      <c r="AB717" s="65"/>
      <c r="AC717" s="65"/>
      <c r="AD717" s="65"/>
      <c r="AE717" s="65"/>
      <c r="AG717" s="93"/>
      <c r="AN717" s="65"/>
      <c r="AO717" s="65"/>
      <c r="AP717" s="65"/>
      <c r="AQ717" s="65"/>
      <c r="AR717" s="65"/>
      <c r="AS717" s="65"/>
      <c r="AT717" s="65"/>
      <c r="AU717" s="65"/>
    </row>
    <row r="718" spans="3:47">
      <c r="C718" s="8"/>
      <c r="D718" s="8"/>
      <c r="AA718" s="65"/>
      <c r="AB718" s="65"/>
      <c r="AC718" s="65"/>
      <c r="AD718" s="65"/>
      <c r="AE718" s="65"/>
      <c r="AG718" s="93"/>
      <c r="AN718" s="65"/>
      <c r="AO718" s="65"/>
      <c r="AP718" s="65"/>
      <c r="AQ718" s="65"/>
      <c r="AR718" s="65"/>
      <c r="AS718" s="65"/>
      <c r="AT718" s="65"/>
      <c r="AU718" s="65"/>
    </row>
    <row r="719" spans="3:47">
      <c r="C719" s="8"/>
      <c r="D719" s="8"/>
      <c r="AA719" s="65"/>
      <c r="AB719" s="65"/>
      <c r="AC719" s="65"/>
      <c r="AD719" s="65"/>
      <c r="AE719" s="65"/>
      <c r="AG719" s="93"/>
      <c r="AN719" s="65"/>
      <c r="AO719" s="65"/>
      <c r="AP719" s="65"/>
      <c r="AQ719" s="65"/>
      <c r="AR719" s="65"/>
      <c r="AS719" s="65"/>
      <c r="AT719" s="65"/>
      <c r="AU719" s="65"/>
    </row>
    <row r="720" spans="3:47">
      <c r="C720" s="8"/>
      <c r="D720" s="8"/>
      <c r="AA720" s="65"/>
      <c r="AB720" s="65"/>
      <c r="AC720" s="65"/>
      <c r="AD720" s="65"/>
      <c r="AE720" s="65"/>
      <c r="AG720" s="93"/>
      <c r="AN720" s="65"/>
      <c r="AO720" s="65"/>
      <c r="AP720" s="65"/>
      <c r="AQ720" s="65"/>
      <c r="AR720" s="65"/>
      <c r="AS720" s="65"/>
      <c r="AT720" s="65"/>
      <c r="AU720" s="65"/>
    </row>
    <row r="721" spans="3:64">
      <c r="C721" s="8"/>
      <c r="D721" s="8"/>
      <c r="AA721" s="65"/>
      <c r="AB721" s="65"/>
      <c r="AC721" s="65"/>
      <c r="AD721" s="65"/>
      <c r="AE721" s="65"/>
      <c r="AG721" s="93"/>
      <c r="AN721" s="65"/>
      <c r="AO721" s="65"/>
      <c r="AP721" s="65"/>
      <c r="AQ721" s="65"/>
      <c r="AR721" s="65"/>
      <c r="AS721" s="65"/>
      <c r="AT721" s="65"/>
      <c r="AU721" s="65"/>
    </row>
    <row r="722" spans="3:64">
      <c r="C722" s="8"/>
      <c r="D722" s="8"/>
      <c r="AA722" s="65"/>
      <c r="AB722" s="65"/>
      <c r="AC722" s="65"/>
      <c r="AD722" s="65"/>
      <c r="AE722" s="65"/>
      <c r="AG722" s="93"/>
      <c r="AN722" s="65"/>
      <c r="AO722" s="65"/>
      <c r="AP722" s="65"/>
      <c r="AQ722" s="65"/>
      <c r="AR722" s="65"/>
      <c r="AS722" s="65"/>
      <c r="AT722" s="65"/>
      <c r="AU722" s="65"/>
    </row>
    <row r="723" spans="3:64">
      <c r="C723" s="8"/>
      <c r="D723" s="8"/>
      <c r="AA723" s="65"/>
      <c r="AB723" s="65"/>
      <c r="AC723" s="65"/>
      <c r="AD723" s="65"/>
      <c r="AE723" s="65"/>
      <c r="AG723" s="93"/>
      <c r="AN723" s="65"/>
      <c r="AO723" s="65"/>
      <c r="AP723" s="65"/>
      <c r="AQ723" s="65"/>
      <c r="AR723" s="65"/>
      <c r="AS723" s="65"/>
      <c r="AT723" s="65"/>
      <c r="AU723" s="65"/>
    </row>
    <row r="724" spans="3:64">
      <c r="C724" s="8"/>
      <c r="D724" s="8"/>
      <c r="AA724" s="65"/>
      <c r="AB724" s="65"/>
      <c r="AC724" s="65"/>
      <c r="AD724" s="65"/>
      <c r="AE724" s="65"/>
      <c r="AG724" s="93"/>
      <c r="AN724" s="65"/>
      <c r="AO724" s="65"/>
      <c r="AP724" s="65"/>
      <c r="AQ724" s="65"/>
      <c r="AR724" s="65"/>
      <c r="AS724" s="65"/>
      <c r="AT724" s="65"/>
      <c r="AU724" s="65"/>
    </row>
    <row r="725" spans="3:64">
      <c r="C725" s="8"/>
      <c r="D725" s="8"/>
      <c r="AA725" s="65"/>
      <c r="AB725" s="65"/>
      <c r="AC725" s="65"/>
      <c r="AD725" s="65"/>
      <c r="AE725" s="65"/>
      <c r="AG725" s="93"/>
      <c r="AN725" s="65"/>
      <c r="AO725" s="65"/>
      <c r="AP725" s="65"/>
      <c r="AQ725" s="65"/>
      <c r="AR725" s="65"/>
      <c r="AS725" s="65"/>
      <c r="AT725" s="65"/>
      <c r="AU725" s="65"/>
    </row>
    <row r="726" spans="3:64">
      <c r="C726" s="8"/>
      <c r="D726" s="8"/>
      <c r="AA726" s="65"/>
      <c r="AB726" s="65"/>
      <c r="AC726" s="65"/>
      <c r="AD726" s="65"/>
      <c r="AE726" s="65"/>
      <c r="AG726" s="93"/>
      <c r="AN726" s="65"/>
      <c r="AO726" s="65"/>
      <c r="AP726" s="65"/>
      <c r="AQ726" s="65"/>
      <c r="AR726" s="65"/>
      <c r="AS726" s="65"/>
      <c r="AT726" s="65"/>
      <c r="AU726" s="65"/>
    </row>
    <row r="727" spans="3:64">
      <c r="C727" s="8"/>
      <c r="D727" s="8"/>
      <c r="AA727" s="65"/>
      <c r="AB727" s="65"/>
      <c r="AC727" s="65"/>
      <c r="AD727" s="65"/>
      <c r="AE727" s="65"/>
      <c r="AG727" s="93"/>
      <c r="AN727" s="65"/>
      <c r="AO727" s="65"/>
      <c r="AP727" s="65"/>
      <c r="AQ727" s="65"/>
      <c r="AR727" s="65"/>
      <c r="AS727" s="65"/>
      <c r="AT727" s="65"/>
      <c r="AU727" s="65"/>
      <c r="AV727" s="65"/>
    </row>
    <row r="728" spans="3:64">
      <c r="C728" s="8"/>
      <c r="D728" s="8"/>
      <c r="AA728" s="65"/>
      <c r="AB728" s="65"/>
      <c r="AC728" s="65"/>
      <c r="AD728" s="65"/>
      <c r="AE728" s="65"/>
      <c r="AG728" s="93"/>
      <c r="AN728" s="65"/>
      <c r="AO728" s="65"/>
      <c r="AP728" s="65"/>
      <c r="AQ728" s="65"/>
      <c r="AR728" s="65"/>
      <c r="AS728" s="65"/>
      <c r="AT728" s="65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/>
      <c r="BI728" s="65"/>
      <c r="BJ728" s="65"/>
      <c r="BK728" s="65"/>
      <c r="BL728" s="65"/>
    </row>
    <row r="729" spans="3:64">
      <c r="C729" s="8"/>
      <c r="D729" s="8"/>
      <c r="AA729" s="65"/>
      <c r="AB729" s="65"/>
      <c r="AC729" s="65"/>
      <c r="AD729" s="65"/>
      <c r="AE729" s="65"/>
      <c r="AG729" s="93"/>
      <c r="AN729" s="65"/>
      <c r="AO729" s="65"/>
      <c r="AP729" s="65"/>
      <c r="AQ729" s="65"/>
      <c r="AR729" s="65"/>
      <c r="AS729" s="65"/>
      <c r="AT729" s="65"/>
      <c r="AU729" s="65"/>
    </row>
    <row r="730" spans="3:64">
      <c r="C730" s="8"/>
      <c r="D730" s="8"/>
      <c r="AA730" s="65"/>
      <c r="AB730" s="65"/>
      <c r="AC730" s="65"/>
      <c r="AD730" s="65"/>
      <c r="AE730" s="65"/>
      <c r="AG730" s="93"/>
      <c r="AN730" s="65"/>
      <c r="AO730" s="65"/>
      <c r="AP730" s="65"/>
      <c r="AQ730" s="65"/>
      <c r="AR730" s="65"/>
      <c r="AS730" s="65"/>
      <c r="AT730" s="65"/>
      <c r="AU730" s="65"/>
    </row>
    <row r="731" spans="3:64">
      <c r="C731" s="8"/>
      <c r="D731" s="8"/>
      <c r="AA731" s="65"/>
      <c r="AB731" s="65"/>
      <c r="AC731" s="65"/>
      <c r="AD731" s="65"/>
      <c r="AE731" s="65"/>
      <c r="AG731" s="93"/>
      <c r="AN731" s="65"/>
      <c r="AO731" s="65"/>
      <c r="AP731" s="65"/>
      <c r="AQ731" s="65"/>
      <c r="AR731" s="65"/>
      <c r="AS731" s="65"/>
      <c r="AT731" s="65"/>
      <c r="AU731" s="65"/>
    </row>
    <row r="732" spans="3:64">
      <c r="C732" s="8"/>
      <c r="D732" s="8"/>
      <c r="AA732" s="65"/>
      <c r="AB732" s="65"/>
      <c r="AC732" s="65"/>
      <c r="AD732" s="65"/>
      <c r="AE732" s="65"/>
      <c r="AG732" s="93"/>
      <c r="AN732" s="65"/>
      <c r="AO732" s="65"/>
      <c r="AP732" s="65"/>
      <c r="AQ732" s="65"/>
      <c r="AR732" s="65"/>
      <c r="AS732" s="65"/>
      <c r="AT732" s="65"/>
      <c r="AU732" s="65"/>
    </row>
    <row r="733" spans="3:64">
      <c r="C733" s="8"/>
      <c r="D733" s="8"/>
      <c r="AA733" s="65"/>
      <c r="AB733" s="65"/>
      <c r="AC733" s="65"/>
      <c r="AD733" s="65"/>
      <c r="AE733" s="65"/>
      <c r="AG733" s="93"/>
      <c r="AN733" s="65"/>
      <c r="AO733" s="65"/>
      <c r="AP733" s="65"/>
      <c r="AQ733" s="65"/>
      <c r="AR733" s="65"/>
      <c r="AS733" s="65"/>
      <c r="AT733" s="65"/>
      <c r="AU733" s="65"/>
    </row>
    <row r="734" spans="3:64">
      <c r="C734" s="8"/>
      <c r="D734" s="8"/>
      <c r="AA734" s="65"/>
      <c r="AB734" s="65"/>
      <c r="AC734" s="65"/>
      <c r="AD734" s="65"/>
      <c r="AE734" s="65"/>
      <c r="AG734" s="93"/>
      <c r="AN734" s="65"/>
      <c r="AO734" s="65"/>
      <c r="AP734" s="65"/>
      <c r="AQ734" s="65"/>
      <c r="AR734" s="65"/>
      <c r="AS734" s="65"/>
      <c r="AT734" s="65"/>
      <c r="AU734" s="65"/>
    </row>
    <row r="735" spans="3:64">
      <c r="C735" s="8"/>
      <c r="D735" s="8"/>
      <c r="AA735" s="65"/>
      <c r="AB735" s="65"/>
      <c r="AC735" s="65"/>
      <c r="AD735" s="65"/>
      <c r="AE735" s="65"/>
      <c r="AG735" s="93"/>
      <c r="AN735" s="65"/>
      <c r="AO735" s="65"/>
      <c r="AP735" s="65"/>
      <c r="AQ735" s="65"/>
      <c r="AR735" s="65"/>
      <c r="AS735" s="65"/>
      <c r="AT735" s="65"/>
      <c r="AU735" s="65"/>
    </row>
    <row r="736" spans="3:64">
      <c r="C736" s="8"/>
      <c r="D736" s="8"/>
      <c r="AA736" s="65"/>
      <c r="AB736" s="65"/>
      <c r="AC736" s="65"/>
      <c r="AD736" s="65"/>
      <c r="AE736" s="65"/>
      <c r="AG736" s="93"/>
      <c r="AN736" s="65"/>
      <c r="AO736" s="65"/>
      <c r="AP736" s="65"/>
      <c r="AQ736" s="65"/>
      <c r="AR736" s="65"/>
      <c r="AS736" s="65"/>
      <c r="AT736" s="65"/>
      <c r="AU736" s="65"/>
    </row>
    <row r="737" spans="3:64">
      <c r="C737" s="8"/>
      <c r="D737" s="8"/>
      <c r="AA737" s="65"/>
      <c r="AB737" s="65"/>
      <c r="AC737" s="65"/>
      <c r="AD737" s="65"/>
      <c r="AE737" s="65"/>
      <c r="AG737" s="93"/>
      <c r="AN737" s="65"/>
      <c r="AO737" s="65"/>
      <c r="AP737" s="65"/>
      <c r="AQ737" s="65"/>
      <c r="AR737" s="65"/>
      <c r="AS737" s="65"/>
      <c r="AT737" s="65"/>
      <c r="AU737" s="65"/>
    </row>
    <row r="738" spans="3:64">
      <c r="C738" s="8"/>
      <c r="D738" s="8"/>
      <c r="AA738" s="65"/>
      <c r="AB738" s="65"/>
      <c r="AC738" s="65"/>
      <c r="AD738" s="65"/>
      <c r="AE738" s="65"/>
      <c r="AG738" s="93"/>
      <c r="AN738" s="65"/>
      <c r="AO738" s="65"/>
      <c r="AP738" s="65"/>
      <c r="AQ738" s="65"/>
      <c r="AR738" s="65"/>
      <c r="AS738" s="65"/>
      <c r="AT738" s="65"/>
      <c r="AU738" s="65"/>
    </row>
    <row r="739" spans="3:64">
      <c r="C739" s="8"/>
      <c r="D739" s="8"/>
      <c r="AA739" s="65"/>
      <c r="AB739" s="65"/>
      <c r="AC739" s="65"/>
      <c r="AD739" s="65"/>
      <c r="AE739" s="65"/>
      <c r="AG739" s="93"/>
      <c r="AN739" s="65"/>
      <c r="AO739" s="65"/>
      <c r="AP739" s="65"/>
      <c r="AQ739" s="65"/>
      <c r="AR739" s="65"/>
      <c r="AS739" s="65"/>
      <c r="AT739" s="65"/>
      <c r="AU739" s="65"/>
    </row>
    <row r="740" spans="3:64">
      <c r="C740" s="8"/>
      <c r="D740" s="8"/>
      <c r="AA740" s="65"/>
      <c r="AB740" s="65"/>
      <c r="AC740" s="65"/>
      <c r="AD740" s="65"/>
      <c r="AE740" s="65"/>
      <c r="AG740" s="93"/>
      <c r="AN740" s="65"/>
      <c r="AO740" s="65"/>
      <c r="AP740" s="65"/>
      <c r="AQ740" s="65"/>
      <c r="AR740" s="65"/>
      <c r="AS740" s="65"/>
      <c r="AT740" s="65"/>
      <c r="AU740" s="65"/>
    </row>
    <row r="741" spans="3:64">
      <c r="C741" s="8"/>
      <c r="D741" s="8"/>
      <c r="AA741" s="65"/>
      <c r="AB741" s="65"/>
      <c r="AC741" s="65"/>
      <c r="AD741" s="65"/>
      <c r="AE741" s="65"/>
      <c r="AG741" s="93"/>
      <c r="AN741" s="65"/>
      <c r="AO741" s="65"/>
      <c r="AP741" s="65"/>
      <c r="AQ741" s="65"/>
      <c r="AR741" s="65"/>
      <c r="AS741" s="65"/>
      <c r="AT741" s="65"/>
      <c r="AU741" s="65"/>
    </row>
    <row r="742" spans="3:64">
      <c r="C742" s="8"/>
      <c r="D742" s="8"/>
      <c r="AA742" s="65"/>
      <c r="AB742" s="65"/>
      <c r="AC742" s="65"/>
      <c r="AD742" s="65"/>
      <c r="AE742" s="65"/>
      <c r="AG742" s="93"/>
      <c r="AN742" s="65"/>
      <c r="AO742" s="65"/>
      <c r="AP742" s="65"/>
      <c r="AQ742" s="65"/>
      <c r="AR742" s="65"/>
      <c r="AS742" s="65"/>
      <c r="AT742" s="65"/>
      <c r="AU742" s="65"/>
    </row>
    <row r="743" spans="3:64">
      <c r="C743" s="8"/>
      <c r="D743" s="8"/>
      <c r="AA743" s="65"/>
      <c r="AB743" s="65"/>
      <c r="AC743" s="65"/>
      <c r="AD743" s="65"/>
      <c r="AE743" s="65"/>
      <c r="AG743" s="93"/>
      <c r="AN743" s="65"/>
      <c r="AO743" s="65"/>
      <c r="AP743" s="65"/>
      <c r="AQ743" s="65"/>
      <c r="AR743" s="65"/>
      <c r="AS743" s="65"/>
      <c r="AT743" s="65"/>
      <c r="AU743" s="65"/>
    </row>
    <row r="744" spans="3:64">
      <c r="C744" s="8"/>
      <c r="D744" s="8"/>
      <c r="AA744" s="65"/>
      <c r="AB744" s="65"/>
      <c r="AC744" s="65"/>
      <c r="AD744" s="65"/>
      <c r="AE744" s="65"/>
      <c r="AG744" s="93"/>
      <c r="AN744" s="65"/>
      <c r="AO744" s="65"/>
      <c r="AP744" s="65"/>
      <c r="AQ744" s="65"/>
      <c r="AR744" s="65"/>
      <c r="AS744" s="65"/>
      <c r="AT744" s="65"/>
      <c r="AU744" s="65"/>
    </row>
    <row r="745" spans="3:64">
      <c r="C745" s="8"/>
      <c r="D745" s="8"/>
      <c r="AA745" s="65"/>
      <c r="AB745" s="65"/>
      <c r="AC745" s="65"/>
      <c r="AD745" s="65"/>
      <c r="AE745" s="65"/>
      <c r="AG745" s="93"/>
      <c r="AN745" s="65"/>
      <c r="AO745" s="65"/>
      <c r="AP745" s="65"/>
      <c r="AQ745" s="65"/>
      <c r="AR745" s="65"/>
      <c r="AS745" s="65"/>
      <c r="AT745" s="65"/>
      <c r="AU745" s="65"/>
    </row>
    <row r="746" spans="3:64">
      <c r="C746" s="8"/>
      <c r="D746" s="8"/>
      <c r="AA746" s="65"/>
      <c r="AB746" s="65"/>
      <c r="AC746" s="65"/>
      <c r="AD746" s="65"/>
      <c r="AE746" s="65"/>
      <c r="AG746" s="93"/>
      <c r="AN746" s="65"/>
      <c r="AO746" s="65"/>
      <c r="AP746" s="65"/>
      <c r="AQ746" s="65"/>
      <c r="AR746" s="65"/>
      <c r="AS746" s="65"/>
      <c r="AT746" s="65"/>
      <c r="AU746" s="65"/>
    </row>
    <row r="747" spans="3:64">
      <c r="C747" s="8"/>
      <c r="D747" s="8"/>
      <c r="AA747" s="65"/>
      <c r="AB747" s="65"/>
      <c r="AC747" s="65"/>
      <c r="AD747" s="65"/>
      <c r="AE747" s="65"/>
      <c r="AG747" s="93"/>
      <c r="AN747" s="65"/>
      <c r="AO747" s="65"/>
      <c r="AP747" s="65"/>
      <c r="AQ747" s="65"/>
      <c r="AR747" s="65"/>
      <c r="AS747" s="65"/>
      <c r="AT747" s="65"/>
      <c r="AU747" s="65"/>
    </row>
    <row r="748" spans="3:64">
      <c r="C748" s="8"/>
      <c r="D748" s="8"/>
      <c r="AA748" s="65"/>
      <c r="AB748" s="65"/>
      <c r="AC748" s="65"/>
      <c r="AD748" s="65"/>
      <c r="AE748" s="65"/>
      <c r="AG748" s="93"/>
      <c r="AN748" s="65"/>
      <c r="AO748" s="65"/>
      <c r="AP748" s="65"/>
      <c r="AQ748" s="65"/>
      <c r="AR748" s="65"/>
      <c r="AS748" s="65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</row>
    <row r="749" spans="3:64">
      <c r="C749" s="8"/>
      <c r="D749" s="8"/>
      <c r="AA749" s="65"/>
      <c r="AB749" s="65"/>
      <c r="AC749" s="65"/>
      <c r="AD749" s="65"/>
      <c r="AE749" s="65"/>
      <c r="AG749" s="93"/>
      <c r="AN749" s="65"/>
      <c r="AO749" s="65"/>
      <c r="AP749" s="65"/>
      <c r="AQ749" s="65"/>
      <c r="AR749" s="65"/>
      <c r="AS749" s="65"/>
      <c r="AT749" s="65"/>
      <c r="AU749" s="65"/>
    </row>
    <row r="750" spans="3:64">
      <c r="C750" s="8"/>
      <c r="D750" s="8"/>
      <c r="AA750" s="65"/>
      <c r="AB750" s="65"/>
      <c r="AC750" s="65"/>
      <c r="AD750" s="65"/>
      <c r="AE750" s="65"/>
      <c r="AG750" s="93"/>
      <c r="AN750" s="65"/>
      <c r="AO750" s="65"/>
      <c r="AP750" s="65"/>
      <c r="AQ750" s="65"/>
      <c r="AR750" s="65"/>
      <c r="AS750" s="65"/>
      <c r="AT750" s="65"/>
      <c r="AU750" s="65"/>
    </row>
    <row r="751" spans="3:64">
      <c r="C751" s="8"/>
      <c r="D751" s="8"/>
      <c r="AA751" s="65"/>
      <c r="AB751" s="65"/>
      <c r="AC751" s="65"/>
      <c r="AD751" s="65"/>
      <c r="AE751" s="65"/>
      <c r="AG751" s="93"/>
      <c r="AN751" s="65"/>
      <c r="AO751" s="65"/>
      <c r="AP751" s="65"/>
      <c r="AQ751" s="65"/>
      <c r="AR751" s="65"/>
      <c r="AS751" s="65"/>
      <c r="AT751" s="65"/>
      <c r="AU751" s="65"/>
    </row>
    <row r="752" spans="3:64">
      <c r="C752" s="8"/>
      <c r="D752" s="8"/>
      <c r="AA752" s="65"/>
      <c r="AB752" s="65"/>
      <c r="AC752" s="65"/>
      <c r="AD752" s="65"/>
      <c r="AE752" s="65"/>
      <c r="AG752" s="93"/>
      <c r="AN752" s="65"/>
      <c r="AO752" s="65"/>
      <c r="AP752" s="65"/>
      <c r="AQ752" s="65"/>
      <c r="AR752" s="65"/>
      <c r="AS752" s="65"/>
      <c r="AT752" s="65"/>
      <c r="AU752" s="65"/>
    </row>
    <row r="753" spans="3:48">
      <c r="C753" s="8"/>
      <c r="D753" s="8"/>
      <c r="AA753" s="65"/>
      <c r="AB753" s="65"/>
      <c r="AC753" s="65"/>
      <c r="AD753" s="65"/>
      <c r="AE753" s="65"/>
      <c r="AG753" s="93"/>
      <c r="AN753" s="65"/>
      <c r="AO753" s="65"/>
      <c r="AP753" s="65"/>
      <c r="AQ753" s="65"/>
      <c r="AR753" s="65"/>
      <c r="AS753" s="65"/>
      <c r="AT753" s="65"/>
      <c r="AU753" s="65"/>
    </row>
    <row r="754" spans="3:48">
      <c r="C754" s="8"/>
      <c r="D754" s="8"/>
      <c r="AA754" s="65"/>
      <c r="AB754" s="65"/>
      <c r="AC754" s="65"/>
      <c r="AD754" s="65"/>
      <c r="AE754" s="65"/>
      <c r="AG754" s="93"/>
      <c r="AN754" s="65"/>
      <c r="AO754" s="65"/>
      <c r="AP754" s="65"/>
      <c r="AQ754" s="65"/>
      <c r="AR754" s="65"/>
      <c r="AS754" s="65"/>
      <c r="AT754" s="65"/>
      <c r="AU754" s="65"/>
    </row>
    <row r="755" spans="3:48">
      <c r="C755" s="8"/>
      <c r="D755" s="8"/>
      <c r="AA755" s="65"/>
      <c r="AB755" s="65"/>
      <c r="AC755" s="65"/>
      <c r="AD755" s="65"/>
      <c r="AE755" s="65"/>
      <c r="AG755" s="93"/>
      <c r="AN755" s="65"/>
      <c r="AO755" s="65"/>
      <c r="AP755" s="65"/>
      <c r="AQ755" s="65"/>
      <c r="AR755" s="65"/>
      <c r="AS755" s="65"/>
      <c r="AT755" s="65"/>
      <c r="AU755" s="65"/>
    </row>
    <row r="756" spans="3:48">
      <c r="C756" s="8"/>
      <c r="D756" s="8"/>
      <c r="AA756" s="65"/>
      <c r="AB756" s="65"/>
      <c r="AC756" s="65"/>
      <c r="AD756" s="65"/>
      <c r="AE756" s="65"/>
      <c r="AG756" s="93"/>
      <c r="AN756" s="65"/>
      <c r="AO756" s="65"/>
      <c r="AP756" s="65"/>
      <c r="AQ756" s="65"/>
      <c r="AR756" s="65"/>
      <c r="AS756" s="65"/>
      <c r="AT756" s="65"/>
      <c r="AU756" s="65"/>
    </row>
    <row r="757" spans="3:48">
      <c r="C757" s="8"/>
      <c r="D757" s="8"/>
      <c r="AA757" s="65"/>
      <c r="AB757" s="65"/>
      <c r="AC757" s="65"/>
      <c r="AD757" s="65"/>
      <c r="AE757" s="65"/>
      <c r="AG757" s="93"/>
      <c r="AN757" s="65"/>
      <c r="AO757" s="65"/>
      <c r="AP757" s="65"/>
      <c r="AQ757" s="65"/>
      <c r="AR757" s="65"/>
      <c r="AS757" s="65"/>
      <c r="AT757" s="65"/>
      <c r="AU757" s="65"/>
    </row>
    <row r="758" spans="3:48">
      <c r="C758" s="8"/>
      <c r="D758" s="8"/>
      <c r="AA758" s="65"/>
      <c r="AB758" s="65"/>
      <c r="AC758" s="65"/>
      <c r="AD758" s="65"/>
      <c r="AE758" s="65"/>
      <c r="AG758" s="93"/>
      <c r="AN758" s="65"/>
      <c r="AO758" s="65"/>
      <c r="AP758" s="65"/>
      <c r="AQ758" s="65"/>
      <c r="AR758" s="65"/>
      <c r="AS758" s="65"/>
      <c r="AT758" s="65"/>
      <c r="AU758" s="65"/>
    </row>
    <row r="759" spans="3:48">
      <c r="C759" s="8"/>
      <c r="D759" s="8"/>
      <c r="AA759" s="65"/>
      <c r="AB759" s="65"/>
      <c r="AC759" s="65"/>
      <c r="AD759" s="65"/>
      <c r="AE759" s="65"/>
      <c r="AG759" s="93"/>
      <c r="AN759" s="65"/>
      <c r="AO759" s="65"/>
      <c r="AP759" s="65"/>
      <c r="AQ759" s="65"/>
      <c r="AR759" s="65"/>
      <c r="AS759" s="65"/>
      <c r="AT759" s="65"/>
      <c r="AU759" s="65"/>
      <c r="AV759" s="65"/>
    </row>
    <row r="760" spans="3:48">
      <c r="C760" s="8"/>
      <c r="D760" s="8"/>
      <c r="AA760" s="65"/>
      <c r="AB760" s="65"/>
      <c r="AC760" s="65"/>
      <c r="AD760" s="65"/>
      <c r="AE760" s="65"/>
      <c r="AG760" s="93"/>
      <c r="AN760" s="65"/>
      <c r="AO760" s="65"/>
      <c r="AP760" s="65"/>
      <c r="AQ760" s="65"/>
      <c r="AR760" s="65"/>
      <c r="AS760" s="65"/>
      <c r="AT760" s="65"/>
      <c r="AU760" s="65"/>
    </row>
    <row r="761" spans="3:48">
      <c r="C761" s="8"/>
      <c r="D761" s="8"/>
      <c r="AA761" s="65"/>
      <c r="AB761" s="65"/>
      <c r="AC761" s="65"/>
      <c r="AD761" s="65"/>
      <c r="AE761" s="65"/>
      <c r="AG761" s="93"/>
      <c r="AN761" s="65"/>
      <c r="AO761" s="65"/>
      <c r="AP761" s="65"/>
      <c r="AQ761" s="65"/>
      <c r="AR761" s="65"/>
      <c r="AS761" s="65"/>
      <c r="AT761" s="65"/>
      <c r="AU761" s="65"/>
    </row>
    <row r="762" spans="3:48">
      <c r="C762" s="8"/>
      <c r="D762" s="8"/>
      <c r="AA762" s="65"/>
      <c r="AB762" s="65"/>
      <c r="AC762" s="65"/>
      <c r="AD762" s="65"/>
      <c r="AE762" s="65"/>
      <c r="AG762" s="93"/>
      <c r="AN762" s="65"/>
      <c r="AO762" s="65"/>
      <c r="AP762" s="65"/>
      <c r="AQ762" s="65"/>
      <c r="AR762" s="65"/>
      <c r="AS762" s="65"/>
      <c r="AT762" s="65"/>
      <c r="AU762" s="65"/>
    </row>
    <row r="763" spans="3:48">
      <c r="C763" s="8"/>
      <c r="D763" s="8"/>
      <c r="AA763" s="65"/>
      <c r="AB763" s="65"/>
      <c r="AC763" s="65"/>
      <c r="AD763" s="65"/>
      <c r="AE763" s="65"/>
      <c r="AG763" s="93"/>
      <c r="AN763" s="65"/>
      <c r="AO763" s="65"/>
      <c r="AP763" s="65"/>
      <c r="AQ763" s="65"/>
      <c r="AR763" s="65"/>
      <c r="AS763" s="65"/>
      <c r="AT763" s="65"/>
      <c r="AU763" s="65"/>
    </row>
    <row r="764" spans="3:48">
      <c r="C764" s="8"/>
      <c r="D764" s="8"/>
      <c r="AA764" s="65"/>
      <c r="AB764" s="65"/>
      <c r="AC764" s="65"/>
      <c r="AD764" s="65"/>
      <c r="AE764" s="65"/>
      <c r="AG764" s="93"/>
      <c r="AN764" s="65"/>
      <c r="AO764" s="65"/>
      <c r="AP764" s="65"/>
      <c r="AQ764" s="65"/>
      <c r="AR764" s="65"/>
      <c r="AS764" s="65"/>
      <c r="AT764" s="65"/>
      <c r="AU764" s="65"/>
    </row>
    <row r="765" spans="3:48">
      <c r="C765" s="8"/>
      <c r="D765" s="8"/>
      <c r="AA765" s="65"/>
      <c r="AB765" s="65"/>
      <c r="AC765" s="65"/>
      <c r="AD765" s="65"/>
      <c r="AE765" s="65"/>
      <c r="AG765" s="93"/>
      <c r="AN765" s="65"/>
      <c r="AO765" s="65"/>
      <c r="AP765" s="65"/>
      <c r="AQ765" s="65"/>
      <c r="AR765" s="65"/>
      <c r="AS765" s="65"/>
      <c r="AT765" s="65"/>
      <c r="AU765" s="65"/>
    </row>
    <row r="766" spans="3:48">
      <c r="C766" s="8"/>
      <c r="D766" s="8"/>
      <c r="AA766" s="65"/>
      <c r="AB766" s="65"/>
      <c r="AC766" s="65"/>
      <c r="AD766" s="65"/>
      <c r="AE766" s="65"/>
      <c r="AG766" s="93"/>
      <c r="AN766" s="65"/>
      <c r="AO766" s="65"/>
      <c r="AP766" s="65"/>
      <c r="AQ766" s="65"/>
      <c r="AR766" s="65"/>
      <c r="AS766" s="65"/>
      <c r="AT766" s="65"/>
      <c r="AU766" s="65"/>
    </row>
    <row r="767" spans="3:48">
      <c r="C767" s="8"/>
      <c r="D767" s="8"/>
      <c r="AA767" s="65"/>
      <c r="AB767" s="65"/>
      <c r="AC767" s="65"/>
      <c r="AD767" s="65"/>
      <c r="AE767" s="65"/>
      <c r="AG767" s="93"/>
      <c r="AN767" s="65"/>
      <c r="AO767" s="65"/>
      <c r="AP767" s="65"/>
      <c r="AQ767" s="65"/>
      <c r="AR767" s="65"/>
      <c r="AS767" s="65"/>
      <c r="AT767" s="65"/>
      <c r="AU767" s="65"/>
    </row>
    <row r="768" spans="3:48">
      <c r="C768" s="8"/>
      <c r="D768" s="8"/>
      <c r="AA768" s="65"/>
      <c r="AB768" s="65"/>
      <c r="AC768" s="65"/>
      <c r="AD768" s="65"/>
      <c r="AE768" s="65"/>
      <c r="AG768" s="93"/>
      <c r="AN768" s="65"/>
      <c r="AO768" s="65"/>
      <c r="AP768" s="65"/>
      <c r="AQ768" s="65"/>
      <c r="AR768" s="65"/>
      <c r="AS768" s="65"/>
      <c r="AT768" s="65"/>
      <c r="AU768" s="65"/>
    </row>
    <row r="769" spans="3:64">
      <c r="C769" s="8"/>
      <c r="D769" s="8"/>
      <c r="AA769" s="65"/>
      <c r="AB769" s="65"/>
      <c r="AC769" s="65"/>
      <c r="AD769" s="65"/>
      <c r="AE769" s="65"/>
      <c r="AG769" s="93"/>
      <c r="AN769" s="65"/>
      <c r="AO769" s="65"/>
      <c r="AP769" s="65"/>
      <c r="AQ769" s="65"/>
      <c r="AR769" s="65"/>
      <c r="AS769" s="65"/>
      <c r="AT769" s="65"/>
      <c r="AU769" s="65"/>
      <c r="AV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/>
      <c r="BI769" s="65"/>
      <c r="BJ769" s="65"/>
      <c r="BK769" s="65"/>
      <c r="BL769" s="65"/>
    </row>
    <row r="770" spans="3:64">
      <c r="C770" s="8"/>
      <c r="D770" s="8"/>
      <c r="AA770" s="65"/>
      <c r="AB770" s="65"/>
      <c r="AC770" s="65"/>
      <c r="AD770" s="65"/>
      <c r="AE770" s="65"/>
      <c r="AG770" s="93"/>
      <c r="AN770" s="65"/>
      <c r="AO770" s="65"/>
      <c r="AP770" s="65"/>
      <c r="AQ770" s="65"/>
      <c r="AR770" s="65"/>
      <c r="AS770" s="65"/>
      <c r="AT770" s="65"/>
      <c r="AU770" s="65"/>
    </row>
    <row r="771" spans="3:64">
      <c r="C771" s="8"/>
      <c r="D771" s="8"/>
      <c r="AA771" s="65"/>
      <c r="AB771" s="65"/>
      <c r="AC771" s="65"/>
      <c r="AD771" s="65"/>
      <c r="AE771" s="65"/>
      <c r="AG771" s="93"/>
      <c r="AN771" s="65"/>
      <c r="AO771" s="65"/>
      <c r="AP771" s="65"/>
      <c r="AQ771" s="65"/>
      <c r="AR771" s="65"/>
      <c r="AS771" s="65"/>
      <c r="AT771" s="65"/>
      <c r="AU771" s="65"/>
    </row>
    <row r="772" spans="3:64">
      <c r="C772" s="8"/>
      <c r="D772" s="8"/>
      <c r="AA772" s="65"/>
      <c r="AB772" s="65"/>
      <c r="AC772" s="65"/>
      <c r="AD772" s="65"/>
      <c r="AE772" s="65"/>
      <c r="AG772" s="93"/>
      <c r="AN772" s="65"/>
      <c r="AO772" s="65"/>
      <c r="AP772" s="65"/>
      <c r="AQ772" s="65"/>
      <c r="AR772" s="65"/>
      <c r="AS772" s="65"/>
      <c r="AT772" s="65"/>
      <c r="AU772" s="65"/>
    </row>
    <row r="773" spans="3:64">
      <c r="C773" s="8"/>
      <c r="D773" s="8"/>
      <c r="AA773" s="65"/>
      <c r="AB773" s="65"/>
      <c r="AC773" s="65"/>
      <c r="AD773" s="65"/>
      <c r="AE773" s="65"/>
      <c r="AG773" s="93"/>
      <c r="AN773" s="65"/>
      <c r="AO773" s="65"/>
      <c r="AP773" s="65"/>
      <c r="AQ773" s="65"/>
      <c r="AR773" s="65"/>
      <c r="AS773" s="65"/>
      <c r="AT773" s="65"/>
      <c r="AU773" s="65"/>
    </row>
    <row r="774" spans="3:64">
      <c r="C774" s="8"/>
      <c r="D774" s="8"/>
      <c r="AA774" s="65"/>
      <c r="AB774" s="65"/>
      <c r="AC774" s="65"/>
      <c r="AD774" s="65"/>
      <c r="AE774" s="65"/>
      <c r="AG774" s="93"/>
      <c r="AN774" s="65"/>
      <c r="AO774" s="65"/>
      <c r="AP774" s="65"/>
      <c r="AQ774" s="65"/>
      <c r="AR774" s="65"/>
      <c r="AS774" s="65"/>
      <c r="AT774" s="65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/>
      <c r="BI774" s="65"/>
      <c r="BJ774" s="65"/>
      <c r="BK774" s="65"/>
      <c r="BL774" s="65"/>
    </row>
    <row r="775" spans="3:64">
      <c r="C775" s="8"/>
      <c r="D775" s="8"/>
      <c r="AA775" s="65"/>
      <c r="AB775" s="65"/>
      <c r="AC775" s="65"/>
      <c r="AD775" s="65"/>
      <c r="AE775" s="65"/>
      <c r="AG775" s="93"/>
      <c r="AN775" s="65"/>
      <c r="AO775" s="65"/>
      <c r="AP775" s="65"/>
      <c r="AQ775" s="65"/>
      <c r="AR775" s="65"/>
      <c r="AS775" s="65"/>
      <c r="AT775" s="65"/>
      <c r="AU775" s="65"/>
    </row>
    <row r="776" spans="3:64">
      <c r="C776" s="8"/>
      <c r="D776" s="8"/>
      <c r="AA776" s="65"/>
      <c r="AB776" s="65"/>
      <c r="AC776" s="65"/>
      <c r="AD776" s="65"/>
      <c r="AE776" s="65"/>
      <c r="AG776" s="93"/>
      <c r="AN776" s="65"/>
      <c r="AO776" s="65"/>
      <c r="AP776" s="65"/>
      <c r="AQ776" s="65"/>
      <c r="AR776" s="65"/>
      <c r="AS776" s="65"/>
      <c r="AT776" s="65"/>
      <c r="AU776" s="65"/>
    </row>
    <row r="777" spans="3:64">
      <c r="C777" s="8"/>
      <c r="D777" s="8"/>
      <c r="AA777" s="65"/>
      <c r="AB777" s="65"/>
      <c r="AC777" s="65"/>
      <c r="AD777" s="65"/>
      <c r="AE777" s="65"/>
      <c r="AG777" s="93"/>
      <c r="AN777" s="65"/>
      <c r="AO777" s="65"/>
      <c r="AP777" s="65"/>
      <c r="AQ777" s="65"/>
      <c r="AR777" s="65"/>
      <c r="AS777" s="65"/>
      <c r="AT777" s="65"/>
      <c r="AU777" s="65"/>
    </row>
    <row r="778" spans="3:64">
      <c r="C778" s="8"/>
      <c r="D778" s="8"/>
      <c r="AA778" s="65"/>
      <c r="AB778" s="65"/>
      <c r="AC778" s="65"/>
      <c r="AD778" s="65"/>
      <c r="AE778" s="65"/>
      <c r="AG778" s="93"/>
      <c r="AN778" s="65"/>
      <c r="AO778" s="65"/>
      <c r="AP778" s="65"/>
      <c r="AQ778" s="65"/>
      <c r="AR778" s="65"/>
      <c r="AS778" s="65"/>
      <c r="AT778" s="65"/>
      <c r="AU778" s="65"/>
    </row>
    <row r="779" spans="3:64">
      <c r="C779" s="8"/>
      <c r="D779" s="8"/>
      <c r="AA779" s="65"/>
      <c r="AB779" s="65"/>
      <c r="AC779" s="65"/>
      <c r="AD779" s="65"/>
      <c r="AE779" s="65"/>
      <c r="AG779" s="93"/>
      <c r="AN779" s="65"/>
      <c r="AO779" s="65"/>
      <c r="AP779" s="65"/>
      <c r="AQ779" s="65"/>
      <c r="AR779" s="65"/>
      <c r="AS779" s="65"/>
      <c r="AT779" s="65"/>
      <c r="AU779" s="65"/>
    </row>
    <row r="780" spans="3:64">
      <c r="C780" s="8"/>
      <c r="D780" s="8"/>
      <c r="AA780" s="65"/>
      <c r="AB780" s="65"/>
      <c r="AC780" s="65"/>
      <c r="AD780" s="65"/>
      <c r="AE780" s="65"/>
      <c r="AG780" s="93"/>
      <c r="AN780" s="65"/>
      <c r="AO780" s="65"/>
      <c r="AP780" s="65"/>
      <c r="AQ780" s="65"/>
      <c r="AR780" s="65"/>
      <c r="AS780" s="65"/>
      <c r="AT780" s="65"/>
      <c r="AU780" s="65"/>
    </row>
    <row r="781" spans="3:64">
      <c r="C781" s="8"/>
      <c r="D781" s="8"/>
      <c r="AA781" s="65"/>
      <c r="AB781" s="65"/>
      <c r="AC781" s="65"/>
      <c r="AD781" s="65"/>
      <c r="AE781" s="65"/>
      <c r="AG781" s="93"/>
      <c r="AN781" s="65"/>
      <c r="AO781" s="65"/>
      <c r="AP781" s="65"/>
      <c r="AQ781" s="65"/>
      <c r="AR781" s="65"/>
      <c r="AS781" s="65"/>
      <c r="AT781" s="65"/>
      <c r="AU781" s="65"/>
    </row>
    <row r="782" spans="3:64">
      <c r="C782" s="8"/>
      <c r="D782" s="8"/>
      <c r="AA782" s="65"/>
      <c r="AB782" s="65"/>
      <c r="AC782" s="65"/>
      <c r="AD782" s="65"/>
      <c r="AE782" s="65"/>
      <c r="AG782" s="93"/>
      <c r="AN782" s="65"/>
      <c r="AO782" s="65"/>
      <c r="AP782" s="65"/>
      <c r="AQ782" s="65"/>
      <c r="AR782" s="65"/>
      <c r="AS782" s="65"/>
      <c r="AT782" s="65"/>
      <c r="AU782" s="65"/>
    </row>
    <row r="783" spans="3:64">
      <c r="C783" s="8"/>
      <c r="D783" s="8"/>
      <c r="AA783" s="65"/>
      <c r="AB783" s="65"/>
      <c r="AC783" s="65"/>
      <c r="AD783" s="65"/>
      <c r="AE783" s="65"/>
      <c r="AG783" s="93"/>
      <c r="AN783" s="65"/>
      <c r="AO783" s="65"/>
      <c r="AP783" s="65"/>
      <c r="AQ783" s="65"/>
      <c r="AR783" s="65"/>
      <c r="AS783" s="65"/>
      <c r="AT783" s="65"/>
      <c r="AU783" s="65"/>
      <c r="AV783" s="65"/>
    </row>
    <row r="784" spans="3:64">
      <c r="C784" s="8"/>
      <c r="D784" s="8"/>
      <c r="AA784" s="65"/>
      <c r="AB784" s="65"/>
      <c r="AC784" s="65"/>
      <c r="AD784" s="65"/>
      <c r="AE784" s="65"/>
      <c r="AG784" s="93"/>
      <c r="AN784" s="65"/>
      <c r="AO784" s="65"/>
      <c r="AP784" s="65"/>
      <c r="AQ784" s="65"/>
      <c r="AR784" s="65"/>
      <c r="AS784" s="65"/>
      <c r="AT784" s="65"/>
      <c r="AU784" s="65"/>
    </row>
    <row r="785" spans="3:47">
      <c r="C785" s="8"/>
      <c r="D785" s="8"/>
      <c r="AA785" s="65"/>
      <c r="AB785" s="65"/>
      <c r="AC785" s="65"/>
      <c r="AD785" s="65"/>
      <c r="AE785" s="65"/>
      <c r="AG785" s="93"/>
      <c r="AN785" s="65"/>
      <c r="AO785" s="65"/>
      <c r="AP785" s="65"/>
      <c r="AQ785" s="65"/>
      <c r="AR785" s="65"/>
      <c r="AS785" s="65"/>
      <c r="AT785" s="65"/>
      <c r="AU785" s="65"/>
    </row>
    <row r="786" spans="3:47">
      <c r="C786" s="8"/>
      <c r="D786" s="8"/>
      <c r="AA786" s="65"/>
      <c r="AB786" s="65"/>
      <c r="AC786" s="65"/>
      <c r="AD786" s="65"/>
      <c r="AE786" s="65"/>
      <c r="AG786" s="93"/>
      <c r="AN786" s="65"/>
      <c r="AO786" s="65"/>
      <c r="AP786" s="65"/>
      <c r="AQ786" s="65"/>
      <c r="AR786" s="65"/>
      <c r="AS786" s="65"/>
      <c r="AT786" s="65"/>
      <c r="AU786" s="65"/>
    </row>
    <row r="787" spans="3:47">
      <c r="C787" s="8"/>
      <c r="D787" s="8"/>
      <c r="AA787" s="65"/>
      <c r="AB787" s="65"/>
      <c r="AC787" s="65"/>
      <c r="AD787" s="65"/>
      <c r="AE787" s="65"/>
      <c r="AG787" s="93"/>
      <c r="AN787" s="65"/>
      <c r="AO787" s="65"/>
      <c r="AP787" s="65"/>
      <c r="AQ787" s="65"/>
      <c r="AR787" s="65"/>
      <c r="AS787" s="65"/>
      <c r="AT787" s="65"/>
      <c r="AU787" s="65"/>
    </row>
    <row r="788" spans="3:47">
      <c r="C788" s="8"/>
      <c r="D788" s="8"/>
      <c r="AA788" s="65"/>
      <c r="AB788" s="65"/>
      <c r="AC788" s="65"/>
      <c r="AD788" s="65"/>
      <c r="AE788" s="65"/>
      <c r="AG788" s="93"/>
      <c r="AN788" s="65"/>
      <c r="AO788" s="65"/>
      <c r="AP788" s="65"/>
      <c r="AQ788" s="65"/>
      <c r="AR788" s="65"/>
      <c r="AS788" s="65"/>
      <c r="AT788" s="65"/>
      <c r="AU788" s="65"/>
    </row>
    <row r="789" spans="3:47">
      <c r="C789" s="8"/>
      <c r="D789" s="8"/>
      <c r="AA789" s="65"/>
      <c r="AB789" s="65"/>
      <c r="AC789" s="65"/>
      <c r="AD789" s="65"/>
      <c r="AE789" s="65"/>
      <c r="AG789" s="93"/>
      <c r="AN789" s="65"/>
      <c r="AO789" s="65"/>
      <c r="AP789" s="65"/>
      <c r="AQ789" s="65"/>
      <c r="AR789" s="65"/>
      <c r="AS789" s="65"/>
      <c r="AT789" s="65"/>
      <c r="AU789" s="65"/>
    </row>
    <row r="790" spans="3:47">
      <c r="C790" s="8"/>
      <c r="D790" s="8"/>
      <c r="AA790" s="65"/>
      <c r="AB790" s="65"/>
      <c r="AC790" s="65"/>
      <c r="AD790" s="65"/>
      <c r="AE790" s="65"/>
      <c r="AG790" s="93"/>
      <c r="AN790" s="65"/>
      <c r="AO790" s="65"/>
      <c r="AP790" s="65"/>
      <c r="AQ790" s="65"/>
      <c r="AR790" s="65"/>
      <c r="AS790" s="65"/>
      <c r="AT790" s="65"/>
      <c r="AU790" s="65"/>
    </row>
    <row r="791" spans="3:47">
      <c r="C791" s="8"/>
      <c r="D791" s="8"/>
      <c r="AA791" s="65"/>
      <c r="AB791" s="65"/>
      <c r="AC791" s="65"/>
      <c r="AD791" s="65"/>
      <c r="AE791" s="65"/>
      <c r="AG791" s="93"/>
      <c r="AN791" s="65"/>
      <c r="AO791" s="65"/>
      <c r="AP791" s="65"/>
      <c r="AQ791" s="65"/>
      <c r="AR791" s="65"/>
      <c r="AS791" s="65"/>
      <c r="AT791" s="65"/>
      <c r="AU791" s="65"/>
    </row>
    <row r="792" spans="3:47">
      <c r="C792" s="8"/>
      <c r="D792" s="8"/>
      <c r="AA792" s="65"/>
      <c r="AB792" s="65"/>
      <c r="AC792" s="65"/>
      <c r="AD792" s="65"/>
      <c r="AE792" s="65"/>
      <c r="AG792" s="93"/>
      <c r="AN792" s="65"/>
      <c r="AO792" s="65"/>
      <c r="AP792" s="65"/>
      <c r="AQ792" s="65"/>
      <c r="AR792" s="65"/>
      <c r="AS792" s="65"/>
      <c r="AT792" s="65"/>
      <c r="AU792" s="65"/>
    </row>
    <row r="793" spans="3:47">
      <c r="C793" s="8"/>
      <c r="D793" s="8"/>
      <c r="AA793" s="65"/>
      <c r="AB793" s="65"/>
      <c r="AC793" s="65"/>
      <c r="AD793" s="65"/>
      <c r="AE793" s="65"/>
      <c r="AG793" s="93"/>
      <c r="AN793" s="65"/>
      <c r="AO793" s="65"/>
      <c r="AP793" s="65"/>
      <c r="AQ793" s="65"/>
      <c r="AR793" s="65"/>
      <c r="AS793" s="65"/>
      <c r="AT793" s="65"/>
      <c r="AU793" s="65"/>
    </row>
    <row r="794" spans="3:47">
      <c r="C794" s="8"/>
      <c r="D794" s="8"/>
      <c r="AA794" s="65"/>
      <c r="AB794" s="65"/>
      <c r="AC794" s="65"/>
      <c r="AD794" s="65"/>
      <c r="AE794" s="65"/>
      <c r="AG794" s="93"/>
      <c r="AN794" s="65"/>
      <c r="AO794" s="65"/>
      <c r="AP794" s="65"/>
      <c r="AQ794" s="65"/>
      <c r="AR794" s="65"/>
      <c r="AS794" s="65"/>
      <c r="AT794" s="65"/>
      <c r="AU794" s="65"/>
    </row>
    <row r="795" spans="3:47">
      <c r="C795" s="8"/>
      <c r="D795" s="8"/>
      <c r="AA795" s="65"/>
      <c r="AB795" s="65"/>
      <c r="AC795" s="65"/>
      <c r="AD795" s="65"/>
      <c r="AE795" s="65"/>
      <c r="AG795" s="93"/>
      <c r="AN795" s="65"/>
      <c r="AO795" s="65"/>
      <c r="AP795" s="65"/>
      <c r="AQ795" s="65"/>
      <c r="AR795" s="65"/>
      <c r="AS795" s="65"/>
      <c r="AT795" s="65"/>
      <c r="AU795" s="65"/>
    </row>
    <row r="796" spans="3:47">
      <c r="C796" s="8"/>
      <c r="D796" s="8"/>
      <c r="AA796" s="65"/>
      <c r="AB796" s="65"/>
      <c r="AC796" s="65"/>
      <c r="AD796" s="65"/>
      <c r="AE796" s="65"/>
      <c r="AG796" s="93"/>
      <c r="AN796" s="65"/>
      <c r="AO796" s="65"/>
      <c r="AP796" s="65"/>
      <c r="AQ796" s="65"/>
      <c r="AR796" s="65"/>
      <c r="AS796" s="65"/>
      <c r="AT796" s="65"/>
      <c r="AU796" s="65"/>
    </row>
    <row r="797" spans="3:47">
      <c r="C797" s="8"/>
      <c r="D797" s="8"/>
      <c r="AA797" s="65"/>
      <c r="AB797" s="65"/>
      <c r="AC797" s="65"/>
      <c r="AD797" s="65"/>
      <c r="AE797" s="65"/>
      <c r="AG797" s="93"/>
      <c r="AN797" s="65"/>
      <c r="AO797" s="65"/>
      <c r="AP797" s="65"/>
      <c r="AQ797" s="65"/>
      <c r="AR797" s="65"/>
      <c r="AS797" s="65"/>
      <c r="AT797" s="65"/>
      <c r="AU797" s="65"/>
    </row>
    <row r="798" spans="3:47">
      <c r="C798" s="8"/>
      <c r="D798" s="8"/>
      <c r="AA798" s="65"/>
      <c r="AB798" s="65"/>
      <c r="AC798" s="65"/>
      <c r="AD798" s="65"/>
      <c r="AE798" s="65"/>
      <c r="AG798" s="93"/>
      <c r="AN798" s="65"/>
      <c r="AO798" s="65"/>
      <c r="AP798" s="65"/>
      <c r="AQ798" s="65"/>
      <c r="AR798" s="65"/>
      <c r="AS798" s="65"/>
      <c r="AT798" s="65"/>
      <c r="AU798" s="65"/>
    </row>
    <row r="799" spans="3:47">
      <c r="C799" s="8"/>
      <c r="D799" s="8"/>
      <c r="AA799" s="65"/>
      <c r="AB799" s="65"/>
      <c r="AC799" s="65"/>
      <c r="AD799" s="65"/>
      <c r="AE799" s="65"/>
      <c r="AG799" s="93"/>
      <c r="AN799" s="65"/>
      <c r="AO799" s="65"/>
      <c r="AP799" s="65"/>
      <c r="AQ799" s="65"/>
      <c r="AR799" s="65"/>
      <c r="AS799" s="65"/>
      <c r="AT799" s="65"/>
      <c r="AU799" s="65"/>
    </row>
    <row r="800" spans="3:47">
      <c r="C800" s="8"/>
      <c r="D800" s="8"/>
      <c r="AA800" s="65"/>
      <c r="AB800" s="65"/>
      <c r="AC800" s="65"/>
      <c r="AD800" s="65"/>
      <c r="AE800" s="65"/>
      <c r="AG800" s="93"/>
      <c r="AN800" s="65"/>
      <c r="AO800" s="65"/>
      <c r="AP800" s="65"/>
      <c r="AQ800" s="65"/>
      <c r="AR800" s="65"/>
      <c r="AS800" s="65"/>
      <c r="AT800" s="65"/>
      <c r="AU800" s="65"/>
    </row>
    <row r="801" spans="3:47">
      <c r="C801" s="8"/>
      <c r="D801" s="8"/>
      <c r="AA801" s="65"/>
      <c r="AB801" s="65"/>
      <c r="AC801" s="65"/>
      <c r="AD801" s="65"/>
      <c r="AE801" s="65"/>
      <c r="AG801" s="93"/>
      <c r="AN801" s="65"/>
      <c r="AO801" s="65"/>
      <c r="AP801" s="65"/>
      <c r="AQ801" s="65"/>
      <c r="AR801" s="65"/>
      <c r="AS801" s="65"/>
      <c r="AT801" s="65"/>
      <c r="AU801" s="65"/>
    </row>
    <row r="802" spans="3:47">
      <c r="C802" s="8"/>
      <c r="D802" s="8"/>
      <c r="AA802" s="65"/>
      <c r="AB802" s="65"/>
      <c r="AC802" s="65"/>
      <c r="AD802" s="65"/>
      <c r="AE802" s="65"/>
      <c r="AG802" s="93"/>
      <c r="AN802" s="65"/>
      <c r="AO802" s="65"/>
      <c r="AP802" s="65"/>
      <c r="AQ802" s="65"/>
      <c r="AR802" s="65"/>
      <c r="AS802" s="65"/>
      <c r="AT802" s="65"/>
      <c r="AU802" s="65"/>
    </row>
    <row r="803" spans="3:47">
      <c r="C803" s="8"/>
      <c r="D803" s="8"/>
      <c r="AA803" s="65"/>
      <c r="AB803" s="65"/>
      <c r="AC803" s="65"/>
      <c r="AD803" s="65"/>
      <c r="AE803" s="65"/>
      <c r="AG803" s="93"/>
      <c r="AN803" s="65"/>
      <c r="AO803" s="65"/>
      <c r="AP803" s="65"/>
      <c r="AQ803" s="65"/>
      <c r="AR803" s="65"/>
      <c r="AS803" s="65"/>
      <c r="AT803" s="65"/>
      <c r="AU803" s="65"/>
    </row>
    <row r="804" spans="3:47">
      <c r="C804" s="8"/>
      <c r="D804" s="8"/>
      <c r="AA804" s="65"/>
      <c r="AB804" s="65"/>
      <c r="AC804" s="65"/>
      <c r="AD804" s="65"/>
      <c r="AE804" s="65"/>
      <c r="AG804" s="93"/>
      <c r="AN804" s="65"/>
      <c r="AO804" s="65"/>
      <c r="AP804" s="65"/>
      <c r="AQ804" s="65"/>
      <c r="AR804" s="65"/>
      <c r="AS804" s="65"/>
      <c r="AT804" s="65"/>
      <c r="AU804" s="65"/>
    </row>
    <row r="805" spans="3:47">
      <c r="C805" s="8"/>
      <c r="D805" s="8"/>
      <c r="AA805" s="65"/>
      <c r="AB805" s="65"/>
      <c r="AC805" s="65"/>
      <c r="AD805" s="65"/>
      <c r="AE805" s="65"/>
      <c r="AG805" s="93"/>
      <c r="AN805" s="65"/>
      <c r="AO805" s="65"/>
      <c r="AP805" s="65"/>
      <c r="AQ805" s="65"/>
      <c r="AR805" s="65"/>
      <c r="AS805" s="65"/>
      <c r="AT805" s="65"/>
      <c r="AU805" s="65"/>
    </row>
    <row r="806" spans="3:47">
      <c r="C806" s="8"/>
      <c r="D806" s="8"/>
      <c r="AA806" s="65"/>
      <c r="AB806" s="65"/>
      <c r="AC806" s="65"/>
      <c r="AD806" s="65"/>
      <c r="AE806" s="65"/>
      <c r="AG806" s="93"/>
      <c r="AN806" s="65"/>
      <c r="AO806" s="65"/>
      <c r="AP806" s="65"/>
      <c r="AQ806" s="65"/>
      <c r="AR806" s="65"/>
      <c r="AS806" s="65"/>
      <c r="AT806" s="65"/>
      <c r="AU806" s="65"/>
    </row>
    <row r="807" spans="3:47">
      <c r="C807" s="8"/>
      <c r="D807" s="8"/>
      <c r="AA807" s="65"/>
      <c r="AB807" s="65"/>
      <c r="AC807" s="65"/>
      <c r="AD807" s="65"/>
      <c r="AE807" s="65"/>
      <c r="AG807" s="93"/>
      <c r="AN807" s="65"/>
      <c r="AO807" s="65"/>
      <c r="AP807" s="65"/>
      <c r="AQ807" s="65"/>
      <c r="AR807" s="65"/>
      <c r="AS807" s="65"/>
      <c r="AT807" s="65"/>
      <c r="AU807" s="65"/>
    </row>
    <row r="808" spans="3:47">
      <c r="C808" s="8"/>
      <c r="D808" s="8"/>
      <c r="AA808" s="65"/>
      <c r="AB808" s="65"/>
      <c r="AC808" s="65"/>
      <c r="AD808" s="65"/>
      <c r="AE808" s="65"/>
      <c r="AG808" s="93"/>
      <c r="AN808" s="65"/>
      <c r="AO808" s="65"/>
      <c r="AP808" s="65"/>
      <c r="AQ808" s="65"/>
      <c r="AR808" s="65"/>
      <c r="AS808" s="65"/>
      <c r="AT808" s="65"/>
      <c r="AU808" s="65"/>
    </row>
    <row r="809" spans="3:47">
      <c r="C809" s="8"/>
      <c r="D809" s="8"/>
      <c r="AA809" s="65"/>
      <c r="AB809" s="65"/>
      <c r="AC809" s="65"/>
      <c r="AD809" s="65"/>
      <c r="AE809" s="65"/>
      <c r="AG809" s="93"/>
      <c r="AN809" s="65"/>
      <c r="AO809" s="65"/>
      <c r="AP809" s="65"/>
      <c r="AQ809" s="65"/>
      <c r="AR809" s="65"/>
      <c r="AS809" s="65"/>
      <c r="AT809" s="65"/>
      <c r="AU809" s="65"/>
    </row>
    <row r="810" spans="3:47">
      <c r="C810" s="8"/>
      <c r="D810" s="8"/>
      <c r="AA810" s="65"/>
      <c r="AB810" s="65"/>
      <c r="AC810" s="65"/>
      <c r="AD810" s="65"/>
      <c r="AE810" s="65"/>
      <c r="AG810" s="93"/>
      <c r="AN810" s="65"/>
      <c r="AO810" s="65"/>
      <c r="AP810" s="65"/>
      <c r="AQ810" s="65"/>
      <c r="AR810" s="65"/>
      <c r="AS810" s="65"/>
      <c r="AT810" s="65"/>
      <c r="AU810" s="65"/>
    </row>
    <row r="811" spans="3:47">
      <c r="C811" s="8"/>
      <c r="D811" s="8"/>
      <c r="AA811" s="65"/>
      <c r="AB811" s="65"/>
      <c r="AC811" s="65"/>
      <c r="AD811" s="65"/>
      <c r="AE811" s="65"/>
      <c r="AG811" s="93"/>
      <c r="AN811" s="65"/>
      <c r="AO811" s="65"/>
      <c r="AP811" s="65"/>
      <c r="AQ811" s="65"/>
      <c r="AR811" s="65"/>
      <c r="AS811" s="65"/>
      <c r="AT811" s="65"/>
      <c r="AU811" s="65"/>
    </row>
    <row r="812" spans="3:47">
      <c r="C812" s="8"/>
      <c r="D812" s="8"/>
      <c r="AA812" s="65"/>
      <c r="AB812" s="65"/>
      <c r="AC812" s="65"/>
      <c r="AD812" s="65"/>
      <c r="AE812" s="65"/>
      <c r="AG812" s="93"/>
      <c r="AN812" s="65"/>
      <c r="AO812" s="65"/>
      <c r="AP812" s="65"/>
      <c r="AQ812" s="65"/>
      <c r="AR812" s="65"/>
      <c r="AS812" s="65"/>
      <c r="AT812" s="65"/>
      <c r="AU812" s="65"/>
    </row>
    <row r="813" spans="3:47">
      <c r="C813" s="8"/>
      <c r="D813" s="8"/>
      <c r="AA813" s="65"/>
      <c r="AB813" s="65"/>
      <c r="AC813" s="65"/>
      <c r="AD813" s="65"/>
      <c r="AE813" s="65"/>
      <c r="AG813" s="93"/>
      <c r="AN813" s="65"/>
      <c r="AO813" s="65"/>
      <c r="AP813" s="65"/>
      <c r="AQ813" s="65"/>
      <c r="AR813" s="65"/>
      <c r="AS813" s="65"/>
      <c r="AT813" s="65"/>
      <c r="AU813" s="65"/>
    </row>
    <row r="814" spans="3:47">
      <c r="C814" s="8"/>
      <c r="D814" s="8"/>
      <c r="AA814" s="65"/>
      <c r="AB814" s="65"/>
      <c r="AC814" s="65"/>
      <c r="AD814" s="65"/>
      <c r="AE814" s="65"/>
      <c r="AG814" s="93"/>
      <c r="AN814" s="65"/>
      <c r="AO814" s="65"/>
      <c r="AP814" s="65"/>
      <c r="AQ814" s="65"/>
      <c r="AR814" s="65"/>
      <c r="AS814" s="65"/>
      <c r="AT814" s="65"/>
      <c r="AU814" s="65"/>
    </row>
    <row r="815" spans="3:47">
      <c r="C815" s="8"/>
      <c r="D815" s="8"/>
      <c r="AA815" s="65"/>
      <c r="AB815" s="65"/>
      <c r="AC815" s="65"/>
      <c r="AD815" s="65"/>
      <c r="AE815" s="65"/>
      <c r="AG815" s="93"/>
      <c r="AN815" s="65"/>
      <c r="AO815" s="65"/>
      <c r="AP815" s="65"/>
      <c r="AQ815" s="65"/>
      <c r="AR815" s="65"/>
      <c r="AS815" s="65"/>
      <c r="AT815" s="65"/>
      <c r="AU815" s="65"/>
    </row>
    <row r="816" spans="3:47">
      <c r="C816" s="8"/>
      <c r="D816" s="8"/>
      <c r="AA816" s="65"/>
      <c r="AB816" s="65"/>
      <c r="AC816" s="65"/>
      <c r="AD816" s="65"/>
      <c r="AE816" s="65"/>
      <c r="AG816" s="93"/>
      <c r="AN816" s="65"/>
      <c r="AO816" s="65"/>
      <c r="AP816" s="65"/>
      <c r="AQ816" s="65"/>
      <c r="AR816" s="65"/>
      <c r="AS816" s="65"/>
      <c r="AT816" s="65"/>
      <c r="AU816" s="65"/>
    </row>
    <row r="817" spans="3:64">
      <c r="C817" s="8"/>
      <c r="D817" s="8"/>
      <c r="AA817" s="65"/>
      <c r="AB817" s="65"/>
      <c r="AC817" s="65"/>
      <c r="AD817" s="65"/>
      <c r="AE817" s="65"/>
      <c r="AG817" s="93"/>
      <c r="AN817" s="65"/>
      <c r="AO817" s="65"/>
      <c r="AP817" s="65"/>
      <c r="AQ817" s="65"/>
      <c r="AR817" s="65"/>
      <c r="AS817" s="65"/>
      <c r="AT817" s="65"/>
      <c r="AU817" s="65"/>
    </row>
    <row r="818" spans="3:64">
      <c r="C818" s="8"/>
      <c r="D818" s="8"/>
      <c r="AA818" s="65"/>
      <c r="AB818" s="65"/>
      <c r="AC818" s="65"/>
      <c r="AD818" s="65"/>
      <c r="AE818" s="65"/>
      <c r="AG818" s="93"/>
      <c r="AN818" s="65"/>
      <c r="AO818" s="65"/>
      <c r="AP818" s="65"/>
      <c r="AQ818" s="65"/>
      <c r="AR818" s="65"/>
      <c r="AS818" s="65"/>
      <c r="AT818" s="65"/>
      <c r="AU818" s="65"/>
    </row>
    <row r="819" spans="3:64">
      <c r="C819" s="8"/>
      <c r="D819" s="8"/>
      <c r="AA819" s="65"/>
      <c r="AB819" s="65"/>
      <c r="AC819" s="65"/>
      <c r="AD819" s="65"/>
      <c r="AE819" s="65"/>
      <c r="AG819" s="93"/>
      <c r="AN819" s="65"/>
      <c r="AO819" s="65"/>
      <c r="AP819" s="65"/>
      <c r="AQ819" s="65"/>
      <c r="AR819" s="65"/>
      <c r="AS819" s="65"/>
      <c r="AT819" s="65"/>
      <c r="AU819" s="65"/>
    </row>
    <row r="820" spans="3:64">
      <c r="C820" s="8"/>
      <c r="D820" s="8"/>
      <c r="AA820" s="65"/>
      <c r="AB820" s="65"/>
      <c r="AC820" s="65"/>
      <c r="AD820" s="65"/>
      <c r="AE820" s="65"/>
      <c r="AG820" s="93"/>
      <c r="AN820" s="65"/>
      <c r="AO820" s="65"/>
      <c r="AP820" s="65"/>
      <c r="AQ820" s="65"/>
      <c r="AR820" s="65"/>
      <c r="AS820" s="65"/>
      <c r="AT820" s="65"/>
      <c r="AU820" s="65"/>
    </row>
    <row r="821" spans="3:64">
      <c r="C821" s="8"/>
      <c r="D821" s="8"/>
      <c r="AA821" s="65"/>
      <c r="AB821" s="65"/>
      <c r="AC821" s="65"/>
      <c r="AD821" s="65"/>
      <c r="AE821" s="65"/>
      <c r="AG821" s="93"/>
      <c r="AN821" s="65"/>
      <c r="AO821" s="65"/>
      <c r="AP821" s="65"/>
      <c r="AQ821" s="65"/>
      <c r="AR821" s="65"/>
      <c r="AS821" s="65"/>
      <c r="AT821" s="65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/>
      <c r="BI821" s="65"/>
      <c r="BJ821" s="65"/>
      <c r="BK821" s="65"/>
      <c r="BL821" s="65"/>
    </row>
    <row r="822" spans="3:64">
      <c r="C822" s="8"/>
      <c r="D822" s="8"/>
      <c r="AA822" s="65"/>
      <c r="AB822" s="65"/>
      <c r="AC822" s="65"/>
      <c r="AD822" s="65"/>
      <c r="AE822" s="65"/>
      <c r="AG822" s="93"/>
      <c r="AN822" s="65"/>
      <c r="AO822" s="65"/>
      <c r="AP822" s="65"/>
      <c r="AQ822" s="65"/>
      <c r="AR822" s="65"/>
      <c r="AS822" s="65"/>
      <c r="AT822" s="65"/>
      <c r="AU822" s="65"/>
      <c r="AV822" s="65"/>
      <c r="AX822" s="65"/>
      <c r="AY822" s="65"/>
      <c r="AZ822" s="65"/>
      <c r="BA822" s="65"/>
      <c r="BB822" s="65"/>
      <c r="BC822" s="65"/>
      <c r="BD822" s="65"/>
      <c r="BE822" s="65"/>
      <c r="BF822" s="65"/>
      <c r="BG822" s="65"/>
      <c r="BH822" s="65"/>
      <c r="BI822" s="65"/>
      <c r="BJ822" s="65"/>
      <c r="BK822" s="65"/>
      <c r="BL822" s="65"/>
    </row>
    <row r="823" spans="3:64">
      <c r="C823" s="8"/>
      <c r="D823" s="8"/>
      <c r="AA823" s="65"/>
      <c r="AB823" s="65"/>
      <c r="AC823" s="65"/>
      <c r="AD823" s="65"/>
      <c r="AE823" s="65"/>
      <c r="AG823" s="93"/>
      <c r="AN823" s="65"/>
      <c r="AO823" s="65"/>
      <c r="AP823" s="65"/>
      <c r="AQ823" s="65"/>
      <c r="AR823" s="65"/>
      <c r="AS823" s="65"/>
      <c r="AT823" s="65"/>
      <c r="AU823" s="65"/>
    </row>
    <row r="824" spans="3:64">
      <c r="C824" s="8"/>
      <c r="D824" s="8"/>
      <c r="AA824" s="65"/>
      <c r="AB824" s="65"/>
      <c r="AC824" s="65"/>
      <c r="AD824" s="65"/>
      <c r="AE824" s="65"/>
      <c r="AG824" s="93"/>
      <c r="AN824" s="65"/>
      <c r="AO824" s="65"/>
      <c r="AP824" s="65"/>
      <c r="AQ824" s="65"/>
      <c r="AR824" s="65"/>
      <c r="AS824" s="65"/>
      <c r="AT824" s="65"/>
      <c r="AU824" s="65"/>
    </row>
    <row r="825" spans="3:64">
      <c r="C825" s="8"/>
      <c r="D825" s="8"/>
      <c r="AA825" s="65"/>
      <c r="AB825" s="65"/>
      <c r="AC825" s="65"/>
      <c r="AD825" s="65"/>
      <c r="AE825" s="65"/>
      <c r="AG825" s="93"/>
      <c r="AN825" s="65"/>
      <c r="AO825" s="65"/>
      <c r="AP825" s="65"/>
      <c r="AQ825" s="65"/>
      <c r="AR825" s="65"/>
      <c r="AS825" s="65"/>
      <c r="AT825" s="65"/>
      <c r="AU825" s="65"/>
    </row>
    <row r="826" spans="3:64">
      <c r="C826" s="8"/>
      <c r="D826" s="8"/>
      <c r="AA826" s="65"/>
      <c r="AB826" s="65"/>
      <c r="AC826" s="65"/>
      <c r="AD826" s="65"/>
      <c r="AE826" s="65"/>
      <c r="AG826" s="93"/>
      <c r="AN826" s="65"/>
      <c r="AO826" s="65"/>
      <c r="AP826" s="65"/>
      <c r="AQ826" s="65"/>
      <c r="AR826" s="65"/>
      <c r="AS826" s="65"/>
      <c r="AT826" s="65"/>
      <c r="AU826" s="65"/>
    </row>
    <row r="827" spans="3:64">
      <c r="C827" s="8"/>
      <c r="D827" s="8"/>
      <c r="AA827" s="65"/>
      <c r="AB827" s="65"/>
      <c r="AC827" s="65"/>
      <c r="AD827" s="65"/>
      <c r="AE827" s="65"/>
      <c r="AG827" s="93"/>
      <c r="AN827" s="65"/>
      <c r="AO827" s="65"/>
      <c r="AP827" s="65"/>
      <c r="AQ827" s="65"/>
      <c r="AR827" s="65"/>
      <c r="AS827" s="65"/>
      <c r="AT827" s="65"/>
      <c r="AU827" s="65"/>
    </row>
    <row r="828" spans="3:64">
      <c r="C828" s="8"/>
      <c r="D828" s="8"/>
      <c r="AA828" s="65"/>
      <c r="AB828" s="65"/>
      <c r="AC828" s="65"/>
      <c r="AD828" s="65"/>
      <c r="AE828" s="65"/>
      <c r="AG828" s="93"/>
      <c r="AN828" s="65"/>
      <c r="AO828" s="65"/>
      <c r="AP828" s="65"/>
      <c r="AQ828" s="65"/>
      <c r="AR828" s="65"/>
      <c r="AS828" s="65"/>
      <c r="AT828" s="65"/>
      <c r="AU828" s="65"/>
    </row>
    <row r="829" spans="3:64">
      <c r="C829" s="8"/>
      <c r="D829" s="8"/>
      <c r="AA829" s="65"/>
      <c r="AB829" s="65"/>
      <c r="AC829" s="65"/>
      <c r="AD829" s="65"/>
      <c r="AE829" s="65"/>
      <c r="AG829" s="93"/>
      <c r="AN829" s="65"/>
      <c r="AO829" s="65"/>
      <c r="AP829" s="65"/>
      <c r="AQ829" s="65"/>
      <c r="AR829" s="65"/>
      <c r="AS829" s="65"/>
      <c r="AT829" s="65"/>
      <c r="AU829" s="65"/>
    </row>
    <row r="830" spans="3:64">
      <c r="C830" s="8"/>
      <c r="D830" s="8"/>
      <c r="AA830" s="65"/>
      <c r="AB830" s="65"/>
      <c r="AC830" s="65"/>
      <c r="AD830" s="65"/>
      <c r="AE830" s="65"/>
      <c r="AG830" s="93"/>
      <c r="AN830" s="65"/>
      <c r="AO830" s="65"/>
      <c r="AP830" s="65"/>
      <c r="AQ830" s="65"/>
      <c r="AR830" s="65"/>
      <c r="AS830" s="65"/>
      <c r="AT830" s="65"/>
      <c r="AU830" s="65"/>
    </row>
    <row r="831" spans="3:64">
      <c r="C831" s="8"/>
      <c r="D831" s="8"/>
      <c r="AA831" s="65"/>
      <c r="AB831" s="65"/>
      <c r="AC831" s="65"/>
      <c r="AD831" s="65"/>
      <c r="AE831" s="65"/>
      <c r="AG831" s="93"/>
      <c r="AN831" s="65"/>
      <c r="AO831" s="65"/>
      <c r="AP831" s="65"/>
      <c r="AQ831" s="65"/>
      <c r="AR831" s="65"/>
      <c r="AS831" s="65"/>
      <c r="AT831" s="65"/>
      <c r="AU831" s="65"/>
    </row>
    <row r="832" spans="3:64">
      <c r="C832" s="8"/>
      <c r="D832" s="8"/>
      <c r="AA832" s="65"/>
      <c r="AB832" s="65"/>
      <c r="AC832" s="65"/>
      <c r="AD832" s="65"/>
      <c r="AE832" s="65"/>
      <c r="AG832" s="93"/>
      <c r="AN832" s="65"/>
      <c r="AO832" s="65"/>
      <c r="AP832" s="65"/>
      <c r="AQ832" s="65"/>
      <c r="AR832" s="65"/>
      <c r="AS832" s="65"/>
      <c r="AT832" s="65"/>
      <c r="AU832" s="65"/>
    </row>
    <row r="833" spans="3:50">
      <c r="C833" s="8"/>
      <c r="D833" s="8"/>
      <c r="AA833" s="65"/>
      <c r="AB833" s="65"/>
      <c r="AC833" s="65"/>
      <c r="AD833" s="65"/>
      <c r="AE833" s="65"/>
      <c r="AG833" s="93"/>
      <c r="AN833" s="65"/>
      <c r="AO833" s="65"/>
      <c r="AP833" s="65"/>
      <c r="AQ833" s="65"/>
      <c r="AR833" s="65"/>
      <c r="AS833" s="65"/>
      <c r="AT833" s="65"/>
      <c r="AU833" s="65"/>
      <c r="AV833" s="65"/>
      <c r="AX833" s="65"/>
    </row>
    <row r="834" spans="3:50">
      <c r="C834" s="8"/>
      <c r="D834" s="8"/>
      <c r="AA834" s="65"/>
      <c r="AB834" s="65"/>
      <c r="AC834" s="65"/>
      <c r="AD834" s="65"/>
      <c r="AE834" s="65"/>
      <c r="AG834" s="93"/>
      <c r="AN834" s="65"/>
      <c r="AO834" s="65"/>
      <c r="AP834" s="65"/>
      <c r="AQ834" s="65"/>
      <c r="AR834" s="65"/>
      <c r="AS834" s="65"/>
      <c r="AT834" s="65"/>
      <c r="AU834" s="65"/>
    </row>
    <row r="835" spans="3:50">
      <c r="C835" s="8"/>
      <c r="D835" s="8"/>
      <c r="AA835" s="65"/>
      <c r="AB835" s="65"/>
      <c r="AC835" s="65"/>
      <c r="AD835" s="65"/>
      <c r="AE835" s="65"/>
      <c r="AG835" s="93"/>
      <c r="AN835" s="65"/>
      <c r="AO835" s="65"/>
      <c r="AP835" s="65"/>
      <c r="AQ835" s="65"/>
      <c r="AR835" s="65"/>
      <c r="AS835" s="65"/>
      <c r="AT835" s="65"/>
      <c r="AU835" s="65"/>
    </row>
    <row r="836" spans="3:50">
      <c r="C836" s="8"/>
      <c r="D836" s="8"/>
      <c r="AA836" s="65"/>
      <c r="AB836" s="65"/>
      <c r="AC836" s="65"/>
      <c r="AD836" s="65"/>
      <c r="AE836" s="65"/>
      <c r="AG836" s="93"/>
      <c r="AN836" s="65"/>
      <c r="AO836" s="65"/>
      <c r="AP836" s="65"/>
      <c r="AQ836" s="65"/>
      <c r="AR836" s="65"/>
      <c r="AS836" s="65"/>
      <c r="AT836" s="65"/>
      <c r="AU836" s="65"/>
    </row>
    <row r="837" spans="3:50">
      <c r="C837" s="8"/>
      <c r="D837" s="8"/>
      <c r="AA837" s="65"/>
      <c r="AB837" s="65"/>
      <c r="AC837" s="65"/>
      <c r="AD837" s="65"/>
      <c r="AE837" s="65"/>
      <c r="AG837" s="93"/>
      <c r="AN837" s="65"/>
      <c r="AO837" s="65"/>
      <c r="AP837" s="65"/>
      <c r="AQ837" s="65"/>
      <c r="AR837" s="65"/>
      <c r="AS837" s="65"/>
      <c r="AT837" s="65"/>
      <c r="AU837" s="65"/>
    </row>
    <row r="838" spans="3:50">
      <c r="C838" s="8"/>
      <c r="D838" s="8"/>
      <c r="AA838" s="65"/>
      <c r="AB838" s="65"/>
      <c r="AC838" s="65"/>
      <c r="AD838" s="65"/>
      <c r="AE838" s="65"/>
      <c r="AG838" s="93"/>
      <c r="AN838" s="65"/>
      <c r="AO838" s="65"/>
      <c r="AP838" s="65"/>
      <c r="AQ838" s="65"/>
      <c r="AR838" s="65"/>
      <c r="AS838" s="65"/>
      <c r="AT838" s="65"/>
      <c r="AU838" s="65"/>
    </row>
    <row r="839" spans="3:50">
      <c r="C839" s="8"/>
      <c r="D839" s="8"/>
      <c r="AA839" s="65"/>
      <c r="AB839" s="65"/>
      <c r="AC839" s="65"/>
      <c r="AD839" s="65"/>
      <c r="AE839" s="65"/>
      <c r="AG839" s="93"/>
      <c r="AN839" s="65"/>
      <c r="AO839" s="65"/>
      <c r="AP839" s="65"/>
      <c r="AQ839" s="65"/>
      <c r="AR839" s="65"/>
      <c r="AS839" s="65"/>
      <c r="AT839" s="65"/>
      <c r="AU839" s="65"/>
    </row>
    <row r="840" spans="3:50">
      <c r="C840" s="8"/>
      <c r="D840" s="8"/>
      <c r="AA840" s="65"/>
      <c r="AB840" s="65"/>
      <c r="AC840" s="65"/>
      <c r="AD840" s="65"/>
      <c r="AE840" s="65"/>
      <c r="AG840" s="93"/>
      <c r="AN840" s="65"/>
      <c r="AO840" s="65"/>
      <c r="AP840" s="65"/>
      <c r="AQ840" s="65"/>
      <c r="AR840" s="65"/>
      <c r="AS840" s="65"/>
      <c r="AT840" s="65"/>
      <c r="AU840" s="65"/>
    </row>
    <row r="841" spans="3:50">
      <c r="C841" s="8"/>
      <c r="D841" s="8"/>
      <c r="AA841" s="65"/>
      <c r="AB841" s="65"/>
      <c r="AC841" s="65"/>
      <c r="AD841" s="65"/>
      <c r="AE841" s="65"/>
      <c r="AG841" s="93"/>
      <c r="AN841" s="65"/>
      <c r="AO841" s="65"/>
      <c r="AP841" s="65"/>
      <c r="AQ841" s="65"/>
      <c r="AR841" s="65"/>
      <c r="AS841" s="65"/>
      <c r="AT841" s="65"/>
      <c r="AU841" s="65"/>
    </row>
    <row r="842" spans="3:50">
      <c r="C842" s="8"/>
      <c r="D842" s="8"/>
      <c r="AA842" s="65"/>
      <c r="AB842" s="65"/>
      <c r="AC842" s="65"/>
      <c r="AD842" s="65"/>
      <c r="AE842" s="65"/>
      <c r="AG842" s="93"/>
      <c r="AN842" s="65"/>
      <c r="AO842" s="65"/>
      <c r="AP842" s="65"/>
      <c r="AQ842" s="65"/>
      <c r="AR842" s="65"/>
      <c r="AS842" s="65"/>
      <c r="AT842" s="65"/>
      <c r="AU842" s="65"/>
    </row>
    <row r="843" spans="3:50">
      <c r="C843" s="8"/>
      <c r="D843" s="8"/>
      <c r="AA843" s="65"/>
      <c r="AB843" s="65"/>
      <c r="AC843" s="65"/>
      <c r="AD843" s="65"/>
      <c r="AE843" s="65"/>
      <c r="AG843" s="93"/>
      <c r="AN843" s="65"/>
      <c r="AO843" s="65"/>
      <c r="AP843" s="65"/>
      <c r="AQ843" s="65"/>
      <c r="AR843" s="65"/>
      <c r="AS843" s="65"/>
      <c r="AT843" s="65"/>
      <c r="AU843" s="65"/>
    </row>
    <row r="844" spans="3:50">
      <c r="C844" s="8"/>
      <c r="D844" s="8"/>
      <c r="AA844" s="65"/>
      <c r="AB844" s="65"/>
      <c r="AC844" s="65"/>
      <c r="AD844" s="65"/>
      <c r="AE844" s="65"/>
      <c r="AG844" s="93"/>
      <c r="AN844" s="65"/>
      <c r="AO844" s="65"/>
      <c r="AP844" s="65"/>
      <c r="AQ844" s="65"/>
      <c r="AR844" s="65"/>
      <c r="AS844" s="65"/>
      <c r="AT844" s="65"/>
      <c r="AU844" s="65"/>
    </row>
    <row r="845" spans="3:50">
      <c r="C845" s="8"/>
      <c r="D845" s="8"/>
      <c r="AA845" s="65"/>
      <c r="AB845" s="65"/>
      <c r="AC845" s="65"/>
      <c r="AD845" s="65"/>
      <c r="AE845" s="65"/>
      <c r="AG845" s="93"/>
      <c r="AN845" s="65"/>
      <c r="AO845" s="65"/>
      <c r="AP845" s="65"/>
      <c r="AQ845" s="65"/>
      <c r="AR845" s="65"/>
      <c r="AS845" s="65"/>
      <c r="AT845" s="65"/>
      <c r="AU845" s="65"/>
    </row>
    <row r="846" spans="3:50">
      <c r="C846" s="8"/>
      <c r="D846" s="8"/>
      <c r="AA846" s="65"/>
      <c r="AB846" s="65"/>
      <c r="AC846" s="65"/>
      <c r="AD846" s="65"/>
      <c r="AE846" s="65"/>
      <c r="AG846" s="93"/>
      <c r="AN846" s="65"/>
      <c r="AO846" s="65"/>
      <c r="AP846" s="65"/>
      <c r="AQ846" s="65"/>
      <c r="AR846" s="65"/>
      <c r="AS846" s="65"/>
      <c r="AT846" s="65"/>
      <c r="AU846" s="65"/>
    </row>
    <row r="847" spans="3:50">
      <c r="C847" s="8"/>
      <c r="D847" s="8"/>
      <c r="AA847" s="65"/>
      <c r="AB847" s="65"/>
      <c r="AC847" s="65"/>
      <c r="AD847" s="65"/>
      <c r="AE847" s="65"/>
      <c r="AG847" s="93"/>
      <c r="AN847" s="65"/>
      <c r="AO847" s="65"/>
      <c r="AP847" s="65"/>
      <c r="AQ847" s="65"/>
      <c r="AR847" s="65"/>
      <c r="AS847" s="65"/>
      <c r="AT847" s="65"/>
      <c r="AU847" s="65"/>
    </row>
    <row r="848" spans="3:50">
      <c r="C848" s="8"/>
      <c r="D848" s="8"/>
      <c r="AA848" s="65"/>
      <c r="AB848" s="65"/>
      <c r="AC848" s="65"/>
      <c r="AD848" s="65"/>
      <c r="AE848" s="65"/>
      <c r="AG848" s="93"/>
      <c r="AN848" s="65"/>
      <c r="AO848" s="65"/>
      <c r="AP848" s="65"/>
      <c r="AQ848" s="65"/>
      <c r="AR848" s="65"/>
      <c r="AS848" s="65"/>
      <c r="AT848" s="65"/>
      <c r="AU848" s="65"/>
    </row>
    <row r="849" spans="3:47">
      <c r="C849" s="8"/>
      <c r="D849" s="8"/>
      <c r="AA849" s="65"/>
      <c r="AB849" s="65"/>
      <c r="AC849" s="65"/>
      <c r="AD849" s="65"/>
      <c r="AE849" s="65"/>
      <c r="AG849" s="93"/>
      <c r="AN849" s="65"/>
      <c r="AO849" s="65"/>
      <c r="AP849" s="65"/>
      <c r="AQ849" s="65"/>
      <c r="AR849" s="65"/>
      <c r="AS849" s="65"/>
      <c r="AT849" s="65"/>
      <c r="AU849" s="65"/>
    </row>
    <row r="850" spans="3:47">
      <c r="C850" s="8"/>
      <c r="D850" s="8"/>
      <c r="AA850" s="65"/>
      <c r="AB850" s="65"/>
      <c r="AC850" s="65"/>
      <c r="AD850" s="65"/>
      <c r="AE850" s="65"/>
      <c r="AG850" s="93"/>
      <c r="AN850" s="65"/>
      <c r="AO850" s="65"/>
      <c r="AP850" s="65"/>
      <c r="AQ850" s="65"/>
      <c r="AR850" s="65"/>
      <c r="AS850" s="65"/>
      <c r="AT850" s="65"/>
      <c r="AU850" s="65"/>
    </row>
    <row r="851" spans="3:47">
      <c r="C851" s="8"/>
      <c r="D851" s="8"/>
      <c r="AA851" s="65"/>
      <c r="AB851" s="65"/>
      <c r="AC851" s="65"/>
      <c r="AD851" s="65"/>
      <c r="AE851" s="65"/>
      <c r="AG851" s="93"/>
      <c r="AN851" s="65"/>
      <c r="AO851" s="65"/>
      <c r="AP851" s="65"/>
      <c r="AQ851" s="65"/>
      <c r="AR851" s="65"/>
      <c r="AS851" s="65"/>
      <c r="AT851" s="65"/>
      <c r="AU851" s="65"/>
    </row>
    <row r="852" spans="3:47">
      <c r="C852" s="8"/>
      <c r="D852" s="8"/>
      <c r="AA852" s="65"/>
      <c r="AB852" s="65"/>
      <c r="AC852" s="65"/>
      <c r="AD852" s="65"/>
      <c r="AE852" s="65"/>
      <c r="AG852" s="93"/>
      <c r="AN852" s="65"/>
      <c r="AO852" s="65"/>
      <c r="AP852" s="65"/>
      <c r="AQ852" s="65"/>
      <c r="AR852" s="65"/>
      <c r="AS852" s="65"/>
      <c r="AT852" s="65"/>
      <c r="AU852" s="65"/>
    </row>
    <row r="853" spans="3:47">
      <c r="C853" s="8"/>
      <c r="D853" s="8"/>
      <c r="AA853" s="65"/>
      <c r="AB853" s="65"/>
      <c r="AC853" s="65"/>
      <c r="AD853" s="65"/>
      <c r="AE853" s="65"/>
      <c r="AG853" s="93"/>
      <c r="AN853" s="65"/>
      <c r="AO853" s="65"/>
      <c r="AP853" s="65"/>
      <c r="AQ853" s="65"/>
      <c r="AR853" s="65"/>
      <c r="AS853" s="65"/>
      <c r="AT853" s="65"/>
      <c r="AU853" s="65"/>
    </row>
    <row r="854" spans="3:47">
      <c r="C854" s="8"/>
      <c r="D854" s="8"/>
      <c r="AA854" s="65"/>
      <c r="AB854" s="65"/>
      <c r="AC854" s="65"/>
      <c r="AD854" s="65"/>
      <c r="AE854" s="65"/>
      <c r="AG854" s="93"/>
      <c r="AN854" s="65"/>
      <c r="AO854" s="65"/>
      <c r="AP854" s="65"/>
      <c r="AQ854" s="65"/>
      <c r="AR854" s="65"/>
      <c r="AS854" s="65"/>
      <c r="AT854" s="65"/>
      <c r="AU854" s="65"/>
    </row>
    <row r="855" spans="3:47">
      <c r="C855" s="8"/>
      <c r="D855" s="8"/>
      <c r="AA855" s="65"/>
      <c r="AB855" s="65"/>
      <c r="AC855" s="65"/>
      <c r="AD855" s="65"/>
      <c r="AE855" s="65"/>
      <c r="AG855" s="93"/>
      <c r="AN855" s="65"/>
      <c r="AO855" s="65"/>
      <c r="AP855" s="65"/>
      <c r="AQ855" s="65"/>
      <c r="AR855" s="65"/>
      <c r="AS855" s="65"/>
      <c r="AT855" s="65"/>
      <c r="AU855" s="65"/>
    </row>
    <row r="856" spans="3:47">
      <c r="C856" s="8"/>
      <c r="D856" s="8"/>
      <c r="AA856" s="65"/>
      <c r="AB856" s="65"/>
      <c r="AC856" s="65"/>
      <c r="AD856" s="65"/>
      <c r="AE856" s="65"/>
      <c r="AG856" s="93"/>
      <c r="AN856" s="65"/>
      <c r="AO856" s="65"/>
      <c r="AP856" s="65"/>
      <c r="AQ856" s="65"/>
      <c r="AR856" s="65"/>
      <c r="AS856" s="65"/>
      <c r="AT856" s="65"/>
      <c r="AU856" s="65"/>
    </row>
    <row r="857" spans="3:47">
      <c r="C857" s="8"/>
      <c r="D857" s="8"/>
      <c r="AA857" s="65"/>
      <c r="AB857" s="65"/>
      <c r="AC857" s="65"/>
      <c r="AD857" s="65"/>
      <c r="AE857" s="65"/>
      <c r="AG857" s="93"/>
      <c r="AN857" s="65"/>
      <c r="AO857" s="65"/>
      <c r="AP857" s="65"/>
      <c r="AQ857" s="65"/>
      <c r="AR857" s="65"/>
      <c r="AS857" s="65"/>
      <c r="AT857" s="65"/>
      <c r="AU857" s="65"/>
    </row>
    <row r="858" spans="3:47">
      <c r="C858" s="8"/>
      <c r="D858" s="8"/>
      <c r="AA858" s="65"/>
      <c r="AB858" s="65"/>
      <c r="AC858" s="65"/>
      <c r="AD858" s="65"/>
      <c r="AE858" s="65"/>
      <c r="AG858" s="93"/>
      <c r="AN858" s="65"/>
      <c r="AO858" s="65"/>
      <c r="AP858" s="65"/>
      <c r="AQ858" s="65"/>
      <c r="AR858" s="65"/>
      <c r="AS858" s="65"/>
      <c r="AT858" s="65"/>
      <c r="AU858" s="65"/>
    </row>
    <row r="859" spans="3:47">
      <c r="C859" s="8"/>
      <c r="D859" s="8"/>
      <c r="AA859" s="65"/>
      <c r="AB859" s="65"/>
      <c r="AC859" s="65"/>
      <c r="AD859" s="65"/>
      <c r="AE859" s="65"/>
      <c r="AG859" s="93"/>
      <c r="AN859" s="65"/>
      <c r="AO859" s="65"/>
      <c r="AP859" s="65"/>
      <c r="AQ859" s="65"/>
      <c r="AR859" s="65"/>
      <c r="AS859" s="65"/>
      <c r="AT859" s="65"/>
      <c r="AU859" s="65"/>
    </row>
    <row r="860" spans="3:47">
      <c r="C860" s="8"/>
      <c r="D860" s="8"/>
      <c r="AA860" s="65"/>
      <c r="AB860" s="65"/>
      <c r="AC860" s="65"/>
      <c r="AD860" s="65"/>
      <c r="AE860" s="65"/>
      <c r="AG860" s="93"/>
      <c r="AN860" s="65"/>
      <c r="AO860" s="65"/>
      <c r="AP860" s="65"/>
      <c r="AQ860" s="65"/>
      <c r="AR860" s="65"/>
      <c r="AS860" s="65"/>
      <c r="AT860" s="65"/>
      <c r="AU860" s="65"/>
    </row>
    <row r="861" spans="3:47">
      <c r="C861" s="8"/>
      <c r="D861" s="8"/>
      <c r="AA861" s="65"/>
      <c r="AB861" s="65"/>
      <c r="AC861" s="65"/>
      <c r="AD861" s="65"/>
      <c r="AE861" s="65"/>
      <c r="AG861" s="93"/>
      <c r="AN861" s="65"/>
      <c r="AO861" s="65"/>
      <c r="AP861" s="65"/>
      <c r="AQ861" s="65"/>
      <c r="AR861" s="65"/>
      <c r="AS861" s="65"/>
      <c r="AT861" s="65"/>
      <c r="AU861" s="65"/>
    </row>
    <row r="862" spans="3:47">
      <c r="C862" s="8"/>
      <c r="D862" s="8"/>
      <c r="AA862" s="65"/>
      <c r="AB862" s="65"/>
      <c r="AC862" s="65"/>
      <c r="AD862" s="65"/>
      <c r="AE862" s="65"/>
      <c r="AG862" s="93"/>
      <c r="AN862" s="65"/>
      <c r="AO862" s="65"/>
      <c r="AP862" s="65"/>
      <c r="AQ862" s="65"/>
      <c r="AR862" s="65"/>
      <c r="AS862" s="65"/>
      <c r="AT862" s="65"/>
      <c r="AU862" s="65"/>
    </row>
    <row r="863" spans="3:47">
      <c r="C863" s="8"/>
      <c r="D863" s="8"/>
      <c r="AA863" s="65"/>
      <c r="AB863" s="65"/>
      <c r="AC863" s="65"/>
      <c r="AD863" s="65"/>
      <c r="AE863" s="65"/>
      <c r="AG863" s="93"/>
      <c r="AN863" s="65"/>
      <c r="AO863" s="65"/>
      <c r="AP863" s="65"/>
      <c r="AQ863" s="65"/>
      <c r="AR863" s="65"/>
      <c r="AS863" s="65"/>
      <c r="AT863" s="65"/>
      <c r="AU863" s="65"/>
    </row>
    <row r="864" spans="3:47">
      <c r="C864" s="8"/>
      <c r="D864" s="8"/>
      <c r="AA864" s="65"/>
      <c r="AB864" s="65"/>
      <c r="AC864" s="65"/>
      <c r="AD864" s="65"/>
      <c r="AE864" s="65"/>
      <c r="AG864" s="93"/>
      <c r="AN864" s="65"/>
      <c r="AO864" s="65"/>
      <c r="AP864" s="65"/>
      <c r="AQ864" s="65"/>
      <c r="AR864" s="65"/>
      <c r="AS864" s="65"/>
      <c r="AT864" s="65"/>
      <c r="AU864" s="65"/>
    </row>
    <row r="865" spans="3:47">
      <c r="C865" s="8"/>
      <c r="D865" s="8"/>
      <c r="AA865" s="65"/>
      <c r="AB865" s="65"/>
      <c r="AC865" s="65"/>
      <c r="AD865" s="65"/>
      <c r="AE865" s="65"/>
      <c r="AG865" s="93"/>
      <c r="AN865" s="65"/>
      <c r="AO865" s="65"/>
      <c r="AP865" s="65"/>
      <c r="AQ865" s="65"/>
      <c r="AR865" s="65"/>
      <c r="AS865" s="65"/>
      <c r="AT865" s="65"/>
      <c r="AU865" s="65"/>
    </row>
    <row r="866" spans="3:47">
      <c r="C866" s="8"/>
      <c r="D866" s="8"/>
      <c r="AA866" s="65"/>
      <c r="AB866" s="65"/>
      <c r="AC866" s="65"/>
      <c r="AD866" s="65"/>
      <c r="AE866" s="65"/>
      <c r="AG866" s="93"/>
      <c r="AN866" s="65"/>
      <c r="AO866" s="65"/>
      <c r="AP866" s="65"/>
      <c r="AQ866" s="65"/>
      <c r="AR866" s="65"/>
      <c r="AS866" s="65"/>
      <c r="AT866" s="65"/>
      <c r="AU866" s="65"/>
    </row>
    <row r="867" spans="3:47">
      <c r="C867" s="8"/>
      <c r="D867" s="8"/>
      <c r="AA867" s="65"/>
      <c r="AB867" s="65"/>
      <c r="AC867" s="65"/>
      <c r="AD867" s="65"/>
      <c r="AE867" s="65"/>
      <c r="AG867" s="93"/>
      <c r="AN867" s="65"/>
      <c r="AO867" s="65"/>
      <c r="AP867" s="65"/>
      <c r="AQ867" s="65"/>
      <c r="AR867" s="65"/>
      <c r="AS867" s="65"/>
      <c r="AT867" s="65"/>
      <c r="AU867" s="65"/>
    </row>
    <row r="868" spans="3:47">
      <c r="C868" s="8"/>
      <c r="D868" s="8"/>
      <c r="AA868" s="65"/>
      <c r="AB868" s="65"/>
      <c r="AC868" s="65"/>
      <c r="AD868" s="65"/>
      <c r="AE868" s="65"/>
      <c r="AG868" s="93"/>
      <c r="AN868" s="65"/>
      <c r="AO868" s="65"/>
      <c r="AP868" s="65"/>
      <c r="AQ868" s="65"/>
      <c r="AR868" s="65"/>
      <c r="AS868" s="65"/>
      <c r="AT868" s="65"/>
      <c r="AU868" s="65"/>
    </row>
    <row r="869" spans="3:47">
      <c r="C869" s="8"/>
      <c r="D869" s="8"/>
      <c r="AA869" s="65"/>
      <c r="AB869" s="65"/>
      <c r="AC869" s="65"/>
      <c r="AD869" s="65"/>
      <c r="AE869" s="65"/>
      <c r="AG869" s="93"/>
      <c r="AN869" s="65"/>
      <c r="AO869" s="65"/>
      <c r="AP869" s="65"/>
      <c r="AQ869" s="65"/>
      <c r="AR869" s="65"/>
      <c r="AS869" s="65"/>
      <c r="AT869" s="65"/>
      <c r="AU869" s="65"/>
    </row>
    <row r="870" spans="3:47">
      <c r="C870" s="8"/>
      <c r="D870" s="8"/>
      <c r="AA870" s="65"/>
      <c r="AB870" s="65"/>
      <c r="AC870" s="65"/>
      <c r="AD870" s="65"/>
      <c r="AE870" s="65"/>
      <c r="AG870" s="93"/>
      <c r="AN870" s="65"/>
      <c r="AO870" s="65"/>
      <c r="AP870" s="65"/>
      <c r="AQ870" s="65"/>
      <c r="AR870" s="65"/>
      <c r="AS870" s="65"/>
      <c r="AT870" s="65"/>
      <c r="AU870" s="65"/>
    </row>
    <row r="871" spans="3:47">
      <c r="C871" s="8"/>
      <c r="D871" s="8"/>
      <c r="AA871" s="65"/>
      <c r="AB871" s="65"/>
      <c r="AC871" s="65"/>
      <c r="AD871" s="65"/>
      <c r="AE871" s="65"/>
      <c r="AG871" s="93"/>
      <c r="AN871" s="65"/>
      <c r="AO871" s="65"/>
      <c r="AP871" s="65"/>
      <c r="AQ871" s="65"/>
      <c r="AR871" s="65"/>
      <c r="AS871" s="65"/>
      <c r="AT871" s="65"/>
      <c r="AU871" s="65"/>
    </row>
    <row r="872" spans="3:47">
      <c r="C872" s="8"/>
      <c r="D872" s="8"/>
      <c r="AA872" s="65"/>
      <c r="AB872" s="65"/>
      <c r="AC872" s="65"/>
      <c r="AD872" s="65"/>
      <c r="AE872" s="65"/>
      <c r="AG872" s="93"/>
      <c r="AN872" s="65"/>
      <c r="AO872" s="65"/>
      <c r="AP872" s="65"/>
      <c r="AQ872" s="65"/>
      <c r="AR872" s="65"/>
      <c r="AS872" s="65"/>
      <c r="AT872" s="65"/>
      <c r="AU872" s="65"/>
    </row>
    <row r="873" spans="3:47">
      <c r="C873" s="8"/>
      <c r="D873" s="8"/>
      <c r="AA873" s="65"/>
      <c r="AB873" s="65"/>
      <c r="AC873" s="65"/>
      <c r="AD873" s="65"/>
      <c r="AE873" s="65"/>
      <c r="AG873" s="93"/>
      <c r="AN873" s="65"/>
      <c r="AO873" s="65"/>
      <c r="AP873" s="65"/>
      <c r="AQ873" s="65"/>
      <c r="AR873" s="65"/>
      <c r="AS873" s="65"/>
      <c r="AT873" s="65"/>
      <c r="AU873" s="65"/>
    </row>
    <row r="874" spans="3:47">
      <c r="C874" s="8"/>
      <c r="D874" s="8"/>
      <c r="AA874" s="65"/>
      <c r="AB874" s="65"/>
      <c r="AC874" s="65"/>
      <c r="AD874" s="65"/>
      <c r="AE874" s="65"/>
      <c r="AG874" s="93"/>
      <c r="AN874" s="65"/>
      <c r="AO874" s="65"/>
      <c r="AP874" s="65"/>
      <c r="AQ874" s="65"/>
      <c r="AR874" s="65"/>
      <c r="AS874" s="65"/>
      <c r="AT874" s="65"/>
      <c r="AU874" s="65"/>
    </row>
    <row r="875" spans="3:47">
      <c r="C875" s="8"/>
      <c r="D875" s="8"/>
      <c r="AA875" s="65"/>
      <c r="AB875" s="65"/>
      <c r="AC875" s="65"/>
      <c r="AD875" s="65"/>
      <c r="AE875" s="65"/>
      <c r="AG875" s="93"/>
      <c r="AN875" s="65"/>
      <c r="AO875" s="65"/>
      <c r="AP875" s="65"/>
      <c r="AQ875" s="65"/>
      <c r="AR875" s="65"/>
      <c r="AS875" s="65"/>
      <c r="AT875" s="65"/>
      <c r="AU875" s="65"/>
    </row>
    <row r="876" spans="3:47">
      <c r="C876" s="8"/>
      <c r="D876" s="8"/>
      <c r="AA876" s="65"/>
      <c r="AB876" s="65"/>
      <c r="AC876" s="65"/>
      <c r="AD876" s="65"/>
      <c r="AE876" s="65"/>
      <c r="AG876" s="93"/>
      <c r="AN876" s="65"/>
      <c r="AO876" s="65"/>
      <c r="AP876" s="65"/>
      <c r="AQ876" s="65"/>
      <c r="AR876" s="65"/>
      <c r="AS876" s="65"/>
      <c r="AT876" s="65"/>
      <c r="AU876" s="65"/>
    </row>
    <row r="877" spans="3:47">
      <c r="C877" s="8"/>
      <c r="D877" s="8"/>
      <c r="AA877" s="65"/>
      <c r="AB877" s="65"/>
      <c r="AC877" s="65"/>
      <c r="AD877" s="65"/>
      <c r="AE877" s="65"/>
      <c r="AG877" s="93"/>
      <c r="AN877" s="65"/>
      <c r="AO877" s="65"/>
      <c r="AP877" s="65"/>
      <c r="AQ877" s="65"/>
      <c r="AR877" s="65"/>
      <c r="AS877" s="65"/>
      <c r="AT877" s="65"/>
      <c r="AU877" s="65"/>
    </row>
    <row r="878" spans="3:47">
      <c r="C878" s="8"/>
      <c r="D878" s="8"/>
      <c r="AA878" s="65"/>
      <c r="AB878" s="65"/>
      <c r="AC878" s="65"/>
      <c r="AD878" s="65"/>
      <c r="AE878" s="65"/>
      <c r="AG878" s="93"/>
      <c r="AN878" s="65"/>
      <c r="AO878" s="65"/>
      <c r="AP878" s="65"/>
      <c r="AQ878" s="65"/>
      <c r="AR878" s="65"/>
      <c r="AS878" s="65"/>
      <c r="AT878" s="65"/>
      <c r="AU878" s="65"/>
    </row>
    <row r="879" spans="3:47">
      <c r="C879" s="8"/>
      <c r="D879" s="8"/>
      <c r="AA879" s="65"/>
      <c r="AB879" s="65"/>
      <c r="AC879" s="65"/>
      <c r="AD879" s="65"/>
      <c r="AE879" s="65"/>
      <c r="AG879" s="93"/>
      <c r="AN879" s="65"/>
      <c r="AO879" s="65"/>
      <c r="AP879" s="65"/>
      <c r="AQ879" s="65"/>
      <c r="AR879" s="65"/>
      <c r="AS879" s="65"/>
      <c r="AT879" s="65"/>
      <c r="AU879" s="65"/>
    </row>
    <row r="880" spans="3:47">
      <c r="C880" s="8"/>
      <c r="D880" s="8"/>
      <c r="AA880" s="65"/>
      <c r="AB880" s="65"/>
      <c r="AC880" s="65"/>
      <c r="AD880" s="65"/>
      <c r="AE880" s="65"/>
      <c r="AG880" s="93"/>
      <c r="AN880" s="65"/>
      <c r="AO880" s="65"/>
      <c r="AP880" s="65"/>
      <c r="AQ880" s="65"/>
      <c r="AR880" s="65"/>
      <c r="AS880" s="65"/>
      <c r="AT880" s="65"/>
      <c r="AU880" s="65"/>
    </row>
    <row r="881" spans="3:48">
      <c r="C881" s="8"/>
      <c r="D881" s="8"/>
      <c r="AA881" s="65"/>
      <c r="AB881" s="65"/>
      <c r="AC881" s="65"/>
      <c r="AD881" s="65"/>
      <c r="AE881" s="65"/>
      <c r="AG881" s="93"/>
      <c r="AN881" s="65"/>
      <c r="AO881" s="65"/>
      <c r="AP881" s="65"/>
      <c r="AQ881" s="65"/>
      <c r="AR881" s="65"/>
      <c r="AS881" s="65"/>
      <c r="AT881" s="65"/>
      <c r="AU881" s="65"/>
    </row>
    <row r="882" spans="3:48">
      <c r="C882" s="8"/>
      <c r="D882" s="8"/>
      <c r="AA882" s="65"/>
      <c r="AB882" s="65"/>
      <c r="AC882" s="65"/>
      <c r="AD882" s="65"/>
      <c r="AE882" s="65"/>
      <c r="AG882" s="93"/>
      <c r="AN882" s="65"/>
      <c r="AO882" s="65"/>
      <c r="AP882" s="65"/>
      <c r="AQ882" s="65"/>
      <c r="AR882" s="65"/>
      <c r="AS882" s="65"/>
      <c r="AT882" s="65"/>
      <c r="AU882" s="65"/>
    </row>
    <row r="883" spans="3:48">
      <c r="C883" s="8"/>
      <c r="D883" s="8"/>
      <c r="AA883" s="65"/>
      <c r="AB883" s="65"/>
      <c r="AC883" s="65"/>
      <c r="AD883" s="65"/>
      <c r="AE883" s="65"/>
      <c r="AG883" s="93"/>
      <c r="AN883" s="65"/>
      <c r="AO883" s="65"/>
      <c r="AP883" s="65"/>
      <c r="AQ883" s="65"/>
      <c r="AR883" s="65"/>
      <c r="AS883" s="65"/>
      <c r="AT883" s="65"/>
      <c r="AU883" s="65"/>
    </row>
    <row r="884" spans="3:48">
      <c r="C884" s="8"/>
      <c r="D884" s="8"/>
      <c r="AA884" s="65"/>
      <c r="AB884" s="65"/>
      <c r="AC884" s="65"/>
      <c r="AD884" s="65"/>
      <c r="AE884" s="65"/>
      <c r="AG884" s="93"/>
      <c r="AN884" s="65"/>
      <c r="AO884" s="65"/>
      <c r="AP884" s="65"/>
      <c r="AQ884" s="65"/>
      <c r="AR884" s="65"/>
      <c r="AS884" s="65"/>
      <c r="AT884" s="65"/>
      <c r="AU884" s="65"/>
    </row>
    <row r="885" spans="3:48">
      <c r="C885" s="8"/>
      <c r="D885" s="8"/>
      <c r="AA885" s="65"/>
      <c r="AB885" s="65"/>
      <c r="AC885" s="65"/>
      <c r="AD885" s="65"/>
      <c r="AE885" s="65"/>
      <c r="AG885" s="93"/>
      <c r="AN885" s="65"/>
      <c r="AO885" s="65"/>
      <c r="AP885" s="65"/>
      <c r="AQ885" s="65"/>
      <c r="AR885" s="65"/>
      <c r="AS885" s="65"/>
      <c r="AT885" s="65"/>
      <c r="AU885" s="65"/>
    </row>
    <row r="886" spans="3:48">
      <c r="C886" s="8"/>
      <c r="D886" s="8"/>
      <c r="AA886" s="65"/>
      <c r="AB886" s="65"/>
      <c r="AC886" s="65"/>
      <c r="AD886" s="65"/>
      <c r="AE886" s="65"/>
      <c r="AG886" s="93"/>
      <c r="AN886" s="65"/>
      <c r="AO886" s="65"/>
      <c r="AP886" s="65"/>
      <c r="AQ886" s="65"/>
      <c r="AR886" s="65"/>
      <c r="AS886" s="65"/>
      <c r="AT886" s="65"/>
      <c r="AU886" s="65"/>
    </row>
    <row r="887" spans="3:48">
      <c r="C887" s="8"/>
      <c r="D887" s="8"/>
      <c r="AA887" s="65"/>
      <c r="AB887" s="65"/>
      <c r="AC887" s="65"/>
      <c r="AD887" s="65"/>
      <c r="AE887" s="65"/>
      <c r="AG887" s="93"/>
      <c r="AN887" s="65"/>
      <c r="AO887" s="65"/>
      <c r="AP887" s="65"/>
      <c r="AQ887" s="65"/>
      <c r="AR887" s="65"/>
      <c r="AS887" s="65"/>
      <c r="AT887" s="65"/>
      <c r="AU887" s="65"/>
    </row>
    <row r="888" spans="3:48">
      <c r="C888" s="8"/>
      <c r="D888" s="8"/>
      <c r="AA888" s="65"/>
      <c r="AB888" s="65"/>
      <c r="AC888" s="65"/>
      <c r="AD888" s="65"/>
      <c r="AE888" s="65"/>
      <c r="AG888" s="93"/>
      <c r="AN888" s="65"/>
      <c r="AO888" s="65"/>
      <c r="AP888" s="65"/>
      <c r="AQ888" s="65"/>
      <c r="AR888" s="65"/>
      <c r="AS888" s="65"/>
      <c r="AT888" s="65"/>
      <c r="AU888" s="65"/>
      <c r="AV888" s="65"/>
    </row>
    <row r="889" spans="3:48">
      <c r="C889" s="8"/>
      <c r="D889" s="8"/>
      <c r="AA889" s="65"/>
      <c r="AB889" s="65"/>
      <c r="AC889" s="65"/>
      <c r="AD889" s="65"/>
      <c r="AE889" s="65"/>
      <c r="AG889" s="93"/>
      <c r="AN889" s="65"/>
      <c r="AO889" s="65"/>
      <c r="AP889" s="65"/>
      <c r="AQ889" s="65"/>
      <c r="AR889" s="65"/>
      <c r="AS889" s="65"/>
      <c r="AT889" s="65"/>
      <c r="AU889" s="65"/>
    </row>
    <row r="890" spans="3:48">
      <c r="C890" s="8"/>
      <c r="D890" s="8"/>
      <c r="AA890" s="65"/>
      <c r="AB890" s="65"/>
      <c r="AC890" s="65"/>
      <c r="AD890" s="65"/>
      <c r="AE890" s="65"/>
      <c r="AG890" s="93"/>
      <c r="AN890" s="65"/>
      <c r="AO890" s="65"/>
      <c r="AP890" s="65"/>
      <c r="AQ890" s="65"/>
      <c r="AR890" s="65"/>
      <c r="AS890" s="65"/>
      <c r="AT890" s="65"/>
      <c r="AU890" s="65"/>
    </row>
    <row r="891" spans="3:48">
      <c r="C891" s="8"/>
      <c r="D891" s="8"/>
      <c r="AA891" s="65"/>
      <c r="AB891" s="65"/>
      <c r="AC891" s="65"/>
      <c r="AD891" s="65"/>
      <c r="AE891" s="65"/>
      <c r="AG891" s="93"/>
      <c r="AN891" s="65"/>
      <c r="AO891" s="65"/>
      <c r="AP891" s="65"/>
      <c r="AQ891" s="65"/>
      <c r="AR891" s="65"/>
      <c r="AS891" s="65"/>
      <c r="AT891" s="65"/>
      <c r="AU891" s="65"/>
    </row>
    <row r="892" spans="3:48">
      <c r="C892" s="8"/>
      <c r="D892" s="8"/>
      <c r="AA892" s="65"/>
      <c r="AB892" s="65"/>
      <c r="AC892" s="65"/>
      <c r="AD892" s="65"/>
      <c r="AE892" s="65"/>
      <c r="AG892" s="93"/>
      <c r="AN892" s="65"/>
      <c r="AO892" s="65"/>
      <c r="AP892" s="65"/>
      <c r="AQ892" s="65"/>
      <c r="AR892" s="65"/>
      <c r="AS892" s="65"/>
      <c r="AT892" s="65"/>
      <c r="AU892" s="65"/>
    </row>
    <row r="893" spans="3:48">
      <c r="C893" s="8"/>
      <c r="D893" s="8"/>
      <c r="AA893" s="65"/>
      <c r="AB893" s="65"/>
      <c r="AC893" s="65"/>
      <c r="AD893" s="65"/>
      <c r="AE893" s="65"/>
      <c r="AG893" s="93"/>
      <c r="AN893" s="65"/>
      <c r="AO893" s="65"/>
      <c r="AP893" s="65"/>
      <c r="AQ893" s="65"/>
      <c r="AR893" s="65"/>
      <c r="AS893" s="65"/>
      <c r="AT893" s="65"/>
      <c r="AU893" s="65"/>
    </row>
    <row r="894" spans="3:48">
      <c r="C894" s="8"/>
      <c r="D894" s="8"/>
      <c r="AA894" s="65"/>
      <c r="AB894" s="65"/>
      <c r="AC894" s="65"/>
      <c r="AD894" s="65"/>
      <c r="AE894" s="65"/>
      <c r="AG894" s="93"/>
      <c r="AN894" s="65"/>
      <c r="AO894" s="65"/>
      <c r="AP894" s="65"/>
      <c r="AQ894" s="65"/>
      <c r="AR894" s="65"/>
      <c r="AS894" s="65"/>
      <c r="AT894" s="65"/>
      <c r="AU894" s="65"/>
    </row>
    <row r="895" spans="3:48">
      <c r="C895" s="8"/>
      <c r="D895" s="8"/>
      <c r="AA895" s="65"/>
      <c r="AB895" s="65"/>
      <c r="AC895" s="65"/>
      <c r="AD895" s="65"/>
      <c r="AE895" s="65"/>
      <c r="AG895" s="93"/>
      <c r="AN895" s="65"/>
      <c r="AO895" s="65"/>
      <c r="AP895" s="65"/>
      <c r="AQ895" s="65"/>
      <c r="AR895" s="65"/>
      <c r="AS895" s="65"/>
      <c r="AT895" s="65"/>
      <c r="AU895" s="65"/>
    </row>
    <row r="896" spans="3:48">
      <c r="C896" s="8"/>
      <c r="D896" s="8"/>
      <c r="AA896" s="65"/>
      <c r="AB896" s="65"/>
      <c r="AC896" s="65"/>
      <c r="AD896" s="65"/>
      <c r="AE896" s="65"/>
      <c r="AG896" s="93"/>
      <c r="AN896" s="65"/>
      <c r="AO896" s="65"/>
      <c r="AP896" s="65"/>
      <c r="AQ896" s="65"/>
      <c r="AR896" s="65"/>
      <c r="AS896" s="65"/>
      <c r="AT896" s="65"/>
      <c r="AU896" s="65"/>
    </row>
    <row r="897" spans="3:64">
      <c r="C897" s="8"/>
      <c r="D897" s="8"/>
      <c r="AA897" s="65"/>
      <c r="AB897" s="65"/>
      <c r="AC897" s="65"/>
      <c r="AD897" s="65"/>
      <c r="AE897" s="65"/>
      <c r="AG897" s="93"/>
      <c r="AN897" s="65"/>
      <c r="AO897" s="65"/>
      <c r="AP897" s="65"/>
      <c r="AQ897" s="65"/>
      <c r="AR897" s="65"/>
      <c r="AS897" s="65"/>
      <c r="AT897" s="65"/>
      <c r="AU897" s="65"/>
    </row>
    <row r="898" spans="3:64">
      <c r="C898" s="8"/>
      <c r="D898" s="8"/>
      <c r="AA898" s="65"/>
      <c r="AB898" s="65"/>
      <c r="AC898" s="65"/>
      <c r="AD898" s="65"/>
      <c r="AE898" s="65"/>
      <c r="AG898" s="93"/>
      <c r="AN898" s="65"/>
      <c r="AO898" s="65"/>
      <c r="AP898" s="65"/>
      <c r="AQ898" s="65"/>
      <c r="AR898" s="65"/>
      <c r="AS898" s="65"/>
      <c r="AT898" s="65"/>
      <c r="AU898" s="65"/>
    </row>
    <row r="899" spans="3:64">
      <c r="C899" s="8"/>
      <c r="D899" s="8"/>
      <c r="AA899" s="65"/>
      <c r="AB899" s="65"/>
      <c r="AC899" s="65"/>
      <c r="AD899" s="65"/>
      <c r="AE899" s="65"/>
      <c r="AG899" s="93"/>
      <c r="AN899" s="65"/>
      <c r="AO899" s="65"/>
      <c r="AP899" s="65"/>
      <c r="AQ899" s="65"/>
      <c r="AR899" s="65"/>
      <c r="AS899" s="65"/>
      <c r="AT899" s="65"/>
      <c r="AU899" s="65"/>
    </row>
    <row r="900" spans="3:64">
      <c r="C900" s="8"/>
      <c r="D900" s="8"/>
      <c r="AA900" s="65"/>
      <c r="AB900" s="65"/>
      <c r="AC900" s="65"/>
      <c r="AD900" s="65"/>
      <c r="AE900" s="65"/>
      <c r="AG900" s="93"/>
      <c r="AN900" s="65"/>
      <c r="AO900" s="65"/>
      <c r="AP900" s="65"/>
      <c r="AQ900" s="65"/>
      <c r="AR900" s="65"/>
      <c r="AS900" s="65"/>
      <c r="AT900" s="65"/>
      <c r="AU900" s="65"/>
    </row>
    <row r="901" spans="3:64">
      <c r="C901" s="8"/>
      <c r="D901" s="8"/>
      <c r="AA901" s="65"/>
      <c r="AB901" s="65"/>
      <c r="AC901" s="65"/>
      <c r="AD901" s="65"/>
      <c r="AE901" s="65"/>
      <c r="AG901" s="93"/>
      <c r="AN901" s="65"/>
      <c r="AO901" s="65"/>
      <c r="AP901" s="65"/>
      <c r="AQ901" s="65"/>
      <c r="AR901" s="65"/>
      <c r="AS901" s="65"/>
      <c r="AT901" s="65"/>
      <c r="AU901" s="65"/>
    </row>
    <row r="902" spans="3:64">
      <c r="C902" s="8"/>
      <c r="D902" s="8"/>
      <c r="AA902" s="65"/>
      <c r="AB902" s="65"/>
      <c r="AC902" s="65"/>
      <c r="AD902" s="65"/>
      <c r="AE902" s="65"/>
      <c r="AG902" s="93"/>
      <c r="AN902" s="65"/>
      <c r="AO902" s="65"/>
      <c r="AP902" s="65"/>
      <c r="AQ902" s="65"/>
      <c r="AR902" s="65"/>
      <c r="AS902" s="65"/>
      <c r="AT902" s="65"/>
      <c r="AU902" s="65"/>
    </row>
    <row r="903" spans="3:64">
      <c r="C903" s="8"/>
      <c r="D903" s="8"/>
      <c r="AA903" s="65"/>
      <c r="AB903" s="65"/>
      <c r="AC903" s="65"/>
      <c r="AD903" s="65"/>
      <c r="AE903" s="65"/>
      <c r="AG903" s="93"/>
      <c r="AN903" s="65"/>
      <c r="AO903" s="65"/>
      <c r="AP903" s="65"/>
      <c r="AQ903" s="65"/>
      <c r="AR903" s="65"/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</row>
    <row r="904" spans="3:64">
      <c r="C904" s="8"/>
      <c r="D904" s="8"/>
      <c r="AA904" s="65"/>
      <c r="AB904" s="65"/>
      <c r="AC904" s="65"/>
      <c r="AD904" s="65"/>
      <c r="AE904" s="65"/>
      <c r="AG904" s="93"/>
      <c r="AN904" s="65"/>
      <c r="AO904" s="65"/>
      <c r="AP904" s="65"/>
      <c r="AQ904" s="65"/>
      <c r="AR904" s="65"/>
      <c r="AS904" s="65"/>
      <c r="AT904" s="65"/>
      <c r="AU904" s="65"/>
    </row>
    <row r="905" spans="3:64">
      <c r="C905" s="8"/>
      <c r="D905" s="8"/>
      <c r="AA905" s="65"/>
      <c r="AB905" s="65"/>
      <c r="AC905" s="65"/>
      <c r="AD905" s="65"/>
      <c r="AE905" s="65"/>
      <c r="AG905" s="93"/>
      <c r="AN905" s="65"/>
      <c r="AO905" s="65"/>
      <c r="AP905" s="65"/>
      <c r="AQ905" s="65"/>
      <c r="AR905" s="65"/>
      <c r="AS905" s="65"/>
      <c r="AT905" s="65"/>
      <c r="AU905" s="65"/>
    </row>
    <row r="906" spans="3:64">
      <c r="C906" s="8"/>
      <c r="D906" s="8"/>
      <c r="AA906" s="65"/>
      <c r="AB906" s="65"/>
      <c r="AC906" s="65"/>
      <c r="AD906" s="65"/>
      <c r="AE906" s="65"/>
      <c r="AG906" s="93"/>
      <c r="AN906" s="65"/>
      <c r="AO906" s="65"/>
      <c r="AP906" s="65"/>
      <c r="AQ906" s="65"/>
      <c r="AR906" s="65"/>
      <c r="AS906" s="65"/>
      <c r="AT906" s="65"/>
      <c r="AU906" s="65"/>
    </row>
    <row r="907" spans="3:64">
      <c r="C907" s="8"/>
      <c r="D907" s="8"/>
      <c r="AA907" s="65"/>
      <c r="AB907" s="65"/>
      <c r="AC907" s="65"/>
      <c r="AD907" s="65"/>
      <c r="AE907" s="65"/>
      <c r="AG907" s="93"/>
      <c r="AN907" s="65"/>
      <c r="AO907" s="65"/>
      <c r="AP907" s="65"/>
      <c r="AQ907" s="65"/>
      <c r="AR907" s="65"/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</row>
    <row r="908" spans="3:64">
      <c r="C908" s="8"/>
      <c r="D908" s="8"/>
      <c r="AA908" s="65"/>
      <c r="AB908" s="65"/>
      <c r="AC908" s="65"/>
      <c r="AD908" s="65"/>
      <c r="AE908" s="65"/>
      <c r="AG908" s="93"/>
      <c r="AN908" s="65"/>
      <c r="AO908" s="65"/>
      <c r="AP908" s="65"/>
      <c r="AQ908" s="65"/>
      <c r="AR908" s="65"/>
      <c r="AS908" s="65"/>
      <c r="AT908" s="65"/>
      <c r="AU908" s="65"/>
    </row>
    <row r="909" spans="3:64">
      <c r="C909" s="8"/>
      <c r="D909" s="8"/>
      <c r="AA909" s="65"/>
      <c r="AB909" s="65"/>
      <c r="AC909" s="65"/>
      <c r="AD909" s="65"/>
      <c r="AE909" s="65"/>
      <c r="AG909" s="93"/>
      <c r="AN909" s="65"/>
      <c r="AO909" s="65"/>
      <c r="AP909" s="65"/>
      <c r="AQ909" s="65"/>
      <c r="AR909" s="65"/>
      <c r="AS909" s="65"/>
      <c r="AT909" s="65"/>
      <c r="AU909" s="65"/>
    </row>
    <row r="910" spans="3:64">
      <c r="C910" s="8"/>
      <c r="D910" s="8"/>
      <c r="AA910" s="65"/>
      <c r="AB910" s="65"/>
      <c r="AC910" s="65"/>
      <c r="AD910" s="65"/>
      <c r="AE910" s="65"/>
      <c r="AG910" s="93"/>
      <c r="AN910" s="65"/>
      <c r="AO910" s="65"/>
      <c r="AP910" s="65"/>
      <c r="AQ910" s="65"/>
      <c r="AR910" s="65"/>
      <c r="AS910" s="65"/>
      <c r="AT910" s="65"/>
      <c r="AU910" s="65"/>
    </row>
    <row r="911" spans="3:64">
      <c r="C911" s="8"/>
      <c r="D911" s="8"/>
      <c r="AA911" s="65"/>
      <c r="AB911" s="65"/>
      <c r="AC911" s="65"/>
      <c r="AD911" s="65"/>
      <c r="AE911" s="65"/>
      <c r="AG911" s="93"/>
      <c r="AN911" s="65"/>
      <c r="AO911" s="65"/>
      <c r="AP911" s="65"/>
      <c r="AQ911" s="65"/>
      <c r="AR911" s="65"/>
      <c r="AS911" s="65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</row>
    <row r="912" spans="3:64">
      <c r="C912" s="8"/>
      <c r="D912" s="8"/>
      <c r="AA912" s="65"/>
      <c r="AB912" s="65"/>
      <c r="AC912" s="65"/>
      <c r="AD912" s="65"/>
      <c r="AE912" s="65"/>
      <c r="AG912" s="93"/>
      <c r="AN912" s="65"/>
      <c r="AO912" s="65"/>
      <c r="AP912" s="65"/>
      <c r="AQ912" s="65"/>
      <c r="AR912" s="65"/>
      <c r="AS912" s="65"/>
      <c r="AT912" s="65"/>
      <c r="AU912" s="65"/>
    </row>
    <row r="913" spans="3:64">
      <c r="C913" s="8"/>
      <c r="D913" s="8"/>
      <c r="AA913" s="65"/>
      <c r="AB913" s="65"/>
      <c r="AC913" s="65"/>
      <c r="AD913" s="65"/>
      <c r="AE913" s="65"/>
      <c r="AG913" s="93"/>
      <c r="AN913" s="65"/>
      <c r="AO913" s="65"/>
      <c r="AP913" s="65"/>
      <c r="AQ913" s="65"/>
      <c r="AR913" s="65"/>
      <c r="AS913" s="65"/>
      <c r="AT913" s="65"/>
      <c r="AU913" s="65"/>
    </row>
    <row r="914" spans="3:64">
      <c r="C914" s="8"/>
      <c r="D914" s="8"/>
      <c r="AA914" s="65"/>
      <c r="AB914" s="65"/>
      <c r="AC914" s="65"/>
      <c r="AD914" s="65"/>
      <c r="AE914" s="65"/>
      <c r="AG914" s="93"/>
      <c r="AN914" s="65"/>
      <c r="AO914" s="65"/>
      <c r="AP914" s="65"/>
      <c r="AQ914" s="65"/>
      <c r="AR914" s="65"/>
      <c r="AS914" s="65"/>
      <c r="AT914" s="65"/>
      <c r="AU914" s="65"/>
    </row>
    <row r="915" spans="3:64">
      <c r="C915" s="8"/>
      <c r="D915" s="8"/>
      <c r="AA915" s="65"/>
      <c r="AB915" s="65"/>
      <c r="AC915" s="65"/>
      <c r="AD915" s="65"/>
      <c r="AE915" s="65"/>
      <c r="AG915" s="93"/>
      <c r="AN915" s="65"/>
      <c r="AO915" s="65"/>
      <c r="AP915" s="65"/>
      <c r="AQ915" s="65"/>
      <c r="AR915" s="65"/>
      <c r="AS915" s="65"/>
      <c r="AT915" s="65"/>
      <c r="AU915" s="65"/>
    </row>
    <row r="916" spans="3:64">
      <c r="C916" s="8"/>
      <c r="D916" s="8"/>
      <c r="AA916" s="65"/>
      <c r="AB916" s="65"/>
      <c r="AC916" s="65"/>
      <c r="AD916" s="65"/>
      <c r="AE916" s="65"/>
      <c r="AG916" s="93"/>
      <c r="AN916" s="65"/>
      <c r="AO916" s="65"/>
      <c r="AP916" s="65"/>
      <c r="AQ916" s="65"/>
      <c r="AR916" s="65"/>
      <c r="AS916" s="65"/>
      <c r="AT916" s="65"/>
      <c r="AU916" s="65"/>
    </row>
    <row r="917" spans="3:64">
      <c r="C917" s="8"/>
      <c r="D917" s="8"/>
      <c r="AA917" s="65"/>
      <c r="AB917" s="65"/>
      <c r="AC917" s="65"/>
      <c r="AD917" s="65"/>
      <c r="AE917" s="65"/>
      <c r="AG917" s="93"/>
      <c r="AN917" s="65"/>
      <c r="AO917" s="65"/>
      <c r="AP917" s="65"/>
      <c r="AQ917" s="65"/>
      <c r="AR917" s="65"/>
      <c r="AS917" s="65"/>
      <c r="AT917" s="65"/>
      <c r="AU917" s="65"/>
    </row>
    <row r="918" spans="3:64">
      <c r="C918" s="8"/>
      <c r="D918" s="8"/>
      <c r="AA918" s="65"/>
      <c r="AB918" s="65"/>
      <c r="AC918" s="65"/>
      <c r="AD918" s="65"/>
      <c r="AE918" s="65"/>
      <c r="AG918" s="93"/>
      <c r="AN918" s="65"/>
      <c r="AO918" s="65"/>
      <c r="AP918" s="65"/>
      <c r="AQ918" s="65"/>
      <c r="AR918" s="65"/>
      <c r="AS918" s="65"/>
      <c r="AT918" s="65"/>
      <c r="AU918" s="65"/>
    </row>
    <row r="919" spans="3:64">
      <c r="C919" s="8"/>
      <c r="D919" s="8"/>
      <c r="AA919" s="65"/>
      <c r="AB919" s="65"/>
      <c r="AC919" s="65"/>
      <c r="AD919" s="65"/>
      <c r="AE919" s="65"/>
      <c r="AG919" s="93"/>
      <c r="AN919" s="65"/>
      <c r="AO919" s="65"/>
      <c r="AP919" s="65"/>
      <c r="AQ919" s="65"/>
      <c r="AR919" s="65"/>
      <c r="AS919" s="65"/>
      <c r="AT919" s="65"/>
      <c r="AU919" s="65"/>
    </row>
    <row r="920" spans="3:64">
      <c r="C920" s="8"/>
      <c r="D920" s="8"/>
      <c r="AA920" s="65"/>
      <c r="AB920" s="65"/>
      <c r="AC920" s="65"/>
      <c r="AD920" s="65"/>
      <c r="AE920" s="65"/>
      <c r="AG920" s="93"/>
      <c r="AN920" s="65"/>
      <c r="AO920" s="65"/>
      <c r="AP920" s="65"/>
      <c r="AQ920" s="65"/>
      <c r="AR920" s="65"/>
      <c r="AS920" s="65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</row>
    <row r="921" spans="3:64">
      <c r="C921" s="8"/>
      <c r="D921" s="8"/>
      <c r="AA921" s="65"/>
      <c r="AB921" s="65"/>
      <c r="AC921" s="65"/>
      <c r="AD921" s="65"/>
      <c r="AE921" s="65"/>
      <c r="AG921" s="93"/>
      <c r="AN921" s="65"/>
      <c r="AO921" s="65"/>
      <c r="AP921" s="65"/>
      <c r="AQ921" s="65"/>
      <c r="AR921" s="65"/>
      <c r="AS921" s="65"/>
      <c r="AT921" s="65"/>
      <c r="AU921" s="65"/>
    </row>
    <row r="922" spans="3:64">
      <c r="C922" s="8"/>
      <c r="D922" s="8"/>
      <c r="AA922" s="65"/>
      <c r="AB922" s="65"/>
      <c r="AC922" s="65"/>
      <c r="AD922" s="65"/>
      <c r="AE922" s="65"/>
      <c r="AG922" s="93"/>
      <c r="AN922" s="65"/>
      <c r="AO922" s="65"/>
      <c r="AP922" s="65"/>
      <c r="AQ922" s="65"/>
      <c r="AR922" s="65"/>
      <c r="AS922" s="65"/>
      <c r="AT922" s="65"/>
      <c r="AU922" s="65"/>
    </row>
    <row r="923" spans="3:64">
      <c r="C923" s="8"/>
      <c r="D923" s="8"/>
      <c r="AA923" s="65"/>
      <c r="AB923" s="65"/>
      <c r="AC923" s="65"/>
      <c r="AD923" s="65"/>
      <c r="AE923" s="65"/>
      <c r="AG923" s="93"/>
      <c r="AN923" s="65"/>
      <c r="AO923" s="65"/>
      <c r="AP923" s="65"/>
      <c r="AQ923" s="65"/>
      <c r="AR923" s="65"/>
      <c r="AS923" s="65"/>
      <c r="AT923" s="65"/>
      <c r="AU923" s="65"/>
    </row>
    <row r="924" spans="3:64">
      <c r="C924" s="8"/>
      <c r="D924" s="8"/>
      <c r="AA924" s="65"/>
      <c r="AB924" s="65"/>
      <c r="AC924" s="65"/>
      <c r="AD924" s="65"/>
      <c r="AE924" s="65"/>
      <c r="AG924" s="93"/>
      <c r="AN924" s="65"/>
      <c r="AO924" s="65"/>
      <c r="AP924" s="65"/>
      <c r="AQ924" s="65"/>
      <c r="AR924" s="65"/>
      <c r="AS924" s="65"/>
      <c r="AT924" s="65"/>
      <c r="AU924" s="65"/>
    </row>
    <row r="925" spans="3:64">
      <c r="C925" s="8"/>
      <c r="D925" s="8"/>
      <c r="AA925" s="65"/>
      <c r="AB925" s="65"/>
      <c r="AC925" s="65"/>
      <c r="AD925" s="65"/>
      <c r="AE925" s="65"/>
      <c r="AG925" s="93"/>
      <c r="AN925" s="65"/>
      <c r="AO925" s="65"/>
      <c r="AP925" s="65"/>
      <c r="AQ925" s="65"/>
      <c r="AR925" s="65"/>
      <c r="AS925" s="65"/>
      <c r="AT925" s="65"/>
      <c r="AU925" s="65"/>
    </row>
    <row r="926" spans="3:64">
      <c r="C926" s="8"/>
      <c r="D926" s="8"/>
      <c r="AA926" s="65"/>
      <c r="AB926" s="65"/>
      <c r="AC926" s="65"/>
      <c r="AD926" s="65"/>
      <c r="AE926" s="65"/>
      <c r="AG926" s="93"/>
      <c r="AN926" s="65"/>
      <c r="AO926" s="65"/>
      <c r="AP926" s="65"/>
      <c r="AQ926" s="65"/>
      <c r="AR926" s="65"/>
      <c r="AS926" s="65"/>
      <c r="AT926" s="65"/>
      <c r="AU926" s="65"/>
    </row>
    <row r="927" spans="3:64">
      <c r="C927" s="8"/>
      <c r="D927" s="8"/>
      <c r="AA927" s="65"/>
      <c r="AB927" s="65"/>
      <c r="AC927" s="65"/>
      <c r="AD927" s="65"/>
      <c r="AE927" s="65"/>
      <c r="AG927" s="93"/>
      <c r="AN927" s="65"/>
      <c r="AO927" s="65"/>
      <c r="AP927" s="65"/>
      <c r="AQ927" s="65"/>
      <c r="AR927" s="65"/>
      <c r="AS927" s="65"/>
      <c r="AT927" s="65"/>
      <c r="AU927" s="65"/>
    </row>
    <row r="928" spans="3:64">
      <c r="C928" s="8"/>
      <c r="D928" s="8"/>
      <c r="AA928" s="65"/>
      <c r="AB928" s="65"/>
      <c r="AC928" s="65"/>
      <c r="AD928" s="65"/>
      <c r="AE928" s="65"/>
      <c r="AG928" s="93"/>
      <c r="AN928" s="65"/>
      <c r="AO928" s="65"/>
      <c r="AP928" s="65"/>
      <c r="AQ928" s="65"/>
      <c r="AR928" s="65"/>
      <c r="AS928" s="65"/>
      <c r="AT928" s="65"/>
      <c r="AU928" s="65"/>
    </row>
    <row r="929" spans="3:64">
      <c r="C929" s="8"/>
      <c r="D929" s="8"/>
      <c r="AA929" s="65"/>
      <c r="AB929" s="65"/>
      <c r="AC929" s="65"/>
      <c r="AD929" s="65"/>
      <c r="AE929" s="65"/>
      <c r="AG929" s="93"/>
      <c r="AN929" s="65"/>
      <c r="AO929" s="65"/>
      <c r="AP929" s="65"/>
      <c r="AQ929" s="65"/>
      <c r="AR929" s="65"/>
      <c r="AS929" s="65"/>
      <c r="AT929" s="65"/>
      <c r="AU929" s="65"/>
    </row>
    <row r="930" spans="3:64">
      <c r="C930" s="8"/>
      <c r="D930" s="8"/>
      <c r="AA930" s="65"/>
      <c r="AB930" s="65"/>
      <c r="AC930" s="65"/>
      <c r="AD930" s="65"/>
      <c r="AE930" s="65"/>
      <c r="AG930" s="93"/>
      <c r="AN930" s="65"/>
      <c r="AO930" s="65"/>
      <c r="AP930" s="65"/>
      <c r="AQ930" s="65"/>
      <c r="AR930" s="65"/>
      <c r="AS930" s="65"/>
      <c r="AT930" s="65"/>
      <c r="AU930" s="65"/>
    </row>
    <row r="931" spans="3:64">
      <c r="C931" s="8"/>
      <c r="D931" s="8"/>
      <c r="AA931" s="65"/>
      <c r="AB931" s="65"/>
      <c r="AC931" s="65"/>
      <c r="AD931" s="65"/>
      <c r="AE931" s="65"/>
      <c r="AG931" s="93"/>
      <c r="AN931" s="65"/>
      <c r="AO931" s="65"/>
      <c r="AP931" s="65"/>
      <c r="AQ931" s="65"/>
      <c r="AR931" s="65"/>
      <c r="AS931" s="65"/>
      <c r="AT931" s="65"/>
      <c r="AU931" s="65"/>
    </row>
    <row r="932" spans="3:64">
      <c r="C932" s="8"/>
      <c r="D932" s="8"/>
      <c r="AA932" s="65"/>
      <c r="AB932" s="65"/>
      <c r="AC932" s="65"/>
      <c r="AD932" s="65"/>
      <c r="AE932" s="65"/>
      <c r="AG932" s="93"/>
      <c r="AN932" s="65"/>
      <c r="AO932" s="65"/>
      <c r="AP932" s="65"/>
      <c r="AQ932" s="65"/>
      <c r="AR932" s="65"/>
      <c r="AS932" s="65"/>
      <c r="AT932" s="65"/>
      <c r="AU932" s="65"/>
    </row>
    <row r="933" spans="3:64">
      <c r="C933" s="8"/>
      <c r="D933" s="8"/>
      <c r="AA933" s="65"/>
      <c r="AB933" s="65"/>
      <c r="AC933" s="65"/>
      <c r="AD933" s="65"/>
      <c r="AE933" s="65"/>
      <c r="AG933" s="93"/>
      <c r="AN933" s="65"/>
      <c r="AO933" s="65"/>
      <c r="AP933" s="65"/>
      <c r="AQ933" s="65"/>
      <c r="AR933" s="65"/>
      <c r="AS933" s="65"/>
      <c r="AT933" s="65"/>
      <c r="AU933" s="65"/>
    </row>
    <row r="934" spans="3:64">
      <c r="C934" s="8"/>
      <c r="D934" s="8"/>
      <c r="AA934" s="65"/>
      <c r="AB934" s="65"/>
      <c r="AC934" s="65"/>
      <c r="AD934" s="65"/>
      <c r="AE934" s="65"/>
      <c r="AG934" s="93"/>
      <c r="AN934" s="65"/>
      <c r="AO934" s="65"/>
      <c r="AP934" s="65"/>
      <c r="AQ934" s="65"/>
      <c r="AR934" s="65"/>
      <c r="AS934" s="65"/>
      <c r="AT934" s="65"/>
      <c r="AU934" s="65"/>
    </row>
    <row r="935" spans="3:64">
      <c r="C935" s="8"/>
      <c r="D935" s="8"/>
      <c r="AA935" s="65"/>
      <c r="AB935" s="65"/>
      <c r="AC935" s="65"/>
      <c r="AD935" s="65"/>
      <c r="AE935" s="65"/>
      <c r="AG935" s="93"/>
      <c r="AN935" s="65"/>
      <c r="AO935" s="65"/>
      <c r="AP935" s="65"/>
      <c r="AQ935" s="65"/>
      <c r="AR935" s="65"/>
      <c r="AS935" s="65"/>
      <c r="AT935" s="65"/>
      <c r="AU935" s="65"/>
    </row>
    <row r="936" spans="3:64">
      <c r="C936" s="8"/>
      <c r="D936" s="8"/>
      <c r="AA936" s="65"/>
      <c r="AB936" s="65"/>
      <c r="AC936" s="65"/>
      <c r="AD936" s="65"/>
      <c r="AE936" s="65"/>
      <c r="AG936" s="93"/>
      <c r="AN936" s="65"/>
      <c r="AO936" s="65"/>
      <c r="AP936" s="65"/>
      <c r="AQ936" s="65"/>
      <c r="AR936" s="65"/>
      <c r="AS936" s="65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</row>
    <row r="937" spans="3:64">
      <c r="C937" s="8"/>
      <c r="D937" s="8"/>
      <c r="AA937" s="65"/>
      <c r="AB937" s="65"/>
      <c r="AC937" s="65"/>
      <c r="AD937" s="65"/>
      <c r="AE937" s="65"/>
      <c r="AG937" s="93"/>
      <c r="AN937" s="65"/>
      <c r="AO937" s="65"/>
      <c r="AP937" s="65"/>
      <c r="AQ937" s="65"/>
      <c r="AR937" s="65"/>
      <c r="AS937" s="65"/>
      <c r="AT937" s="65"/>
      <c r="AU937" s="65"/>
    </row>
    <row r="938" spans="3:64">
      <c r="C938" s="8"/>
      <c r="D938" s="8"/>
      <c r="AA938" s="65"/>
      <c r="AB938" s="65"/>
      <c r="AC938" s="65"/>
      <c r="AD938" s="65"/>
      <c r="AE938" s="65"/>
      <c r="AG938" s="93"/>
      <c r="AN938" s="65"/>
      <c r="AO938" s="65"/>
      <c r="AP938" s="65"/>
      <c r="AQ938" s="65"/>
      <c r="AR938" s="65"/>
      <c r="AS938" s="65"/>
      <c r="AT938" s="65"/>
      <c r="AU938" s="65"/>
    </row>
    <row r="939" spans="3:64">
      <c r="C939" s="8"/>
      <c r="D939" s="8"/>
      <c r="AA939" s="65"/>
      <c r="AB939" s="65"/>
      <c r="AC939" s="65"/>
      <c r="AD939" s="65"/>
      <c r="AE939" s="65"/>
      <c r="AG939" s="93"/>
      <c r="AN939" s="65"/>
      <c r="AO939" s="65"/>
      <c r="AP939" s="65"/>
      <c r="AQ939" s="65"/>
      <c r="AR939" s="65"/>
      <c r="AS939" s="65"/>
      <c r="AT939" s="65"/>
      <c r="AU939" s="65"/>
    </row>
    <row r="940" spans="3:64">
      <c r="C940" s="8"/>
      <c r="D940" s="8"/>
      <c r="AA940" s="65"/>
      <c r="AB940" s="65"/>
      <c r="AC940" s="65"/>
      <c r="AD940" s="65"/>
      <c r="AE940" s="65"/>
      <c r="AG940" s="93"/>
      <c r="AN940" s="65"/>
      <c r="AO940" s="65"/>
      <c r="AP940" s="65"/>
      <c r="AQ940" s="65"/>
      <c r="AR940" s="65"/>
      <c r="AS940" s="65"/>
      <c r="AT940" s="65"/>
      <c r="AU940" s="65"/>
    </row>
    <row r="941" spans="3:64">
      <c r="C941" s="8"/>
      <c r="D941" s="8"/>
      <c r="AA941" s="65"/>
      <c r="AB941" s="65"/>
      <c r="AC941" s="65"/>
      <c r="AD941" s="65"/>
      <c r="AE941" s="65"/>
      <c r="AG941" s="93"/>
      <c r="AN941" s="65"/>
      <c r="AO941" s="65"/>
      <c r="AP941" s="65"/>
      <c r="AQ941" s="65"/>
      <c r="AR941" s="65"/>
      <c r="AS941" s="65"/>
      <c r="AT941" s="65"/>
      <c r="AU941" s="65"/>
    </row>
    <row r="942" spans="3:64">
      <c r="C942" s="8"/>
      <c r="D942" s="8"/>
      <c r="AA942" s="65"/>
      <c r="AB942" s="65"/>
      <c r="AC942" s="65"/>
      <c r="AD942" s="65"/>
      <c r="AE942" s="65"/>
      <c r="AG942" s="93"/>
      <c r="AN942" s="65"/>
      <c r="AO942" s="65"/>
      <c r="AP942" s="65"/>
      <c r="AQ942" s="65"/>
      <c r="AR942" s="65"/>
      <c r="AS942" s="65"/>
      <c r="AT942" s="65"/>
      <c r="AU942" s="65"/>
    </row>
    <row r="943" spans="3:64">
      <c r="C943" s="8"/>
      <c r="D943" s="8"/>
      <c r="AA943" s="65"/>
      <c r="AB943" s="65"/>
      <c r="AC943" s="65"/>
      <c r="AD943" s="65"/>
      <c r="AE943" s="65"/>
      <c r="AG943" s="93"/>
      <c r="AN943" s="65"/>
      <c r="AO943" s="65"/>
      <c r="AP943" s="65"/>
      <c r="AQ943" s="65"/>
      <c r="AR943" s="65"/>
      <c r="AS943" s="65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</row>
    <row r="944" spans="3:64">
      <c r="C944" s="8"/>
      <c r="D944" s="8"/>
      <c r="AA944" s="65"/>
      <c r="AB944" s="65"/>
      <c r="AC944" s="65"/>
      <c r="AD944" s="65"/>
      <c r="AE944" s="65"/>
      <c r="AG944" s="93"/>
      <c r="AN944" s="65"/>
      <c r="AO944" s="65"/>
      <c r="AP944" s="65"/>
      <c r="AQ944" s="65"/>
      <c r="AR944" s="65"/>
      <c r="AS944" s="65"/>
      <c r="AT944" s="65"/>
      <c r="AU944" s="65"/>
    </row>
    <row r="945" spans="3:64">
      <c r="C945" s="8"/>
      <c r="D945" s="8"/>
      <c r="AA945" s="65"/>
      <c r="AB945" s="65"/>
      <c r="AC945" s="65"/>
      <c r="AD945" s="65"/>
      <c r="AE945" s="65"/>
      <c r="AG945" s="93"/>
      <c r="AN945" s="65"/>
      <c r="AO945" s="65"/>
      <c r="AP945" s="65"/>
      <c r="AQ945" s="65"/>
      <c r="AR945" s="65"/>
      <c r="AS945" s="65"/>
      <c r="AT945" s="65"/>
      <c r="AU945" s="65"/>
    </row>
    <row r="946" spans="3:64">
      <c r="C946" s="8"/>
      <c r="D946" s="8"/>
      <c r="AA946" s="65"/>
      <c r="AB946" s="65"/>
      <c r="AC946" s="65"/>
      <c r="AD946" s="65"/>
      <c r="AE946" s="65"/>
      <c r="AG946" s="93"/>
      <c r="AN946" s="65"/>
      <c r="AO946" s="65"/>
      <c r="AP946" s="65"/>
      <c r="AQ946" s="65"/>
      <c r="AR946" s="65"/>
      <c r="AS946" s="65"/>
      <c r="AT946" s="65"/>
      <c r="AU946" s="65"/>
    </row>
    <row r="947" spans="3:64">
      <c r="C947" s="8"/>
      <c r="D947" s="8"/>
      <c r="AA947" s="65"/>
      <c r="AB947" s="65"/>
      <c r="AC947" s="65"/>
      <c r="AD947" s="65"/>
      <c r="AE947" s="65"/>
      <c r="AG947" s="93"/>
      <c r="AN947" s="65"/>
      <c r="AO947" s="65"/>
      <c r="AP947" s="65"/>
      <c r="AQ947" s="65"/>
      <c r="AR947" s="65"/>
      <c r="AS947" s="65"/>
      <c r="AT947" s="65"/>
      <c r="AU947" s="65"/>
    </row>
    <row r="948" spans="3:64">
      <c r="C948" s="8"/>
      <c r="D948" s="8"/>
      <c r="AA948" s="65"/>
      <c r="AB948" s="65"/>
      <c r="AC948" s="65"/>
      <c r="AD948" s="65"/>
      <c r="AE948" s="65"/>
      <c r="AG948" s="93"/>
      <c r="AN948" s="65"/>
      <c r="AO948" s="65"/>
      <c r="AP948" s="65"/>
      <c r="AQ948" s="65"/>
      <c r="AR948" s="65"/>
      <c r="AS948" s="65"/>
      <c r="AT948" s="65"/>
      <c r="AU948" s="65"/>
    </row>
    <row r="949" spans="3:64">
      <c r="C949" s="8"/>
      <c r="D949" s="8"/>
      <c r="AA949" s="65"/>
      <c r="AB949" s="65"/>
      <c r="AC949" s="65"/>
      <c r="AD949" s="65"/>
      <c r="AE949" s="65"/>
      <c r="AG949" s="93"/>
      <c r="AN949" s="65"/>
      <c r="AO949" s="65"/>
      <c r="AP949" s="65"/>
      <c r="AQ949" s="65"/>
      <c r="AR949" s="65"/>
      <c r="AS949" s="65"/>
      <c r="AT949" s="65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/>
      <c r="BI949" s="65"/>
      <c r="BJ949" s="65"/>
      <c r="BK949" s="65"/>
      <c r="BL949" s="65"/>
    </row>
    <row r="950" spans="3:64">
      <c r="C950" s="8"/>
      <c r="D950" s="8"/>
      <c r="AA950" s="65"/>
      <c r="AB950" s="65"/>
      <c r="AC950" s="65"/>
      <c r="AD950" s="65"/>
      <c r="AE950" s="65"/>
      <c r="AG950" s="93"/>
      <c r="AN950" s="65"/>
      <c r="AO950" s="65"/>
      <c r="AP950" s="65"/>
      <c r="AQ950" s="65"/>
      <c r="AR950" s="65"/>
      <c r="AS950" s="65"/>
      <c r="AT950" s="65"/>
      <c r="AU950" s="65"/>
    </row>
    <row r="951" spans="3:64">
      <c r="C951" s="8"/>
      <c r="D951" s="8"/>
      <c r="AA951" s="65"/>
      <c r="AB951" s="65"/>
      <c r="AC951" s="65"/>
      <c r="AD951" s="65"/>
      <c r="AE951" s="65"/>
      <c r="AG951" s="93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</row>
    <row r="952" spans="3:64">
      <c r="C952" s="8"/>
      <c r="D952" s="8"/>
      <c r="AA952" s="65"/>
      <c r="AB952" s="65"/>
      <c r="AC952" s="65"/>
      <c r="AD952" s="65"/>
      <c r="AE952" s="65"/>
      <c r="AG952" s="93"/>
      <c r="AN952" s="65"/>
      <c r="AO952" s="65"/>
      <c r="AP952" s="65"/>
      <c r="AQ952" s="65"/>
      <c r="AR952" s="65"/>
      <c r="AS952" s="65"/>
      <c r="AT952" s="65"/>
      <c r="AU952" s="65"/>
    </row>
    <row r="953" spans="3:64">
      <c r="C953" s="8"/>
      <c r="D953" s="8"/>
      <c r="AA953" s="65"/>
      <c r="AB953" s="65"/>
      <c r="AC953" s="65"/>
      <c r="AD953" s="65"/>
      <c r="AE953" s="65"/>
      <c r="AG953" s="93"/>
      <c r="AN953" s="65"/>
      <c r="AO953" s="65"/>
      <c r="AP953" s="65"/>
      <c r="AQ953" s="65"/>
      <c r="AR953" s="65"/>
      <c r="AS953" s="65"/>
      <c r="AT953" s="65"/>
      <c r="AU953" s="65"/>
      <c r="AV953" s="65"/>
    </row>
    <row r="954" spans="3:64">
      <c r="C954" s="8"/>
      <c r="D954" s="8"/>
      <c r="AA954" s="65"/>
      <c r="AB954" s="65"/>
      <c r="AC954" s="65"/>
      <c r="AD954" s="65"/>
      <c r="AE954" s="65"/>
      <c r="AG954" s="93"/>
      <c r="AN954" s="65"/>
      <c r="AO954" s="65"/>
      <c r="AP954" s="65"/>
      <c r="AQ954" s="65"/>
      <c r="AR954" s="65"/>
      <c r="AS954" s="65"/>
      <c r="AT954" s="65"/>
      <c r="AU954" s="65"/>
    </row>
    <row r="955" spans="3:64">
      <c r="C955" s="8"/>
      <c r="D955" s="8"/>
      <c r="AA955" s="65"/>
      <c r="AB955" s="65"/>
      <c r="AC955" s="65"/>
      <c r="AD955" s="65"/>
      <c r="AE955" s="65"/>
      <c r="AG955" s="93"/>
      <c r="AN955" s="65"/>
      <c r="AO955" s="65"/>
      <c r="AP955" s="65"/>
      <c r="AQ955" s="65"/>
      <c r="AR955" s="65"/>
      <c r="AS955" s="65"/>
      <c r="AT955" s="65"/>
      <c r="AU955" s="65"/>
    </row>
    <row r="956" spans="3:64">
      <c r="C956" s="8"/>
      <c r="D956" s="8"/>
      <c r="AA956" s="65"/>
      <c r="AB956" s="65"/>
      <c r="AC956" s="65"/>
      <c r="AD956" s="65"/>
      <c r="AE956" s="65"/>
      <c r="AG956" s="93"/>
      <c r="AN956" s="65"/>
      <c r="AO956" s="65"/>
      <c r="AP956" s="65"/>
      <c r="AQ956" s="65"/>
      <c r="AR956" s="65"/>
      <c r="AS956" s="65"/>
      <c r="AT956" s="65"/>
      <c r="AU956" s="65"/>
    </row>
    <row r="957" spans="3:64">
      <c r="C957" s="8"/>
      <c r="D957" s="8"/>
      <c r="AA957" s="65"/>
      <c r="AB957" s="65"/>
      <c r="AC957" s="65"/>
      <c r="AD957" s="65"/>
      <c r="AE957" s="65"/>
      <c r="AG957" s="93"/>
      <c r="AN957" s="65"/>
      <c r="AO957" s="65"/>
      <c r="AP957" s="65"/>
      <c r="AQ957" s="65"/>
      <c r="AR957" s="65"/>
      <c r="AS957" s="65"/>
      <c r="AT957" s="65"/>
      <c r="AU957" s="65"/>
    </row>
    <row r="958" spans="3:64">
      <c r="C958" s="8"/>
      <c r="D958" s="8"/>
      <c r="AA958" s="65"/>
      <c r="AB958" s="65"/>
      <c r="AC958" s="65"/>
      <c r="AD958" s="65"/>
      <c r="AE958" s="65"/>
      <c r="AG958" s="93"/>
      <c r="AN958" s="65"/>
      <c r="AO958" s="65"/>
      <c r="AP958" s="65"/>
      <c r="AQ958" s="65"/>
      <c r="AR958" s="65"/>
      <c r="AS958" s="65"/>
      <c r="AT958" s="65"/>
      <c r="AU958" s="65"/>
    </row>
    <row r="959" spans="3:64">
      <c r="C959" s="8"/>
      <c r="D959" s="8"/>
      <c r="AA959" s="65"/>
      <c r="AB959" s="65"/>
      <c r="AC959" s="65"/>
      <c r="AD959" s="65"/>
      <c r="AE959" s="65"/>
      <c r="AG959" s="93"/>
      <c r="AN959" s="65"/>
      <c r="AO959" s="65"/>
      <c r="AP959" s="65"/>
      <c r="AQ959" s="65"/>
      <c r="AR959" s="65"/>
      <c r="AS959" s="65"/>
      <c r="AT959" s="65"/>
      <c r="AU959" s="65"/>
      <c r="AV959" s="65"/>
    </row>
    <row r="960" spans="3:64">
      <c r="C960" s="8"/>
      <c r="D960" s="8"/>
      <c r="AA960" s="65"/>
      <c r="AB960" s="65"/>
      <c r="AC960" s="65"/>
      <c r="AD960" s="65"/>
      <c r="AE960" s="65"/>
      <c r="AG960" s="93"/>
      <c r="AN960" s="65"/>
      <c r="AO960" s="65"/>
      <c r="AP960" s="65"/>
      <c r="AQ960" s="65"/>
      <c r="AR960" s="65"/>
      <c r="AS960" s="65"/>
      <c r="AT960" s="65"/>
      <c r="AU960" s="65"/>
    </row>
    <row r="961" spans="3:48">
      <c r="C961" s="8"/>
      <c r="D961" s="8"/>
      <c r="AA961" s="65"/>
      <c r="AB961" s="65"/>
      <c r="AC961" s="65"/>
      <c r="AD961" s="65"/>
      <c r="AE961" s="65"/>
      <c r="AG961" s="93"/>
      <c r="AN961" s="65"/>
      <c r="AO961" s="65"/>
      <c r="AP961" s="65"/>
      <c r="AQ961" s="65"/>
      <c r="AR961" s="65"/>
      <c r="AS961" s="65"/>
      <c r="AT961" s="65"/>
      <c r="AU961" s="65"/>
    </row>
    <row r="962" spans="3:48">
      <c r="C962" s="8"/>
      <c r="D962" s="8"/>
      <c r="AA962" s="65"/>
      <c r="AB962" s="65"/>
      <c r="AC962" s="65"/>
      <c r="AD962" s="65"/>
      <c r="AE962" s="65"/>
      <c r="AG962" s="93"/>
      <c r="AN962" s="65"/>
      <c r="AO962" s="65"/>
      <c r="AP962" s="65"/>
      <c r="AQ962" s="65"/>
      <c r="AR962" s="65"/>
      <c r="AS962" s="65"/>
      <c r="AT962" s="65"/>
      <c r="AU962" s="65"/>
    </row>
    <row r="963" spans="3:48">
      <c r="C963" s="8"/>
      <c r="D963" s="8"/>
      <c r="AA963" s="65"/>
      <c r="AB963" s="65"/>
      <c r="AC963" s="65"/>
      <c r="AD963" s="65"/>
      <c r="AE963" s="65"/>
      <c r="AG963" s="93"/>
      <c r="AN963" s="65"/>
      <c r="AO963" s="65"/>
      <c r="AP963" s="65"/>
      <c r="AQ963" s="65"/>
      <c r="AR963" s="65"/>
      <c r="AS963" s="65"/>
      <c r="AT963" s="65"/>
      <c r="AU963" s="65"/>
    </row>
    <row r="964" spans="3:48">
      <c r="C964" s="8"/>
      <c r="D964" s="8"/>
      <c r="AA964" s="65"/>
      <c r="AB964" s="65"/>
      <c r="AC964" s="65"/>
      <c r="AD964" s="65"/>
      <c r="AE964" s="65"/>
      <c r="AG964" s="93"/>
      <c r="AN964" s="65"/>
      <c r="AO964" s="65"/>
      <c r="AP964" s="65"/>
      <c r="AQ964" s="65"/>
      <c r="AR964" s="65"/>
      <c r="AS964" s="65"/>
      <c r="AT964" s="65"/>
      <c r="AU964" s="65"/>
    </row>
    <row r="965" spans="3:48">
      <c r="C965" s="8"/>
      <c r="D965" s="8"/>
      <c r="AA965" s="65"/>
      <c r="AB965" s="65"/>
      <c r="AC965" s="65"/>
      <c r="AD965" s="65"/>
      <c r="AE965" s="65"/>
      <c r="AG965" s="93"/>
      <c r="AN965" s="65"/>
      <c r="AO965" s="65"/>
      <c r="AP965" s="65"/>
      <c r="AQ965" s="65"/>
      <c r="AR965" s="65"/>
      <c r="AS965" s="65"/>
      <c r="AT965" s="65"/>
      <c r="AU965" s="65"/>
    </row>
    <row r="966" spans="3:48">
      <c r="C966" s="8"/>
      <c r="D966" s="8"/>
      <c r="AA966" s="65"/>
      <c r="AB966" s="65"/>
      <c r="AC966" s="65"/>
      <c r="AD966" s="65"/>
      <c r="AE966" s="65"/>
      <c r="AG966" s="93"/>
      <c r="AN966" s="65"/>
      <c r="AO966" s="65"/>
      <c r="AP966" s="65"/>
      <c r="AQ966" s="65"/>
      <c r="AR966" s="65"/>
      <c r="AS966" s="65"/>
      <c r="AT966" s="65"/>
      <c r="AU966" s="65"/>
    </row>
    <row r="967" spans="3:48">
      <c r="C967" s="8"/>
      <c r="D967" s="8"/>
      <c r="AA967" s="65"/>
      <c r="AB967" s="65"/>
      <c r="AC967" s="65"/>
      <c r="AD967" s="65"/>
      <c r="AE967" s="65"/>
      <c r="AG967" s="93"/>
      <c r="AN967" s="65"/>
      <c r="AO967" s="65"/>
      <c r="AP967" s="65"/>
      <c r="AQ967" s="65"/>
      <c r="AR967" s="65"/>
      <c r="AS967" s="65"/>
      <c r="AT967" s="65"/>
      <c r="AU967" s="65"/>
    </row>
    <row r="968" spans="3:48">
      <c r="C968" s="8"/>
      <c r="D968" s="8"/>
      <c r="AA968" s="65"/>
      <c r="AB968" s="65"/>
      <c r="AC968" s="65"/>
      <c r="AD968" s="65"/>
      <c r="AE968" s="65"/>
      <c r="AG968" s="93"/>
      <c r="AN968" s="65"/>
      <c r="AO968" s="65"/>
      <c r="AP968" s="65"/>
      <c r="AQ968" s="65"/>
      <c r="AR968" s="65"/>
      <c r="AS968" s="65"/>
      <c r="AT968" s="65"/>
      <c r="AU968" s="65"/>
    </row>
    <row r="969" spans="3:48">
      <c r="C969" s="8"/>
      <c r="D969" s="8"/>
      <c r="AA969" s="65"/>
      <c r="AB969" s="65"/>
      <c r="AC969" s="65"/>
      <c r="AD969" s="65"/>
      <c r="AE969" s="65"/>
      <c r="AG969" s="93"/>
      <c r="AN969" s="65"/>
      <c r="AO969" s="65"/>
      <c r="AP969" s="65"/>
      <c r="AQ969" s="65"/>
      <c r="AR969" s="65"/>
      <c r="AS969" s="65"/>
      <c r="AT969" s="65"/>
      <c r="AU969" s="65"/>
    </row>
    <row r="970" spans="3:48">
      <c r="C970" s="8"/>
      <c r="D970" s="8"/>
      <c r="AA970" s="65"/>
      <c r="AB970" s="65"/>
      <c r="AC970" s="65"/>
      <c r="AD970" s="65"/>
      <c r="AE970" s="65"/>
      <c r="AG970" s="93"/>
      <c r="AN970" s="65"/>
      <c r="AO970" s="65"/>
      <c r="AP970" s="65"/>
      <c r="AQ970" s="65"/>
      <c r="AR970" s="65"/>
      <c r="AS970" s="65"/>
      <c r="AT970" s="65"/>
      <c r="AU970" s="65"/>
      <c r="AV970" s="65"/>
    </row>
    <row r="971" spans="3:48">
      <c r="C971" s="8"/>
      <c r="D971" s="8"/>
      <c r="AA971" s="65"/>
      <c r="AB971" s="65"/>
      <c r="AC971" s="65"/>
      <c r="AD971" s="65"/>
      <c r="AE971" s="65"/>
      <c r="AG971" s="93"/>
      <c r="AN971" s="65"/>
      <c r="AO971" s="65"/>
      <c r="AP971" s="65"/>
      <c r="AQ971" s="65"/>
      <c r="AR971" s="65"/>
      <c r="AS971" s="65"/>
      <c r="AT971" s="65"/>
      <c r="AU971" s="65"/>
    </row>
    <row r="972" spans="3:48">
      <c r="C972" s="8"/>
      <c r="D972" s="8"/>
      <c r="AA972" s="65"/>
      <c r="AB972" s="65"/>
      <c r="AC972" s="65"/>
      <c r="AD972" s="65"/>
      <c r="AE972" s="65"/>
      <c r="AG972" s="93"/>
      <c r="AN972" s="65"/>
      <c r="AO972" s="65"/>
      <c r="AP972" s="65"/>
      <c r="AQ972" s="65"/>
      <c r="AR972" s="65"/>
      <c r="AS972" s="65"/>
      <c r="AT972" s="65"/>
      <c r="AU972" s="65"/>
    </row>
    <row r="973" spans="3:48">
      <c r="C973" s="8"/>
      <c r="D973" s="8"/>
      <c r="AA973" s="65"/>
      <c r="AB973" s="65"/>
      <c r="AC973" s="65"/>
      <c r="AD973" s="65"/>
      <c r="AE973" s="65"/>
      <c r="AG973" s="93"/>
      <c r="AN973" s="65"/>
      <c r="AO973" s="65"/>
      <c r="AP973" s="65"/>
      <c r="AQ973" s="65"/>
      <c r="AR973" s="65"/>
      <c r="AS973" s="65"/>
      <c r="AT973" s="65"/>
      <c r="AU973" s="65"/>
    </row>
    <row r="974" spans="3:48">
      <c r="C974" s="8"/>
      <c r="D974" s="8"/>
      <c r="AA974" s="65"/>
      <c r="AB974" s="65"/>
      <c r="AC974" s="65"/>
      <c r="AD974" s="65"/>
      <c r="AE974" s="65"/>
      <c r="AG974" s="93"/>
      <c r="AN974" s="65"/>
      <c r="AO974" s="65"/>
      <c r="AP974" s="65"/>
      <c r="AQ974" s="65"/>
      <c r="AR974" s="65"/>
      <c r="AS974" s="65"/>
      <c r="AT974" s="65"/>
      <c r="AU974" s="65"/>
    </row>
    <row r="975" spans="3:48">
      <c r="C975" s="8"/>
      <c r="D975" s="8"/>
      <c r="AA975" s="65"/>
      <c r="AB975" s="65"/>
      <c r="AC975" s="65"/>
      <c r="AD975" s="65"/>
      <c r="AE975" s="65"/>
      <c r="AG975" s="93"/>
      <c r="AN975" s="65"/>
      <c r="AO975" s="65"/>
      <c r="AP975" s="65"/>
      <c r="AQ975" s="65"/>
      <c r="AR975" s="65"/>
      <c r="AS975" s="65"/>
      <c r="AT975" s="65"/>
      <c r="AU975" s="65"/>
    </row>
    <row r="976" spans="3:48">
      <c r="C976" s="8"/>
      <c r="D976" s="8"/>
      <c r="AA976" s="65"/>
      <c r="AB976" s="65"/>
      <c r="AC976" s="65"/>
      <c r="AD976" s="65"/>
      <c r="AE976" s="65"/>
      <c r="AG976" s="93"/>
      <c r="AN976" s="65"/>
      <c r="AO976" s="65"/>
      <c r="AP976" s="65"/>
      <c r="AQ976" s="65"/>
      <c r="AR976" s="65"/>
      <c r="AS976" s="65"/>
      <c r="AT976" s="65"/>
      <c r="AU976" s="65"/>
      <c r="AV976" s="65"/>
    </row>
    <row r="977" spans="3:64">
      <c r="C977" s="8"/>
      <c r="D977" s="8"/>
      <c r="AA977" s="65"/>
      <c r="AB977" s="65"/>
      <c r="AC977" s="65"/>
      <c r="AD977" s="65"/>
      <c r="AE977" s="65"/>
      <c r="AG977" s="93"/>
      <c r="AN977" s="65"/>
      <c r="AO977" s="65"/>
      <c r="AP977" s="65"/>
      <c r="AQ977" s="65"/>
      <c r="AR977" s="65"/>
      <c r="AS977" s="65"/>
      <c r="AT977" s="65"/>
      <c r="AU977" s="65"/>
    </row>
    <row r="978" spans="3:64">
      <c r="C978" s="8"/>
      <c r="D978" s="8"/>
      <c r="AA978" s="65"/>
      <c r="AB978" s="65"/>
      <c r="AC978" s="65"/>
      <c r="AD978" s="65"/>
      <c r="AE978" s="65"/>
      <c r="AG978" s="93"/>
      <c r="AN978" s="65"/>
      <c r="AO978" s="65"/>
      <c r="AP978" s="65"/>
      <c r="AQ978" s="65"/>
      <c r="AR978" s="65"/>
      <c r="AS978" s="65"/>
      <c r="AT978" s="65"/>
      <c r="AU978" s="65"/>
    </row>
    <row r="979" spans="3:64">
      <c r="C979" s="8"/>
      <c r="D979" s="8"/>
      <c r="AA979" s="65"/>
      <c r="AB979" s="65"/>
      <c r="AC979" s="65"/>
      <c r="AD979" s="65"/>
      <c r="AE979" s="65"/>
      <c r="AG979" s="93"/>
      <c r="AN979" s="65"/>
      <c r="AO979" s="65"/>
      <c r="AP979" s="65"/>
      <c r="AQ979" s="65"/>
      <c r="AR979" s="65"/>
      <c r="AS979" s="65"/>
      <c r="AT979" s="65"/>
      <c r="AU979" s="65"/>
    </row>
    <row r="980" spans="3:64">
      <c r="C980" s="8"/>
      <c r="D980" s="8"/>
      <c r="AA980" s="65"/>
      <c r="AB980" s="65"/>
      <c r="AC980" s="65"/>
      <c r="AD980" s="65"/>
      <c r="AE980" s="65"/>
      <c r="AG980" s="93"/>
      <c r="AN980" s="65"/>
      <c r="AO980" s="65"/>
      <c r="AP980" s="65"/>
      <c r="AQ980" s="65"/>
      <c r="AR980" s="65"/>
      <c r="AS980" s="65"/>
      <c r="AT980" s="65"/>
      <c r="AU980" s="65"/>
    </row>
    <row r="981" spans="3:64">
      <c r="C981" s="8"/>
      <c r="D981" s="8"/>
      <c r="AA981" s="65"/>
      <c r="AB981" s="65"/>
      <c r="AC981" s="65"/>
      <c r="AD981" s="65"/>
      <c r="AE981" s="65"/>
      <c r="AG981" s="93"/>
      <c r="AN981" s="65"/>
      <c r="AO981" s="65"/>
      <c r="AP981" s="65"/>
      <c r="AQ981" s="65"/>
      <c r="AR981" s="65"/>
      <c r="AS981" s="65"/>
      <c r="AT981" s="65"/>
      <c r="AU981" s="65"/>
    </row>
    <row r="982" spans="3:64">
      <c r="C982" s="8"/>
      <c r="D982" s="8"/>
      <c r="AA982" s="65"/>
      <c r="AB982" s="65"/>
      <c r="AC982" s="65"/>
      <c r="AD982" s="65"/>
      <c r="AE982" s="65"/>
      <c r="AG982" s="93"/>
      <c r="AN982" s="65"/>
      <c r="AO982" s="65"/>
      <c r="AP982" s="65"/>
      <c r="AQ982" s="65"/>
      <c r="AR982" s="65"/>
      <c r="AS982" s="65"/>
      <c r="AT982" s="65"/>
      <c r="AU982" s="65"/>
    </row>
    <row r="983" spans="3:64">
      <c r="C983" s="8"/>
      <c r="D983" s="8"/>
      <c r="AA983" s="65"/>
      <c r="AB983" s="65"/>
      <c r="AC983" s="65"/>
      <c r="AD983" s="65"/>
      <c r="AE983" s="65"/>
      <c r="AG983" s="93"/>
      <c r="AN983" s="65"/>
      <c r="AO983" s="65"/>
      <c r="AP983" s="65"/>
      <c r="AQ983" s="65"/>
      <c r="AR983" s="65"/>
      <c r="AS983" s="65"/>
      <c r="AT983" s="65"/>
      <c r="AU983" s="65"/>
    </row>
    <row r="984" spans="3:64">
      <c r="C984" s="8"/>
      <c r="D984" s="8"/>
      <c r="AA984" s="65"/>
      <c r="AB984" s="65"/>
      <c r="AC984" s="65"/>
      <c r="AD984" s="65"/>
      <c r="AE984" s="65"/>
      <c r="AG984" s="93"/>
      <c r="AN984" s="65"/>
      <c r="AO984" s="65"/>
      <c r="AP984" s="65"/>
      <c r="AQ984" s="65"/>
      <c r="AR984" s="65"/>
      <c r="AS984" s="65"/>
      <c r="AT984" s="65"/>
      <c r="AU984" s="65"/>
    </row>
    <row r="985" spans="3:64">
      <c r="C985" s="8"/>
      <c r="D985" s="8"/>
      <c r="AA985" s="65"/>
      <c r="AB985" s="65"/>
      <c r="AC985" s="65"/>
      <c r="AD985" s="65"/>
      <c r="AE985" s="65"/>
      <c r="AG985" s="93"/>
      <c r="AN985" s="65"/>
      <c r="AO985" s="65"/>
      <c r="AP985" s="65"/>
      <c r="AQ985" s="65"/>
      <c r="AR985" s="65"/>
      <c r="AS985" s="65"/>
      <c r="AT985" s="65"/>
      <c r="AU985" s="65"/>
    </row>
    <row r="986" spans="3:64">
      <c r="C986" s="8"/>
      <c r="D986" s="8"/>
      <c r="AA986" s="65"/>
      <c r="AB986" s="65"/>
      <c r="AC986" s="65"/>
      <c r="AD986" s="65"/>
      <c r="AE986" s="65"/>
      <c r="AG986" s="93"/>
      <c r="AN986" s="65"/>
      <c r="AO986" s="65"/>
      <c r="AP986" s="65"/>
      <c r="AQ986" s="65"/>
      <c r="AR986" s="65"/>
      <c r="AS986" s="65"/>
      <c r="AT986" s="65"/>
      <c r="AU986" s="65"/>
    </row>
    <row r="987" spans="3:64">
      <c r="C987" s="8"/>
      <c r="D987" s="8"/>
      <c r="AA987" s="65"/>
      <c r="AB987" s="65"/>
      <c r="AC987" s="65"/>
      <c r="AD987" s="65"/>
      <c r="AE987" s="65"/>
      <c r="AG987" s="93"/>
      <c r="AN987" s="65"/>
      <c r="AO987" s="65"/>
      <c r="AP987" s="65"/>
      <c r="AQ987" s="65"/>
      <c r="AR987" s="65"/>
      <c r="AS987" s="65"/>
      <c r="AT987" s="65"/>
      <c r="AU987" s="65"/>
    </row>
    <row r="988" spans="3:64">
      <c r="C988" s="8"/>
      <c r="D988" s="8"/>
      <c r="AA988" s="65"/>
      <c r="AB988" s="65"/>
      <c r="AC988" s="65"/>
      <c r="AD988" s="65"/>
      <c r="AE988" s="65"/>
      <c r="AG988" s="93"/>
      <c r="AN988" s="65"/>
      <c r="AO988" s="65"/>
      <c r="AP988" s="65"/>
      <c r="AQ988" s="65"/>
      <c r="AR988" s="65"/>
      <c r="AS988" s="65"/>
      <c r="AT988" s="65"/>
      <c r="AU988" s="65"/>
    </row>
    <row r="989" spans="3:64">
      <c r="C989" s="8"/>
      <c r="D989" s="8"/>
      <c r="AA989" s="65"/>
      <c r="AB989" s="65"/>
      <c r="AC989" s="65"/>
      <c r="AD989" s="65"/>
      <c r="AE989" s="65"/>
      <c r="AG989" s="93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</row>
    <row r="990" spans="3:64">
      <c r="C990" s="8"/>
      <c r="D990" s="8"/>
      <c r="AA990" s="65"/>
      <c r="AB990" s="65"/>
      <c r="AC990" s="65"/>
      <c r="AD990" s="65"/>
      <c r="AE990" s="65"/>
      <c r="AG990" s="93"/>
      <c r="AN990" s="65"/>
      <c r="AO990" s="65"/>
      <c r="AP990" s="65"/>
      <c r="AQ990" s="65"/>
      <c r="AR990" s="65"/>
      <c r="AS990" s="65"/>
      <c r="AT990" s="65"/>
      <c r="AU990" s="65"/>
    </row>
    <row r="991" spans="3:64">
      <c r="C991" s="8"/>
      <c r="D991" s="8"/>
      <c r="AA991" s="65"/>
      <c r="AB991" s="65"/>
      <c r="AC991" s="65"/>
      <c r="AD991" s="65"/>
      <c r="AE991" s="65"/>
      <c r="AG991" s="93"/>
      <c r="AN991" s="65"/>
      <c r="AO991" s="65"/>
      <c r="AP991" s="65"/>
      <c r="AQ991" s="65"/>
      <c r="AR991" s="65"/>
      <c r="AS991" s="65"/>
      <c r="AT991" s="65"/>
      <c r="AU991" s="65"/>
    </row>
    <row r="992" spans="3:64">
      <c r="C992" s="8"/>
      <c r="D992" s="8"/>
      <c r="AA992" s="65"/>
      <c r="AB992" s="65"/>
      <c r="AC992" s="65"/>
      <c r="AD992" s="65"/>
      <c r="AE992" s="65"/>
      <c r="AG992" s="93"/>
      <c r="AN992" s="65"/>
      <c r="AO992" s="65"/>
      <c r="AP992" s="65"/>
      <c r="AQ992" s="65"/>
      <c r="AR992" s="65"/>
      <c r="AS992" s="65"/>
      <c r="AT992" s="65"/>
      <c r="AU992" s="65"/>
    </row>
    <row r="993" spans="3:64">
      <c r="C993" s="8"/>
      <c r="D993" s="8"/>
      <c r="AA993" s="65"/>
      <c r="AB993" s="65"/>
      <c r="AC993" s="65"/>
      <c r="AD993" s="65"/>
      <c r="AE993" s="65"/>
      <c r="AG993" s="93"/>
      <c r="AN993" s="65"/>
      <c r="AO993" s="65"/>
      <c r="AP993" s="65"/>
      <c r="AQ993" s="65"/>
      <c r="AR993" s="65"/>
      <c r="AS993" s="65"/>
      <c r="AT993" s="65"/>
      <c r="AU993" s="65"/>
    </row>
    <row r="994" spans="3:64">
      <c r="C994" s="8"/>
      <c r="D994" s="8"/>
      <c r="AA994" s="65"/>
      <c r="AB994" s="65"/>
      <c r="AC994" s="65"/>
      <c r="AD994" s="65"/>
      <c r="AE994" s="65"/>
      <c r="AG994" s="93"/>
      <c r="AN994" s="65"/>
      <c r="AO994" s="65"/>
      <c r="AP994" s="65"/>
      <c r="AQ994" s="65"/>
      <c r="AR994" s="65"/>
      <c r="AS994" s="65"/>
      <c r="AT994" s="65"/>
      <c r="AU994" s="65"/>
    </row>
    <row r="995" spans="3:64">
      <c r="C995" s="8"/>
      <c r="D995" s="8"/>
      <c r="AA995" s="65"/>
      <c r="AB995" s="65"/>
      <c r="AC995" s="65"/>
      <c r="AD995" s="65"/>
      <c r="AE995" s="65"/>
      <c r="AG995" s="93"/>
      <c r="AN995" s="65"/>
      <c r="AO995" s="65"/>
      <c r="AP995" s="65"/>
      <c r="AQ995" s="65"/>
      <c r="AR995" s="65"/>
      <c r="AS995" s="65"/>
      <c r="AT995" s="65"/>
      <c r="AU995" s="65"/>
    </row>
    <row r="996" spans="3:64">
      <c r="C996" s="8"/>
      <c r="D996" s="8"/>
      <c r="AA996" s="65"/>
      <c r="AB996" s="65"/>
      <c r="AC996" s="65"/>
      <c r="AD996" s="65"/>
      <c r="AE996" s="65"/>
      <c r="AG996" s="93"/>
      <c r="AN996" s="65"/>
      <c r="AO996" s="65"/>
      <c r="AP996" s="65"/>
      <c r="AQ996" s="65"/>
      <c r="AR996" s="65"/>
      <c r="AS996" s="65"/>
      <c r="AT996" s="65"/>
      <c r="AU996" s="65"/>
    </row>
    <row r="997" spans="3:64">
      <c r="C997" s="8"/>
      <c r="D997" s="8"/>
      <c r="AA997" s="65"/>
      <c r="AB997" s="65"/>
      <c r="AC997" s="65"/>
      <c r="AD997" s="65"/>
      <c r="AE997" s="65"/>
      <c r="AG997" s="93"/>
      <c r="AN997" s="65"/>
      <c r="AO997" s="65"/>
      <c r="AP997" s="65"/>
      <c r="AQ997" s="65"/>
      <c r="AR997" s="65"/>
      <c r="AS997" s="65"/>
      <c r="AT997" s="65"/>
      <c r="AU997" s="65"/>
    </row>
    <row r="998" spans="3:64">
      <c r="C998" s="8"/>
      <c r="D998" s="8"/>
      <c r="AA998" s="65"/>
      <c r="AB998" s="65"/>
      <c r="AC998" s="65"/>
      <c r="AD998" s="65"/>
      <c r="AE998" s="65"/>
      <c r="AG998" s="93"/>
      <c r="AN998" s="65"/>
      <c r="AO998" s="65"/>
      <c r="AP998" s="65"/>
      <c r="AQ998" s="65"/>
      <c r="AR998" s="65"/>
      <c r="AS998" s="65"/>
      <c r="AT998" s="65"/>
      <c r="AU998" s="65"/>
    </row>
    <row r="999" spans="3:64">
      <c r="C999" s="8"/>
      <c r="D999" s="8"/>
      <c r="AA999" s="65"/>
      <c r="AB999" s="65"/>
      <c r="AC999" s="65"/>
      <c r="AD999" s="65"/>
      <c r="AE999" s="65"/>
      <c r="AG999" s="93"/>
      <c r="AN999" s="65"/>
      <c r="AO999" s="65"/>
      <c r="AP999" s="65"/>
      <c r="AQ999" s="65"/>
      <c r="AR999" s="65"/>
      <c r="AS999" s="65"/>
      <c r="AT999" s="65"/>
      <c r="AU999" s="65"/>
    </row>
    <row r="1000" spans="3:64">
      <c r="C1000" s="8"/>
      <c r="D1000" s="8"/>
      <c r="AA1000" s="65"/>
      <c r="AB1000" s="65"/>
      <c r="AC1000" s="65"/>
      <c r="AD1000" s="65"/>
      <c r="AE1000" s="65"/>
      <c r="AG1000" s="93"/>
      <c r="AN1000" s="65"/>
      <c r="AO1000" s="65"/>
      <c r="AP1000" s="65"/>
      <c r="AQ1000" s="65"/>
      <c r="AR1000" s="65"/>
      <c r="AS1000" s="65"/>
      <c r="AT1000" s="65"/>
      <c r="AU1000" s="65"/>
    </row>
    <row r="1001" spans="3:64">
      <c r="C1001" s="8"/>
      <c r="D1001" s="8"/>
      <c r="AA1001" s="65"/>
      <c r="AB1001" s="65"/>
      <c r="AC1001" s="65"/>
      <c r="AD1001" s="65"/>
      <c r="AE1001" s="65"/>
      <c r="AG1001" s="93"/>
      <c r="AN1001" s="65"/>
      <c r="AO1001" s="65"/>
      <c r="AP1001" s="65"/>
      <c r="AQ1001" s="65"/>
      <c r="AR1001" s="65"/>
      <c r="AS1001" s="65"/>
      <c r="AT1001" s="65"/>
      <c r="AU1001" s="65"/>
    </row>
    <row r="1002" spans="3:64">
      <c r="C1002" s="8"/>
      <c r="D1002" s="8"/>
      <c r="AA1002" s="65"/>
      <c r="AB1002" s="65"/>
      <c r="AC1002" s="65"/>
      <c r="AD1002" s="65"/>
      <c r="AE1002" s="65"/>
      <c r="AG1002" s="93"/>
      <c r="AN1002" s="65"/>
      <c r="AO1002" s="65"/>
      <c r="AP1002" s="65"/>
      <c r="AQ1002" s="65"/>
      <c r="AR1002" s="65"/>
      <c r="AS1002" s="65"/>
      <c r="AT1002" s="65"/>
      <c r="AU1002" s="65"/>
    </row>
    <row r="1003" spans="3:64">
      <c r="C1003" s="8"/>
      <c r="D1003" s="8"/>
      <c r="AA1003" s="65"/>
      <c r="AB1003" s="65"/>
      <c r="AC1003" s="65"/>
      <c r="AD1003" s="65"/>
      <c r="AE1003" s="65"/>
      <c r="AG1003" s="93"/>
      <c r="AN1003" s="65"/>
      <c r="AO1003" s="65"/>
      <c r="AP1003" s="65"/>
      <c r="AQ1003" s="65"/>
      <c r="AR1003" s="65"/>
      <c r="AS1003" s="65"/>
      <c r="AT1003" s="65"/>
      <c r="AU1003" s="65"/>
    </row>
    <row r="1004" spans="3:64">
      <c r="C1004" s="8"/>
      <c r="D1004" s="8"/>
      <c r="AA1004" s="65"/>
      <c r="AB1004" s="65"/>
      <c r="AC1004" s="65"/>
      <c r="AD1004" s="65"/>
      <c r="AE1004" s="65"/>
      <c r="AG1004" s="93"/>
      <c r="AN1004" s="65"/>
      <c r="AO1004" s="65"/>
      <c r="AP1004" s="65"/>
      <c r="AQ1004" s="65"/>
      <c r="AR1004" s="65"/>
      <c r="AS1004" s="65"/>
      <c r="AT1004" s="65"/>
      <c r="AU1004" s="65"/>
    </row>
    <row r="1005" spans="3:64">
      <c r="C1005" s="8"/>
      <c r="D1005" s="8"/>
      <c r="AA1005" s="65"/>
      <c r="AB1005" s="65"/>
      <c r="AC1005" s="65"/>
      <c r="AD1005" s="65"/>
      <c r="AE1005" s="65"/>
      <c r="AG1005" s="93"/>
      <c r="AN1005" s="65"/>
      <c r="AO1005" s="65"/>
      <c r="AP1005" s="65"/>
      <c r="AQ1005" s="65"/>
      <c r="AR1005" s="65"/>
      <c r="AS1005" s="65"/>
      <c r="AT1005" s="65"/>
      <c r="AU1005" s="65"/>
    </row>
    <row r="1006" spans="3:64">
      <c r="C1006" s="8"/>
      <c r="D1006" s="8"/>
      <c r="AA1006" s="65"/>
      <c r="AB1006" s="65"/>
      <c r="AC1006" s="65"/>
      <c r="AD1006" s="65"/>
      <c r="AE1006" s="65"/>
      <c r="AG1006" s="93"/>
      <c r="AN1006" s="65"/>
      <c r="AO1006" s="65"/>
      <c r="AP1006" s="65"/>
      <c r="AQ1006" s="65"/>
      <c r="AR1006" s="65"/>
      <c r="AS1006" s="65"/>
      <c r="AT1006" s="65"/>
      <c r="AU1006" s="65"/>
    </row>
    <row r="1007" spans="3:64">
      <c r="C1007" s="8"/>
      <c r="D1007" s="8"/>
      <c r="AA1007" s="65"/>
      <c r="AB1007" s="65"/>
      <c r="AC1007" s="65"/>
      <c r="AD1007" s="65"/>
      <c r="AE1007" s="65"/>
      <c r="AG1007" s="93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</row>
    <row r="1008" spans="3:64">
      <c r="C1008" s="8"/>
      <c r="D1008" s="8"/>
      <c r="AA1008" s="65"/>
      <c r="AB1008" s="65"/>
      <c r="AC1008" s="65"/>
      <c r="AD1008" s="65"/>
      <c r="AE1008" s="65"/>
      <c r="AG1008" s="93"/>
      <c r="AN1008" s="65"/>
      <c r="AO1008" s="65"/>
      <c r="AP1008" s="65"/>
      <c r="AQ1008" s="65"/>
      <c r="AR1008" s="65"/>
      <c r="AS1008" s="65"/>
      <c r="AT1008" s="65"/>
      <c r="AU1008" s="65"/>
    </row>
    <row r="1009" spans="3:47">
      <c r="C1009" s="8"/>
      <c r="D1009" s="8"/>
      <c r="AA1009" s="65"/>
      <c r="AB1009" s="65"/>
      <c r="AC1009" s="65"/>
      <c r="AD1009" s="65"/>
      <c r="AE1009" s="65"/>
      <c r="AG1009" s="93"/>
      <c r="AN1009" s="65"/>
      <c r="AO1009" s="65"/>
      <c r="AP1009" s="65"/>
      <c r="AQ1009" s="65"/>
      <c r="AR1009" s="65"/>
      <c r="AS1009" s="65"/>
      <c r="AT1009" s="65"/>
      <c r="AU1009" s="65"/>
    </row>
    <row r="1010" spans="3:47">
      <c r="C1010" s="8"/>
      <c r="D1010" s="8"/>
      <c r="AA1010" s="65"/>
      <c r="AB1010" s="65"/>
      <c r="AC1010" s="65"/>
      <c r="AD1010" s="65"/>
      <c r="AE1010" s="65"/>
      <c r="AG1010" s="93"/>
      <c r="AN1010" s="65"/>
      <c r="AO1010" s="65"/>
      <c r="AP1010" s="65"/>
      <c r="AQ1010" s="65"/>
      <c r="AR1010" s="65"/>
      <c r="AS1010" s="65"/>
      <c r="AT1010" s="65"/>
      <c r="AU1010" s="65"/>
    </row>
    <row r="1011" spans="3:47">
      <c r="C1011" s="8"/>
      <c r="D1011" s="8"/>
      <c r="AA1011" s="65"/>
      <c r="AB1011" s="65"/>
      <c r="AC1011" s="65"/>
      <c r="AD1011" s="65"/>
      <c r="AE1011" s="65"/>
      <c r="AG1011" s="93"/>
      <c r="AN1011" s="65"/>
      <c r="AO1011" s="65"/>
      <c r="AP1011" s="65"/>
      <c r="AQ1011" s="65"/>
      <c r="AR1011" s="65"/>
      <c r="AS1011" s="65"/>
      <c r="AT1011" s="65"/>
      <c r="AU1011" s="65"/>
    </row>
    <row r="1012" spans="3:47">
      <c r="C1012" s="8"/>
      <c r="D1012" s="8"/>
      <c r="AA1012" s="65"/>
      <c r="AB1012" s="65"/>
      <c r="AC1012" s="65"/>
      <c r="AD1012" s="65"/>
      <c r="AE1012" s="65"/>
      <c r="AG1012" s="93"/>
      <c r="AN1012" s="65"/>
      <c r="AO1012" s="65"/>
      <c r="AP1012" s="65"/>
      <c r="AQ1012" s="65"/>
      <c r="AR1012" s="65"/>
      <c r="AS1012" s="65"/>
      <c r="AT1012" s="65"/>
      <c r="AU1012" s="65"/>
    </row>
    <row r="1013" spans="3:47">
      <c r="C1013" s="8"/>
      <c r="D1013" s="8"/>
      <c r="AA1013" s="65"/>
      <c r="AB1013" s="65"/>
      <c r="AC1013" s="65"/>
      <c r="AD1013" s="65"/>
      <c r="AE1013" s="65"/>
      <c r="AG1013" s="93"/>
      <c r="AN1013" s="65"/>
      <c r="AO1013" s="65"/>
      <c r="AP1013" s="65"/>
      <c r="AQ1013" s="65"/>
      <c r="AR1013" s="65"/>
      <c r="AS1013" s="65"/>
      <c r="AT1013" s="65"/>
      <c r="AU1013" s="65"/>
    </row>
    <row r="1014" spans="3:47">
      <c r="C1014" s="8"/>
      <c r="D1014" s="8"/>
      <c r="AA1014" s="65"/>
      <c r="AB1014" s="65"/>
      <c r="AC1014" s="65"/>
      <c r="AD1014" s="65"/>
      <c r="AE1014" s="65"/>
      <c r="AG1014" s="93"/>
      <c r="AN1014" s="65"/>
      <c r="AO1014" s="65"/>
      <c r="AP1014" s="65"/>
      <c r="AQ1014" s="65"/>
      <c r="AR1014" s="65"/>
      <c r="AS1014" s="65"/>
      <c r="AT1014" s="65"/>
      <c r="AU1014" s="65"/>
    </row>
    <row r="1015" spans="3:47">
      <c r="C1015" s="8"/>
      <c r="D1015" s="8"/>
      <c r="AA1015" s="65"/>
      <c r="AB1015" s="65"/>
      <c r="AC1015" s="65"/>
      <c r="AD1015" s="65"/>
      <c r="AE1015" s="65"/>
      <c r="AG1015" s="93"/>
      <c r="AN1015" s="65"/>
      <c r="AO1015" s="65"/>
      <c r="AP1015" s="65"/>
      <c r="AQ1015" s="65"/>
      <c r="AR1015" s="65"/>
      <c r="AS1015" s="65"/>
      <c r="AT1015" s="65"/>
      <c r="AU1015" s="65"/>
    </row>
    <row r="1016" spans="3:47">
      <c r="C1016" s="8"/>
      <c r="D1016" s="8"/>
      <c r="AA1016" s="65"/>
      <c r="AB1016" s="65"/>
      <c r="AC1016" s="65"/>
      <c r="AD1016" s="65"/>
      <c r="AE1016" s="65"/>
      <c r="AG1016" s="93"/>
      <c r="AN1016" s="65"/>
      <c r="AO1016" s="65"/>
      <c r="AP1016" s="65"/>
      <c r="AQ1016" s="65"/>
      <c r="AR1016" s="65"/>
      <c r="AS1016" s="65"/>
      <c r="AT1016" s="65"/>
      <c r="AU1016" s="65"/>
    </row>
    <row r="1017" spans="3:47">
      <c r="C1017" s="8"/>
      <c r="D1017" s="8"/>
      <c r="AA1017" s="65"/>
      <c r="AB1017" s="65"/>
      <c r="AC1017" s="65"/>
      <c r="AD1017" s="65"/>
      <c r="AE1017" s="65"/>
      <c r="AG1017" s="93"/>
      <c r="AN1017" s="65"/>
      <c r="AO1017" s="65"/>
      <c r="AP1017" s="65"/>
      <c r="AQ1017" s="65"/>
      <c r="AR1017" s="65"/>
      <c r="AS1017" s="65"/>
      <c r="AT1017" s="65"/>
      <c r="AU1017" s="65"/>
    </row>
    <row r="1018" spans="3:47">
      <c r="C1018" s="8"/>
      <c r="D1018" s="8"/>
      <c r="AA1018" s="65"/>
      <c r="AB1018" s="65"/>
      <c r="AC1018" s="65"/>
      <c r="AD1018" s="65"/>
      <c r="AE1018" s="65"/>
      <c r="AG1018" s="93"/>
      <c r="AN1018" s="65"/>
      <c r="AO1018" s="65"/>
      <c r="AP1018" s="65"/>
      <c r="AQ1018" s="65"/>
      <c r="AR1018" s="65"/>
      <c r="AS1018" s="65"/>
      <c r="AT1018" s="65"/>
      <c r="AU1018" s="65"/>
    </row>
    <row r="1019" spans="3:47">
      <c r="C1019" s="8"/>
      <c r="D1019" s="8"/>
      <c r="AA1019" s="65"/>
      <c r="AB1019" s="65"/>
      <c r="AC1019" s="65"/>
      <c r="AD1019" s="65"/>
      <c r="AE1019" s="65"/>
      <c r="AG1019" s="93"/>
      <c r="AN1019" s="65"/>
      <c r="AO1019" s="65"/>
      <c r="AP1019" s="65"/>
      <c r="AQ1019" s="65"/>
      <c r="AR1019" s="65"/>
      <c r="AS1019" s="65"/>
      <c r="AT1019" s="65"/>
      <c r="AU1019" s="65"/>
    </row>
    <row r="1020" spans="3:47">
      <c r="C1020" s="8"/>
      <c r="D1020" s="8"/>
      <c r="AA1020" s="65"/>
      <c r="AB1020" s="65"/>
      <c r="AC1020" s="65"/>
      <c r="AD1020" s="65"/>
      <c r="AE1020" s="65"/>
      <c r="AG1020" s="93"/>
      <c r="AN1020" s="65"/>
      <c r="AO1020" s="65"/>
      <c r="AP1020" s="65"/>
      <c r="AQ1020" s="65"/>
      <c r="AR1020" s="65"/>
      <c r="AS1020" s="65"/>
      <c r="AT1020" s="65"/>
      <c r="AU1020" s="65"/>
    </row>
    <row r="1021" spans="3:47">
      <c r="C1021" s="8"/>
      <c r="D1021" s="8"/>
      <c r="AA1021" s="65"/>
      <c r="AB1021" s="65"/>
      <c r="AC1021" s="65"/>
      <c r="AD1021" s="65"/>
      <c r="AE1021" s="65"/>
      <c r="AG1021" s="93"/>
      <c r="AN1021" s="65"/>
      <c r="AO1021" s="65"/>
      <c r="AP1021" s="65"/>
      <c r="AQ1021" s="65"/>
      <c r="AR1021" s="65"/>
      <c r="AS1021" s="65"/>
      <c r="AT1021" s="65"/>
      <c r="AU1021" s="65"/>
    </row>
    <row r="1022" spans="3:47">
      <c r="C1022" s="8"/>
      <c r="D1022" s="8"/>
      <c r="AA1022" s="65"/>
      <c r="AB1022" s="65"/>
      <c r="AC1022" s="65"/>
      <c r="AD1022" s="65"/>
      <c r="AE1022" s="65"/>
      <c r="AG1022" s="93"/>
      <c r="AN1022" s="65"/>
      <c r="AO1022" s="65"/>
      <c r="AP1022" s="65"/>
      <c r="AQ1022" s="65"/>
      <c r="AR1022" s="65"/>
      <c r="AS1022" s="65"/>
      <c r="AT1022" s="65"/>
      <c r="AU1022" s="65"/>
    </row>
    <row r="1023" spans="3:47">
      <c r="C1023" s="8"/>
      <c r="D1023" s="8"/>
      <c r="AA1023" s="65"/>
      <c r="AB1023" s="65"/>
      <c r="AC1023" s="65"/>
      <c r="AD1023" s="65"/>
      <c r="AE1023" s="65"/>
      <c r="AG1023" s="93"/>
      <c r="AN1023" s="65"/>
      <c r="AO1023" s="65"/>
      <c r="AP1023" s="65"/>
      <c r="AQ1023" s="65"/>
      <c r="AR1023" s="65"/>
      <c r="AS1023" s="65"/>
      <c r="AT1023" s="65"/>
      <c r="AU1023" s="65"/>
    </row>
    <row r="1024" spans="3:47">
      <c r="C1024" s="8"/>
      <c r="D1024" s="8"/>
      <c r="AA1024" s="65"/>
      <c r="AB1024" s="65"/>
      <c r="AC1024" s="65"/>
      <c r="AD1024" s="65"/>
      <c r="AE1024" s="65"/>
      <c r="AG1024" s="93"/>
      <c r="AN1024" s="65"/>
      <c r="AO1024" s="65"/>
      <c r="AP1024" s="65"/>
      <c r="AQ1024" s="65"/>
      <c r="AR1024" s="65"/>
      <c r="AS1024" s="65"/>
      <c r="AT1024" s="65"/>
      <c r="AU1024" s="65"/>
    </row>
    <row r="1025" spans="3:47">
      <c r="C1025" s="8"/>
      <c r="D1025" s="8"/>
      <c r="AA1025" s="65"/>
      <c r="AB1025" s="65"/>
      <c r="AC1025" s="65"/>
      <c r="AD1025" s="65"/>
      <c r="AE1025" s="65"/>
      <c r="AG1025" s="93"/>
      <c r="AN1025" s="65"/>
      <c r="AO1025" s="65"/>
      <c r="AP1025" s="65"/>
      <c r="AQ1025" s="65"/>
      <c r="AR1025" s="65"/>
      <c r="AS1025" s="65"/>
      <c r="AT1025" s="65"/>
      <c r="AU1025" s="65"/>
    </row>
    <row r="1026" spans="3:47">
      <c r="C1026" s="8"/>
      <c r="D1026" s="8"/>
      <c r="AA1026" s="65"/>
      <c r="AB1026" s="65"/>
      <c r="AC1026" s="65"/>
      <c r="AD1026" s="65"/>
      <c r="AE1026" s="65"/>
      <c r="AG1026" s="93"/>
      <c r="AN1026" s="65"/>
      <c r="AO1026" s="65"/>
      <c r="AP1026" s="65"/>
      <c r="AQ1026" s="65"/>
      <c r="AR1026" s="65"/>
      <c r="AS1026" s="65"/>
      <c r="AT1026" s="65"/>
      <c r="AU1026" s="65"/>
    </row>
    <row r="1027" spans="3:47">
      <c r="C1027" s="8"/>
      <c r="D1027" s="8"/>
      <c r="AA1027" s="65"/>
      <c r="AB1027" s="65"/>
      <c r="AC1027" s="65"/>
      <c r="AD1027" s="65"/>
      <c r="AE1027" s="65"/>
      <c r="AG1027" s="93"/>
      <c r="AN1027" s="65"/>
      <c r="AO1027" s="65"/>
      <c r="AP1027" s="65"/>
      <c r="AQ1027" s="65"/>
      <c r="AR1027" s="65"/>
      <c r="AS1027" s="65"/>
      <c r="AT1027" s="65"/>
      <c r="AU1027" s="65"/>
    </row>
    <row r="1028" spans="3:47">
      <c r="C1028" s="8"/>
      <c r="D1028" s="8"/>
      <c r="AA1028" s="65"/>
      <c r="AB1028" s="65"/>
      <c r="AC1028" s="65"/>
      <c r="AD1028" s="65"/>
      <c r="AE1028" s="65"/>
      <c r="AG1028" s="93"/>
      <c r="AN1028" s="65"/>
      <c r="AO1028" s="65"/>
      <c r="AP1028" s="65"/>
      <c r="AQ1028" s="65"/>
      <c r="AR1028" s="65"/>
      <c r="AS1028" s="65"/>
      <c r="AT1028" s="65"/>
      <c r="AU1028" s="65"/>
    </row>
    <row r="1029" spans="3:47">
      <c r="C1029" s="8"/>
      <c r="D1029" s="8"/>
      <c r="AA1029" s="65"/>
      <c r="AB1029" s="65"/>
      <c r="AC1029" s="65"/>
      <c r="AD1029" s="65"/>
      <c r="AE1029" s="65"/>
      <c r="AG1029" s="93"/>
      <c r="AN1029" s="65"/>
      <c r="AO1029" s="65"/>
      <c r="AP1029" s="65"/>
      <c r="AQ1029" s="65"/>
      <c r="AR1029" s="65"/>
      <c r="AS1029" s="65"/>
      <c r="AT1029" s="65"/>
      <c r="AU1029" s="65"/>
    </row>
    <row r="1030" spans="3:47">
      <c r="C1030" s="8"/>
      <c r="D1030" s="8"/>
      <c r="AA1030" s="65"/>
      <c r="AB1030" s="65"/>
      <c r="AC1030" s="65"/>
      <c r="AD1030" s="65"/>
      <c r="AE1030" s="65"/>
      <c r="AG1030" s="93"/>
      <c r="AN1030" s="65"/>
      <c r="AO1030" s="65"/>
      <c r="AP1030" s="65"/>
      <c r="AQ1030" s="65"/>
      <c r="AR1030" s="65"/>
      <c r="AS1030" s="65"/>
      <c r="AT1030" s="65"/>
      <c r="AU1030" s="65"/>
    </row>
    <row r="1031" spans="3:47">
      <c r="C1031" s="8"/>
      <c r="D1031" s="8"/>
      <c r="AA1031" s="65"/>
      <c r="AB1031" s="65"/>
      <c r="AC1031" s="65"/>
      <c r="AD1031" s="65"/>
      <c r="AE1031" s="65"/>
      <c r="AG1031" s="93"/>
      <c r="AN1031" s="65"/>
      <c r="AO1031" s="65"/>
      <c r="AP1031" s="65"/>
      <c r="AQ1031" s="65"/>
      <c r="AR1031" s="65"/>
      <c r="AS1031" s="65"/>
      <c r="AT1031" s="65"/>
      <c r="AU1031" s="65"/>
    </row>
    <row r="1032" spans="3:47">
      <c r="C1032" s="8"/>
      <c r="D1032" s="8"/>
      <c r="AA1032" s="65"/>
      <c r="AB1032" s="65"/>
      <c r="AC1032" s="65"/>
      <c r="AD1032" s="65"/>
      <c r="AE1032" s="65"/>
      <c r="AG1032" s="93"/>
      <c r="AN1032" s="65"/>
      <c r="AO1032" s="65"/>
      <c r="AP1032" s="65"/>
      <c r="AQ1032" s="65"/>
      <c r="AR1032" s="65"/>
      <c r="AS1032" s="65"/>
      <c r="AT1032" s="65"/>
      <c r="AU1032" s="65"/>
    </row>
    <row r="1033" spans="3:47">
      <c r="C1033" s="8"/>
      <c r="D1033" s="8"/>
      <c r="AA1033" s="65"/>
      <c r="AB1033" s="65"/>
      <c r="AC1033" s="65"/>
      <c r="AD1033" s="65"/>
      <c r="AE1033" s="65"/>
      <c r="AG1033" s="93"/>
      <c r="AN1033" s="65"/>
      <c r="AO1033" s="65"/>
      <c r="AP1033" s="65"/>
      <c r="AQ1033" s="65"/>
      <c r="AR1033" s="65"/>
      <c r="AS1033" s="65"/>
      <c r="AT1033" s="65"/>
      <c r="AU1033" s="65"/>
    </row>
    <row r="1034" spans="3:47">
      <c r="C1034" s="8"/>
      <c r="D1034" s="8"/>
      <c r="AA1034" s="65"/>
      <c r="AB1034" s="65"/>
      <c r="AC1034" s="65"/>
      <c r="AD1034" s="65"/>
      <c r="AE1034" s="65"/>
      <c r="AG1034" s="93"/>
      <c r="AN1034" s="65"/>
      <c r="AO1034" s="65"/>
      <c r="AP1034" s="65"/>
      <c r="AQ1034" s="65"/>
      <c r="AR1034" s="65"/>
      <c r="AS1034" s="65"/>
      <c r="AT1034" s="65"/>
      <c r="AU1034" s="65"/>
    </row>
    <row r="1035" spans="3:47">
      <c r="C1035" s="8"/>
      <c r="D1035" s="8"/>
      <c r="AA1035" s="65"/>
      <c r="AB1035" s="65"/>
      <c r="AC1035" s="65"/>
      <c r="AD1035" s="65"/>
      <c r="AE1035" s="65"/>
      <c r="AG1035" s="93"/>
      <c r="AN1035" s="65"/>
      <c r="AO1035" s="65"/>
      <c r="AP1035" s="65"/>
      <c r="AQ1035" s="65"/>
      <c r="AR1035" s="65"/>
      <c r="AS1035" s="65"/>
      <c r="AT1035" s="65"/>
      <c r="AU1035" s="65"/>
    </row>
    <row r="1036" spans="3:47">
      <c r="C1036" s="8"/>
      <c r="D1036" s="8"/>
      <c r="AA1036" s="65"/>
      <c r="AB1036" s="65"/>
      <c r="AC1036" s="65"/>
      <c r="AD1036" s="65"/>
      <c r="AE1036" s="65"/>
      <c r="AG1036" s="93"/>
      <c r="AN1036" s="65"/>
      <c r="AO1036" s="65"/>
      <c r="AP1036" s="65"/>
      <c r="AQ1036" s="65"/>
      <c r="AR1036" s="65"/>
      <c r="AS1036" s="65"/>
      <c r="AT1036" s="65"/>
      <c r="AU1036" s="65"/>
    </row>
    <row r="1037" spans="3:47">
      <c r="C1037" s="8"/>
      <c r="D1037" s="8"/>
      <c r="AA1037" s="65"/>
      <c r="AB1037" s="65"/>
      <c r="AC1037" s="65"/>
      <c r="AD1037" s="65"/>
      <c r="AE1037" s="65"/>
      <c r="AG1037" s="93"/>
      <c r="AN1037" s="65"/>
      <c r="AO1037" s="65"/>
      <c r="AP1037" s="65"/>
      <c r="AQ1037" s="65"/>
      <c r="AR1037" s="65"/>
      <c r="AS1037" s="65"/>
      <c r="AT1037" s="65"/>
      <c r="AU1037" s="65"/>
    </row>
    <row r="1038" spans="3:47">
      <c r="C1038" s="8"/>
      <c r="D1038" s="8"/>
      <c r="AA1038" s="65"/>
      <c r="AB1038" s="65"/>
      <c r="AC1038" s="65"/>
      <c r="AD1038" s="65"/>
      <c r="AE1038" s="65"/>
      <c r="AG1038" s="93"/>
      <c r="AN1038" s="65"/>
      <c r="AO1038" s="65"/>
      <c r="AP1038" s="65"/>
      <c r="AQ1038" s="65"/>
      <c r="AR1038" s="65"/>
      <c r="AS1038" s="65"/>
      <c r="AT1038" s="65"/>
      <c r="AU1038" s="65"/>
    </row>
    <row r="1039" spans="3:47">
      <c r="C1039" s="8"/>
      <c r="D1039" s="8"/>
      <c r="AA1039" s="65"/>
      <c r="AB1039" s="65"/>
      <c r="AC1039" s="65"/>
      <c r="AD1039" s="65"/>
      <c r="AE1039" s="65"/>
      <c r="AG1039" s="93"/>
      <c r="AN1039" s="65"/>
      <c r="AO1039" s="65"/>
      <c r="AP1039" s="65"/>
      <c r="AQ1039" s="65"/>
      <c r="AR1039" s="65"/>
      <c r="AS1039" s="65"/>
      <c r="AT1039" s="65"/>
      <c r="AU1039" s="65"/>
    </row>
    <row r="1040" spans="3:47">
      <c r="C1040" s="8"/>
      <c r="D1040" s="8"/>
      <c r="AA1040" s="65"/>
      <c r="AB1040" s="65"/>
      <c r="AC1040" s="65"/>
      <c r="AD1040" s="65"/>
      <c r="AE1040" s="65"/>
      <c r="AG1040" s="93"/>
      <c r="AN1040" s="65"/>
      <c r="AO1040" s="65"/>
      <c r="AP1040" s="65"/>
      <c r="AQ1040" s="65"/>
      <c r="AR1040" s="65"/>
      <c r="AS1040" s="65"/>
      <c r="AT1040" s="65"/>
      <c r="AU1040" s="65"/>
    </row>
    <row r="1041" spans="3:48">
      <c r="C1041" s="8"/>
      <c r="D1041" s="8"/>
      <c r="AA1041" s="65"/>
      <c r="AB1041" s="65"/>
      <c r="AC1041" s="65"/>
      <c r="AD1041" s="65"/>
      <c r="AE1041" s="65"/>
      <c r="AG1041" s="93"/>
      <c r="AN1041" s="65"/>
      <c r="AO1041" s="65"/>
      <c r="AP1041" s="65"/>
      <c r="AQ1041" s="65"/>
      <c r="AR1041" s="65"/>
      <c r="AS1041" s="65"/>
      <c r="AT1041" s="65"/>
      <c r="AU1041" s="65"/>
    </row>
    <row r="1042" spans="3:48">
      <c r="C1042" s="8"/>
      <c r="D1042" s="8"/>
      <c r="AA1042" s="65"/>
      <c r="AB1042" s="65"/>
      <c r="AC1042" s="65"/>
      <c r="AD1042" s="65"/>
      <c r="AE1042" s="65"/>
      <c r="AG1042" s="93"/>
      <c r="AN1042" s="65"/>
      <c r="AO1042" s="65"/>
      <c r="AP1042" s="65"/>
      <c r="AQ1042" s="65"/>
      <c r="AR1042" s="65"/>
      <c r="AS1042" s="65"/>
      <c r="AT1042" s="65"/>
      <c r="AU1042" s="65"/>
    </row>
    <row r="1043" spans="3:48">
      <c r="C1043" s="8"/>
      <c r="D1043" s="8"/>
      <c r="AA1043" s="65"/>
      <c r="AB1043" s="65"/>
      <c r="AC1043" s="65"/>
      <c r="AD1043" s="65"/>
      <c r="AE1043" s="65"/>
      <c r="AG1043" s="93"/>
      <c r="AN1043" s="65"/>
      <c r="AO1043" s="65"/>
      <c r="AP1043" s="65"/>
      <c r="AQ1043" s="65"/>
      <c r="AR1043" s="65"/>
      <c r="AS1043" s="65"/>
      <c r="AT1043" s="65"/>
      <c r="AU1043" s="65"/>
    </row>
    <row r="1044" spans="3:48">
      <c r="C1044" s="8"/>
      <c r="D1044" s="8"/>
      <c r="AA1044" s="65"/>
      <c r="AB1044" s="65"/>
      <c r="AC1044" s="65"/>
      <c r="AD1044" s="65"/>
      <c r="AE1044" s="65"/>
      <c r="AG1044" s="93"/>
      <c r="AN1044" s="65"/>
      <c r="AO1044" s="65"/>
      <c r="AP1044" s="65"/>
      <c r="AQ1044" s="65"/>
      <c r="AR1044" s="65"/>
      <c r="AS1044" s="65"/>
      <c r="AT1044" s="65"/>
      <c r="AU1044" s="65"/>
      <c r="AV1044" s="65"/>
    </row>
    <row r="1045" spans="3:48">
      <c r="C1045" s="8"/>
      <c r="D1045" s="8"/>
      <c r="AA1045" s="65"/>
      <c r="AB1045" s="65"/>
      <c r="AC1045" s="65"/>
      <c r="AD1045" s="65"/>
      <c r="AE1045" s="65"/>
      <c r="AG1045" s="93"/>
      <c r="AN1045" s="65"/>
      <c r="AO1045" s="65"/>
      <c r="AP1045" s="65"/>
      <c r="AQ1045" s="65"/>
      <c r="AR1045" s="65"/>
      <c r="AS1045" s="65"/>
      <c r="AT1045" s="65"/>
      <c r="AU1045" s="65"/>
      <c r="AV1045" s="65"/>
    </row>
    <row r="1046" spans="3:48">
      <c r="C1046" s="8"/>
      <c r="D1046" s="8"/>
      <c r="AA1046" s="65"/>
      <c r="AB1046" s="65"/>
      <c r="AC1046" s="65"/>
      <c r="AD1046" s="65"/>
      <c r="AE1046" s="65"/>
      <c r="AG1046" s="93"/>
      <c r="AN1046" s="65"/>
      <c r="AO1046" s="65"/>
      <c r="AP1046" s="65"/>
      <c r="AQ1046" s="65"/>
      <c r="AR1046" s="65"/>
      <c r="AS1046" s="65"/>
      <c r="AT1046" s="65"/>
      <c r="AU1046" s="65"/>
    </row>
    <row r="1047" spans="3:48">
      <c r="C1047" s="8"/>
      <c r="D1047" s="8"/>
      <c r="AA1047" s="65"/>
      <c r="AB1047" s="65"/>
      <c r="AC1047" s="65"/>
      <c r="AD1047" s="65"/>
      <c r="AE1047" s="65"/>
      <c r="AG1047" s="93"/>
      <c r="AN1047" s="65"/>
      <c r="AO1047" s="65"/>
      <c r="AP1047" s="65"/>
      <c r="AQ1047" s="65"/>
      <c r="AR1047" s="65"/>
      <c r="AS1047" s="65"/>
      <c r="AT1047" s="65"/>
      <c r="AU1047" s="65"/>
    </row>
    <row r="1048" spans="3:48">
      <c r="C1048" s="8"/>
      <c r="D1048" s="8"/>
      <c r="AA1048" s="65"/>
      <c r="AB1048" s="65"/>
      <c r="AC1048" s="65"/>
      <c r="AD1048" s="65"/>
      <c r="AE1048" s="65"/>
      <c r="AG1048" s="93"/>
      <c r="AN1048" s="65"/>
      <c r="AO1048" s="65"/>
      <c r="AP1048" s="65"/>
      <c r="AQ1048" s="65"/>
      <c r="AR1048" s="65"/>
      <c r="AS1048" s="65"/>
      <c r="AT1048" s="65"/>
      <c r="AU1048" s="65"/>
    </row>
    <row r="1049" spans="3:48">
      <c r="C1049" s="8"/>
      <c r="D1049" s="8"/>
      <c r="AA1049" s="65"/>
      <c r="AB1049" s="65"/>
      <c r="AC1049" s="65"/>
      <c r="AD1049" s="65"/>
      <c r="AE1049" s="65"/>
      <c r="AG1049" s="93"/>
      <c r="AN1049" s="65"/>
      <c r="AO1049" s="65"/>
      <c r="AP1049" s="65"/>
      <c r="AQ1049" s="65"/>
      <c r="AR1049" s="65"/>
      <c r="AS1049" s="65"/>
      <c r="AT1049" s="65"/>
      <c r="AU1049" s="65"/>
    </row>
    <row r="1050" spans="3:48">
      <c r="C1050" s="8"/>
      <c r="D1050" s="8"/>
      <c r="AA1050" s="65"/>
      <c r="AB1050" s="65"/>
      <c r="AC1050" s="65"/>
      <c r="AD1050" s="65"/>
      <c r="AE1050" s="65"/>
      <c r="AG1050" s="93"/>
      <c r="AN1050" s="65"/>
      <c r="AO1050" s="65"/>
      <c r="AP1050" s="65"/>
      <c r="AQ1050" s="65"/>
      <c r="AR1050" s="65"/>
      <c r="AS1050" s="65"/>
      <c r="AT1050" s="65"/>
      <c r="AU1050" s="65"/>
    </row>
    <row r="1051" spans="3:48">
      <c r="C1051" s="8"/>
      <c r="D1051" s="8"/>
      <c r="AA1051" s="65"/>
      <c r="AB1051" s="65"/>
      <c r="AC1051" s="65"/>
      <c r="AD1051" s="65"/>
      <c r="AE1051" s="65"/>
      <c r="AG1051" s="93"/>
      <c r="AN1051" s="65"/>
      <c r="AO1051" s="65"/>
      <c r="AP1051" s="65"/>
      <c r="AQ1051" s="65"/>
      <c r="AR1051" s="65"/>
      <c r="AS1051" s="65"/>
      <c r="AT1051" s="65"/>
      <c r="AU1051" s="65"/>
    </row>
    <row r="1052" spans="3:48">
      <c r="C1052" s="8"/>
      <c r="D1052" s="8"/>
      <c r="AA1052" s="65"/>
      <c r="AB1052" s="65"/>
      <c r="AC1052" s="65"/>
      <c r="AD1052" s="65"/>
      <c r="AE1052" s="65"/>
      <c r="AG1052" s="93"/>
      <c r="AN1052" s="65"/>
      <c r="AO1052" s="65"/>
      <c r="AP1052" s="65"/>
      <c r="AQ1052" s="65"/>
      <c r="AR1052" s="65"/>
      <c r="AS1052" s="65"/>
      <c r="AT1052" s="65"/>
      <c r="AU1052" s="65"/>
    </row>
    <row r="1053" spans="3:48">
      <c r="C1053" s="8"/>
      <c r="D1053" s="8"/>
      <c r="AA1053" s="65"/>
      <c r="AB1053" s="65"/>
      <c r="AC1053" s="65"/>
      <c r="AD1053" s="65"/>
      <c r="AE1053" s="65"/>
      <c r="AG1053" s="93"/>
      <c r="AN1053" s="65"/>
      <c r="AO1053" s="65"/>
      <c r="AP1053" s="65"/>
      <c r="AQ1053" s="65"/>
      <c r="AR1053" s="65"/>
      <c r="AS1053" s="65"/>
      <c r="AT1053" s="65"/>
      <c r="AU1053" s="65"/>
    </row>
    <row r="1054" spans="3:48">
      <c r="C1054" s="8"/>
      <c r="D1054" s="8"/>
      <c r="AA1054" s="65"/>
      <c r="AB1054" s="65"/>
      <c r="AC1054" s="65"/>
      <c r="AD1054" s="65"/>
      <c r="AE1054" s="65"/>
      <c r="AG1054" s="93"/>
      <c r="AN1054" s="65"/>
      <c r="AO1054" s="65"/>
      <c r="AP1054" s="65"/>
      <c r="AQ1054" s="65"/>
      <c r="AR1054" s="65"/>
      <c r="AS1054" s="65"/>
      <c r="AT1054" s="65"/>
      <c r="AU1054" s="65"/>
    </row>
    <row r="1055" spans="3:48">
      <c r="C1055" s="8"/>
      <c r="D1055" s="8"/>
      <c r="AA1055" s="65"/>
      <c r="AB1055" s="65"/>
      <c r="AC1055" s="65"/>
      <c r="AD1055" s="65"/>
      <c r="AE1055" s="65"/>
      <c r="AG1055" s="93"/>
      <c r="AN1055" s="65"/>
      <c r="AO1055" s="65"/>
      <c r="AP1055" s="65"/>
      <c r="AQ1055" s="65"/>
      <c r="AR1055" s="65"/>
      <c r="AS1055" s="65"/>
      <c r="AT1055" s="65"/>
      <c r="AU1055" s="65"/>
    </row>
    <row r="1056" spans="3:48">
      <c r="C1056" s="8"/>
      <c r="D1056" s="8"/>
      <c r="AA1056" s="65"/>
      <c r="AB1056" s="65"/>
      <c r="AC1056" s="65"/>
      <c r="AD1056" s="65"/>
      <c r="AE1056" s="65"/>
      <c r="AG1056" s="93"/>
      <c r="AN1056" s="65"/>
      <c r="AO1056" s="65"/>
      <c r="AP1056" s="65"/>
      <c r="AQ1056" s="65"/>
      <c r="AR1056" s="65"/>
      <c r="AS1056" s="65"/>
      <c r="AT1056" s="65"/>
      <c r="AU1056" s="65"/>
    </row>
    <row r="1057" spans="3:64">
      <c r="C1057" s="8"/>
      <c r="D1057" s="8"/>
      <c r="AA1057" s="65"/>
      <c r="AB1057" s="65"/>
      <c r="AC1057" s="65"/>
      <c r="AD1057" s="65"/>
      <c r="AE1057" s="65"/>
      <c r="AG1057" s="93"/>
      <c r="AN1057" s="65"/>
      <c r="AO1057" s="65"/>
      <c r="AP1057" s="65"/>
      <c r="AQ1057" s="65"/>
      <c r="AR1057" s="65"/>
      <c r="AS1057" s="65"/>
      <c r="AT1057" s="65"/>
      <c r="AU1057" s="65"/>
    </row>
    <row r="1058" spans="3:64">
      <c r="C1058" s="8"/>
      <c r="D1058" s="8"/>
      <c r="AA1058" s="65"/>
      <c r="AB1058" s="65"/>
      <c r="AC1058" s="65"/>
      <c r="AD1058" s="65"/>
      <c r="AE1058" s="65"/>
      <c r="AG1058" s="93"/>
      <c r="AN1058" s="65"/>
      <c r="AO1058" s="65"/>
      <c r="AP1058" s="65"/>
      <c r="AQ1058" s="65"/>
      <c r="AR1058" s="65"/>
      <c r="AS1058" s="65"/>
      <c r="AT1058" s="65"/>
      <c r="AU1058" s="65"/>
    </row>
    <row r="1059" spans="3:64">
      <c r="C1059" s="8"/>
      <c r="D1059" s="8"/>
      <c r="AA1059" s="65"/>
      <c r="AB1059" s="65"/>
      <c r="AC1059" s="65"/>
      <c r="AD1059" s="65"/>
      <c r="AE1059" s="65"/>
      <c r="AG1059" s="93"/>
      <c r="AN1059" s="65"/>
      <c r="AO1059" s="65"/>
      <c r="AP1059" s="65"/>
      <c r="AQ1059" s="65"/>
      <c r="AR1059" s="65"/>
      <c r="AS1059" s="65"/>
      <c r="AT1059" s="65"/>
      <c r="AU1059" s="65"/>
    </row>
    <row r="1060" spans="3:64">
      <c r="C1060" s="8"/>
      <c r="D1060" s="8"/>
      <c r="AA1060" s="65"/>
      <c r="AB1060" s="65"/>
      <c r="AC1060" s="65"/>
      <c r="AD1060" s="65"/>
      <c r="AE1060" s="65"/>
      <c r="AG1060" s="93"/>
      <c r="AN1060" s="65"/>
      <c r="AO1060" s="65"/>
      <c r="AP1060" s="65"/>
      <c r="AQ1060" s="65"/>
      <c r="AR1060" s="65"/>
      <c r="AS1060" s="65"/>
      <c r="AT1060" s="65"/>
      <c r="AU1060" s="65"/>
    </row>
    <row r="1061" spans="3:64">
      <c r="C1061" s="8"/>
      <c r="D1061" s="8"/>
      <c r="AA1061" s="65"/>
      <c r="AB1061" s="65"/>
      <c r="AC1061" s="65"/>
      <c r="AD1061" s="65"/>
      <c r="AE1061" s="65"/>
      <c r="AG1061" s="93"/>
      <c r="AN1061" s="65"/>
      <c r="AO1061" s="65"/>
      <c r="AP1061" s="65"/>
      <c r="AQ1061" s="65"/>
      <c r="AR1061" s="65"/>
      <c r="AS1061" s="65"/>
      <c r="AT1061" s="65"/>
      <c r="AU1061" s="65"/>
    </row>
    <row r="1062" spans="3:64">
      <c r="C1062" s="8"/>
      <c r="D1062" s="8"/>
      <c r="AA1062" s="65"/>
      <c r="AB1062" s="65"/>
      <c r="AC1062" s="65"/>
      <c r="AD1062" s="65"/>
      <c r="AE1062" s="65"/>
      <c r="AG1062" s="93"/>
      <c r="AN1062" s="65"/>
      <c r="AO1062" s="65"/>
      <c r="AP1062" s="65"/>
      <c r="AQ1062" s="65"/>
      <c r="AR1062" s="65"/>
      <c r="AS1062" s="65"/>
      <c r="AT1062" s="65"/>
      <c r="AU1062" s="65"/>
    </row>
    <row r="1063" spans="3:64">
      <c r="C1063" s="8"/>
      <c r="D1063" s="8"/>
      <c r="AA1063" s="65"/>
      <c r="AB1063" s="65"/>
      <c r="AC1063" s="65"/>
      <c r="AD1063" s="65"/>
      <c r="AE1063" s="65"/>
      <c r="AG1063" s="93"/>
      <c r="AN1063" s="65"/>
      <c r="AO1063" s="65"/>
      <c r="AP1063" s="65"/>
      <c r="AQ1063" s="65"/>
      <c r="AR1063" s="65"/>
      <c r="AS1063" s="65"/>
      <c r="AT1063" s="65"/>
      <c r="AU1063" s="65"/>
    </row>
    <row r="1064" spans="3:64">
      <c r="C1064" s="8"/>
      <c r="D1064" s="8"/>
      <c r="AA1064" s="65"/>
      <c r="AB1064" s="65"/>
      <c r="AC1064" s="65"/>
      <c r="AD1064" s="65"/>
      <c r="AE1064" s="65"/>
      <c r="AG1064" s="93"/>
      <c r="AN1064" s="65"/>
      <c r="AO1064" s="65"/>
      <c r="AP1064" s="65"/>
      <c r="AQ1064" s="65"/>
      <c r="AR1064" s="65"/>
      <c r="AS1064" s="65"/>
      <c r="AT1064" s="65"/>
      <c r="AU1064" s="65"/>
    </row>
    <row r="1065" spans="3:64">
      <c r="C1065" s="8"/>
      <c r="D1065" s="8"/>
      <c r="AA1065" s="65"/>
      <c r="AB1065" s="65"/>
      <c r="AC1065" s="65"/>
      <c r="AD1065" s="65"/>
      <c r="AE1065" s="65"/>
      <c r="AG1065" s="93"/>
      <c r="AN1065" s="65"/>
      <c r="AO1065" s="65"/>
      <c r="AP1065" s="65"/>
      <c r="AQ1065" s="65"/>
      <c r="AR1065" s="65"/>
      <c r="AS1065" s="65"/>
      <c r="AT1065" s="65"/>
      <c r="AU1065" s="65"/>
    </row>
    <row r="1066" spans="3:64">
      <c r="C1066" s="8"/>
      <c r="D1066" s="8"/>
      <c r="AA1066" s="65"/>
      <c r="AB1066" s="65"/>
      <c r="AC1066" s="65"/>
      <c r="AD1066" s="65"/>
      <c r="AE1066" s="65"/>
      <c r="AG1066" s="93"/>
      <c r="AN1066" s="65"/>
      <c r="AO1066" s="65"/>
      <c r="AP1066" s="65"/>
      <c r="AQ1066" s="65"/>
      <c r="AR1066" s="65"/>
      <c r="AS1066" s="65"/>
      <c r="AT1066" s="65"/>
      <c r="AU1066" s="65"/>
    </row>
    <row r="1067" spans="3:64">
      <c r="C1067" s="8"/>
      <c r="D1067" s="8"/>
      <c r="AA1067" s="65"/>
      <c r="AB1067" s="65"/>
      <c r="AC1067" s="65"/>
      <c r="AD1067" s="65"/>
      <c r="AE1067" s="65"/>
      <c r="AG1067" s="93"/>
      <c r="AN1067" s="65"/>
      <c r="AO1067" s="65"/>
      <c r="AP1067" s="65"/>
      <c r="AQ1067" s="65"/>
      <c r="AR1067" s="65"/>
      <c r="AS1067" s="65"/>
      <c r="AT1067" s="65"/>
      <c r="AU1067" s="65"/>
    </row>
    <row r="1068" spans="3:64">
      <c r="C1068" s="8"/>
      <c r="D1068" s="8"/>
      <c r="AA1068" s="65"/>
      <c r="AB1068" s="65"/>
      <c r="AC1068" s="65"/>
      <c r="AD1068" s="65"/>
      <c r="AE1068" s="65"/>
      <c r="AG1068" s="93"/>
      <c r="AN1068" s="65"/>
      <c r="AO1068" s="65"/>
      <c r="AP1068" s="65"/>
      <c r="AQ1068" s="65"/>
      <c r="AR1068" s="65"/>
      <c r="AS1068" s="65"/>
      <c r="AT1068" s="65"/>
      <c r="AU1068" s="65"/>
    </row>
    <row r="1069" spans="3:64">
      <c r="C1069" s="8"/>
      <c r="D1069" s="8"/>
      <c r="AA1069" s="65"/>
      <c r="AB1069" s="65"/>
      <c r="AC1069" s="65"/>
      <c r="AD1069" s="65"/>
      <c r="AE1069" s="65"/>
      <c r="AG1069" s="93"/>
      <c r="AN1069" s="65"/>
      <c r="AO1069" s="65"/>
      <c r="AP1069" s="65"/>
      <c r="AQ1069" s="65"/>
      <c r="AR1069" s="65"/>
      <c r="AS1069" s="65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</row>
    <row r="1070" spans="3:64">
      <c r="C1070" s="8"/>
      <c r="D1070" s="8"/>
      <c r="AA1070" s="65"/>
      <c r="AB1070" s="65"/>
      <c r="AC1070" s="65"/>
      <c r="AD1070" s="65"/>
      <c r="AE1070" s="65"/>
      <c r="AG1070" s="93"/>
      <c r="AN1070" s="65"/>
      <c r="AO1070" s="65"/>
      <c r="AP1070" s="65"/>
      <c r="AQ1070" s="65"/>
      <c r="AR1070" s="65"/>
      <c r="AS1070" s="65"/>
      <c r="AT1070" s="65"/>
      <c r="AU1070" s="65"/>
    </row>
    <row r="1071" spans="3:64">
      <c r="C1071" s="8"/>
      <c r="D1071" s="8"/>
      <c r="AA1071" s="65"/>
      <c r="AB1071" s="65"/>
      <c r="AC1071" s="65"/>
      <c r="AD1071" s="65"/>
      <c r="AE1071" s="65"/>
      <c r="AG1071" s="93"/>
      <c r="AN1071" s="65"/>
      <c r="AO1071" s="65"/>
      <c r="AP1071" s="65"/>
      <c r="AQ1071" s="65"/>
      <c r="AR1071" s="65"/>
      <c r="AS1071" s="65"/>
      <c r="AT1071" s="65"/>
      <c r="AU1071" s="65"/>
    </row>
    <row r="1072" spans="3:64">
      <c r="C1072" s="8"/>
      <c r="D1072" s="8"/>
      <c r="AA1072" s="65"/>
      <c r="AB1072" s="65"/>
      <c r="AC1072" s="65"/>
      <c r="AD1072" s="65"/>
      <c r="AE1072" s="65"/>
      <c r="AG1072" s="93"/>
      <c r="AN1072" s="65"/>
      <c r="AO1072" s="65"/>
      <c r="AP1072" s="65"/>
      <c r="AQ1072" s="65"/>
      <c r="AR1072" s="65"/>
      <c r="AS1072" s="65"/>
      <c r="AT1072" s="65"/>
      <c r="AU1072" s="65"/>
    </row>
    <row r="1073" spans="3:48">
      <c r="C1073" s="8"/>
      <c r="D1073" s="8"/>
      <c r="AA1073" s="65"/>
      <c r="AB1073" s="65"/>
      <c r="AC1073" s="65"/>
      <c r="AD1073" s="65"/>
      <c r="AE1073" s="65"/>
      <c r="AG1073" s="93"/>
      <c r="AN1073" s="65"/>
      <c r="AO1073" s="65"/>
      <c r="AP1073" s="65"/>
      <c r="AQ1073" s="65"/>
      <c r="AR1073" s="65"/>
      <c r="AS1073" s="65"/>
      <c r="AT1073" s="65"/>
      <c r="AU1073" s="65"/>
    </row>
    <row r="1074" spans="3:48">
      <c r="C1074" s="8"/>
      <c r="D1074" s="8"/>
      <c r="AA1074" s="65"/>
      <c r="AB1074" s="65"/>
      <c r="AC1074" s="65"/>
      <c r="AD1074" s="65"/>
      <c r="AE1074" s="65"/>
      <c r="AG1074" s="93"/>
      <c r="AN1074" s="65"/>
      <c r="AO1074" s="65"/>
      <c r="AP1074" s="65"/>
      <c r="AQ1074" s="65"/>
      <c r="AR1074" s="65"/>
      <c r="AS1074" s="65"/>
      <c r="AT1074" s="65"/>
      <c r="AU1074" s="65"/>
    </row>
    <row r="1075" spans="3:48">
      <c r="C1075" s="8"/>
      <c r="D1075" s="8"/>
      <c r="AA1075" s="65"/>
      <c r="AB1075" s="65"/>
      <c r="AC1075" s="65"/>
      <c r="AD1075" s="65"/>
      <c r="AE1075" s="65"/>
      <c r="AG1075" s="93"/>
      <c r="AN1075" s="65"/>
      <c r="AO1075" s="65"/>
      <c r="AP1075" s="65"/>
      <c r="AQ1075" s="65"/>
      <c r="AR1075" s="65"/>
      <c r="AS1075" s="65"/>
      <c r="AT1075" s="65"/>
      <c r="AU1075" s="65"/>
    </row>
    <row r="1076" spans="3:48">
      <c r="C1076" s="8"/>
      <c r="D1076" s="8"/>
      <c r="AA1076" s="65"/>
      <c r="AB1076" s="65"/>
      <c r="AC1076" s="65"/>
      <c r="AD1076" s="65"/>
      <c r="AE1076" s="65"/>
      <c r="AG1076" s="93"/>
      <c r="AN1076" s="65"/>
      <c r="AO1076" s="65"/>
      <c r="AP1076" s="65"/>
      <c r="AQ1076" s="65"/>
      <c r="AR1076" s="65"/>
      <c r="AS1076" s="65"/>
      <c r="AT1076" s="65"/>
      <c r="AU1076" s="65"/>
    </row>
    <row r="1077" spans="3:48">
      <c r="C1077" s="8"/>
      <c r="D1077" s="8"/>
      <c r="AA1077" s="65"/>
      <c r="AB1077" s="65"/>
      <c r="AC1077" s="65"/>
      <c r="AD1077" s="65"/>
      <c r="AE1077" s="65"/>
      <c r="AG1077" s="93"/>
      <c r="AN1077" s="65"/>
      <c r="AO1077" s="65"/>
      <c r="AP1077" s="65"/>
      <c r="AQ1077" s="65"/>
      <c r="AR1077" s="65"/>
      <c r="AS1077" s="65"/>
      <c r="AT1077" s="65"/>
      <c r="AU1077" s="65"/>
    </row>
    <row r="1078" spans="3:48">
      <c r="C1078" s="8"/>
      <c r="D1078" s="8"/>
      <c r="AA1078" s="65"/>
      <c r="AB1078" s="65"/>
      <c r="AC1078" s="65"/>
      <c r="AD1078" s="65"/>
      <c r="AE1078" s="65"/>
      <c r="AG1078" s="93"/>
      <c r="AN1078" s="65"/>
      <c r="AO1078" s="65"/>
      <c r="AP1078" s="65"/>
      <c r="AQ1078" s="65"/>
      <c r="AR1078" s="65"/>
      <c r="AS1078" s="65"/>
      <c r="AT1078" s="65"/>
      <c r="AU1078" s="65"/>
    </row>
    <row r="1079" spans="3:48">
      <c r="C1079" s="8"/>
      <c r="D1079" s="8"/>
      <c r="AA1079" s="65"/>
      <c r="AB1079" s="65"/>
      <c r="AC1079" s="65"/>
      <c r="AD1079" s="65"/>
      <c r="AE1079" s="65"/>
      <c r="AG1079" s="93"/>
      <c r="AN1079" s="65"/>
      <c r="AO1079" s="65"/>
      <c r="AP1079" s="65"/>
      <c r="AQ1079" s="65"/>
      <c r="AR1079" s="65"/>
      <c r="AS1079" s="65"/>
      <c r="AT1079" s="65"/>
      <c r="AU1079" s="65"/>
    </row>
    <row r="1080" spans="3:48">
      <c r="C1080" s="8"/>
      <c r="D1080" s="8"/>
      <c r="AA1080" s="65"/>
      <c r="AB1080" s="65"/>
      <c r="AC1080" s="65"/>
      <c r="AD1080" s="65"/>
      <c r="AE1080" s="65"/>
      <c r="AG1080" s="93"/>
      <c r="AN1080" s="65"/>
      <c r="AO1080" s="65"/>
      <c r="AP1080" s="65"/>
      <c r="AQ1080" s="65"/>
      <c r="AR1080" s="65"/>
      <c r="AS1080" s="65"/>
      <c r="AT1080" s="65"/>
      <c r="AU1080" s="65"/>
    </row>
    <row r="1081" spans="3:48">
      <c r="C1081" s="8"/>
      <c r="D1081" s="8"/>
      <c r="AA1081" s="65"/>
      <c r="AB1081" s="65"/>
      <c r="AC1081" s="65"/>
      <c r="AD1081" s="65"/>
      <c r="AE1081" s="65"/>
      <c r="AG1081" s="93"/>
      <c r="AN1081" s="65"/>
      <c r="AO1081" s="65"/>
      <c r="AP1081" s="65"/>
      <c r="AQ1081" s="65"/>
      <c r="AR1081" s="65"/>
      <c r="AS1081" s="65"/>
      <c r="AT1081" s="65"/>
      <c r="AU1081" s="65"/>
      <c r="AV1081" s="65"/>
    </row>
    <row r="1082" spans="3:48">
      <c r="C1082" s="8"/>
      <c r="D1082" s="8"/>
      <c r="AA1082" s="65"/>
      <c r="AB1082" s="65"/>
      <c r="AC1082" s="65"/>
      <c r="AD1082" s="65"/>
      <c r="AE1082" s="65"/>
      <c r="AG1082" s="93"/>
      <c r="AN1082" s="65"/>
      <c r="AO1082" s="65"/>
      <c r="AP1082" s="65"/>
      <c r="AQ1082" s="65"/>
      <c r="AR1082" s="65"/>
      <c r="AS1082" s="65"/>
      <c r="AT1082" s="65"/>
      <c r="AU1082" s="65"/>
    </row>
    <row r="1083" spans="3:48">
      <c r="C1083" s="8"/>
      <c r="D1083" s="8"/>
      <c r="AA1083" s="65"/>
      <c r="AB1083" s="65"/>
      <c r="AC1083" s="65"/>
      <c r="AD1083" s="65"/>
      <c r="AE1083" s="65"/>
      <c r="AG1083" s="93"/>
      <c r="AN1083" s="65"/>
      <c r="AO1083" s="65"/>
      <c r="AP1083" s="65"/>
      <c r="AQ1083" s="65"/>
      <c r="AR1083" s="65"/>
      <c r="AS1083" s="65"/>
      <c r="AT1083" s="65"/>
      <c r="AU1083" s="65"/>
      <c r="AV1083" s="65"/>
    </row>
    <row r="1084" spans="3:48">
      <c r="C1084" s="8"/>
      <c r="D1084" s="8"/>
      <c r="AA1084" s="65"/>
      <c r="AB1084" s="65"/>
      <c r="AC1084" s="65"/>
      <c r="AD1084" s="65"/>
      <c r="AE1084" s="65"/>
      <c r="AG1084" s="93"/>
      <c r="AN1084" s="65"/>
      <c r="AO1084" s="65"/>
      <c r="AP1084" s="65"/>
      <c r="AQ1084" s="65"/>
      <c r="AR1084" s="65"/>
      <c r="AS1084" s="65"/>
      <c r="AT1084" s="65"/>
      <c r="AU1084" s="65"/>
    </row>
    <row r="1085" spans="3:48">
      <c r="C1085" s="8"/>
      <c r="D1085" s="8"/>
      <c r="AA1085" s="65"/>
      <c r="AB1085" s="65"/>
      <c r="AC1085" s="65"/>
      <c r="AD1085" s="65"/>
      <c r="AE1085" s="65"/>
      <c r="AG1085" s="93"/>
      <c r="AN1085" s="65"/>
      <c r="AO1085" s="65"/>
      <c r="AP1085" s="65"/>
      <c r="AQ1085" s="65"/>
      <c r="AR1085" s="65"/>
      <c r="AS1085" s="65"/>
      <c r="AT1085" s="65"/>
      <c r="AU1085" s="65"/>
    </row>
    <row r="1086" spans="3:48">
      <c r="C1086" s="8"/>
      <c r="D1086" s="8"/>
      <c r="AA1086" s="65"/>
      <c r="AB1086" s="65"/>
      <c r="AC1086" s="65"/>
      <c r="AD1086" s="65"/>
      <c r="AE1086" s="65"/>
      <c r="AG1086" s="93"/>
      <c r="AN1086" s="65"/>
      <c r="AO1086" s="65"/>
      <c r="AP1086" s="65"/>
      <c r="AQ1086" s="65"/>
      <c r="AR1086" s="65"/>
      <c r="AS1086" s="65"/>
      <c r="AT1086" s="65"/>
      <c r="AU1086" s="65"/>
    </row>
    <row r="1087" spans="3:48">
      <c r="C1087" s="8"/>
      <c r="D1087" s="8"/>
      <c r="AA1087" s="65"/>
      <c r="AB1087" s="65"/>
      <c r="AC1087" s="65"/>
      <c r="AD1087" s="65"/>
      <c r="AE1087" s="65"/>
      <c r="AG1087" s="93"/>
      <c r="AN1087" s="65"/>
      <c r="AO1087" s="65"/>
      <c r="AP1087" s="65"/>
      <c r="AQ1087" s="65"/>
      <c r="AR1087" s="65"/>
      <c r="AS1087" s="65"/>
      <c r="AT1087" s="65"/>
      <c r="AU1087" s="65"/>
    </row>
    <row r="1088" spans="3:48">
      <c r="C1088" s="8"/>
      <c r="D1088" s="8"/>
      <c r="AA1088" s="65"/>
      <c r="AB1088" s="65"/>
      <c r="AC1088" s="65"/>
      <c r="AD1088" s="65"/>
      <c r="AE1088" s="65"/>
      <c r="AG1088" s="93"/>
      <c r="AN1088" s="65"/>
      <c r="AO1088" s="65"/>
      <c r="AP1088" s="65"/>
      <c r="AQ1088" s="65"/>
      <c r="AR1088" s="65"/>
      <c r="AS1088" s="65"/>
      <c r="AT1088" s="65"/>
      <c r="AU1088" s="65"/>
    </row>
    <row r="1089" spans="3:47">
      <c r="C1089" s="8"/>
      <c r="D1089" s="8"/>
      <c r="AA1089" s="65"/>
      <c r="AB1089" s="65"/>
      <c r="AC1089" s="65"/>
      <c r="AD1089" s="65"/>
      <c r="AE1089" s="65"/>
      <c r="AG1089" s="93"/>
      <c r="AN1089" s="65"/>
      <c r="AO1089" s="65"/>
      <c r="AP1089" s="65"/>
      <c r="AQ1089" s="65"/>
      <c r="AR1089" s="65"/>
      <c r="AS1089" s="65"/>
      <c r="AT1089" s="65"/>
      <c r="AU1089" s="65"/>
    </row>
    <row r="1090" spans="3:47">
      <c r="C1090" s="8"/>
      <c r="D1090" s="8"/>
      <c r="AA1090" s="65"/>
      <c r="AB1090" s="65"/>
      <c r="AC1090" s="65"/>
      <c r="AD1090" s="65"/>
      <c r="AE1090" s="65"/>
      <c r="AG1090" s="93"/>
      <c r="AN1090" s="65"/>
      <c r="AO1090" s="65"/>
      <c r="AP1090" s="65"/>
      <c r="AQ1090" s="65"/>
      <c r="AR1090" s="65"/>
      <c r="AS1090" s="65"/>
      <c r="AT1090" s="65"/>
      <c r="AU1090" s="65"/>
    </row>
    <row r="1091" spans="3:47">
      <c r="C1091" s="8"/>
      <c r="D1091" s="8"/>
      <c r="AA1091" s="65"/>
      <c r="AB1091" s="65"/>
      <c r="AC1091" s="65"/>
      <c r="AD1091" s="65"/>
      <c r="AE1091" s="65"/>
      <c r="AG1091" s="93"/>
      <c r="AN1091" s="65"/>
      <c r="AO1091" s="65"/>
      <c r="AP1091" s="65"/>
      <c r="AQ1091" s="65"/>
      <c r="AR1091" s="65"/>
      <c r="AS1091" s="65"/>
      <c r="AT1091" s="65"/>
      <c r="AU1091" s="65"/>
    </row>
    <row r="1092" spans="3:47">
      <c r="C1092" s="8"/>
      <c r="D1092" s="8"/>
      <c r="AA1092" s="65"/>
      <c r="AB1092" s="65"/>
      <c r="AC1092" s="65"/>
      <c r="AD1092" s="65"/>
      <c r="AE1092" s="65"/>
      <c r="AG1092" s="93"/>
      <c r="AN1092" s="65"/>
      <c r="AO1092" s="65"/>
      <c r="AP1092" s="65"/>
      <c r="AQ1092" s="65"/>
      <c r="AR1092" s="65"/>
      <c r="AS1092" s="65"/>
      <c r="AT1092" s="65"/>
      <c r="AU1092" s="65"/>
    </row>
    <row r="1093" spans="3:47">
      <c r="C1093" s="8"/>
      <c r="D1093" s="8"/>
      <c r="AA1093" s="65"/>
      <c r="AB1093" s="65"/>
      <c r="AC1093" s="65"/>
      <c r="AD1093" s="65"/>
      <c r="AE1093" s="65"/>
      <c r="AG1093" s="93"/>
      <c r="AN1093" s="65"/>
      <c r="AO1093" s="65"/>
      <c r="AP1093" s="65"/>
      <c r="AQ1093" s="65"/>
      <c r="AR1093" s="65"/>
      <c r="AS1093" s="65"/>
      <c r="AT1093" s="65"/>
      <c r="AU1093" s="65"/>
    </row>
    <row r="1094" spans="3:47">
      <c r="C1094" s="8"/>
      <c r="D1094" s="8"/>
      <c r="AA1094" s="65"/>
      <c r="AB1094" s="65"/>
      <c r="AC1094" s="65"/>
      <c r="AD1094" s="65"/>
      <c r="AE1094" s="65"/>
      <c r="AG1094" s="93"/>
      <c r="AN1094" s="65"/>
      <c r="AO1094" s="65"/>
      <c r="AP1094" s="65"/>
      <c r="AQ1094" s="65"/>
      <c r="AR1094" s="65"/>
      <c r="AS1094" s="65"/>
      <c r="AT1094" s="65"/>
      <c r="AU1094" s="65"/>
    </row>
    <row r="1095" spans="3:47">
      <c r="C1095" s="8"/>
      <c r="D1095" s="8"/>
      <c r="AA1095" s="65"/>
      <c r="AB1095" s="65"/>
      <c r="AC1095" s="65"/>
      <c r="AD1095" s="65"/>
      <c r="AE1095" s="65"/>
      <c r="AG1095" s="93"/>
      <c r="AN1095" s="65"/>
      <c r="AO1095" s="65"/>
      <c r="AP1095" s="65"/>
      <c r="AQ1095" s="65"/>
      <c r="AR1095" s="65"/>
      <c r="AS1095" s="65"/>
      <c r="AT1095" s="65"/>
      <c r="AU1095" s="65"/>
    </row>
    <row r="1096" spans="3:47">
      <c r="C1096" s="8"/>
      <c r="D1096" s="8"/>
      <c r="AA1096" s="65"/>
      <c r="AB1096" s="65"/>
      <c r="AC1096" s="65"/>
      <c r="AD1096" s="65"/>
      <c r="AE1096" s="65"/>
      <c r="AG1096" s="93"/>
      <c r="AN1096" s="65"/>
      <c r="AO1096" s="65"/>
      <c r="AP1096" s="65"/>
      <c r="AQ1096" s="65"/>
      <c r="AR1096" s="65"/>
      <c r="AS1096" s="65"/>
      <c r="AT1096" s="65"/>
      <c r="AU1096" s="65"/>
    </row>
    <row r="1097" spans="3:47">
      <c r="C1097" s="8"/>
      <c r="D1097" s="8"/>
      <c r="AA1097" s="65"/>
      <c r="AB1097" s="65"/>
      <c r="AC1097" s="65"/>
      <c r="AD1097" s="65"/>
      <c r="AE1097" s="65"/>
      <c r="AG1097" s="93"/>
      <c r="AN1097" s="65"/>
      <c r="AO1097" s="65"/>
      <c r="AP1097" s="65"/>
      <c r="AQ1097" s="65"/>
      <c r="AR1097" s="65"/>
      <c r="AS1097" s="65"/>
      <c r="AT1097" s="65"/>
      <c r="AU1097" s="65"/>
    </row>
    <row r="1098" spans="3:47">
      <c r="C1098" s="8"/>
      <c r="D1098" s="8"/>
      <c r="AA1098" s="65"/>
      <c r="AB1098" s="65"/>
      <c r="AC1098" s="65"/>
      <c r="AD1098" s="65"/>
      <c r="AE1098" s="65"/>
      <c r="AG1098" s="93"/>
      <c r="AN1098" s="65"/>
      <c r="AO1098" s="65"/>
      <c r="AP1098" s="65"/>
      <c r="AQ1098" s="65"/>
      <c r="AR1098" s="65"/>
      <c r="AS1098" s="65"/>
      <c r="AT1098" s="65"/>
      <c r="AU1098" s="65"/>
    </row>
    <row r="1099" spans="3:47">
      <c r="C1099" s="8"/>
      <c r="D1099" s="8"/>
      <c r="AA1099" s="65"/>
      <c r="AB1099" s="65"/>
      <c r="AC1099" s="65"/>
      <c r="AD1099" s="65"/>
      <c r="AE1099" s="65"/>
      <c r="AG1099" s="93"/>
      <c r="AN1099" s="65"/>
      <c r="AO1099" s="65"/>
      <c r="AP1099" s="65"/>
      <c r="AQ1099" s="65"/>
      <c r="AR1099" s="65"/>
      <c r="AS1099" s="65"/>
      <c r="AT1099" s="65"/>
      <c r="AU1099" s="65"/>
    </row>
    <row r="1100" spans="3:47">
      <c r="C1100" s="8"/>
      <c r="D1100" s="8"/>
      <c r="AA1100" s="65"/>
      <c r="AB1100" s="65"/>
      <c r="AC1100" s="65"/>
      <c r="AD1100" s="65"/>
      <c r="AE1100" s="65"/>
      <c r="AG1100" s="93"/>
      <c r="AN1100" s="65"/>
      <c r="AO1100" s="65"/>
      <c r="AP1100" s="65"/>
      <c r="AQ1100" s="65"/>
      <c r="AR1100" s="65"/>
      <c r="AS1100" s="65"/>
      <c r="AT1100" s="65"/>
      <c r="AU1100" s="65"/>
    </row>
    <row r="1101" spans="3:47">
      <c r="C1101" s="8"/>
      <c r="D1101" s="8"/>
      <c r="AA1101" s="65"/>
      <c r="AB1101" s="65"/>
      <c r="AC1101" s="65"/>
      <c r="AD1101" s="65"/>
      <c r="AE1101" s="65"/>
      <c r="AG1101" s="93"/>
      <c r="AN1101" s="65"/>
      <c r="AO1101" s="65"/>
      <c r="AP1101" s="65"/>
      <c r="AQ1101" s="65"/>
      <c r="AR1101" s="65"/>
      <c r="AS1101" s="65"/>
      <c r="AT1101" s="65"/>
      <c r="AU1101" s="65"/>
    </row>
    <row r="1102" spans="3:47">
      <c r="C1102" s="8"/>
      <c r="D1102" s="8"/>
      <c r="AA1102" s="65"/>
      <c r="AB1102" s="65"/>
      <c r="AC1102" s="65"/>
      <c r="AD1102" s="65"/>
      <c r="AE1102" s="65"/>
      <c r="AG1102" s="93"/>
      <c r="AN1102" s="65"/>
      <c r="AO1102" s="65"/>
      <c r="AP1102" s="65"/>
      <c r="AQ1102" s="65"/>
      <c r="AR1102" s="65"/>
      <c r="AS1102" s="65"/>
      <c r="AT1102" s="65"/>
      <c r="AU1102" s="65"/>
    </row>
    <row r="1103" spans="3:47">
      <c r="C1103" s="8"/>
      <c r="D1103" s="8"/>
      <c r="AA1103" s="65"/>
      <c r="AB1103" s="65"/>
      <c r="AC1103" s="65"/>
      <c r="AD1103" s="65"/>
      <c r="AE1103" s="65"/>
      <c r="AG1103" s="93"/>
      <c r="AN1103" s="65"/>
      <c r="AO1103" s="65"/>
      <c r="AP1103" s="65"/>
      <c r="AQ1103" s="65"/>
      <c r="AR1103" s="65"/>
      <c r="AS1103" s="65"/>
      <c r="AT1103" s="65"/>
      <c r="AU1103" s="65"/>
    </row>
    <row r="1104" spans="3:47">
      <c r="C1104" s="8"/>
      <c r="D1104" s="8"/>
      <c r="AA1104" s="65"/>
      <c r="AB1104" s="65"/>
      <c r="AC1104" s="65"/>
      <c r="AD1104" s="65"/>
      <c r="AE1104" s="65"/>
      <c r="AG1104" s="93"/>
      <c r="AN1104" s="65"/>
      <c r="AO1104" s="65"/>
      <c r="AP1104" s="65"/>
      <c r="AQ1104" s="65"/>
      <c r="AR1104" s="65"/>
      <c r="AS1104" s="65"/>
      <c r="AT1104" s="65"/>
      <c r="AU1104" s="65"/>
    </row>
    <row r="1105" spans="3:47">
      <c r="C1105" s="8"/>
      <c r="D1105" s="8"/>
      <c r="AA1105" s="65"/>
      <c r="AB1105" s="65"/>
      <c r="AC1105" s="65"/>
      <c r="AD1105" s="65"/>
      <c r="AE1105" s="65"/>
      <c r="AG1105" s="93"/>
      <c r="AN1105" s="65"/>
      <c r="AO1105" s="65"/>
      <c r="AP1105" s="65"/>
      <c r="AQ1105" s="65"/>
      <c r="AR1105" s="65"/>
      <c r="AS1105" s="65"/>
      <c r="AT1105" s="65"/>
      <c r="AU1105" s="65"/>
    </row>
    <row r="1106" spans="3:47">
      <c r="C1106" s="8"/>
      <c r="D1106" s="8"/>
      <c r="AA1106" s="65"/>
      <c r="AB1106" s="65"/>
      <c r="AC1106" s="65"/>
      <c r="AD1106" s="65"/>
      <c r="AE1106" s="65"/>
      <c r="AG1106" s="93"/>
      <c r="AN1106" s="65"/>
      <c r="AO1106" s="65"/>
      <c r="AP1106" s="65"/>
      <c r="AQ1106" s="65"/>
      <c r="AR1106" s="65"/>
      <c r="AS1106" s="65"/>
      <c r="AT1106" s="65"/>
      <c r="AU1106" s="65"/>
    </row>
    <row r="1107" spans="3:47">
      <c r="C1107" s="8"/>
      <c r="D1107" s="8"/>
      <c r="AA1107" s="65"/>
      <c r="AB1107" s="65"/>
      <c r="AC1107" s="65"/>
      <c r="AD1107" s="65"/>
      <c r="AE1107" s="65"/>
      <c r="AG1107" s="93"/>
      <c r="AN1107" s="65"/>
      <c r="AO1107" s="65"/>
      <c r="AP1107" s="65"/>
      <c r="AQ1107" s="65"/>
      <c r="AR1107" s="65"/>
      <c r="AS1107" s="65"/>
      <c r="AT1107" s="65"/>
      <c r="AU1107" s="65"/>
    </row>
    <row r="1108" spans="3:47">
      <c r="C1108" s="8"/>
      <c r="D1108" s="8"/>
      <c r="AA1108" s="65"/>
      <c r="AB1108" s="65"/>
      <c r="AC1108" s="65"/>
      <c r="AD1108" s="65"/>
      <c r="AE1108" s="65"/>
      <c r="AG1108" s="93"/>
      <c r="AN1108" s="65"/>
      <c r="AO1108" s="65"/>
      <c r="AP1108" s="65"/>
      <c r="AQ1108" s="65"/>
      <c r="AR1108" s="65"/>
      <c r="AS1108" s="65"/>
      <c r="AT1108" s="65"/>
      <c r="AU1108" s="65"/>
    </row>
    <row r="1109" spans="3:47">
      <c r="C1109" s="8"/>
      <c r="D1109" s="8"/>
      <c r="AA1109" s="65"/>
      <c r="AB1109" s="65"/>
      <c r="AC1109" s="65"/>
      <c r="AD1109" s="65"/>
      <c r="AE1109" s="65"/>
      <c r="AG1109" s="93"/>
      <c r="AN1109" s="65"/>
      <c r="AO1109" s="65"/>
      <c r="AP1109" s="65"/>
      <c r="AQ1109" s="65"/>
      <c r="AR1109" s="65"/>
      <c r="AS1109" s="65"/>
      <c r="AT1109" s="65"/>
      <c r="AU1109" s="65"/>
    </row>
    <row r="1110" spans="3:47">
      <c r="C1110" s="8"/>
      <c r="D1110" s="8"/>
      <c r="AA1110" s="65"/>
      <c r="AB1110" s="65"/>
      <c r="AC1110" s="65"/>
      <c r="AD1110" s="65"/>
      <c r="AE1110" s="65"/>
      <c r="AG1110" s="93"/>
      <c r="AN1110" s="65"/>
      <c r="AO1110" s="65"/>
      <c r="AP1110" s="65"/>
      <c r="AQ1110" s="65"/>
      <c r="AR1110" s="65"/>
      <c r="AS1110" s="65"/>
      <c r="AT1110" s="65"/>
      <c r="AU1110" s="65"/>
    </row>
    <row r="1111" spans="3:47">
      <c r="C1111" s="8"/>
      <c r="D1111" s="8"/>
      <c r="AA1111" s="65"/>
      <c r="AB1111" s="65"/>
      <c r="AC1111" s="65"/>
      <c r="AD1111" s="65"/>
      <c r="AE1111" s="65"/>
      <c r="AG1111" s="93"/>
      <c r="AN1111" s="65"/>
      <c r="AO1111" s="65"/>
      <c r="AP1111" s="65"/>
      <c r="AQ1111" s="65"/>
      <c r="AR1111" s="65"/>
      <c r="AS1111" s="65"/>
      <c r="AT1111" s="65"/>
      <c r="AU1111" s="65"/>
    </row>
    <row r="1112" spans="3:47">
      <c r="C1112" s="8"/>
      <c r="D1112" s="8"/>
      <c r="AA1112" s="65"/>
      <c r="AB1112" s="65"/>
      <c r="AC1112" s="65"/>
      <c r="AD1112" s="65"/>
      <c r="AE1112" s="65"/>
      <c r="AG1112" s="93"/>
      <c r="AN1112" s="65"/>
      <c r="AO1112" s="65"/>
      <c r="AP1112" s="65"/>
      <c r="AQ1112" s="65"/>
      <c r="AR1112" s="65"/>
      <c r="AS1112" s="65"/>
      <c r="AT1112" s="65"/>
      <c r="AU1112" s="65"/>
    </row>
    <row r="1113" spans="3:47">
      <c r="C1113" s="8"/>
      <c r="D1113" s="8"/>
      <c r="AA1113" s="65"/>
      <c r="AB1113" s="65"/>
      <c r="AC1113" s="65"/>
      <c r="AD1113" s="65"/>
      <c r="AE1113" s="65"/>
      <c r="AG1113" s="93"/>
      <c r="AN1113" s="65"/>
      <c r="AO1113" s="65"/>
      <c r="AP1113" s="65"/>
      <c r="AQ1113" s="65"/>
      <c r="AR1113" s="65"/>
      <c r="AS1113" s="65"/>
      <c r="AT1113" s="65"/>
      <c r="AU1113" s="65"/>
    </row>
    <row r="1114" spans="3:47">
      <c r="C1114" s="8"/>
      <c r="D1114" s="8"/>
      <c r="AA1114" s="65"/>
      <c r="AB1114" s="65"/>
      <c r="AC1114" s="65"/>
      <c r="AD1114" s="65"/>
      <c r="AE1114" s="65"/>
      <c r="AG1114" s="93"/>
      <c r="AN1114" s="65"/>
      <c r="AO1114" s="65"/>
      <c r="AP1114" s="65"/>
      <c r="AQ1114" s="65"/>
      <c r="AR1114" s="65"/>
      <c r="AS1114" s="65"/>
      <c r="AT1114" s="65"/>
      <c r="AU1114" s="65"/>
    </row>
    <row r="1115" spans="3:47">
      <c r="C1115" s="8"/>
      <c r="D1115" s="8"/>
      <c r="AA1115" s="65"/>
      <c r="AB1115" s="65"/>
      <c r="AC1115" s="65"/>
      <c r="AD1115" s="65"/>
      <c r="AE1115" s="65"/>
      <c r="AG1115" s="93"/>
      <c r="AN1115" s="65"/>
      <c r="AO1115" s="65"/>
      <c r="AP1115" s="65"/>
      <c r="AQ1115" s="65"/>
      <c r="AR1115" s="65"/>
      <c r="AS1115" s="65"/>
      <c r="AT1115" s="65"/>
      <c r="AU1115" s="65"/>
    </row>
    <row r="1116" spans="3:47">
      <c r="C1116" s="8"/>
      <c r="D1116" s="8"/>
      <c r="AA1116" s="65"/>
      <c r="AB1116" s="65"/>
      <c r="AC1116" s="65"/>
      <c r="AD1116" s="65"/>
      <c r="AE1116" s="65"/>
      <c r="AG1116" s="93"/>
      <c r="AN1116" s="65"/>
      <c r="AO1116" s="65"/>
      <c r="AP1116" s="65"/>
      <c r="AQ1116" s="65"/>
      <c r="AR1116" s="65"/>
      <c r="AS1116" s="65"/>
      <c r="AT1116" s="65"/>
      <c r="AU1116" s="65"/>
    </row>
    <row r="1117" spans="3:47">
      <c r="C1117" s="8"/>
      <c r="D1117" s="8"/>
      <c r="AA1117" s="65"/>
      <c r="AB1117" s="65"/>
      <c r="AC1117" s="65"/>
      <c r="AD1117" s="65"/>
      <c r="AE1117" s="65"/>
      <c r="AG1117" s="93"/>
      <c r="AN1117" s="65"/>
      <c r="AO1117" s="65"/>
      <c r="AP1117" s="65"/>
      <c r="AQ1117" s="65"/>
      <c r="AR1117" s="65"/>
      <c r="AS1117" s="65"/>
      <c r="AT1117" s="65"/>
      <c r="AU1117" s="65"/>
    </row>
    <row r="1118" spans="3:47">
      <c r="C1118" s="8"/>
      <c r="D1118" s="8"/>
      <c r="AA1118" s="65"/>
      <c r="AB1118" s="65"/>
      <c r="AC1118" s="65"/>
      <c r="AD1118" s="65"/>
      <c r="AE1118" s="65"/>
      <c r="AG1118" s="93"/>
      <c r="AN1118" s="65"/>
      <c r="AO1118" s="65"/>
      <c r="AP1118" s="65"/>
      <c r="AQ1118" s="65"/>
      <c r="AR1118" s="65"/>
      <c r="AS1118" s="65"/>
      <c r="AT1118" s="65"/>
      <c r="AU1118" s="65"/>
    </row>
    <row r="1119" spans="3:47">
      <c r="C1119" s="8"/>
      <c r="D1119" s="8"/>
      <c r="AA1119" s="65"/>
      <c r="AB1119" s="65"/>
      <c r="AC1119" s="65"/>
      <c r="AD1119" s="65"/>
      <c r="AE1119" s="65"/>
      <c r="AG1119" s="93"/>
      <c r="AN1119" s="65"/>
      <c r="AO1119" s="65"/>
      <c r="AP1119" s="65"/>
      <c r="AQ1119" s="65"/>
      <c r="AR1119" s="65"/>
      <c r="AS1119" s="65"/>
      <c r="AT1119" s="65"/>
      <c r="AU1119" s="65"/>
    </row>
    <row r="1120" spans="3:47">
      <c r="C1120" s="8"/>
      <c r="D1120" s="8"/>
      <c r="AA1120" s="65"/>
      <c r="AB1120" s="65"/>
      <c r="AC1120" s="65"/>
      <c r="AD1120" s="65"/>
      <c r="AE1120" s="65"/>
      <c r="AG1120" s="93"/>
      <c r="AN1120" s="65"/>
      <c r="AO1120" s="65"/>
      <c r="AP1120" s="65"/>
      <c r="AQ1120" s="65"/>
      <c r="AR1120" s="65"/>
      <c r="AS1120" s="65"/>
      <c r="AT1120" s="65"/>
      <c r="AU1120" s="65"/>
    </row>
    <row r="1121" spans="3:47">
      <c r="C1121" s="8"/>
      <c r="D1121" s="8"/>
      <c r="AA1121" s="65"/>
      <c r="AB1121" s="65"/>
      <c r="AC1121" s="65"/>
      <c r="AD1121" s="65"/>
      <c r="AE1121" s="65"/>
      <c r="AG1121" s="93"/>
      <c r="AN1121" s="65"/>
      <c r="AO1121" s="65"/>
      <c r="AP1121" s="65"/>
      <c r="AQ1121" s="65"/>
      <c r="AR1121" s="65"/>
      <c r="AS1121" s="65"/>
      <c r="AT1121" s="65"/>
      <c r="AU1121" s="65"/>
    </row>
    <row r="1122" spans="3:47">
      <c r="C1122" s="8"/>
      <c r="D1122" s="8"/>
      <c r="AA1122" s="65"/>
      <c r="AB1122" s="65"/>
      <c r="AC1122" s="65"/>
      <c r="AD1122" s="65"/>
      <c r="AE1122" s="65"/>
      <c r="AG1122" s="93"/>
      <c r="AN1122" s="65"/>
      <c r="AO1122" s="65"/>
      <c r="AP1122" s="65"/>
      <c r="AQ1122" s="65"/>
      <c r="AR1122" s="65"/>
      <c r="AS1122" s="65"/>
      <c r="AT1122" s="65"/>
      <c r="AU1122" s="65"/>
    </row>
    <row r="1123" spans="3:47">
      <c r="C1123" s="8"/>
      <c r="D1123" s="8"/>
      <c r="AA1123" s="65"/>
      <c r="AB1123" s="65"/>
      <c r="AC1123" s="65"/>
      <c r="AD1123" s="65"/>
      <c r="AE1123" s="65"/>
      <c r="AG1123" s="93"/>
      <c r="AN1123" s="65"/>
      <c r="AO1123" s="65"/>
      <c r="AP1123" s="65"/>
      <c r="AQ1123" s="65"/>
      <c r="AR1123" s="65"/>
      <c r="AS1123" s="65"/>
      <c r="AT1123" s="65"/>
      <c r="AU1123" s="65"/>
    </row>
    <row r="1124" spans="3:47">
      <c r="C1124" s="8"/>
      <c r="D1124" s="8"/>
      <c r="AA1124" s="65"/>
      <c r="AB1124" s="65"/>
      <c r="AC1124" s="65"/>
      <c r="AD1124" s="65"/>
      <c r="AE1124" s="65"/>
      <c r="AG1124" s="93"/>
      <c r="AN1124" s="65"/>
      <c r="AO1124" s="65"/>
      <c r="AP1124" s="65"/>
      <c r="AQ1124" s="65"/>
      <c r="AR1124" s="65"/>
      <c r="AS1124" s="65"/>
      <c r="AT1124" s="65"/>
      <c r="AU1124" s="65"/>
    </row>
    <row r="1125" spans="3:47">
      <c r="C1125" s="8"/>
      <c r="D1125" s="8"/>
      <c r="AA1125" s="65"/>
      <c r="AB1125" s="65"/>
      <c r="AC1125" s="65"/>
      <c r="AD1125" s="65"/>
      <c r="AE1125" s="65"/>
      <c r="AG1125" s="93"/>
      <c r="AN1125" s="65"/>
      <c r="AO1125" s="65"/>
      <c r="AP1125" s="65"/>
      <c r="AQ1125" s="65"/>
      <c r="AR1125" s="65"/>
      <c r="AS1125" s="65"/>
      <c r="AT1125" s="65"/>
      <c r="AU1125" s="65"/>
    </row>
    <row r="1126" spans="3:47">
      <c r="C1126" s="8"/>
      <c r="D1126" s="8"/>
      <c r="AA1126" s="65"/>
      <c r="AB1126" s="65"/>
      <c r="AC1126" s="65"/>
      <c r="AD1126" s="65"/>
      <c r="AE1126" s="65"/>
      <c r="AG1126" s="93"/>
      <c r="AN1126" s="65"/>
      <c r="AO1126" s="65"/>
      <c r="AP1126" s="65"/>
      <c r="AQ1126" s="65"/>
      <c r="AR1126" s="65"/>
      <c r="AS1126" s="65"/>
      <c r="AT1126" s="65"/>
      <c r="AU1126" s="65"/>
    </row>
    <row r="1127" spans="3:47">
      <c r="C1127" s="8"/>
      <c r="D1127" s="8"/>
      <c r="AA1127" s="65"/>
      <c r="AB1127" s="65"/>
      <c r="AC1127" s="65"/>
      <c r="AD1127" s="65"/>
      <c r="AE1127" s="65"/>
      <c r="AG1127" s="93"/>
      <c r="AN1127" s="65"/>
      <c r="AO1127" s="65"/>
      <c r="AP1127" s="65"/>
      <c r="AQ1127" s="65"/>
      <c r="AR1127" s="65"/>
      <c r="AS1127" s="65"/>
      <c r="AT1127" s="65"/>
      <c r="AU1127" s="65"/>
    </row>
    <row r="1128" spans="3:47">
      <c r="C1128" s="8"/>
      <c r="D1128" s="8"/>
      <c r="AA1128" s="65"/>
      <c r="AB1128" s="65"/>
      <c r="AC1128" s="65"/>
      <c r="AD1128" s="65"/>
      <c r="AE1128" s="65"/>
      <c r="AG1128" s="93"/>
      <c r="AN1128" s="65"/>
      <c r="AO1128" s="65"/>
      <c r="AP1128" s="65"/>
      <c r="AQ1128" s="65"/>
      <c r="AR1128" s="65"/>
      <c r="AS1128" s="65"/>
      <c r="AT1128" s="65"/>
      <c r="AU1128" s="65"/>
    </row>
    <row r="1129" spans="3:47">
      <c r="C1129" s="8"/>
      <c r="D1129" s="8"/>
      <c r="AA1129" s="65"/>
      <c r="AB1129" s="65"/>
      <c r="AC1129" s="65"/>
      <c r="AD1129" s="65"/>
      <c r="AE1129" s="65"/>
      <c r="AG1129" s="93"/>
      <c r="AN1129" s="65"/>
      <c r="AO1129" s="65"/>
      <c r="AP1129" s="65"/>
      <c r="AQ1129" s="65"/>
      <c r="AR1129" s="65"/>
      <c r="AS1129" s="65"/>
      <c r="AT1129" s="65"/>
      <c r="AU1129" s="65"/>
    </row>
    <row r="1130" spans="3:47">
      <c r="C1130" s="8"/>
      <c r="D1130" s="8"/>
      <c r="AA1130" s="65"/>
      <c r="AB1130" s="65"/>
      <c r="AC1130" s="65"/>
      <c r="AD1130" s="65"/>
      <c r="AE1130" s="65"/>
      <c r="AG1130" s="93"/>
      <c r="AN1130" s="65"/>
      <c r="AO1130" s="65"/>
      <c r="AP1130" s="65"/>
      <c r="AQ1130" s="65"/>
      <c r="AR1130" s="65"/>
      <c r="AS1130" s="65"/>
      <c r="AT1130" s="65"/>
      <c r="AU1130" s="65"/>
    </row>
    <row r="1131" spans="3:47">
      <c r="C1131" s="8"/>
      <c r="D1131" s="8"/>
      <c r="AA1131" s="65"/>
      <c r="AB1131" s="65"/>
      <c r="AC1131" s="65"/>
      <c r="AD1131" s="65"/>
      <c r="AE1131" s="65"/>
      <c r="AG1131" s="93"/>
      <c r="AN1131" s="65"/>
      <c r="AO1131" s="65"/>
      <c r="AP1131" s="65"/>
      <c r="AQ1131" s="65"/>
      <c r="AR1131" s="65"/>
      <c r="AS1131" s="65"/>
      <c r="AT1131" s="65"/>
      <c r="AU1131" s="65"/>
    </row>
    <row r="1132" spans="3:47">
      <c r="C1132" s="8"/>
      <c r="D1132" s="8"/>
      <c r="AA1132" s="65"/>
      <c r="AB1132" s="65"/>
      <c r="AC1132" s="65"/>
      <c r="AD1132" s="65"/>
      <c r="AE1132" s="65"/>
      <c r="AG1132" s="93"/>
      <c r="AN1132" s="65"/>
      <c r="AO1132" s="65"/>
      <c r="AP1132" s="65"/>
      <c r="AQ1132" s="65"/>
      <c r="AR1132" s="65"/>
      <c r="AS1132" s="65"/>
      <c r="AT1132" s="65"/>
      <c r="AU1132" s="65"/>
    </row>
    <row r="1133" spans="3:47">
      <c r="C1133" s="8"/>
      <c r="D1133" s="8"/>
      <c r="AA1133" s="65"/>
      <c r="AB1133" s="65"/>
      <c r="AC1133" s="65"/>
      <c r="AD1133" s="65"/>
      <c r="AE1133" s="65"/>
      <c r="AG1133" s="93"/>
      <c r="AN1133" s="65"/>
      <c r="AO1133" s="65"/>
      <c r="AP1133" s="65"/>
      <c r="AQ1133" s="65"/>
      <c r="AR1133" s="65"/>
      <c r="AS1133" s="65"/>
      <c r="AT1133" s="65"/>
      <c r="AU1133" s="65"/>
    </row>
    <row r="1134" spans="3:47">
      <c r="C1134" s="8"/>
      <c r="D1134" s="8"/>
      <c r="AA1134" s="65"/>
      <c r="AB1134" s="65"/>
      <c r="AC1134" s="65"/>
      <c r="AD1134" s="65"/>
      <c r="AE1134" s="65"/>
      <c r="AG1134" s="93"/>
      <c r="AN1134" s="65"/>
      <c r="AO1134" s="65"/>
      <c r="AP1134" s="65"/>
      <c r="AQ1134" s="65"/>
      <c r="AR1134" s="65"/>
      <c r="AS1134" s="65"/>
      <c r="AT1134" s="65"/>
      <c r="AU1134" s="65"/>
    </row>
    <row r="1135" spans="3:47">
      <c r="C1135" s="8"/>
      <c r="D1135" s="8"/>
      <c r="AA1135" s="65"/>
      <c r="AB1135" s="65"/>
      <c r="AC1135" s="65"/>
      <c r="AD1135" s="65"/>
      <c r="AE1135" s="65"/>
      <c r="AG1135" s="93"/>
      <c r="AN1135" s="65"/>
      <c r="AO1135" s="65"/>
      <c r="AP1135" s="65"/>
      <c r="AQ1135" s="65"/>
      <c r="AR1135" s="65"/>
      <c r="AS1135" s="65"/>
      <c r="AT1135" s="65"/>
      <c r="AU1135" s="65"/>
    </row>
    <row r="1136" spans="3:47">
      <c r="C1136" s="8"/>
      <c r="D1136" s="8"/>
      <c r="AA1136" s="65"/>
      <c r="AB1136" s="65"/>
      <c r="AC1136" s="65"/>
      <c r="AD1136" s="65"/>
      <c r="AE1136" s="65"/>
      <c r="AG1136" s="93"/>
      <c r="AN1136" s="65"/>
      <c r="AO1136" s="65"/>
      <c r="AP1136" s="65"/>
      <c r="AQ1136" s="65"/>
      <c r="AR1136" s="65"/>
      <c r="AS1136" s="65"/>
      <c r="AT1136" s="65"/>
      <c r="AU1136" s="65"/>
    </row>
    <row r="1137" spans="3:47">
      <c r="C1137" s="8"/>
      <c r="D1137" s="8"/>
      <c r="AA1137" s="65"/>
      <c r="AB1137" s="65"/>
      <c r="AC1137" s="65"/>
      <c r="AD1137" s="65"/>
      <c r="AE1137" s="65"/>
      <c r="AG1137" s="93"/>
      <c r="AN1137" s="65"/>
      <c r="AO1137" s="65"/>
      <c r="AP1137" s="65"/>
      <c r="AQ1137" s="65"/>
      <c r="AR1137" s="65"/>
      <c r="AS1137" s="65"/>
      <c r="AT1137" s="65"/>
      <c r="AU1137" s="65"/>
    </row>
    <row r="1138" spans="3:47">
      <c r="C1138" s="8"/>
      <c r="D1138" s="8"/>
      <c r="AA1138" s="65"/>
      <c r="AB1138" s="65"/>
      <c r="AC1138" s="65"/>
      <c r="AD1138" s="65"/>
      <c r="AE1138" s="65"/>
      <c r="AG1138" s="93"/>
      <c r="AN1138" s="65"/>
      <c r="AO1138" s="65"/>
      <c r="AP1138" s="65"/>
      <c r="AQ1138" s="65"/>
      <c r="AR1138" s="65"/>
      <c r="AS1138" s="65"/>
      <c r="AT1138" s="65"/>
      <c r="AU1138" s="65"/>
    </row>
    <row r="1139" spans="3:47">
      <c r="C1139" s="8"/>
      <c r="D1139" s="8"/>
      <c r="AA1139" s="65"/>
      <c r="AB1139" s="65"/>
      <c r="AC1139" s="65"/>
      <c r="AD1139" s="65"/>
      <c r="AE1139" s="65"/>
      <c r="AG1139" s="93"/>
      <c r="AN1139" s="65"/>
      <c r="AO1139" s="65"/>
      <c r="AP1139" s="65"/>
      <c r="AQ1139" s="65"/>
      <c r="AR1139" s="65"/>
      <c r="AS1139" s="65"/>
      <c r="AT1139" s="65"/>
      <c r="AU1139" s="65"/>
    </row>
    <row r="1140" spans="3:47">
      <c r="C1140" s="8"/>
      <c r="D1140" s="8"/>
      <c r="AA1140" s="65"/>
      <c r="AB1140" s="65"/>
      <c r="AC1140" s="65"/>
      <c r="AD1140" s="65"/>
      <c r="AE1140" s="65"/>
      <c r="AG1140" s="93"/>
      <c r="AN1140" s="65"/>
      <c r="AO1140" s="65"/>
      <c r="AP1140" s="65"/>
      <c r="AQ1140" s="65"/>
      <c r="AR1140" s="65"/>
      <c r="AS1140" s="65"/>
      <c r="AT1140" s="65"/>
      <c r="AU1140" s="65"/>
    </row>
    <row r="1141" spans="3:47">
      <c r="C1141" s="8"/>
      <c r="D1141" s="8"/>
      <c r="AA1141" s="65"/>
      <c r="AB1141" s="65"/>
      <c r="AC1141" s="65"/>
      <c r="AD1141" s="65"/>
      <c r="AE1141" s="65"/>
      <c r="AG1141" s="93"/>
      <c r="AN1141" s="65"/>
      <c r="AO1141" s="65"/>
      <c r="AP1141" s="65"/>
      <c r="AQ1141" s="65"/>
      <c r="AR1141" s="65"/>
      <c r="AS1141" s="65"/>
      <c r="AT1141" s="65"/>
      <c r="AU1141" s="65"/>
    </row>
    <row r="1142" spans="3:47">
      <c r="C1142" s="8"/>
      <c r="D1142" s="8"/>
      <c r="AA1142" s="65"/>
      <c r="AB1142" s="65"/>
      <c r="AC1142" s="65"/>
      <c r="AD1142" s="65"/>
      <c r="AE1142" s="65"/>
      <c r="AG1142" s="93"/>
      <c r="AN1142" s="65"/>
      <c r="AO1142" s="65"/>
      <c r="AP1142" s="65"/>
      <c r="AQ1142" s="65"/>
      <c r="AR1142" s="65"/>
      <c r="AS1142" s="65"/>
      <c r="AT1142" s="65"/>
      <c r="AU1142" s="65"/>
    </row>
    <row r="1143" spans="3:47">
      <c r="C1143" s="8"/>
      <c r="D1143" s="8"/>
      <c r="AA1143" s="65"/>
      <c r="AB1143" s="65"/>
      <c r="AC1143" s="65"/>
      <c r="AD1143" s="65"/>
      <c r="AE1143" s="65"/>
      <c r="AG1143" s="93"/>
      <c r="AN1143" s="65"/>
      <c r="AO1143" s="65"/>
      <c r="AP1143" s="65"/>
      <c r="AQ1143" s="65"/>
      <c r="AR1143" s="65"/>
      <c r="AS1143" s="65"/>
      <c r="AT1143" s="65"/>
      <c r="AU1143" s="65"/>
    </row>
    <row r="1144" spans="3:47">
      <c r="C1144" s="8"/>
      <c r="D1144" s="8"/>
      <c r="AA1144" s="65"/>
      <c r="AB1144" s="65"/>
      <c r="AC1144" s="65"/>
      <c r="AD1144" s="65"/>
      <c r="AE1144" s="65"/>
      <c r="AG1144" s="93"/>
      <c r="AN1144" s="65"/>
      <c r="AO1144" s="65"/>
      <c r="AP1144" s="65"/>
      <c r="AQ1144" s="65"/>
      <c r="AR1144" s="65"/>
      <c r="AS1144" s="65"/>
      <c r="AT1144" s="65"/>
      <c r="AU1144" s="65"/>
    </row>
    <row r="1145" spans="3:47">
      <c r="C1145" s="8"/>
      <c r="D1145" s="8"/>
      <c r="AA1145" s="65"/>
      <c r="AB1145" s="65"/>
      <c r="AC1145" s="65"/>
      <c r="AD1145" s="65"/>
      <c r="AE1145" s="65"/>
      <c r="AG1145" s="93"/>
      <c r="AN1145" s="65"/>
      <c r="AO1145" s="65"/>
      <c r="AP1145" s="65"/>
      <c r="AQ1145" s="65"/>
      <c r="AR1145" s="65"/>
      <c r="AS1145" s="65"/>
      <c r="AT1145" s="65"/>
      <c r="AU1145" s="65"/>
    </row>
    <row r="1146" spans="3:47">
      <c r="C1146" s="8"/>
      <c r="D1146" s="8"/>
      <c r="AA1146" s="65"/>
      <c r="AB1146" s="65"/>
      <c r="AC1146" s="65"/>
      <c r="AD1146" s="65"/>
      <c r="AE1146" s="65"/>
      <c r="AG1146" s="93"/>
      <c r="AN1146" s="65"/>
      <c r="AO1146" s="65"/>
      <c r="AP1146" s="65"/>
      <c r="AQ1146" s="65"/>
      <c r="AR1146" s="65"/>
      <c r="AS1146" s="65"/>
      <c r="AT1146" s="65"/>
      <c r="AU1146" s="65"/>
    </row>
    <row r="1147" spans="3:47">
      <c r="C1147" s="8"/>
      <c r="D1147" s="8"/>
      <c r="AA1147" s="65"/>
      <c r="AB1147" s="65"/>
      <c r="AC1147" s="65"/>
      <c r="AD1147" s="65"/>
      <c r="AE1147" s="65"/>
      <c r="AG1147" s="93"/>
      <c r="AN1147" s="65"/>
      <c r="AO1147" s="65"/>
      <c r="AP1147" s="65"/>
      <c r="AQ1147" s="65"/>
      <c r="AR1147" s="65"/>
      <c r="AS1147" s="65"/>
      <c r="AT1147" s="65"/>
      <c r="AU1147" s="65"/>
    </row>
    <row r="1148" spans="3:47">
      <c r="C1148" s="8"/>
      <c r="D1148" s="8"/>
      <c r="AA1148" s="65"/>
      <c r="AB1148" s="65"/>
      <c r="AC1148" s="65"/>
      <c r="AD1148" s="65"/>
      <c r="AE1148" s="65"/>
      <c r="AG1148" s="93"/>
      <c r="AN1148" s="65"/>
      <c r="AO1148" s="65"/>
      <c r="AP1148" s="65"/>
      <c r="AQ1148" s="65"/>
      <c r="AR1148" s="65"/>
      <c r="AS1148" s="65"/>
      <c r="AT1148" s="65"/>
      <c r="AU1148" s="65"/>
    </row>
    <row r="1149" spans="3:47">
      <c r="C1149" s="8"/>
      <c r="D1149" s="8"/>
      <c r="AA1149" s="65"/>
      <c r="AB1149" s="65"/>
      <c r="AC1149" s="65"/>
      <c r="AD1149" s="65"/>
      <c r="AE1149" s="65"/>
      <c r="AG1149" s="93"/>
      <c r="AN1149" s="65"/>
      <c r="AO1149" s="65"/>
      <c r="AP1149" s="65"/>
      <c r="AQ1149" s="65"/>
      <c r="AR1149" s="65"/>
      <c r="AS1149" s="65"/>
      <c r="AT1149" s="65"/>
      <c r="AU1149" s="65"/>
    </row>
    <row r="1150" spans="3:47">
      <c r="C1150" s="8"/>
      <c r="D1150" s="8"/>
      <c r="AA1150" s="65"/>
      <c r="AB1150" s="65"/>
      <c r="AC1150" s="65"/>
      <c r="AD1150" s="65"/>
      <c r="AE1150" s="65"/>
      <c r="AG1150" s="93"/>
      <c r="AN1150" s="65"/>
      <c r="AO1150" s="65"/>
      <c r="AP1150" s="65"/>
      <c r="AQ1150" s="65"/>
      <c r="AR1150" s="65"/>
      <c r="AS1150" s="65"/>
      <c r="AT1150" s="65"/>
      <c r="AU1150" s="65"/>
    </row>
    <row r="1151" spans="3:47">
      <c r="C1151" s="8"/>
      <c r="D1151" s="8"/>
      <c r="AA1151" s="65"/>
      <c r="AB1151" s="65"/>
      <c r="AC1151" s="65"/>
      <c r="AD1151" s="65"/>
      <c r="AE1151" s="65"/>
      <c r="AG1151" s="93"/>
      <c r="AN1151" s="65"/>
      <c r="AO1151" s="65"/>
      <c r="AP1151" s="65"/>
      <c r="AQ1151" s="65"/>
      <c r="AR1151" s="65"/>
      <c r="AS1151" s="65"/>
      <c r="AT1151" s="65"/>
      <c r="AU1151" s="65"/>
    </row>
    <row r="1152" spans="3:47">
      <c r="C1152" s="8"/>
      <c r="D1152" s="8"/>
      <c r="AA1152" s="65"/>
      <c r="AB1152" s="65"/>
      <c r="AC1152" s="65"/>
      <c r="AD1152" s="65"/>
      <c r="AE1152" s="65"/>
      <c r="AG1152" s="93"/>
      <c r="AN1152" s="65"/>
      <c r="AO1152" s="65"/>
      <c r="AP1152" s="65"/>
      <c r="AQ1152" s="65"/>
      <c r="AR1152" s="65"/>
      <c r="AS1152" s="65"/>
      <c r="AT1152" s="65"/>
      <c r="AU1152" s="65"/>
    </row>
    <row r="1153" spans="3:48">
      <c r="C1153" s="8"/>
      <c r="D1153" s="8"/>
      <c r="AA1153" s="65"/>
      <c r="AB1153" s="65"/>
      <c r="AC1153" s="65"/>
      <c r="AD1153" s="65"/>
      <c r="AE1153" s="65"/>
      <c r="AG1153" s="93"/>
      <c r="AN1153" s="65"/>
      <c r="AO1153" s="65"/>
      <c r="AP1153" s="65"/>
      <c r="AQ1153" s="65"/>
      <c r="AR1153" s="65"/>
      <c r="AS1153" s="65"/>
      <c r="AT1153" s="65"/>
      <c r="AU1153" s="65"/>
    </row>
    <row r="1154" spans="3:48">
      <c r="C1154" s="8"/>
      <c r="D1154" s="8"/>
      <c r="AA1154" s="65"/>
      <c r="AB1154" s="65"/>
      <c r="AC1154" s="65"/>
      <c r="AD1154" s="65"/>
      <c r="AE1154" s="65"/>
      <c r="AG1154" s="93"/>
      <c r="AN1154" s="65"/>
      <c r="AO1154" s="65"/>
      <c r="AP1154" s="65"/>
      <c r="AQ1154" s="65"/>
      <c r="AR1154" s="65"/>
      <c r="AS1154" s="65"/>
      <c r="AT1154" s="65"/>
      <c r="AU1154" s="65"/>
    </row>
    <row r="1155" spans="3:48">
      <c r="C1155" s="8"/>
      <c r="D1155" s="8"/>
      <c r="AA1155" s="65"/>
      <c r="AB1155" s="65"/>
      <c r="AC1155" s="65"/>
      <c r="AD1155" s="65"/>
      <c r="AE1155" s="65"/>
      <c r="AG1155" s="93"/>
      <c r="AN1155" s="65"/>
      <c r="AO1155" s="65"/>
      <c r="AP1155" s="65"/>
      <c r="AQ1155" s="65"/>
      <c r="AR1155" s="65"/>
      <c r="AS1155" s="65"/>
      <c r="AT1155" s="65"/>
      <c r="AU1155" s="65"/>
    </row>
    <row r="1156" spans="3:48">
      <c r="C1156" s="8"/>
      <c r="D1156" s="8"/>
      <c r="AA1156" s="65"/>
      <c r="AB1156" s="65"/>
      <c r="AC1156" s="65"/>
      <c r="AD1156" s="65"/>
      <c r="AE1156" s="65"/>
      <c r="AG1156" s="93"/>
      <c r="AN1156" s="65"/>
      <c r="AO1156" s="65"/>
      <c r="AP1156" s="65"/>
      <c r="AQ1156" s="65"/>
      <c r="AR1156" s="65"/>
      <c r="AS1156" s="65"/>
      <c r="AT1156" s="65"/>
      <c r="AU1156" s="65"/>
    </row>
    <row r="1157" spans="3:48">
      <c r="C1157" s="8"/>
      <c r="D1157" s="8"/>
      <c r="AA1157" s="65"/>
      <c r="AB1157" s="65"/>
      <c r="AC1157" s="65"/>
      <c r="AD1157" s="65"/>
      <c r="AE1157" s="65"/>
      <c r="AG1157" s="93"/>
      <c r="AN1157" s="65"/>
      <c r="AO1157" s="65"/>
      <c r="AP1157" s="65"/>
      <c r="AQ1157" s="65"/>
      <c r="AR1157" s="65"/>
      <c r="AS1157" s="65"/>
      <c r="AT1157" s="65"/>
      <c r="AU1157" s="65"/>
      <c r="AV1157" s="65"/>
    </row>
    <row r="1158" spans="3:48">
      <c r="C1158" s="8"/>
      <c r="D1158" s="8"/>
      <c r="AA1158" s="65"/>
      <c r="AB1158" s="65"/>
      <c r="AC1158" s="65"/>
      <c r="AD1158" s="65"/>
      <c r="AE1158" s="65"/>
      <c r="AG1158" s="93"/>
      <c r="AN1158" s="65"/>
      <c r="AO1158" s="65"/>
      <c r="AP1158" s="65"/>
      <c r="AQ1158" s="65"/>
      <c r="AR1158" s="65"/>
      <c r="AS1158" s="65"/>
      <c r="AT1158" s="65"/>
      <c r="AU1158" s="65"/>
    </row>
    <row r="1159" spans="3:48">
      <c r="C1159" s="8"/>
      <c r="D1159" s="8"/>
      <c r="AA1159" s="65"/>
      <c r="AB1159" s="65"/>
      <c r="AC1159" s="65"/>
      <c r="AD1159" s="65"/>
      <c r="AE1159" s="65"/>
      <c r="AG1159" s="93"/>
      <c r="AN1159" s="65"/>
      <c r="AO1159" s="65"/>
      <c r="AP1159" s="65"/>
      <c r="AQ1159" s="65"/>
      <c r="AR1159" s="65"/>
      <c r="AS1159" s="65"/>
      <c r="AT1159" s="65"/>
      <c r="AU1159" s="65"/>
    </row>
    <row r="1160" spans="3:48">
      <c r="C1160" s="8"/>
      <c r="D1160" s="8"/>
      <c r="AA1160" s="65"/>
      <c r="AB1160" s="65"/>
      <c r="AC1160" s="65"/>
      <c r="AD1160" s="65"/>
      <c r="AE1160" s="65"/>
      <c r="AG1160" s="93"/>
      <c r="AN1160" s="65"/>
      <c r="AO1160" s="65"/>
      <c r="AP1160" s="65"/>
      <c r="AQ1160" s="65"/>
      <c r="AR1160" s="65"/>
      <c r="AS1160" s="65"/>
      <c r="AT1160" s="65"/>
      <c r="AU1160" s="65"/>
    </row>
    <row r="1161" spans="3:48">
      <c r="C1161" s="8"/>
      <c r="D1161" s="8"/>
      <c r="AA1161" s="65"/>
      <c r="AB1161" s="65"/>
      <c r="AC1161" s="65"/>
      <c r="AD1161" s="65"/>
      <c r="AE1161" s="65"/>
      <c r="AG1161" s="93"/>
      <c r="AN1161" s="65"/>
      <c r="AO1161" s="65"/>
      <c r="AP1161" s="65"/>
      <c r="AQ1161" s="65"/>
      <c r="AR1161" s="65"/>
      <c r="AS1161" s="65"/>
      <c r="AT1161" s="65"/>
      <c r="AU1161" s="65"/>
    </row>
    <row r="1162" spans="3:48">
      <c r="C1162" s="8"/>
      <c r="D1162" s="8"/>
      <c r="AA1162" s="65"/>
      <c r="AB1162" s="65"/>
      <c r="AC1162" s="65"/>
      <c r="AD1162" s="65"/>
      <c r="AE1162" s="65"/>
      <c r="AG1162" s="93"/>
      <c r="AN1162" s="65"/>
      <c r="AO1162" s="65"/>
      <c r="AP1162" s="65"/>
      <c r="AQ1162" s="65"/>
      <c r="AR1162" s="65"/>
      <c r="AS1162" s="65"/>
      <c r="AT1162" s="65"/>
      <c r="AU1162" s="65"/>
    </row>
    <row r="1163" spans="3:48">
      <c r="C1163" s="8"/>
      <c r="D1163" s="8"/>
      <c r="AA1163" s="65"/>
      <c r="AB1163" s="65"/>
      <c r="AC1163" s="65"/>
      <c r="AD1163" s="65"/>
      <c r="AE1163" s="65"/>
      <c r="AG1163" s="93"/>
      <c r="AN1163" s="65"/>
      <c r="AO1163" s="65"/>
      <c r="AP1163" s="65"/>
      <c r="AQ1163" s="65"/>
      <c r="AR1163" s="65"/>
      <c r="AS1163" s="65"/>
      <c r="AT1163" s="65"/>
      <c r="AU1163" s="65"/>
    </row>
    <row r="1164" spans="3:48">
      <c r="C1164" s="8"/>
      <c r="D1164" s="8"/>
      <c r="AA1164" s="65"/>
      <c r="AB1164" s="65"/>
      <c r="AC1164" s="65"/>
      <c r="AD1164" s="65"/>
      <c r="AE1164" s="65"/>
      <c r="AG1164" s="93"/>
      <c r="AN1164" s="65"/>
      <c r="AO1164" s="65"/>
      <c r="AP1164" s="65"/>
      <c r="AQ1164" s="65"/>
      <c r="AR1164" s="65"/>
      <c r="AS1164" s="65"/>
      <c r="AT1164" s="65"/>
      <c r="AU1164" s="65"/>
    </row>
    <row r="1165" spans="3:48">
      <c r="C1165" s="8"/>
      <c r="D1165" s="8"/>
      <c r="AA1165" s="65"/>
      <c r="AB1165" s="65"/>
      <c r="AC1165" s="65"/>
      <c r="AD1165" s="65"/>
      <c r="AE1165" s="65"/>
      <c r="AG1165" s="93"/>
      <c r="AN1165" s="65"/>
      <c r="AO1165" s="65"/>
      <c r="AP1165" s="65"/>
      <c r="AQ1165" s="65"/>
      <c r="AR1165" s="65"/>
      <c r="AS1165" s="65"/>
      <c r="AT1165" s="65"/>
      <c r="AU1165" s="65"/>
    </row>
    <row r="1166" spans="3:48">
      <c r="C1166" s="8"/>
      <c r="D1166" s="8"/>
      <c r="AA1166" s="65"/>
      <c r="AB1166" s="65"/>
      <c r="AC1166" s="65"/>
      <c r="AD1166" s="65"/>
      <c r="AE1166" s="65"/>
      <c r="AG1166" s="93"/>
      <c r="AN1166" s="65"/>
      <c r="AO1166" s="65"/>
      <c r="AP1166" s="65"/>
      <c r="AQ1166" s="65"/>
      <c r="AR1166" s="65"/>
      <c r="AS1166" s="65"/>
      <c r="AT1166" s="65"/>
      <c r="AU1166" s="65"/>
    </row>
    <row r="1167" spans="3:48">
      <c r="C1167" s="8"/>
      <c r="D1167" s="8"/>
      <c r="AA1167" s="65"/>
      <c r="AB1167" s="65"/>
      <c r="AC1167" s="65"/>
      <c r="AD1167" s="65"/>
      <c r="AE1167" s="65"/>
      <c r="AG1167" s="93"/>
      <c r="AN1167" s="65"/>
      <c r="AO1167" s="65"/>
      <c r="AP1167" s="65"/>
      <c r="AQ1167" s="65"/>
      <c r="AR1167" s="65"/>
      <c r="AS1167" s="65"/>
      <c r="AT1167" s="65"/>
      <c r="AU1167" s="65"/>
    </row>
    <row r="1168" spans="3:48">
      <c r="C1168" s="8"/>
      <c r="D1168" s="8"/>
      <c r="AA1168" s="65"/>
      <c r="AB1168" s="65"/>
      <c r="AC1168" s="65"/>
      <c r="AD1168" s="65"/>
      <c r="AE1168" s="65"/>
      <c r="AG1168" s="93"/>
      <c r="AN1168" s="65"/>
      <c r="AO1168" s="65"/>
      <c r="AP1168" s="65"/>
      <c r="AQ1168" s="65"/>
      <c r="AR1168" s="65"/>
      <c r="AS1168" s="65"/>
      <c r="AT1168" s="65"/>
      <c r="AU1168" s="65"/>
    </row>
    <row r="1169" spans="3:64">
      <c r="C1169" s="8"/>
      <c r="D1169" s="8"/>
      <c r="AA1169" s="65"/>
      <c r="AB1169" s="65"/>
      <c r="AC1169" s="65"/>
      <c r="AD1169" s="65"/>
      <c r="AE1169" s="65"/>
      <c r="AG1169" s="93"/>
      <c r="AN1169" s="65"/>
      <c r="AO1169" s="65"/>
      <c r="AP1169" s="65"/>
      <c r="AQ1169" s="65"/>
      <c r="AR1169" s="65"/>
      <c r="AS1169" s="65"/>
      <c r="AT1169" s="65"/>
      <c r="AU1169" s="65"/>
    </row>
    <row r="1170" spans="3:64">
      <c r="C1170" s="8"/>
      <c r="D1170" s="8"/>
      <c r="AA1170" s="65"/>
      <c r="AB1170" s="65"/>
      <c r="AC1170" s="65"/>
      <c r="AD1170" s="65"/>
      <c r="AE1170" s="65"/>
      <c r="AG1170" s="93"/>
      <c r="AN1170" s="65"/>
      <c r="AO1170" s="65"/>
      <c r="AP1170" s="65"/>
      <c r="AQ1170" s="65"/>
      <c r="AR1170" s="65"/>
      <c r="AS1170" s="65"/>
      <c r="AT1170" s="65"/>
      <c r="AU1170" s="65"/>
    </row>
    <row r="1171" spans="3:64">
      <c r="C1171" s="8"/>
      <c r="D1171" s="8"/>
      <c r="AA1171" s="65"/>
      <c r="AB1171" s="65"/>
      <c r="AC1171" s="65"/>
      <c r="AD1171" s="65"/>
      <c r="AE1171" s="65"/>
      <c r="AG1171" s="93"/>
      <c r="AN1171" s="65"/>
      <c r="AO1171" s="65"/>
      <c r="AP1171" s="65"/>
      <c r="AQ1171" s="65"/>
      <c r="AR1171" s="65"/>
      <c r="AS1171" s="65"/>
      <c r="AT1171" s="65"/>
      <c r="AU1171" s="65"/>
    </row>
    <row r="1172" spans="3:64">
      <c r="C1172" s="8"/>
      <c r="D1172" s="8"/>
      <c r="AA1172" s="65"/>
      <c r="AB1172" s="65"/>
      <c r="AC1172" s="65"/>
      <c r="AD1172" s="65"/>
      <c r="AE1172" s="65"/>
      <c r="AG1172" s="93"/>
      <c r="AN1172" s="65"/>
      <c r="AO1172" s="65"/>
      <c r="AP1172" s="65"/>
      <c r="AQ1172" s="65"/>
      <c r="AR1172" s="65"/>
      <c r="AS1172" s="65"/>
      <c r="AT1172" s="65"/>
      <c r="AU1172" s="65"/>
    </row>
    <row r="1173" spans="3:64">
      <c r="C1173" s="8"/>
      <c r="D1173" s="8"/>
      <c r="AA1173" s="65"/>
      <c r="AB1173" s="65"/>
      <c r="AC1173" s="65"/>
      <c r="AD1173" s="65"/>
      <c r="AE1173" s="65"/>
      <c r="AG1173" s="93"/>
      <c r="AN1173" s="65"/>
      <c r="AO1173" s="65"/>
      <c r="AP1173" s="65"/>
      <c r="AQ1173" s="65"/>
      <c r="AR1173" s="65"/>
      <c r="AS1173" s="65"/>
      <c r="AT1173" s="65"/>
      <c r="AU1173" s="65"/>
    </row>
    <row r="1174" spans="3:64">
      <c r="C1174" s="8"/>
      <c r="D1174" s="8"/>
      <c r="AA1174" s="65"/>
      <c r="AB1174" s="65"/>
      <c r="AC1174" s="65"/>
      <c r="AD1174" s="65"/>
      <c r="AE1174" s="65"/>
      <c r="AG1174" s="93"/>
      <c r="AN1174" s="65"/>
      <c r="AO1174" s="65"/>
      <c r="AP1174" s="65"/>
      <c r="AQ1174" s="65"/>
      <c r="AR1174" s="65"/>
      <c r="AS1174" s="65"/>
      <c r="AT1174" s="65"/>
      <c r="AU1174" s="65"/>
    </row>
    <row r="1175" spans="3:64">
      <c r="C1175" s="8"/>
      <c r="D1175" s="8"/>
      <c r="AA1175" s="65"/>
      <c r="AB1175" s="65"/>
      <c r="AC1175" s="65"/>
      <c r="AD1175" s="65"/>
      <c r="AE1175" s="65"/>
      <c r="AG1175" s="93"/>
      <c r="AN1175" s="65"/>
      <c r="AO1175" s="65"/>
      <c r="AP1175" s="65"/>
      <c r="AQ1175" s="65"/>
      <c r="AR1175" s="65"/>
      <c r="AS1175" s="65"/>
      <c r="AT1175" s="65"/>
      <c r="AU1175" s="65"/>
    </row>
    <row r="1176" spans="3:64">
      <c r="C1176" s="8"/>
      <c r="D1176" s="8"/>
      <c r="AA1176" s="65"/>
      <c r="AB1176" s="65"/>
      <c r="AC1176" s="65"/>
      <c r="AD1176" s="65"/>
      <c r="AE1176" s="65"/>
      <c r="AG1176" s="93"/>
      <c r="AN1176" s="65"/>
      <c r="AO1176" s="65"/>
      <c r="AP1176" s="65"/>
      <c r="AQ1176" s="65"/>
      <c r="AR1176" s="65"/>
      <c r="AS1176" s="65"/>
      <c r="AT1176" s="65"/>
      <c r="AU1176" s="65"/>
    </row>
    <row r="1177" spans="3:64">
      <c r="C1177" s="8"/>
      <c r="D1177" s="8"/>
      <c r="AA1177" s="65"/>
      <c r="AB1177" s="65"/>
      <c r="AC1177" s="65"/>
      <c r="AD1177" s="65"/>
      <c r="AE1177" s="65"/>
      <c r="AG1177" s="93"/>
      <c r="AN1177" s="65"/>
      <c r="AO1177" s="65"/>
      <c r="AP1177" s="65"/>
      <c r="AQ1177" s="65"/>
      <c r="AR1177" s="65"/>
      <c r="AS1177" s="65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</row>
    <row r="1178" spans="3:64">
      <c r="C1178" s="8"/>
      <c r="D1178" s="8"/>
      <c r="AA1178" s="65"/>
      <c r="AB1178" s="65"/>
      <c r="AC1178" s="65"/>
      <c r="AD1178" s="65"/>
      <c r="AE1178" s="65"/>
      <c r="AG1178" s="93"/>
      <c r="AN1178" s="65"/>
      <c r="AO1178" s="65"/>
      <c r="AP1178" s="65"/>
      <c r="AQ1178" s="65"/>
      <c r="AR1178" s="65"/>
      <c r="AS1178" s="65"/>
      <c r="AT1178" s="65"/>
      <c r="AU1178" s="65"/>
    </row>
    <row r="1179" spans="3:64">
      <c r="C1179" s="8"/>
      <c r="D1179" s="8"/>
      <c r="AA1179" s="65"/>
      <c r="AB1179" s="65"/>
      <c r="AC1179" s="65"/>
      <c r="AD1179" s="65"/>
      <c r="AE1179" s="65"/>
      <c r="AG1179" s="93"/>
      <c r="AN1179" s="65"/>
      <c r="AO1179" s="65"/>
      <c r="AP1179" s="65"/>
      <c r="AQ1179" s="65"/>
      <c r="AR1179" s="65"/>
      <c r="AS1179" s="65"/>
      <c r="AT1179" s="65"/>
      <c r="AU1179" s="65"/>
    </row>
    <row r="1180" spans="3:64">
      <c r="C1180" s="8"/>
      <c r="D1180" s="8"/>
      <c r="AA1180" s="65"/>
      <c r="AB1180" s="65"/>
      <c r="AC1180" s="65"/>
      <c r="AD1180" s="65"/>
      <c r="AE1180" s="65"/>
      <c r="AG1180" s="93"/>
      <c r="AN1180" s="65"/>
      <c r="AO1180" s="65"/>
      <c r="AP1180" s="65"/>
      <c r="AQ1180" s="65"/>
      <c r="AR1180" s="65"/>
      <c r="AS1180" s="65"/>
      <c r="AT1180" s="65"/>
      <c r="AU1180" s="65"/>
    </row>
    <row r="1181" spans="3:64">
      <c r="C1181" s="8"/>
      <c r="D1181" s="8"/>
      <c r="AA1181" s="65"/>
      <c r="AB1181" s="65"/>
      <c r="AC1181" s="65"/>
      <c r="AD1181" s="65"/>
      <c r="AE1181" s="65"/>
      <c r="AG1181" s="93"/>
      <c r="AN1181" s="65"/>
      <c r="AO1181" s="65"/>
      <c r="AP1181" s="65"/>
      <c r="AQ1181" s="65"/>
      <c r="AR1181" s="65"/>
      <c r="AS1181" s="65"/>
      <c r="AT1181" s="65"/>
      <c r="AU1181" s="65"/>
    </row>
    <row r="1182" spans="3:64">
      <c r="C1182" s="8"/>
      <c r="D1182" s="8"/>
      <c r="AA1182" s="65"/>
      <c r="AB1182" s="65"/>
      <c r="AC1182" s="65"/>
      <c r="AD1182" s="65"/>
      <c r="AE1182" s="65"/>
      <c r="AG1182" s="93"/>
      <c r="AN1182" s="65"/>
      <c r="AO1182" s="65"/>
      <c r="AP1182" s="65"/>
      <c r="AQ1182" s="65"/>
      <c r="AR1182" s="65"/>
      <c r="AS1182" s="65"/>
      <c r="AT1182" s="65"/>
      <c r="AU1182" s="65"/>
    </row>
    <row r="1183" spans="3:64">
      <c r="C1183" s="8"/>
      <c r="D1183" s="8"/>
      <c r="AA1183" s="65"/>
      <c r="AB1183" s="65"/>
      <c r="AC1183" s="65"/>
      <c r="AD1183" s="65"/>
      <c r="AE1183" s="65"/>
      <c r="AG1183" s="93"/>
      <c r="AN1183" s="65"/>
      <c r="AO1183" s="65"/>
      <c r="AP1183" s="65"/>
      <c r="AQ1183" s="65"/>
      <c r="AR1183" s="65"/>
      <c r="AS1183" s="65"/>
      <c r="AT1183" s="65"/>
      <c r="AU1183" s="65"/>
    </row>
    <row r="1184" spans="3:64">
      <c r="C1184" s="8"/>
      <c r="D1184" s="8"/>
      <c r="AA1184" s="65"/>
      <c r="AB1184" s="65"/>
      <c r="AC1184" s="65"/>
      <c r="AD1184" s="65"/>
      <c r="AE1184" s="65"/>
      <c r="AG1184" s="93"/>
      <c r="AN1184" s="65"/>
      <c r="AO1184" s="65"/>
      <c r="AP1184" s="65"/>
      <c r="AQ1184" s="65"/>
      <c r="AR1184" s="65"/>
      <c r="AS1184" s="65"/>
      <c r="AT1184" s="65"/>
      <c r="AU1184" s="65"/>
    </row>
    <row r="1185" spans="3:48">
      <c r="C1185" s="8"/>
      <c r="D1185" s="8"/>
      <c r="AA1185" s="65"/>
      <c r="AB1185" s="65"/>
      <c r="AC1185" s="65"/>
      <c r="AD1185" s="65"/>
      <c r="AE1185" s="65"/>
      <c r="AG1185" s="93"/>
      <c r="AN1185" s="65"/>
      <c r="AO1185" s="65"/>
      <c r="AP1185" s="65"/>
      <c r="AQ1185" s="65"/>
      <c r="AR1185" s="65"/>
      <c r="AS1185" s="65"/>
      <c r="AT1185" s="65"/>
      <c r="AU1185" s="65"/>
    </row>
    <row r="1186" spans="3:48">
      <c r="C1186" s="8"/>
      <c r="D1186" s="8"/>
      <c r="AA1186" s="65"/>
      <c r="AB1186" s="65"/>
      <c r="AC1186" s="65"/>
      <c r="AD1186" s="65"/>
      <c r="AE1186" s="65"/>
      <c r="AG1186" s="93"/>
      <c r="AN1186" s="65"/>
      <c r="AO1186" s="65"/>
      <c r="AP1186" s="65"/>
      <c r="AQ1186" s="65"/>
      <c r="AR1186" s="65"/>
      <c r="AS1186" s="65"/>
      <c r="AT1186" s="65"/>
      <c r="AU1186" s="65"/>
    </row>
    <row r="1187" spans="3:48">
      <c r="C1187" s="8"/>
      <c r="D1187" s="8"/>
      <c r="AA1187" s="65"/>
      <c r="AB1187" s="65"/>
      <c r="AC1187" s="65"/>
      <c r="AD1187" s="65"/>
      <c r="AE1187" s="65"/>
      <c r="AG1187" s="93"/>
      <c r="AN1187" s="65"/>
      <c r="AO1187" s="65"/>
      <c r="AP1187" s="65"/>
      <c r="AQ1187" s="65"/>
      <c r="AR1187" s="65"/>
      <c r="AS1187" s="65"/>
      <c r="AT1187" s="65"/>
      <c r="AU1187" s="65"/>
    </row>
    <row r="1188" spans="3:48">
      <c r="C1188" s="8"/>
      <c r="D1188" s="8"/>
      <c r="AA1188" s="65"/>
      <c r="AB1188" s="65"/>
      <c r="AC1188" s="65"/>
      <c r="AD1188" s="65"/>
      <c r="AE1188" s="65"/>
      <c r="AG1188" s="93"/>
      <c r="AN1188" s="65"/>
      <c r="AO1188" s="65"/>
      <c r="AP1188" s="65"/>
      <c r="AQ1188" s="65"/>
      <c r="AR1188" s="65"/>
      <c r="AS1188" s="65"/>
      <c r="AT1188" s="65"/>
      <c r="AU1188" s="65"/>
    </row>
    <row r="1189" spans="3:48">
      <c r="C1189" s="8"/>
      <c r="D1189" s="8"/>
      <c r="AA1189" s="65"/>
      <c r="AB1189" s="65"/>
      <c r="AC1189" s="65"/>
      <c r="AD1189" s="65"/>
      <c r="AE1189" s="65"/>
      <c r="AG1189" s="93"/>
      <c r="AN1189" s="65"/>
      <c r="AO1189" s="65"/>
      <c r="AP1189" s="65"/>
      <c r="AQ1189" s="65"/>
      <c r="AR1189" s="65"/>
      <c r="AS1189" s="65"/>
      <c r="AT1189" s="65"/>
      <c r="AU1189" s="65"/>
    </row>
    <row r="1190" spans="3:48">
      <c r="C1190" s="8"/>
      <c r="D1190" s="8"/>
      <c r="AA1190" s="65"/>
      <c r="AB1190" s="65"/>
      <c r="AC1190" s="65"/>
      <c r="AD1190" s="65"/>
      <c r="AE1190" s="65"/>
      <c r="AG1190" s="93"/>
      <c r="AN1190" s="65"/>
      <c r="AO1190" s="65"/>
      <c r="AP1190" s="65"/>
      <c r="AQ1190" s="65"/>
      <c r="AR1190" s="65"/>
      <c r="AS1190" s="65"/>
      <c r="AT1190" s="65"/>
      <c r="AU1190" s="65"/>
      <c r="AV1190" s="65"/>
    </row>
    <row r="1191" spans="3:48">
      <c r="C1191" s="8"/>
      <c r="D1191" s="8"/>
      <c r="AA1191" s="65"/>
      <c r="AB1191" s="65"/>
      <c r="AC1191" s="65"/>
      <c r="AD1191" s="65"/>
      <c r="AE1191" s="65"/>
      <c r="AG1191" s="93"/>
      <c r="AN1191" s="65"/>
      <c r="AO1191" s="65"/>
      <c r="AP1191" s="65"/>
      <c r="AQ1191" s="65"/>
      <c r="AR1191" s="65"/>
      <c r="AS1191" s="65"/>
      <c r="AT1191" s="65"/>
      <c r="AU1191" s="65"/>
    </row>
    <row r="1192" spans="3:48">
      <c r="C1192" s="8"/>
      <c r="D1192" s="8"/>
      <c r="AA1192" s="65"/>
      <c r="AB1192" s="65"/>
      <c r="AC1192" s="65"/>
      <c r="AD1192" s="65"/>
      <c r="AE1192" s="65"/>
      <c r="AG1192" s="93"/>
      <c r="AN1192" s="65"/>
      <c r="AO1192" s="65"/>
      <c r="AP1192" s="65"/>
      <c r="AQ1192" s="65"/>
      <c r="AR1192" s="65"/>
      <c r="AS1192" s="65"/>
      <c r="AT1192" s="65"/>
      <c r="AU1192" s="65"/>
    </row>
    <row r="1193" spans="3:48">
      <c r="C1193" s="8"/>
      <c r="D1193" s="8"/>
      <c r="AA1193" s="65"/>
      <c r="AB1193" s="65"/>
      <c r="AC1193" s="65"/>
      <c r="AD1193" s="65"/>
      <c r="AE1193" s="65"/>
      <c r="AG1193" s="93"/>
      <c r="AN1193" s="65"/>
      <c r="AO1193" s="65"/>
      <c r="AP1193" s="65"/>
      <c r="AQ1193" s="65"/>
      <c r="AR1193" s="65"/>
      <c r="AS1193" s="65"/>
      <c r="AT1193" s="65"/>
      <c r="AU1193" s="65"/>
      <c r="AV1193" s="65"/>
    </row>
    <row r="1194" spans="3:48">
      <c r="C1194" s="8"/>
      <c r="D1194" s="8"/>
      <c r="AA1194" s="65"/>
      <c r="AB1194" s="65"/>
      <c r="AC1194" s="65"/>
      <c r="AD1194" s="65"/>
      <c r="AE1194" s="65"/>
      <c r="AG1194" s="93"/>
      <c r="AN1194" s="65"/>
      <c r="AO1194" s="65"/>
      <c r="AP1194" s="65"/>
      <c r="AQ1194" s="65"/>
      <c r="AR1194" s="65"/>
      <c r="AS1194" s="65"/>
      <c r="AT1194" s="65"/>
      <c r="AU1194" s="65"/>
    </row>
    <row r="1195" spans="3:48">
      <c r="C1195" s="8"/>
      <c r="D1195" s="8"/>
      <c r="AA1195" s="65"/>
      <c r="AB1195" s="65"/>
      <c r="AC1195" s="65"/>
      <c r="AD1195" s="65"/>
      <c r="AE1195" s="65"/>
      <c r="AG1195" s="93"/>
      <c r="AN1195" s="65"/>
      <c r="AO1195" s="65"/>
      <c r="AP1195" s="65"/>
      <c r="AQ1195" s="65"/>
      <c r="AR1195" s="65"/>
      <c r="AS1195" s="65"/>
      <c r="AT1195" s="65"/>
      <c r="AU1195" s="65"/>
    </row>
    <row r="1196" spans="3:48">
      <c r="C1196" s="8"/>
      <c r="D1196" s="8"/>
      <c r="AA1196" s="65"/>
      <c r="AB1196" s="65"/>
      <c r="AC1196" s="65"/>
      <c r="AD1196" s="65"/>
      <c r="AE1196" s="65"/>
      <c r="AG1196" s="93"/>
      <c r="AN1196" s="65"/>
      <c r="AO1196" s="65"/>
      <c r="AP1196" s="65"/>
      <c r="AQ1196" s="65"/>
      <c r="AR1196" s="65"/>
      <c r="AS1196" s="65"/>
      <c r="AT1196" s="65"/>
      <c r="AU1196" s="65"/>
    </row>
    <row r="1197" spans="3:48">
      <c r="C1197" s="8"/>
      <c r="D1197" s="8"/>
      <c r="AA1197" s="65"/>
      <c r="AB1197" s="65"/>
      <c r="AC1197" s="65"/>
      <c r="AD1197" s="65"/>
      <c r="AE1197" s="65"/>
      <c r="AG1197" s="93"/>
      <c r="AN1197" s="65"/>
      <c r="AO1197" s="65"/>
      <c r="AP1197" s="65"/>
      <c r="AQ1197" s="65"/>
      <c r="AR1197" s="65"/>
      <c r="AS1197" s="65"/>
      <c r="AT1197" s="65"/>
      <c r="AU1197" s="65"/>
    </row>
    <row r="1198" spans="3:48">
      <c r="C1198" s="8"/>
      <c r="D1198" s="8"/>
      <c r="AA1198" s="65"/>
      <c r="AB1198" s="65"/>
      <c r="AC1198" s="65"/>
      <c r="AD1198" s="65"/>
      <c r="AE1198" s="65"/>
      <c r="AG1198" s="93"/>
      <c r="AN1198" s="65"/>
      <c r="AO1198" s="65"/>
      <c r="AP1198" s="65"/>
      <c r="AQ1198" s="65"/>
      <c r="AR1198" s="65"/>
      <c r="AS1198" s="65"/>
      <c r="AT1198" s="65"/>
      <c r="AU1198" s="65"/>
    </row>
    <row r="1199" spans="3:48">
      <c r="C1199" s="8"/>
      <c r="D1199" s="8"/>
      <c r="AA1199" s="65"/>
      <c r="AB1199" s="65"/>
      <c r="AC1199" s="65"/>
      <c r="AD1199" s="65"/>
      <c r="AE1199" s="65"/>
      <c r="AG1199" s="93"/>
      <c r="AN1199" s="65"/>
      <c r="AO1199" s="65"/>
      <c r="AP1199" s="65"/>
      <c r="AQ1199" s="65"/>
      <c r="AR1199" s="65"/>
      <c r="AS1199" s="65"/>
      <c r="AT1199" s="65"/>
      <c r="AU1199" s="65"/>
    </row>
    <row r="1200" spans="3:48">
      <c r="C1200" s="8"/>
      <c r="D1200" s="8"/>
      <c r="AA1200" s="65"/>
      <c r="AB1200" s="65"/>
      <c r="AC1200" s="65"/>
      <c r="AD1200" s="65"/>
      <c r="AE1200" s="65"/>
      <c r="AG1200" s="93"/>
      <c r="AN1200" s="65"/>
      <c r="AO1200" s="65"/>
      <c r="AP1200" s="65"/>
      <c r="AQ1200" s="65"/>
      <c r="AR1200" s="65"/>
      <c r="AS1200" s="65"/>
      <c r="AT1200" s="65"/>
      <c r="AU1200" s="65"/>
    </row>
    <row r="1201" spans="3:48">
      <c r="C1201" s="8"/>
      <c r="D1201" s="8"/>
      <c r="AA1201" s="65"/>
      <c r="AB1201" s="65"/>
      <c r="AC1201" s="65"/>
      <c r="AD1201" s="65"/>
      <c r="AE1201" s="65"/>
      <c r="AG1201" s="93"/>
      <c r="AN1201" s="65"/>
      <c r="AO1201" s="65"/>
      <c r="AP1201" s="65"/>
      <c r="AQ1201" s="65"/>
      <c r="AR1201" s="65"/>
      <c r="AS1201" s="65"/>
      <c r="AT1201" s="65"/>
      <c r="AU1201" s="65"/>
    </row>
    <row r="1202" spans="3:48">
      <c r="C1202" s="8"/>
      <c r="D1202" s="8"/>
      <c r="AA1202" s="65"/>
      <c r="AB1202" s="65"/>
      <c r="AC1202" s="65"/>
      <c r="AD1202" s="65"/>
      <c r="AE1202" s="65"/>
      <c r="AG1202" s="93"/>
      <c r="AN1202" s="65"/>
      <c r="AO1202" s="65"/>
      <c r="AP1202" s="65"/>
      <c r="AQ1202" s="65"/>
      <c r="AR1202" s="65"/>
      <c r="AS1202" s="65"/>
      <c r="AT1202" s="65"/>
      <c r="AU1202" s="65"/>
    </row>
    <row r="1203" spans="3:48">
      <c r="C1203" s="8"/>
      <c r="D1203" s="8"/>
      <c r="AA1203" s="65"/>
      <c r="AB1203" s="65"/>
      <c r="AC1203" s="65"/>
      <c r="AD1203" s="65"/>
      <c r="AE1203" s="65"/>
      <c r="AG1203" s="93"/>
      <c r="AN1203" s="65"/>
      <c r="AO1203" s="65"/>
      <c r="AP1203" s="65"/>
      <c r="AQ1203" s="65"/>
      <c r="AR1203" s="65"/>
      <c r="AS1203" s="65"/>
      <c r="AT1203" s="65"/>
      <c r="AU1203" s="65"/>
    </row>
    <row r="1204" spans="3:48">
      <c r="C1204" s="8"/>
      <c r="D1204" s="8"/>
      <c r="AA1204" s="65"/>
      <c r="AB1204" s="65"/>
      <c r="AC1204" s="65"/>
      <c r="AD1204" s="65"/>
      <c r="AE1204" s="65"/>
      <c r="AG1204" s="93"/>
      <c r="AN1204" s="65"/>
      <c r="AO1204" s="65"/>
      <c r="AP1204" s="65"/>
      <c r="AQ1204" s="65"/>
      <c r="AR1204" s="65"/>
      <c r="AS1204" s="65"/>
      <c r="AT1204" s="65"/>
      <c r="AU1204" s="65"/>
    </row>
    <row r="1205" spans="3:48">
      <c r="C1205" s="8"/>
      <c r="D1205" s="8"/>
      <c r="AA1205" s="65"/>
      <c r="AB1205" s="65"/>
      <c r="AC1205" s="65"/>
      <c r="AD1205" s="65"/>
      <c r="AE1205" s="65"/>
      <c r="AG1205" s="93"/>
      <c r="AN1205" s="65"/>
      <c r="AO1205" s="65"/>
      <c r="AP1205" s="65"/>
      <c r="AQ1205" s="65"/>
      <c r="AR1205" s="65"/>
      <c r="AS1205" s="65"/>
      <c r="AT1205" s="65"/>
      <c r="AU1205" s="65"/>
      <c r="AV1205" s="65"/>
    </row>
    <row r="1206" spans="3:48">
      <c r="C1206" s="8"/>
      <c r="D1206" s="8"/>
      <c r="AA1206" s="65"/>
      <c r="AB1206" s="65"/>
      <c r="AC1206" s="65"/>
      <c r="AD1206" s="65"/>
      <c r="AE1206" s="65"/>
      <c r="AG1206" s="93"/>
      <c r="AN1206" s="65"/>
      <c r="AO1206" s="65"/>
      <c r="AP1206" s="65"/>
      <c r="AQ1206" s="65"/>
      <c r="AR1206" s="65"/>
      <c r="AS1206" s="65"/>
      <c r="AT1206" s="65"/>
      <c r="AU1206" s="65"/>
    </row>
    <row r="1207" spans="3:48">
      <c r="C1207" s="8"/>
      <c r="D1207" s="8"/>
      <c r="AA1207" s="65"/>
      <c r="AB1207" s="65"/>
      <c r="AC1207" s="65"/>
      <c r="AD1207" s="65"/>
      <c r="AE1207" s="65"/>
      <c r="AG1207" s="93"/>
      <c r="AN1207" s="65"/>
      <c r="AO1207" s="65"/>
      <c r="AP1207" s="65"/>
      <c r="AQ1207" s="65"/>
      <c r="AR1207" s="65"/>
      <c r="AS1207" s="65"/>
      <c r="AT1207" s="65"/>
      <c r="AU1207" s="65"/>
    </row>
    <row r="1208" spans="3:48">
      <c r="C1208" s="8"/>
      <c r="D1208" s="8"/>
      <c r="AA1208" s="65"/>
      <c r="AB1208" s="65"/>
      <c r="AC1208" s="65"/>
      <c r="AD1208" s="65"/>
      <c r="AE1208" s="65"/>
      <c r="AG1208" s="93"/>
      <c r="AN1208" s="65"/>
      <c r="AO1208" s="65"/>
      <c r="AP1208" s="65"/>
      <c r="AQ1208" s="65"/>
      <c r="AR1208" s="65"/>
      <c r="AS1208" s="65"/>
      <c r="AT1208" s="65"/>
      <c r="AU1208" s="65"/>
    </row>
    <row r="1209" spans="3:48">
      <c r="C1209" s="8"/>
      <c r="D1209" s="8"/>
      <c r="AA1209" s="65"/>
      <c r="AB1209" s="65"/>
      <c r="AC1209" s="65"/>
      <c r="AD1209" s="65"/>
      <c r="AE1209" s="65"/>
      <c r="AG1209" s="93"/>
      <c r="AN1209" s="65"/>
      <c r="AO1209" s="65"/>
      <c r="AP1209" s="65"/>
      <c r="AQ1209" s="65"/>
      <c r="AR1209" s="65"/>
      <c r="AS1209" s="65"/>
      <c r="AT1209" s="65"/>
      <c r="AU1209" s="65"/>
    </row>
    <row r="1210" spans="3:48">
      <c r="C1210" s="8"/>
      <c r="D1210" s="8"/>
      <c r="AA1210" s="65"/>
      <c r="AB1210" s="65"/>
      <c r="AC1210" s="65"/>
      <c r="AD1210" s="65"/>
      <c r="AE1210" s="65"/>
      <c r="AG1210" s="93"/>
      <c r="AN1210" s="65"/>
      <c r="AO1210" s="65"/>
      <c r="AP1210" s="65"/>
      <c r="AQ1210" s="65"/>
      <c r="AR1210" s="65"/>
      <c r="AS1210" s="65"/>
      <c r="AT1210" s="65"/>
      <c r="AU1210" s="65"/>
    </row>
    <row r="1211" spans="3:48">
      <c r="C1211" s="8"/>
      <c r="D1211" s="8"/>
      <c r="AA1211" s="65"/>
      <c r="AB1211" s="65"/>
      <c r="AC1211" s="65"/>
      <c r="AD1211" s="65"/>
      <c r="AE1211" s="65"/>
      <c r="AG1211" s="93"/>
      <c r="AN1211" s="65"/>
      <c r="AO1211" s="65"/>
      <c r="AP1211" s="65"/>
      <c r="AQ1211" s="65"/>
      <c r="AR1211" s="65"/>
      <c r="AS1211" s="65"/>
      <c r="AT1211" s="65"/>
      <c r="AU1211" s="65"/>
    </row>
    <row r="1212" spans="3:48">
      <c r="C1212" s="8"/>
      <c r="D1212" s="8"/>
      <c r="AA1212" s="65"/>
      <c r="AB1212" s="65"/>
      <c r="AC1212" s="65"/>
      <c r="AD1212" s="65"/>
      <c r="AE1212" s="65"/>
      <c r="AG1212" s="93"/>
      <c r="AN1212" s="65"/>
      <c r="AO1212" s="65"/>
      <c r="AP1212" s="65"/>
      <c r="AQ1212" s="65"/>
      <c r="AR1212" s="65"/>
      <c r="AS1212" s="65"/>
      <c r="AT1212" s="65"/>
      <c r="AU1212" s="65"/>
    </row>
    <row r="1213" spans="3:48">
      <c r="C1213" s="8"/>
      <c r="D1213" s="8"/>
      <c r="AA1213" s="65"/>
      <c r="AB1213" s="65"/>
      <c r="AC1213" s="65"/>
      <c r="AD1213" s="65"/>
      <c r="AE1213" s="65"/>
      <c r="AG1213" s="93"/>
      <c r="AN1213" s="65"/>
      <c r="AO1213" s="65"/>
      <c r="AP1213" s="65"/>
      <c r="AQ1213" s="65"/>
      <c r="AR1213" s="65"/>
      <c r="AS1213" s="65"/>
      <c r="AT1213" s="65"/>
      <c r="AU1213" s="65"/>
    </row>
    <row r="1214" spans="3:48">
      <c r="C1214" s="8"/>
      <c r="D1214" s="8"/>
      <c r="AA1214" s="65"/>
      <c r="AB1214" s="65"/>
      <c r="AC1214" s="65"/>
      <c r="AD1214" s="65"/>
      <c r="AE1214" s="65"/>
      <c r="AG1214" s="93"/>
      <c r="AN1214" s="65"/>
      <c r="AO1214" s="65"/>
      <c r="AP1214" s="65"/>
      <c r="AQ1214" s="65"/>
      <c r="AR1214" s="65"/>
      <c r="AS1214" s="65"/>
      <c r="AT1214" s="65"/>
      <c r="AU1214" s="65"/>
    </row>
    <row r="1215" spans="3:48">
      <c r="C1215" s="8"/>
      <c r="D1215" s="8"/>
      <c r="AA1215" s="65"/>
      <c r="AB1215" s="65"/>
      <c r="AC1215" s="65"/>
      <c r="AD1215" s="65"/>
      <c r="AE1215" s="65"/>
      <c r="AG1215" s="93"/>
      <c r="AN1215" s="65"/>
      <c r="AO1215" s="65"/>
      <c r="AP1215" s="65"/>
      <c r="AQ1215" s="65"/>
      <c r="AR1215" s="65"/>
      <c r="AS1215" s="65"/>
      <c r="AT1215" s="65"/>
      <c r="AU1215" s="65"/>
    </row>
    <row r="1216" spans="3:48">
      <c r="C1216" s="8"/>
      <c r="D1216" s="8"/>
      <c r="AA1216" s="65"/>
      <c r="AB1216" s="65"/>
      <c r="AC1216" s="65"/>
      <c r="AD1216" s="65"/>
      <c r="AE1216" s="65"/>
      <c r="AG1216" s="93"/>
      <c r="AN1216" s="65"/>
      <c r="AO1216" s="65"/>
      <c r="AP1216" s="65"/>
      <c r="AQ1216" s="65"/>
      <c r="AR1216" s="65"/>
      <c r="AS1216" s="65"/>
      <c r="AT1216" s="65"/>
      <c r="AU1216" s="65"/>
    </row>
    <row r="1217" spans="3:64">
      <c r="C1217" s="8"/>
      <c r="D1217" s="8"/>
      <c r="AA1217" s="65"/>
      <c r="AB1217" s="65"/>
      <c r="AC1217" s="65"/>
      <c r="AD1217" s="65"/>
      <c r="AE1217" s="65"/>
      <c r="AG1217" s="93"/>
      <c r="AN1217" s="65"/>
      <c r="AO1217" s="65"/>
      <c r="AP1217" s="65"/>
      <c r="AQ1217" s="65"/>
      <c r="AR1217" s="65"/>
      <c r="AS1217" s="65"/>
      <c r="AT1217" s="65"/>
      <c r="AU1217" s="65"/>
    </row>
    <row r="1218" spans="3:64">
      <c r="C1218" s="8"/>
      <c r="D1218" s="8"/>
      <c r="AA1218" s="65"/>
      <c r="AB1218" s="65"/>
      <c r="AC1218" s="65"/>
      <c r="AD1218" s="65"/>
      <c r="AE1218" s="65"/>
      <c r="AG1218" s="93"/>
      <c r="AN1218" s="65"/>
      <c r="AO1218" s="65"/>
      <c r="AP1218" s="65"/>
      <c r="AQ1218" s="65"/>
      <c r="AR1218" s="65"/>
      <c r="AS1218" s="65"/>
      <c r="AT1218" s="65"/>
      <c r="AU1218" s="65"/>
    </row>
    <row r="1219" spans="3:64">
      <c r="C1219" s="8"/>
      <c r="D1219" s="8"/>
      <c r="AA1219" s="65"/>
      <c r="AB1219" s="65"/>
      <c r="AC1219" s="65"/>
      <c r="AD1219" s="65"/>
      <c r="AE1219" s="65"/>
      <c r="AG1219" s="93"/>
      <c r="AN1219" s="65"/>
      <c r="AO1219" s="65"/>
      <c r="AP1219" s="65"/>
      <c r="AQ1219" s="65"/>
      <c r="AR1219" s="65"/>
      <c r="AS1219" s="65"/>
      <c r="AT1219" s="65"/>
      <c r="AU1219" s="65"/>
    </row>
    <row r="1220" spans="3:64">
      <c r="C1220" s="8"/>
      <c r="D1220" s="8"/>
      <c r="AA1220" s="65"/>
      <c r="AB1220" s="65"/>
      <c r="AC1220" s="65"/>
      <c r="AD1220" s="65"/>
      <c r="AE1220" s="65"/>
      <c r="AG1220" s="93"/>
      <c r="AN1220" s="65"/>
      <c r="AO1220" s="65"/>
      <c r="AP1220" s="65"/>
      <c r="AQ1220" s="65"/>
      <c r="AR1220" s="65"/>
      <c r="AS1220" s="65"/>
      <c r="AT1220" s="65"/>
      <c r="AU1220" s="65"/>
    </row>
    <row r="1221" spans="3:64">
      <c r="C1221" s="8"/>
      <c r="D1221" s="8"/>
      <c r="AA1221" s="65"/>
      <c r="AB1221" s="65"/>
      <c r="AC1221" s="65"/>
      <c r="AD1221" s="65"/>
      <c r="AE1221" s="65"/>
      <c r="AG1221" s="93"/>
      <c r="AN1221" s="65"/>
      <c r="AO1221" s="65"/>
      <c r="AP1221" s="65"/>
      <c r="AQ1221" s="65"/>
      <c r="AR1221" s="65"/>
      <c r="AS1221" s="65"/>
      <c r="AT1221" s="65"/>
      <c r="AU1221" s="65"/>
    </row>
    <row r="1222" spans="3:64">
      <c r="C1222" s="8"/>
      <c r="D1222" s="8"/>
      <c r="AA1222" s="65"/>
      <c r="AB1222" s="65"/>
      <c r="AC1222" s="65"/>
      <c r="AD1222" s="65"/>
      <c r="AE1222" s="65"/>
      <c r="AG1222" s="93"/>
      <c r="AN1222" s="65"/>
      <c r="AO1222" s="65"/>
      <c r="AP1222" s="65"/>
      <c r="AQ1222" s="65"/>
      <c r="AR1222" s="65"/>
      <c r="AS1222" s="65"/>
      <c r="AT1222" s="65"/>
      <c r="AU1222" s="65"/>
    </row>
    <row r="1223" spans="3:64">
      <c r="C1223" s="8"/>
      <c r="D1223" s="8"/>
      <c r="AA1223" s="65"/>
      <c r="AB1223" s="65"/>
      <c r="AC1223" s="65"/>
      <c r="AD1223" s="65"/>
      <c r="AE1223" s="65"/>
      <c r="AG1223" s="93"/>
      <c r="AN1223" s="65"/>
      <c r="AO1223" s="65"/>
      <c r="AP1223" s="65"/>
      <c r="AQ1223" s="65"/>
      <c r="AR1223" s="65"/>
      <c r="AS1223" s="65"/>
      <c r="AT1223" s="65"/>
      <c r="AU1223" s="65"/>
    </row>
    <row r="1224" spans="3:64">
      <c r="C1224" s="8"/>
      <c r="D1224" s="8"/>
      <c r="AA1224" s="65"/>
      <c r="AB1224" s="65"/>
      <c r="AC1224" s="65"/>
      <c r="AD1224" s="65"/>
      <c r="AE1224" s="65"/>
      <c r="AG1224" s="93"/>
      <c r="AN1224" s="65"/>
      <c r="AO1224" s="65"/>
      <c r="AP1224" s="65"/>
      <c r="AQ1224" s="65"/>
      <c r="AR1224" s="65"/>
      <c r="AS1224" s="65"/>
      <c r="AT1224" s="65"/>
      <c r="AU1224" s="65"/>
    </row>
    <row r="1225" spans="3:64">
      <c r="C1225" s="8"/>
      <c r="D1225" s="8"/>
      <c r="AA1225" s="65"/>
      <c r="AB1225" s="65"/>
      <c r="AC1225" s="65"/>
      <c r="AD1225" s="65"/>
      <c r="AE1225" s="65"/>
      <c r="AG1225" s="93"/>
      <c r="AN1225" s="65"/>
      <c r="AO1225" s="65"/>
      <c r="AP1225" s="65"/>
      <c r="AQ1225" s="65"/>
      <c r="AR1225" s="65"/>
      <c r="AS1225" s="65"/>
      <c r="AT1225" s="65"/>
      <c r="AU1225" s="65"/>
    </row>
    <row r="1226" spans="3:64">
      <c r="C1226" s="8"/>
      <c r="D1226" s="8"/>
      <c r="AA1226" s="65"/>
      <c r="AB1226" s="65"/>
      <c r="AC1226" s="65"/>
      <c r="AD1226" s="65"/>
      <c r="AE1226" s="65"/>
      <c r="AG1226" s="93"/>
      <c r="AN1226" s="65"/>
      <c r="AO1226" s="65"/>
      <c r="AP1226" s="65"/>
      <c r="AQ1226" s="65"/>
      <c r="AR1226" s="65"/>
      <c r="AS1226" s="65"/>
      <c r="AT1226" s="65"/>
      <c r="AU1226" s="65"/>
    </row>
    <row r="1227" spans="3:64">
      <c r="C1227" s="8"/>
      <c r="D1227" s="8"/>
      <c r="AA1227" s="65"/>
      <c r="AB1227" s="65"/>
      <c r="AC1227" s="65"/>
      <c r="AD1227" s="65"/>
      <c r="AE1227" s="65"/>
      <c r="AG1227" s="93"/>
      <c r="AN1227" s="65"/>
      <c r="AO1227" s="65"/>
      <c r="AP1227" s="65"/>
      <c r="AQ1227" s="65"/>
      <c r="AR1227" s="65"/>
      <c r="AS1227" s="65"/>
      <c r="AT1227" s="65"/>
      <c r="AU1227" s="65"/>
    </row>
    <row r="1228" spans="3:64">
      <c r="C1228" s="8"/>
      <c r="D1228" s="8"/>
      <c r="AA1228" s="65"/>
      <c r="AB1228" s="65"/>
      <c r="AC1228" s="65"/>
      <c r="AD1228" s="65"/>
      <c r="AE1228" s="65"/>
      <c r="AG1228" s="93"/>
      <c r="AN1228" s="65"/>
      <c r="AO1228" s="65"/>
      <c r="AP1228" s="65"/>
      <c r="AQ1228" s="65"/>
      <c r="AR1228" s="65"/>
      <c r="AS1228" s="65"/>
      <c r="AT1228" s="65"/>
      <c r="AU1228" s="65"/>
    </row>
    <row r="1229" spans="3:64">
      <c r="C1229" s="8"/>
      <c r="D1229" s="8"/>
      <c r="AA1229" s="65"/>
      <c r="AB1229" s="65"/>
      <c r="AC1229" s="65"/>
      <c r="AD1229" s="65"/>
      <c r="AE1229" s="65"/>
      <c r="AG1229" s="93"/>
      <c r="AN1229" s="65"/>
      <c r="AO1229" s="65"/>
      <c r="AP1229" s="65"/>
      <c r="AQ1229" s="65"/>
      <c r="AR1229" s="65"/>
      <c r="AS1229" s="65"/>
      <c r="AT1229" s="65"/>
      <c r="AU1229" s="65"/>
    </row>
    <row r="1230" spans="3:64">
      <c r="C1230" s="8"/>
      <c r="D1230" s="8"/>
      <c r="AA1230" s="65"/>
      <c r="AB1230" s="65"/>
      <c r="AC1230" s="65"/>
      <c r="AD1230" s="65"/>
      <c r="AE1230" s="65"/>
      <c r="AG1230" s="93"/>
      <c r="AN1230" s="65"/>
      <c r="AO1230" s="65"/>
      <c r="AP1230" s="65"/>
      <c r="AQ1230" s="65"/>
      <c r="AR1230" s="65"/>
      <c r="AS1230" s="65"/>
      <c r="AT1230" s="65"/>
      <c r="AU1230" s="65"/>
    </row>
    <row r="1231" spans="3:64">
      <c r="C1231" s="8"/>
      <c r="D1231" s="8"/>
      <c r="AA1231" s="65"/>
      <c r="AB1231" s="65"/>
      <c r="AC1231" s="65"/>
      <c r="AD1231" s="65"/>
      <c r="AE1231" s="65"/>
      <c r="AG1231" s="93"/>
      <c r="AN1231" s="65"/>
      <c r="AO1231" s="65"/>
      <c r="AP1231" s="65"/>
      <c r="AQ1231" s="65"/>
      <c r="AR1231" s="65"/>
      <c r="AS1231" s="65"/>
      <c r="AT1231" s="65"/>
      <c r="AU1231" s="65"/>
    </row>
    <row r="1232" spans="3:64">
      <c r="C1232" s="8"/>
      <c r="D1232" s="8"/>
      <c r="AA1232" s="65"/>
      <c r="AB1232" s="65"/>
      <c r="AC1232" s="65"/>
      <c r="AD1232" s="65"/>
      <c r="AE1232" s="65"/>
      <c r="AG1232" s="93"/>
      <c r="AN1232" s="65"/>
      <c r="AO1232" s="65"/>
      <c r="AP1232" s="65"/>
      <c r="AQ1232" s="65"/>
      <c r="AR1232" s="65"/>
      <c r="AS1232" s="65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5"/>
      <c r="BF1232" s="65"/>
      <c r="BG1232" s="65"/>
      <c r="BH1232" s="65"/>
      <c r="BI1232" s="65"/>
      <c r="BJ1232" s="65"/>
      <c r="BK1232" s="65"/>
      <c r="BL1232" s="65"/>
    </row>
    <row r="1233" spans="3:47">
      <c r="C1233" s="8"/>
      <c r="D1233" s="8"/>
      <c r="AA1233" s="65"/>
      <c r="AB1233" s="65"/>
      <c r="AC1233" s="65"/>
      <c r="AD1233" s="65"/>
      <c r="AE1233" s="65"/>
      <c r="AG1233" s="93"/>
      <c r="AN1233" s="65"/>
      <c r="AO1233" s="65"/>
      <c r="AP1233" s="65"/>
      <c r="AQ1233" s="65"/>
      <c r="AR1233" s="65"/>
      <c r="AS1233" s="65"/>
      <c r="AT1233" s="65"/>
      <c r="AU1233" s="65"/>
    </row>
    <row r="1234" spans="3:47">
      <c r="C1234" s="8"/>
      <c r="D1234" s="8"/>
      <c r="AA1234" s="65"/>
      <c r="AB1234" s="65"/>
      <c r="AC1234" s="65"/>
      <c r="AD1234" s="65"/>
      <c r="AE1234" s="65"/>
      <c r="AG1234" s="93"/>
      <c r="AN1234" s="65"/>
      <c r="AO1234" s="65"/>
      <c r="AP1234" s="65"/>
      <c r="AQ1234" s="65"/>
      <c r="AR1234" s="65"/>
      <c r="AS1234" s="65"/>
      <c r="AT1234" s="65"/>
      <c r="AU1234" s="65"/>
    </row>
    <row r="1235" spans="3:47">
      <c r="C1235" s="8"/>
      <c r="D1235" s="8"/>
      <c r="AA1235" s="65"/>
      <c r="AB1235" s="65"/>
      <c r="AC1235" s="65"/>
      <c r="AD1235" s="65"/>
      <c r="AE1235" s="65"/>
      <c r="AG1235" s="93"/>
      <c r="AN1235" s="65"/>
      <c r="AO1235" s="65"/>
      <c r="AP1235" s="65"/>
      <c r="AQ1235" s="65"/>
      <c r="AR1235" s="65"/>
      <c r="AS1235" s="65"/>
      <c r="AT1235" s="65"/>
      <c r="AU1235" s="65"/>
    </row>
    <row r="1236" spans="3:47">
      <c r="C1236" s="8"/>
      <c r="D1236" s="8"/>
      <c r="AA1236" s="65"/>
      <c r="AB1236" s="65"/>
      <c r="AC1236" s="65"/>
      <c r="AD1236" s="65"/>
      <c r="AE1236" s="65"/>
      <c r="AG1236" s="93"/>
      <c r="AN1236" s="65"/>
      <c r="AO1236" s="65"/>
      <c r="AP1236" s="65"/>
      <c r="AQ1236" s="65"/>
      <c r="AR1236" s="65"/>
      <c r="AS1236" s="65"/>
      <c r="AT1236" s="65"/>
      <c r="AU1236" s="65"/>
    </row>
    <row r="1237" spans="3:47">
      <c r="C1237" s="8"/>
      <c r="D1237" s="8"/>
      <c r="AA1237" s="65"/>
      <c r="AB1237" s="65"/>
      <c r="AC1237" s="65"/>
      <c r="AD1237" s="65"/>
      <c r="AE1237" s="65"/>
      <c r="AG1237" s="93"/>
      <c r="AN1237" s="65"/>
      <c r="AO1237" s="65"/>
      <c r="AP1237" s="65"/>
      <c r="AQ1237" s="65"/>
      <c r="AR1237" s="65"/>
      <c r="AS1237" s="65"/>
      <c r="AT1237" s="65"/>
      <c r="AU1237" s="65"/>
    </row>
    <row r="1238" spans="3:47">
      <c r="C1238" s="8"/>
      <c r="D1238" s="8"/>
      <c r="AA1238" s="65"/>
      <c r="AB1238" s="65"/>
      <c r="AC1238" s="65"/>
      <c r="AD1238" s="65"/>
      <c r="AE1238" s="65"/>
      <c r="AG1238" s="93"/>
      <c r="AN1238" s="65"/>
      <c r="AO1238" s="65"/>
      <c r="AP1238" s="65"/>
      <c r="AQ1238" s="65"/>
      <c r="AR1238" s="65"/>
      <c r="AS1238" s="65"/>
      <c r="AT1238" s="65"/>
      <c r="AU1238" s="65"/>
    </row>
    <row r="1239" spans="3:47">
      <c r="C1239" s="8"/>
      <c r="D1239" s="8"/>
      <c r="AA1239" s="65"/>
      <c r="AB1239" s="65"/>
      <c r="AC1239" s="65"/>
      <c r="AD1239" s="65"/>
      <c r="AE1239" s="65"/>
      <c r="AG1239" s="93"/>
      <c r="AN1239" s="65"/>
      <c r="AO1239" s="65"/>
      <c r="AP1239" s="65"/>
      <c r="AQ1239" s="65"/>
      <c r="AR1239" s="65"/>
      <c r="AS1239" s="65"/>
      <c r="AT1239" s="65"/>
      <c r="AU1239" s="65"/>
    </row>
    <row r="1240" spans="3:47">
      <c r="C1240" s="8"/>
      <c r="D1240" s="8"/>
      <c r="AA1240" s="65"/>
      <c r="AB1240" s="65"/>
      <c r="AC1240" s="65"/>
      <c r="AD1240" s="65"/>
      <c r="AE1240" s="65"/>
      <c r="AG1240" s="93"/>
      <c r="AN1240" s="65"/>
      <c r="AO1240" s="65"/>
      <c r="AP1240" s="65"/>
      <c r="AQ1240" s="65"/>
      <c r="AR1240" s="65"/>
      <c r="AS1240" s="65"/>
      <c r="AT1240" s="65"/>
      <c r="AU1240" s="65"/>
    </row>
    <row r="1241" spans="3:47">
      <c r="C1241" s="8"/>
      <c r="D1241" s="8"/>
      <c r="AA1241" s="65"/>
      <c r="AB1241" s="65"/>
      <c r="AC1241" s="65"/>
      <c r="AD1241" s="65"/>
      <c r="AE1241" s="65"/>
      <c r="AG1241" s="93"/>
      <c r="AN1241" s="65"/>
      <c r="AO1241" s="65"/>
      <c r="AP1241" s="65"/>
      <c r="AQ1241" s="65"/>
      <c r="AR1241" s="65"/>
      <c r="AS1241" s="65"/>
      <c r="AT1241" s="65"/>
      <c r="AU1241" s="65"/>
    </row>
    <row r="1242" spans="3:47">
      <c r="C1242" s="8"/>
      <c r="D1242" s="8"/>
      <c r="AA1242" s="65"/>
      <c r="AB1242" s="65"/>
      <c r="AC1242" s="65"/>
      <c r="AD1242" s="65"/>
      <c r="AE1242" s="65"/>
      <c r="AG1242" s="93"/>
      <c r="AN1242" s="65"/>
      <c r="AO1242" s="65"/>
      <c r="AP1242" s="65"/>
      <c r="AQ1242" s="65"/>
      <c r="AR1242" s="65"/>
      <c r="AS1242" s="65"/>
      <c r="AT1242" s="65"/>
      <c r="AU1242" s="65"/>
    </row>
    <row r="1243" spans="3:47">
      <c r="C1243" s="8"/>
      <c r="D1243" s="8"/>
      <c r="AA1243" s="65"/>
      <c r="AB1243" s="65"/>
      <c r="AC1243" s="65"/>
      <c r="AD1243" s="65"/>
      <c r="AE1243" s="65"/>
      <c r="AG1243" s="93"/>
      <c r="AN1243" s="65"/>
      <c r="AO1243" s="65"/>
      <c r="AP1243" s="65"/>
      <c r="AQ1243" s="65"/>
      <c r="AR1243" s="65"/>
      <c r="AS1243" s="65"/>
      <c r="AT1243" s="65"/>
      <c r="AU1243" s="65"/>
    </row>
    <row r="1244" spans="3:47">
      <c r="C1244" s="8"/>
      <c r="D1244" s="8"/>
      <c r="AA1244" s="65"/>
      <c r="AB1244" s="65"/>
      <c r="AC1244" s="65"/>
      <c r="AD1244" s="65"/>
      <c r="AE1244" s="65"/>
      <c r="AG1244" s="93"/>
      <c r="AN1244" s="65"/>
      <c r="AO1244" s="65"/>
      <c r="AP1244" s="65"/>
      <c r="AQ1244" s="65"/>
      <c r="AR1244" s="65"/>
      <c r="AS1244" s="65"/>
      <c r="AT1244" s="65"/>
      <c r="AU1244" s="65"/>
    </row>
    <row r="1245" spans="3:47">
      <c r="C1245" s="8"/>
      <c r="D1245" s="8"/>
      <c r="AA1245" s="65"/>
      <c r="AB1245" s="65"/>
      <c r="AC1245" s="65"/>
      <c r="AD1245" s="65"/>
      <c r="AE1245" s="65"/>
      <c r="AG1245" s="93"/>
      <c r="AN1245" s="65"/>
      <c r="AO1245" s="65"/>
      <c r="AP1245" s="65"/>
      <c r="AQ1245" s="65"/>
      <c r="AR1245" s="65"/>
      <c r="AS1245" s="65"/>
      <c r="AT1245" s="65"/>
      <c r="AU1245" s="65"/>
    </row>
    <row r="1246" spans="3:47">
      <c r="C1246" s="8"/>
      <c r="D1246" s="8"/>
      <c r="AA1246" s="65"/>
      <c r="AB1246" s="65"/>
      <c r="AC1246" s="65"/>
      <c r="AD1246" s="65"/>
      <c r="AE1246" s="65"/>
      <c r="AG1246" s="93"/>
      <c r="AN1246" s="65"/>
      <c r="AO1246" s="65"/>
      <c r="AP1246" s="65"/>
      <c r="AQ1246" s="65"/>
      <c r="AR1246" s="65"/>
      <c r="AS1246" s="65"/>
      <c r="AT1246" s="65"/>
      <c r="AU1246" s="65"/>
    </row>
    <row r="1247" spans="3:47">
      <c r="C1247" s="8"/>
      <c r="D1247" s="8"/>
      <c r="AA1247" s="65"/>
      <c r="AB1247" s="65"/>
      <c r="AC1247" s="65"/>
      <c r="AD1247" s="65"/>
      <c r="AE1247" s="65"/>
      <c r="AG1247" s="93"/>
      <c r="AN1247" s="65"/>
      <c r="AO1247" s="65"/>
      <c r="AP1247" s="65"/>
      <c r="AQ1247" s="65"/>
      <c r="AR1247" s="65"/>
      <c r="AS1247" s="65"/>
      <c r="AT1247" s="65"/>
      <c r="AU1247" s="65"/>
    </row>
    <row r="1248" spans="3:47">
      <c r="C1248" s="8"/>
      <c r="D1248" s="8"/>
      <c r="AA1248" s="65"/>
      <c r="AB1248" s="65"/>
      <c r="AC1248" s="65"/>
      <c r="AD1248" s="65"/>
      <c r="AE1248" s="65"/>
      <c r="AG1248" s="93"/>
      <c r="AN1248" s="65"/>
      <c r="AO1248" s="65"/>
      <c r="AP1248" s="65"/>
      <c r="AQ1248" s="65"/>
      <c r="AR1248" s="65"/>
      <c r="AS1248" s="65"/>
      <c r="AT1248" s="65"/>
      <c r="AU1248" s="65"/>
    </row>
    <row r="1249" spans="3:64">
      <c r="C1249" s="8"/>
      <c r="D1249" s="8"/>
      <c r="AA1249" s="65"/>
      <c r="AB1249" s="65"/>
      <c r="AC1249" s="65"/>
      <c r="AD1249" s="65"/>
      <c r="AE1249" s="65"/>
      <c r="AG1249" s="93"/>
      <c r="AN1249" s="65"/>
      <c r="AO1249" s="65"/>
      <c r="AP1249" s="65"/>
      <c r="AQ1249" s="65"/>
      <c r="AR1249" s="65"/>
      <c r="AS1249" s="65"/>
      <c r="AT1249" s="65"/>
      <c r="AU1249" s="65"/>
      <c r="AV1249" s="65"/>
      <c r="AW1249" s="65"/>
      <c r="AX1249" s="65"/>
      <c r="AY1249" s="65"/>
      <c r="AZ1249" s="65"/>
      <c r="BA1249" s="65"/>
      <c r="BB1249" s="65"/>
      <c r="BC1249" s="65"/>
      <c r="BD1249" s="65"/>
      <c r="BE1249" s="65"/>
      <c r="BF1249" s="65"/>
      <c r="BG1249" s="65"/>
      <c r="BH1249" s="65"/>
      <c r="BI1249" s="65"/>
      <c r="BJ1249" s="65"/>
      <c r="BK1249" s="65"/>
      <c r="BL1249" s="65"/>
    </row>
    <row r="1250" spans="3:64">
      <c r="C1250" s="8"/>
      <c r="D1250" s="8"/>
      <c r="AA1250" s="65"/>
      <c r="AB1250" s="65"/>
      <c r="AC1250" s="65"/>
      <c r="AD1250" s="65"/>
      <c r="AE1250" s="65"/>
      <c r="AG1250" s="93"/>
      <c r="AN1250" s="65"/>
      <c r="AO1250" s="65"/>
      <c r="AP1250" s="65"/>
      <c r="AQ1250" s="65"/>
      <c r="AR1250" s="65"/>
      <c r="AS1250" s="65"/>
      <c r="AT1250" s="65"/>
      <c r="AU1250" s="65"/>
    </row>
    <row r="1251" spans="3:64">
      <c r="C1251" s="8"/>
      <c r="D1251" s="8"/>
      <c r="AA1251" s="65"/>
      <c r="AB1251" s="65"/>
      <c r="AC1251" s="65"/>
      <c r="AD1251" s="65"/>
      <c r="AE1251" s="65"/>
      <c r="AG1251" s="93"/>
      <c r="AN1251" s="65"/>
      <c r="AO1251" s="65"/>
      <c r="AP1251" s="65"/>
      <c r="AQ1251" s="65"/>
      <c r="AR1251" s="65"/>
      <c r="AS1251" s="65"/>
      <c r="AT1251" s="65"/>
      <c r="AU1251" s="65"/>
    </row>
    <row r="1252" spans="3:64">
      <c r="C1252" s="8"/>
      <c r="D1252" s="8"/>
      <c r="AA1252" s="65"/>
      <c r="AB1252" s="65"/>
      <c r="AC1252" s="65"/>
      <c r="AD1252" s="65"/>
      <c r="AE1252" s="65"/>
      <c r="AG1252" s="93"/>
      <c r="AN1252" s="65"/>
      <c r="AO1252" s="65"/>
      <c r="AP1252" s="65"/>
      <c r="AQ1252" s="65"/>
      <c r="AR1252" s="65"/>
      <c r="AS1252" s="65"/>
      <c r="AT1252" s="65"/>
      <c r="AU1252" s="65"/>
    </row>
    <row r="1253" spans="3:64">
      <c r="C1253" s="8"/>
      <c r="D1253" s="8"/>
      <c r="AA1253" s="65"/>
      <c r="AB1253" s="65"/>
      <c r="AC1253" s="65"/>
      <c r="AD1253" s="65"/>
      <c r="AE1253" s="65"/>
      <c r="AG1253" s="93"/>
      <c r="AN1253" s="65"/>
      <c r="AO1253" s="65"/>
      <c r="AP1253" s="65"/>
      <c r="AQ1253" s="65"/>
      <c r="AR1253" s="65"/>
      <c r="AS1253" s="65"/>
      <c r="AT1253" s="65"/>
      <c r="AU1253" s="65"/>
    </row>
    <row r="1254" spans="3:64">
      <c r="C1254" s="8"/>
      <c r="D1254" s="8"/>
      <c r="AA1254" s="65"/>
      <c r="AB1254" s="65"/>
      <c r="AC1254" s="65"/>
      <c r="AD1254" s="65"/>
      <c r="AE1254" s="65"/>
      <c r="AG1254" s="93"/>
      <c r="AN1254" s="65"/>
      <c r="AO1254" s="65"/>
      <c r="AP1254" s="65"/>
      <c r="AQ1254" s="65"/>
      <c r="AR1254" s="65"/>
      <c r="AS1254" s="65"/>
      <c r="AT1254" s="65"/>
      <c r="AU1254" s="65"/>
    </row>
    <row r="1255" spans="3:64">
      <c r="C1255" s="8"/>
      <c r="D1255" s="8"/>
      <c r="AA1255" s="65"/>
      <c r="AB1255" s="65"/>
      <c r="AC1255" s="65"/>
      <c r="AD1255" s="65"/>
      <c r="AE1255" s="65"/>
      <c r="AG1255" s="93"/>
      <c r="AN1255" s="65"/>
      <c r="AO1255" s="65"/>
      <c r="AP1255" s="65"/>
      <c r="AQ1255" s="65"/>
      <c r="AR1255" s="65"/>
      <c r="AS1255" s="65"/>
      <c r="AT1255" s="65"/>
      <c r="AU1255" s="65"/>
    </row>
    <row r="1256" spans="3:64">
      <c r="C1256" s="8"/>
      <c r="D1256" s="8"/>
      <c r="AA1256" s="65"/>
      <c r="AB1256" s="65"/>
      <c r="AC1256" s="65"/>
      <c r="AD1256" s="65"/>
      <c r="AE1256" s="65"/>
      <c r="AG1256" s="93"/>
      <c r="AN1256" s="65"/>
      <c r="AO1256" s="65"/>
      <c r="AP1256" s="65"/>
      <c r="AQ1256" s="65"/>
      <c r="AR1256" s="65"/>
      <c r="AS1256" s="65"/>
      <c r="AT1256" s="65"/>
      <c r="AU1256" s="65"/>
    </row>
    <row r="1257" spans="3:64">
      <c r="C1257" s="8"/>
      <c r="D1257" s="8"/>
      <c r="AA1257" s="65"/>
      <c r="AB1257" s="65"/>
      <c r="AC1257" s="65"/>
      <c r="AD1257" s="65"/>
      <c r="AE1257" s="65"/>
      <c r="AG1257" s="93"/>
      <c r="AN1257" s="65"/>
      <c r="AO1257" s="65"/>
      <c r="AP1257" s="65"/>
      <c r="AQ1257" s="65"/>
      <c r="AR1257" s="65"/>
      <c r="AS1257" s="65"/>
      <c r="AT1257" s="65"/>
      <c r="AU1257" s="65"/>
    </row>
    <row r="1258" spans="3:64">
      <c r="C1258" s="8"/>
      <c r="D1258" s="8"/>
      <c r="AA1258" s="65"/>
      <c r="AB1258" s="65"/>
      <c r="AC1258" s="65"/>
      <c r="AD1258" s="65"/>
      <c r="AE1258" s="65"/>
      <c r="AG1258" s="93"/>
      <c r="AN1258" s="65"/>
      <c r="AO1258" s="65"/>
      <c r="AP1258" s="65"/>
      <c r="AQ1258" s="65"/>
      <c r="AR1258" s="65"/>
      <c r="AS1258" s="65"/>
      <c r="AT1258" s="65"/>
      <c r="AU1258" s="65"/>
      <c r="AV1258" s="65"/>
      <c r="AW1258" s="65"/>
      <c r="AX1258" s="65"/>
      <c r="AY1258" s="65"/>
      <c r="AZ1258" s="65"/>
      <c r="BA1258" s="65"/>
      <c r="BB1258" s="65"/>
      <c r="BC1258" s="65"/>
      <c r="BD1258" s="65"/>
      <c r="BE1258" s="65"/>
      <c r="BF1258" s="65"/>
      <c r="BG1258" s="65"/>
      <c r="BH1258" s="65"/>
      <c r="BI1258" s="65"/>
      <c r="BJ1258" s="65"/>
      <c r="BK1258" s="65"/>
      <c r="BL1258" s="65"/>
    </row>
    <row r="1259" spans="3:64">
      <c r="C1259" s="8"/>
      <c r="D1259" s="8"/>
      <c r="AA1259" s="65"/>
      <c r="AB1259" s="65"/>
      <c r="AC1259" s="65"/>
      <c r="AD1259" s="65"/>
      <c r="AE1259" s="65"/>
      <c r="AG1259" s="93"/>
      <c r="AN1259" s="65"/>
      <c r="AO1259" s="65"/>
      <c r="AP1259" s="65"/>
      <c r="AQ1259" s="65"/>
      <c r="AR1259" s="65"/>
      <c r="AS1259" s="65"/>
      <c r="AT1259" s="65"/>
      <c r="AU1259" s="65"/>
    </row>
    <row r="1260" spans="3:64">
      <c r="C1260" s="8"/>
      <c r="D1260" s="8"/>
      <c r="AA1260" s="65"/>
      <c r="AB1260" s="65"/>
      <c r="AC1260" s="65"/>
      <c r="AD1260" s="65"/>
      <c r="AE1260" s="65"/>
      <c r="AG1260" s="93"/>
      <c r="AN1260" s="65"/>
      <c r="AO1260" s="65"/>
      <c r="AP1260" s="65"/>
      <c r="AQ1260" s="65"/>
      <c r="AR1260" s="65"/>
      <c r="AS1260" s="65"/>
      <c r="AT1260" s="65"/>
      <c r="AU1260" s="65"/>
    </row>
    <row r="1261" spans="3:64">
      <c r="C1261" s="8"/>
      <c r="D1261" s="8"/>
      <c r="AA1261" s="65"/>
      <c r="AB1261" s="65"/>
      <c r="AC1261" s="65"/>
      <c r="AD1261" s="65"/>
      <c r="AE1261" s="65"/>
      <c r="AG1261" s="93"/>
      <c r="AN1261" s="65"/>
      <c r="AO1261" s="65"/>
      <c r="AP1261" s="65"/>
      <c r="AQ1261" s="65"/>
      <c r="AR1261" s="65"/>
      <c r="AS1261" s="65"/>
      <c r="AT1261" s="65"/>
      <c r="AU1261" s="65"/>
    </row>
    <row r="1262" spans="3:64">
      <c r="C1262" s="8"/>
      <c r="D1262" s="8"/>
      <c r="AA1262" s="65"/>
      <c r="AB1262" s="65"/>
      <c r="AC1262" s="65"/>
      <c r="AD1262" s="65"/>
      <c r="AE1262" s="65"/>
      <c r="AG1262" s="93"/>
      <c r="AN1262" s="65"/>
      <c r="AO1262" s="65"/>
      <c r="AP1262" s="65"/>
      <c r="AQ1262" s="65"/>
      <c r="AR1262" s="65"/>
      <c r="AS1262" s="65"/>
      <c r="AT1262" s="65"/>
      <c r="AU1262" s="65"/>
    </row>
    <row r="1263" spans="3:64">
      <c r="C1263" s="8"/>
      <c r="D1263" s="8"/>
      <c r="AA1263" s="65"/>
      <c r="AB1263" s="65"/>
      <c r="AC1263" s="65"/>
      <c r="AD1263" s="65"/>
      <c r="AE1263" s="65"/>
      <c r="AG1263" s="93"/>
      <c r="AN1263" s="65"/>
      <c r="AO1263" s="65"/>
      <c r="AP1263" s="65"/>
      <c r="AQ1263" s="65"/>
      <c r="AR1263" s="65"/>
      <c r="AS1263" s="65"/>
      <c r="AT1263" s="65"/>
      <c r="AU1263" s="65"/>
    </row>
    <row r="1264" spans="3:64">
      <c r="C1264" s="8"/>
      <c r="D1264" s="8"/>
      <c r="AA1264" s="65"/>
      <c r="AB1264" s="65"/>
      <c r="AC1264" s="65"/>
      <c r="AD1264" s="65"/>
      <c r="AE1264" s="65"/>
      <c r="AG1264" s="93"/>
      <c r="AN1264" s="65"/>
      <c r="AO1264" s="65"/>
      <c r="AP1264" s="65"/>
      <c r="AQ1264" s="65"/>
      <c r="AR1264" s="65"/>
      <c r="AS1264" s="65"/>
      <c r="AT1264" s="65"/>
      <c r="AU1264" s="65"/>
    </row>
    <row r="1265" spans="3:47">
      <c r="C1265" s="8"/>
      <c r="D1265" s="8"/>
      <c r="AA1265" s="65"/>
      <c r="AB1265" s="65"/>
      <c r="AC1265" s="65"/>
      <c r="AD1265" s="65"/>
      <c r="AE1265" s="65"/>
      <c r="AG1265" s="93"/>
      <c r="AN1265" s="65"/>
      <c r="AO1265" s="65"/>
      <c r="AP1265" s="65"/>
      <c r="AQ1265" s="65"/>
      <c r="AR1265" s="65"/>
      <c r="AS1265" s="65"/>
      <c r="AT1265" s="65"/>
      <c r="AU1265" s="65"/>
    </row>
    <row r="1266" spans="3:47">
      <c r="C1266" s="8"/>
      <c r="D1266" s="8"/>
      <c r="AA1266" s="65"/>
      <c r="AB1266" s="65"/>
      <c r="AC1266" s="65"/>
      <c r="AD1266" s="65"/>
      <c r="AE1266" s="65"/>
      <c r="AG1266" s="93"/>
      <c r="AN1266" s="65"/>
      <c r="AO1266" s="65"/>
      <c r="AP1266" s="65"/>
      <c r="AQ1266" s="65"/>
      <c r="AR1266" s="65"/>
      <c r="AS1266" s="65"/>
      <c r="AT1266" s="65"/>
      <c r="AU1266" s="65"/>
    </row>
    <row r="1267" spans="3:47">
      <c r="C1267" s="8"/>
      <c r="D1267" s="8"/>
      <c r="AA1267" s="65"/>
      <c r="AB1267" s="65"/>
      <c r="AC1267" s="65"/>
      <c r="AD1267" s="65"/>
      <c r="AE1267" s="65"/>
      <c r="AG1267" s="93"/>
      <c r="AN1267" s="65"/>
      <c r="AO1267" s="65"/>
      <c r="AP1267" s="65"/>
      <c r="AQ1267" s="65"/>
      <c r="AR1267" s="65"/>
      <c r="AS1267" s="65"/>
      <c r="AT1267" s="65"/>
      <c r="AU1267" s="65"/>
    </row>
    <row r="1268" spans="3:47">
      <c r="C1268" s="8"/>
      <c r="D1268" s="8"/>
      <c r="AA1268" s="65"/>
      <c r="AB1268" s="65"/>
      <c r="AC1268" s="65"/>
      <c r="AD1268" s="65"/>
      <c r="AE1268" s="65"/>
      <c r="AG1268" s="93"/>
      <c r="AN1268" s="65"/>
      <c r="AO1268" s="65"/>
      <c r="AP1268" s="65"/>
      <c r="AQ1268" s="65"/>
      <c r="AR1268" s="65"/>
      <c r="AS1268" s="65"/>
      <c r="AT1268" s="65"/>
      <c r="AU1268" s="65"/>
    </row>
    <row r="1269" spans="3:47">
      <c r="C1269" s="8"/>
      <c r="D1269" s="8"/>
      <c r="AA1269" s="65"/>
      <c r="AB1269" s="65"/>
      <c r="AC1269" s="65"/>
      <c r="AD1269" s="65"/>
      <c r="AE1269" s="65"/>
      <c r="AG1269" s="93"/>
      <c r="AN1269" s="65"/>
      <c r="AO1269" s="65"/>
      <c r="AP1269" s="65"/>
      <c r="AQ1269" s="65"/>
      <c r="AR1269" s="65"/>
      <c r="AS1269" s="65"/>
      <c r="AT1269" s="65"/>
      <c r="AU1269" s="65"/>
    </row>
    <row r="1270" spans="3:47">
      <c r="C1270" s="8"/>
      <c r="D1270" s="8"/>
      <c r="AA1270" s="65"/>
      <c r="AB1270" s="65"/>
      <c r="AC1270" s="65"/>
      <c r="AD1270" s="65"/>
      <c r="AE1270" s="65"/>
      <c r="AG1270" s="93"/>
      <c r="AN1270" s="65"/>
      <c r="AO1270" s="65"/>
      <c r="AP1270" s="65"/>
      <c r="AQ1270" s="65"/>
      <c r="AR1270" s="65"/>
      <c r="AS1270" s="65"/>
      <c r="AT1270" s="65"/>
      <c r="AU1270" s="65"/>
    </row>
    <row r="1271" spans="3:47">
      <c r="C1271" s="8"/>
      <c r="D1271" s="8"/>
      <c r="AA1271" s="65"/>
      <c r="AB1271" s="65"/>
      <c r="AC1271" s="65"/>
      <c r="AD1271" s="65"/>
      <c r="AE1271" s="65"/>
      <c r="AG1271" s="93"/>
      <c r="AN1271" s="65"/>
      <c r="AO1271" s="65"/>
      <c r="AP1271" s="65"/>
      <c r="AQ1271" s="65"/>
      <c r="AR1271" s="65"/>
      <c r="AS1271" s="65"/>
      <c r="AT1271" s="65"/>
      <c r="AU1271" s="65"/>
    </row>
    <row r="1272" spans="3:47">
      <c r="C1272" s="8"/>
      <c r="D1272" s="8"/>
      <c r="AA1272" s="65"/>
      <c r="AB1272" s="65"/>
      <c r="AC1272" s="65"/>
      <c r="AD1272" s="65"/>
      <c r="AE1272" s="65"/>
      <c r="AG1272" s="93"/>
      <c r="AN1272" s="65"/>
      <c r="AO1272" s="65"/>
      <c r="AP1272" s="65"/>
      <c r="AQ1272" s="65"/>
      <c r="AR1272" s="65"/>
      <c r="AS1272" s="65"/>
      <c r="AT1272" s="65"/>
      <c r="AU1272" s="65"/>
    </row>
    <row r="1273" spans="3:47">
      <c r="C1273" s="8"/>
      <c r="D1273" s="8"/>
      <c r="AA1273" s="65"/>
      <c r="AB1273" s="65"/>
      <c r="AC1273" s="65"/>
      <c r="AD1273" s="65"/>
      <c r="AE1273" s="65"/>
      <c r="AG1273" s="93"/>
      <c r="AN1273" s="65"/>
      <c r="AO1273" s="65"/>
      <c r="AP1273" s="65"/>
      <c r="AQ1273" s="65"/>
      <c r="AR1273" s="65"/>
      <c r="AS1273" s="65"/>
      <c r="AT1273" s="65"/>
      <c r="AU1273" s="65"/>
    </row>
    <row r="1274" spans="3:47">
      <c r="C1274" s="8"/>
      <c r="D1274" s="8"/>
      <c r="AA1274" s="65"/>
      <c r="AB1274" s="65"/>
      <c r="AC1274" s="65"/>
      <c r="AD1274" s="65"/>
      <c r="AE1274" s="65"/>
      <c r="AG1274" s="93"/>
      <c r="AN1274" s="65"/>
      <c r="AO1274" s="65"/>
      <c r="AP1274" s="65"/>
      <c r="AQ1274" s="65"/>
      <c r="AR1274" s="65"/>
      <c r="AS1274" s="65"/>
      <c r="AT1274" s="65"/>
      <c r="AU1274" s="65"/>
    </row>
    <row r="1275" spans="3:47">
      <c r="C1275" s="8"/>
      <c r="D1275" s="8"/>
      <c r="AA1275" s="65"/>
      <c r="AB1275" s="65"/>
      <c r="AC1275" s="65"/>
      <c r="AD1275" s="65"/>
      <c r="AE1275" s="65"/>
      <c r="AG1275" s="93"/>
      <c r="AN1275" s="65"/>
      <c r="AO1275" s="65"/>
      <c r="AP1275" s="65"/>
      <c r="AQ1275" s="65"/>
      <c r="AR1275" s="65"/>
      <c r="AS1275" s="65"/>
      <c r="AT1275" s="65"/>
      <c r="AU1275" s="65"/>
    </row>
    <row r="1276" spans="3:47">
      <c r="C1276" s="8"/>
      <c r="D1276" s="8"/>
      <c r="AA1276" s="65"/>
      <c r="AB1276" s="65"/>
      <c r="AC1276" s="65"/>
      <c r="AD1276" s="65"/>
      <c r="AE1276" s="65"/>
      <c r="AG1276" s="93"/>
      <c r="AN1276" s="65"/>
      <c r="AO1276" s="65"/>
      <c r="AP1276" s="65"/>
      <c r="AQ1276" s="65"/>
      <c r="AR1276" s="65"/>
      <c r="AS1276" s="65"/>
      <c r="AT1276" s="65"/>
      <c r="AU1276" s="65"/>
    </row>
    <row r="1277" spans="3:47">
      <c r="C1277" s="8"/>
      <c r="D1277" s="8"/>
      <c r="AA1277" s="65"/>
      <c r="AB1277" s="65"/>
      <c r="AC1277" s="65"/>
      <c r="AD1277" s="65"/>
      <c r="AE1277" s="65"/>
      <c r="AG1277" s="93"/>
      <c r="AN1277" s="65"/>
      <c r="AO1277" s="65"/>
      <c r="AP1277" s="65"/>
      <c r="AQ1277" s="65"/>
      <c r="AR1277" s="65"/>
      <c r="AS1277" s="65"/>
      <c r="AT1277" s="65"/>
      <c r="AU1277" s="65"/>
    </row>
    <row r="1278" spans="3:47">
      <c r="C1278" s="8"/>
      <c r="D1278" s="8"/>
      <c r="AA1278" s="65"/>
      <c r="AB1278" s="65"/>
      <c r="AC1278" s="65"/>
      <c r="AD1278" s="65"/>
      <c r="AE1278" s="65"/>
      <c r="AG1278" s="93"/>
      <c r="AN1278" s="65"/>
      <c r="AO1278" s="65"/>
      <c r="AP1278" s="65"/>
      <c r="AQ1278" s="65"/>
      <c r="AR1278" s="65"/>
      <c r="AS1278" s="65"/>
      <c r="AT1278" s="65"/>
      <c r="AU1278" s="65"/>
    </row>
    <row r="1279" spans="3:47">
      <c r="C1279" s="8"/>
      <c r="D1279" s="8"/>
      <c r="AA1279" s="65"/>
      <c r="AB1279" s="65"/>
      <c r="AC1279" s="65"/>
      <c r="AD1279" s="65"/>
      <c r="AE1279" s="65"/>
      <c r="AG1279" s="93"/>
      <c r="AN1279" s="65"/>
      <c r="AO1279" s="65"/>
      <c r="AP1279" s="65"/>
      <c r="AQ1279" s="65"/>
      <c r="AR1279" s="65"/>
      <c r="AS1279" s="65"/>
      <c r="AT1279" s="65"/>
      <c r="AU1279" s="65"/>
    </row>
    <row r="1280" spans="3:47">
      <c r="C1280" s="8"/>
      <c r="D1280" s="8"/>
      <c r="AA1280" s="65"/>
      <c r="AB1280" s="65"/>
      <c r="AC1280" s="65"/>
      <c r="AD1280" s="65"/>
      <c r="AE1280" s="65"/>
      <c r="AG1280" s="93"/>
      <c r="AN1280" s="65"/>
      <c r="AO1280" s="65"/>
      <c r="AP1280" s="65"/>
      <c r="AQ1280" s="65"/>
      <c r="AR1280" s="65"/>
      <c r="AS1280" s="65"/>
      <c r="AT1280" s="65"/>
      <c r="AU1280" s="65"/>
    </row>
    <row r="1281" spans="3:64">
      <c r="C1281" s="8"/>
      <c r="D1281" s="8"/>
      <c r="AA1281" s="65"/>
      <c r="AB1281" s="65"/>
      <c r="AC1281" s="65"/>
      <c r="AD1281" s="65"/>
      <c r="AE1281" s="65"/>
      <c r="AG1281" s="93"/>
      <c r="AN1281" s="65"/>
      <c r="AO1281" s="65"/>
      <c r="AP1281" s="65"/>
      <c r="AQ1281" s="65"/>
      <c r="AR1281" s="65"/>
      <c r="AS1281" s="65"/>
      <c r="AT1281" s="65"/>
      <c r="AU1281" s="65"/>
    </row>
    <row r="1282" spans="3:64">
      <c r="C1282" s="8"/>
      <c r="D1282" s="8"/>
      <c r="AA1282" s="65"/>
      <c r="AB1282" s="65"/>
      <c r="AC1282" s="65"/>
      <c r="AD1282" s="65"/>
      <c r="AE1282" s="65"/>
      <c r="AG1282" s="93"/>
      <c r="AN1282" s="65"/>
      <c r="AO1282" s="65"/>
      <c r="AP1282" s="65"/>
      <c r="AQ1282" s="65"/>
      <c r="AR1282" s="65"/>
      <c r="AS1282" s="65"/>
      <c r="AT1282" s="65"/>
      <c r="AU1282" s="65"/>
    </row>
    <row r="1283" spans="3:64">
      <c r="C1283" s="8"/>
      <c r="D1283" s="8"/>
      <c r="AA1283" s="65"/>
      <c r="AB1283" s="65"/>
      <c r="AC1283" s="65"/>
      <c r="AD1283" s="65"/>
      <c r="AE1283" s="65"/>
      <c r="AG1283" s="93"/>
      <c r="AN1283" s="65"/>
      <c r="AO1283" s="65"/>
      <c r="AP1283" s="65"/>
      <c r="AQ1283" s="65"/>
      <c r="AR1283" s="65"/>
      <c r="AS1283" s="65"/>
      <c r="AT1283" s="65"/>
      <c r="AU1283" s="65"/>
    </row>
    <row r="1284" spans="3:64">
      <c r="C1284" s="8"/>
      <c r="D1284" s="8"/>
      <c r="AA1284" s="65"/>
      <c r="AB1284" s="65"/>
      <c r="AC1284" s="65"/>
      <c r="AD1284" s="65"/>
      <c r="AE1284" s="65"/>
      <c r="AG1284" s="93"/>
      <c r="AN1284" s="65"/>
      <c r="AO1284" s="65"/>
      <c r="AP1284" s="65"/>
      <c r="AQ1284" s="65"/>
      <c r="AR1284" s="65"/>
      <c r="AS1284" s="65"/>
      <c r="AT1284" s="65"/>
      <c r="AU1284" s="65"/>
    </row>
    <row r="1285" spans="3:64">
      <c r="C1285" s="8"/>
      <c r="D1285" s="8"/>
      <c r="AA1285" s="65"/>
      <c r="AB1285" s="65"/>
      <c r="AC1285" s="65"/>
      <c r="AD1285" s="65"/>
      <c r="AE1285" s="65"/>
      <c r="AG1285" s="93"/>
      <c r="AN1285" s="65"/>
      <c r="AO1285" s="65"/>
      <c r="AP1285" s="65"/>
      <c r="AQ1285" s="65"/>
      <c r="AR1285" s="65"/>
      <c r="AS1285" s="65"/>
      <c r="AT1285" s="65"/>
      <c r="AU1285" s="65"/>
    </row>
    <row r="1286" spans="3:64">
      <c r="C1286" s="8"/>
      <c r="D1286" s="8"/>
      <c r="AA1286" s="65"/>
      <c r="AB1286" s="65"/>
      <c r="AC1286" s="65"/>
      <c r="AD1286" s="65"/>
      <c r="AE1286" s="65"/>
      <c r="AG1286" s="93"/>
      <c r="AN1286" s="65"/>
      <c r="AO1286" s="65"/>
      <c r="AP1286" s="65"/>
      <c r="AQ1286" s="65"/>
      <c r="AR1286" s="65"/>
      <c r="AS1286" s="65"/>
      <c r="AT1286" s="65"/>
      <c r="AU1286" s="65"/>
    </row>
    <row r="1287" spans="3:64">
      <c r="C1287" s="8"/>
      <c r="D1287" s="8"/>
      <c r="AA1287" s="65"/>
      <c r="AB1287" s="65"/>
      <c r="AC1287" s="65"/>
      <c r="AD1287" s="65"/>
      <c r="AE1287" s="65"/>
      <c r="AG1287" s="93"/>
      <c r="AN1287" s="65"/>
      <c r="AO1287" s="65"/>
      <c r="AP1287" s="65"/>
      <c r="AQ1287" s="65"/>
      <c r="AR1287" s="65"/>
      <c r="AS1287" s="65"/>
      <c r="AT1287" s="65"/>
      <c r="AU1287" s="65"/>
    </row>
    <row r="1288" spans="3:64">
      <c r="C1288" s="8"/>
      <c r="D1288" s="8"/>
      <c r="AA1288" s="65"/>
      <c r="AB1288" s="65"/>
      <c r="AC1288" s="65"/>
      <c r="AD1288" s="65"/>
      <c r="AE1288" s="65"/>
      <c r="AG1288" s="93"/>
      <c r="AN1288" s="65"/>
      <c r="AO1288" s="65"/>
      <c r="AP1288" s="65"/>
      <c r="AQ1288" s="65"/>
      <c r="AR1288" s="65"/>
      <c r="AS1288" s="65"/>
      <c r="AT1288" s="65"/>
      <c r="AU1288" s="65"/>
    </row>
    <row r="1289" spans="3:64">
      <c r="C1289" s="8"/>
      <c r="D1289" s="8"/>
      <c r="AA1289" s="65"/>
      <c r="AB1289" s="65"/>
      <c r="AC1289" s="65"/>
      <c r="AD1289" s="65"/>
      <c r="AE1289" s="65"/>
      <c r="AG1289" s="93"/>
      <c r="AN1289" s="65"/>
      <c r="AO1289" s="65"/>
      <c r="AP1289" s="65"/>
      <c r="AQ1289" s="65"/>
      <c r="AR1289" s="65"/>
      <c r="AS1289" s="65"/>
      <c r="AT1289" s="65"/>
      <c r="AU1289" s="65"/>
    </row>
    <row r="1290" spans="3:64">
      <c r="C1290" s="8"/>
      <c r="D1290" s="8"/>
      <c r="AA1290" s="65"/>
      <c r="AB1290" s="65"/>
      <c r="AC1290" s="65"/>
      <c r="AD1290" s="65"/>
      <c r="AE1290" s="65"/>
      <c r="AG1290" s="93"/>
      <c r="AN1290" s="65"/>
      <c r="AO1290" s="65"/>
      <c r="AP1290" s="65"/>
      <c r="AQ1290" s="65"/>
      <c r="AR1290" s="65"/>
      <c r="AS1290" s="65"/>
      <c r="AT1290" s="65"/>
      <c r="AU1290" s="65"/>
    </row>
    <row r="1291" spans="3:64">
      <c r="C1291" s="8"/>
      <c r="D1291" s="8"/>
      <c r="AA1291" s="65"/>
      <c r="AB1291" s="65"/>
      <c r="AC1291" s="65"/>
      <c r="AD1291" s="65"/>
      <c r="AE1291" s="65"/>
      <c r="AG1291" s="93"/>
      <c r="AN1291" s="65"/>
      <c r="AO1291" s="65"/>
      <c r="AP1291" s="65"/>
      <c r="AQ1291" s="65"/>
      <c r="AR1291" s="65"/>
      <c r="AS1291" s="65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5"/>
      <c r="BF1291" s="65"/>
      <c r="BG1291" s="65"/>
      <c r="BH1291" s="65"/>
      <c r="BI1291" s="65"/>
      <c r="BJ1291" s="65"/>
      <c r="BK1291" s="65"/>
      <c r="BL1291" s="65"/>
    </row>
    <row r="1292" spans="3:64">
      <c r="C1292" s="8"/>
      <c r="D1292" s="8"/>
      <c r="AA1292" s="65"/>
      <c r="AB1292" s="65"/>
      <c r="AC1292" s="65"/>
      <c r="AD1292" s="65"/>
      <c r="AE1292" s="65"/>
      <c r="AG1292" s="93"/>
      <c r="AN1292" s="65"/>
      <c r="AO1292" s="65"/>
      <c r="AP1292" s="65"/>
      <c r="AQ1292" s="65"/>
      <c r="AR1292" s="65"/>
      <c r="AS1292" s="65"/>
      <c r="AT1292" s="65"/>
      <c r="AU1292" s="65"/>
    </row>
    <row r="1293" spans="3:64">
      <c r="C1293" s="8"/>
      <c r="D1293" s="8"/>
      <c r="AA1293" s="65"/>
      <c r="AB1293" s="65"/>
      <c r="AC1293" s="65"/>
      <c r="AD1293" s="65"/>
      <c r="AE1293" s="65"/>
      <c r="AG1293" s="93"/>
      <c r="AN1293" s="65"/>
      <c r="AO1293" s="65"/>
      <c r="AP1293" s="65"/>
      <c r="AQ1293" s="65"/>
      <c r="AR1293" s="65"/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/>
      <c r="BI1293" s="65"/>
      <c r="BJ1293" s="65"/>
      <c r="BK1293" s="65"/>
      <c r="BL1293" s="65"/>
    </row>
    <row r="1294" spans="3:64">
      <c r="C1294" s="8"/>
      <c r="D1294" s="8"/>
      <c r="AA1294" s="65"/>
      <c r="AB1294" s="65"/>
      <c r="AC1294" s="65"/>
      <c r="AD1294" s="65"/>
      <c r="AE1294" s="65"/>
      <c r="AG1294" s="93"/>
      <c r="AN1294" s="65"/>
      <c r="AO1294" s="65"/>
      <c r="AP1294" s="65"/>
      <c r="AQ1294" s="65"/>
      <c r="AR1294" s="65"/>
      <c r="AS1294" s="65"/>
      <c r="AT1294" s="65"/>
      <c r="AU1294" s="65"/>
    </row>
    <row r="1295" spans="3:64">
      <c r="C1295" s="8"/>
      <c r="D1295" s="8"/>
      <c r="AA1295" s="65"/>
      <c r="AB1295" s="65"/>
      <c r="AC1295" s="65"/>
      <c r="AD1295" s="65"/>
      <c r="AE1295" s="65"/>
      <c r="AG1295" s="93"/>
      <c r="AN1295" s="65"/>
      <c r="AO1295" s="65"/>
      <c r="AP1295" s="65"/>
      <c r="AQ1295" s="65"/>
      <c r="AR1295" s="65"/>
      <c r="AS1295" s="65"/>
      <c r="AT1295" s="65"/>
      <c r="AU1295" s="65"/>
      <c r="AV1295" s="65"/>
    </row>
    <row r="1296" spans="3:64">
      <c r="C1296" s="8"/>
      <c r="D1296" s="8"/>
      <c r="AA1296" s="65"/>
      <c r="AB1296" s="65"/>
      <c r="AC1296" s="65"/>
      <c r="AD1296" s="65"/>
      <c r="AE1296" s="65"/>
      <c r="AG1296" s="93"/>
      <c r="AN1296" s="65"/>
      <c r="AO1296" s="65"/>
      <c r="AP1296" s="65"/>
      <c r="AQ1296" s="65"/>
      <c r="AR1296" s="65"/>
      <c r="AS1296" s="65"/>
      <c r="AT1296" s="65"/>
      <c r="AU1296" s="65"/>
    </row>
    <row r="1297" spans="3:64">
      <c r="C1297" s="8"/>
      <c r="D1297" s="8"/>
      <c r="AA1297" s="65"/>
      <c r="AB1297" s="65"/>
      <c r="AC1297" s="65"/>
      <c r="AD1297" s="65"/>
      <c r="AE1297" s="65"/>
      <c r="AG1297" s="93"/>
      <c r="AN1297" s="65"/>
      <c r="AO1297" s="65"/>
      <c r="AP1297" s="65"/>
      <c r="AQ1297" s="65"/>
      <c r="AR1297" s="65"/>
      <c r="AS1297" s="65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5"/>
      <c r="BF1297" s="65"/>
      <c r="BG1297" s="65"/>
      <c r="BH1297" s="65"/>
      <c r="BI1297" s="65"/>
      <c r="BJ1297" s="65"/>
      <c r="BK1297" s="65"/>
      <c r="BL1297" s="65"/>
    </row>
    <row r="1298" spans="3:64">
      <c r="C1298" s="8"/>
      <c r="D1298" s="8"/>
      <c r="AA1298" s="65"/>
      <c r="AB1298" s="65"/>
      <c r="AC1298" s="65"/>
      <c r="AD1298" s="65"/>
      <c r="AE1298" s="65"/>
      <c r="AG1298" s="93"/>
      <c r="AN1298" s="65"/>
      <c r="AO1298" s="65"/>
      <c r="AP1298" s="65"/>
      <c r="AQ1298" s="65"/>
      <c r="AR1298" s="65"/>
      <c r="AS1298" s="65"/>
      <c r="AT1298" s="65"/>
      <c r="AU1298" s="65"/>
    </row>
    <row r="1299" spans="3:64">
      <c r="C1299" s="8"/>
      <c r="D1299" s="8"/>
      <c r="AA1299" s="65"/>
      <c r="AB1299" s="65"/>
      <c r="AC1299" s="65"/>
      <c r="AD1299" s="65"/>
      <c r="AE1299" s="65"/>
      <c r="AG1299" s="93"/>
      <c r="AN1299" s="65"/>
      <c r="AO1299" s="65"/>
      <c r="AP1299" s="65"/>
      <c r="AQ1299" s="65"/>
      <c r="AR1299" s="65"/>
      <c r="AS1299" s="65"/>
      <c r="AT1299" s="65"/>
      <c r="AU1299" s="65"/>
    </row>
    <row r="1300" spans="3:64">
      <c r="C1300" s="8"/>
      <c r="D1300" s="8"/>
      <c r="AA1300" s="65"/>
      <c r="AB1300" s="65"/>
      <c r="AC1300" s="65"/>
      <c r="AD1300" s="65"/>
      <c r="AE1300" s="65"/>
      <c r="AG1300" s="93"/>
      <c r="AN1300" s="65"/>
      <c r="AO1300" s="65"/>
      <c r="AP1300" s="65"/>
      <c r="AQ1300" s="65"/>
      <c r="AR1300" s="65"/>
      <c r="AS1300" s="65"/>
      <c r="AT1300" s="65"/>
      <c r="AU1300" s="65"/>
    </row>
    <row r="1301" spans="3:64">
      <c r="C1301" s="8"/>
      <c r="D1301" s="8"/>
      <c r="AA1301" s="65"/>
      <c r="AB1301" s="65"/>
      <c r="AC1301" s="65"/>
      <c r="AD1301" s="65"/>
      <c r="AE1301" s="65"/>
      <c r="AG1301" s="93"/>
      <c r="AN1301" s="65"/>
      <c r="AO1301" s="65"/>
      <c r="AP1301" s="65"/>
      <c r="AQ1301" s="65"/>
      <c r="AR1301" s="65"/>
      <c r="AS1301" s="65"/>
      <c r="AT1301" s="65"/>
      <c r="AU1301" s="65"/>
      <c r="AV1301" s="65"/>
    </row>
    <row r="1302" spans="3:64">
      <c r="C1302" s="8"/>
      <c r="D1302" s="8"/>
      <c r="AA1302" s="65"/>
      <c r="AB1302" s="65"/>
      <c r="AC1302" s="65"/>
      <c r="AD1302" s="65"/>
      <c r="AE1302" s="65"/>
      <c r="AG1302" s="93"/>
      <c r="AN1302" s="65"/>
      <c r="AO1302" s="65"/>
      <c r="AP1302" s="65"/>
      <c r="AQ1302" s="65"/>
      <c r="AR1302" s="65"/>
      <c r="AS1302" s="65"/>
      <c r="AT1302" s="65"/>
      <c r="AU1302" s="65"/>
    </row>
    <row r="1303" spans="3:64">
      <c r="C1303" s="8"/>
      <c r="D1303" s="8"/>
      <c r="AA1303" s="65"/>
      <c r="AB1303" s="65"/>
      <c r="AC1303" s="65"/>
      <c r="AD1303" s="65"/>
      <c r="AE1303" s="65"/>
      <c r="AG1303" s="93"/>
      <c r="AN1303" s="65"/>
      <c r="AO1303" s="65"/>
      <c r="AP1303" s="65"/>
      <c r="AQ1303" s="65"/>
      <c r="AR1303" s="65"/>
      <c r="AS1303" s="65"/>
      <c r="AT1303" s="65"/>
      <c r="AU1303" s="65"/>
    </row>
    <row r="1304" spans="3:64">
      <c r="C1304" s="8"/>
      <c r="D1304" s="8"/>
      <c r="AA1304" s="65"/>
      <c r="AB1304" s="65"/>
      <c r="AC1304" s="65"/>
      <c r="AD1304" s="65"/>
      <c r="AE1304" s="65"/>
      <c r="AG1304" s="93"/>
      <c r="AN1304" s="65"/>
      <c r="AO1304" s="65"/>
      <c r="AP1304" s="65"/>
      <c r="AQ1304" s="65"/>
      <c r="AR1304" s="65"/>
      <c r="AS1304" s="65"/>
      <c r="AT1304" s="65"/>
      <c r="AU1304" s="65"/>
    </row>
    <row r="1305" spans="3:64">
      <c r="C1305" s="8"/>
      <c r="D1305" s="8"/>
      <c r="AA1305" s="65"/>
      <c r="AB1305" s="65"/>
      <c r="AC1305" s="65"/>
      <c r="AD1305" s="65"/>
      <c r="AE1305" s="65"/>
      <c r="AG1305" s="93"/>
      <c r="AN1305" s="65"/>
      <c r="AO1305" s="65"/>
      <c r="AP1305" s="65"/>
      <c r="AQ1305" s="65"/>
      <c r="AR1305" s="65"/>
      <c r="AS1305" s="65"/>
      <c r="AT1305" s="65"/>
      <c r="AU1305" s="65"/>
    </row>
    <row r="1306" spans="3:64">
      <c r="C1306" s="8"/>
      <c r="D1306" s="8"/>
      <c r="AA1306" s="65"/>
      <c r="AB1306" s="65"/>
      <c r="AC1306" s="65"/>
      <c r="AD1306" s="65"/>
      <c r="AE1306" s="65"/>
      <c r="AG1306" s="93"/>
      <c r="AN1306" s="65"/>
      <c r="AO1306" s="65"/>
      <c r="AP1306" s="65"/>
      <c r="AQ1306" s="65"/>
      <c r="AR1306" s="65"/>
      <c r="AS1306" s="65"/>
      <c r="AT1306" s="65"/>
      <c r="AU1306" s="65"/>
    </row>
    <row r="1307" spans="3:64">
      <c r="C1307" s="8"/>
      <c r="D1307" s="8"/>
      <c r="AA1307" s="65"/>
      <c r="AB1307" s="65"/>
      <c r="AC1307" s="65"/>
      <c r="AD1307" s="65"/>
      <c r="AE1307" s="65"/>
      <c r="AG1307" s="93"/>
      <c r="AN1307" s="65"/>
      <c r="AO1307" s="65"/>
      <c r="AP1307" s="65"/>
      <c r="AQ1307" s="65"/>
      <c r="AR1307" s="65"/>
      <c r="AS1307" s="65"/>
      <c r="AT1307" s="65"/>
      <c r="AU1307" s="65"/>
    </row>
    <row r="1308" spans="3:64">
      <c r="C1308" s="8"/>
      <c r="D1308" s="8"/>
      <c r="AA1308" s="65"/>
      <c r="AB1308" s="65"/>
      <c r="AC1308" s="65"/>
      <c r="AD1308" s="65"/>
      <c r="AE1308" s="65"/>
      <c r="AG1308" s="93"/>
      <c r="AN1308" s="65"/>
      <c r="AO1308" s="65"/>
      <c r="AP1308" s="65"/>
      <c r="AQ1308" s="65"/>
      <c r="AR1308" s="65"/>
      <c r="AS1308" s="65"/>
      <c r="AT1308" s="65"/>
      <c r="AU1308" s="65"/>
    </row>
    <row r="1309" spans="3:64">
      <c r="C1309" s="8"/>
      <c r="D1309" s="8"/>
      <c r="AA1309" s="65"/>
      <c r="AB1309" s="65"/>
      <c r="AC1309" s="65"/>
      <c r="AD1309" s="65"/>
      <c r="AE1309" s="65"/>
      <c r="AG1309" s="93"/>
      <c r="AN1309" s="65"/>
      <c r="AO1309" s="65"/>
      <c r="AP1309" s="65"/>
      <c r="AQ1309" s="65"/>
      <c r="AR1309" s="65"/>
      <c r="AS1309" s="65"/>
      <c r="AT1309" s="65"/>
      <c r="AU1309" s="65"/>
    </row>
    <row r="1310" spans="3:64">
      <c r="C1310" s="8"/>
      <c r="D1310" s="8"/>
      <c r="AA1310" s="65"/>
      <c r="AB1310" s="65"/>
      <c r="AC1310" s="65"/>
      <c r="AD1310" s="65"/>
      <c r="AE1310" s="65"/>
      <c r="AG1310" s="93"/>
      <c r="AN1310" s="65"/>
      <c r="AO1310" s="65"/>
      <c r="AP1310" s="65"/>
      <c r="AQ1310" s="65"/>
      <c r="AR1310" s="65"/>
      <c r="AS1310" s="65"/>
      <c r="AT1310" s="65"/>
      <c r="AU1310" s="65"/>
    </row>
    <row r="1311" spans="3:64">
      <c r="C1311" s="8"/>
      <c r="D1311" s="8"/>
      <c r="AA1311" s="65"/>
      <c r="AB1311" s="65"/>
      <c r="AC1311" s="65"/>
      <c r="AD1311" s="65"/>
      <c r="AE1311" s="65"/>
      <c r="AG1311" s="93"/>
      <c r="AN1311" s="65"/>
      <c r="AO1311" s="65"/>
      <c r="AP1311" s="65"/>
      <c r="AQ1311" s="65"/>
      <c r="AR1311" s="65"/>
      <c r="AS1311" s="65"/>
      <c r="AT1311" s="65"/>
      <c r="AU1311" s="65"/>
    </row>
    <row r="1312" spans="3:64">
      <c r="C1312" s="8"/>
      <c r="D1312" s="8"/>
      <c r="AA1312" s="65"/>
      <c r="AB1312" s="65"/>
      <c r="AC1312" s="65"/>
      <c r="AD1312" s="65"/>
      <c r="AE1312" s="65"/>
      <c r="AG1312" s="93"/>
      <c r="AN1312" s="65"/>
      <c r="AO1312" s="65"/>
      <c r="AP1312" s="65"/>
      <c r="AQ1312" s="65"/>
      <c r="AR1312" s="65"/>
      <c r="AS1312" s="65"/>
      <c r="AT1312" s="65"/>
      <c r="AU1312" s="65"/>
    </row>
    <row r="1313" spans="3:64">
      <c r="C1313" s="8"/>
      <c r="D1313" s="8"/>
      <c r="AA1313" s="65"/>
      <c r="AB1313" s="65"/>
      <c r="AC1313" s="65"/>
      <c r="AD1313" s="65"/>
      <c r="AE1313" s="65"/>
      <c r="AG1313" s="93"/>
      <c r="AN1313" s="65"/>
      <c r="AO1313" s="65"/>
      <c r="AP1313" s="65"/>
      <c r="AQ1313" s="65"/>
      <c r="AR1313" s="65"/>
      <c r="AS1313" s="65"/>
      <c r="AT1313" s="65"/>
      <c r="AU1313" s="65"/>
    </row>
    <row r="1314" spans="3:64">
      <c r="C1314" s="8"/>
      <c r="D1314" s="8"/>
      <c r="AA1314" s="65"/>
      <c r="AB1314" s="65"/>
      <c r="AC1314" s="65"/>
      <c r="AD1314" s="65"/>
      <c r="AE1314" s="65"/>
      <c r="AG1314" s="93"/>
      <c r="AN1314" s="65"/>
      <c r="AO1314" s="65"/>
      <c r="AP1314" s="65"/>
      <c r="AQ1314" s="65"/>
      <c r="AR1314" s="65"/>
      <c r="AS1314" s="65"/>
      <c r="AT1314" s="65"/>
      <c r="AU1314" s="65"/>
    </row>
    <row r="1315" spans="3:64">
      <c r="C1315" s="8"/>
      <c r="D1315" s="8"/>
      <c r="AA1315" s="65"/>
      <c r="AB1315" s="65"/>
      <c r="AC1315" s="65"/>
      <c r="AD1315" s="65"/>
      <c r="AE1315" s="65"/>
      <c r="AG1315" s="93"/>
      <c r="AN1315" s="65"/>
      <c r="AO1315" s="65"/>
      <c r="AP1315" s="65"/>
      <c r="AQ1315" s="65"/>
      <c r="AR1315" s="65"/>
      <c r="AS1315" s="65"/>
      <c r="AT1315" s="65"/>
      <c r="AU1315" s="65"/>
    </row>
    <row r="1316" spans="3:64">
      <c r="C1316" s="8"/>
      <c r="D1316" s="8"/>
      <c r="AA1316" s="65"/>
      <c r="AB1316" s="65"/>
      <c r="AC1316" s="65"/>
      <c r="AD1316" s="65"/>
      <c r="AE1316" s="65"/>
      <c r="AG1316" s="93"/>
      <c r="AN1316" s="65"/>
      <c r="AO1316" s="65"/>
      <c r="AP1316" s="65"/>
      <c r="AQ1316" s="65"/>
      <c r="AR1316" s="65"/>
      <c r="AS1316" s="65"/>
      <c r="AT1316" s="65"/>
      <c r="AU1316" s="65"/>
    </row>
    <row r="1317" spans="3:64">
      <c r="C1317" s="8"/>
      <c r="D1317" s="8"/>
      <c r="AA1317" s="65"/>
      <c r="AB1317" s="65"/>
      <c r="AC1317" s="65"/>
      <c r="AD1317" s="65"/>
      <c r="AE1317" s="65"/>
      <c r="AG1317" s="93"/>
      <c r="AN1317" s="65"/>
      <c r="AO1317" s="65"/>
      <c r="AP1317" s="65"/>
      <c r="AQ1317" s="65"/>
      <c r="AR1317" s="65"/>
      <c r="AS1317" s="65"/>
      <c r="AT1317" s="65"/>
      <c r="AU1317" s="65"/>
    </row>
    <row r="1318" spans="3:64">
      <c r="C1318" s="8"/>
      <c r="D1318" s="8"/>
      <c r="AA1318" s="65"/>
      <c r="AB1318" s="65"/>
      <c r="AC1318" s="65"/>
      <c r="AD1318" s="65"/>
      <c r="AE1318" s="65"/>
      <c r="AG1318" s="93"/>
      <c r="AN1318" s="65"/>
      <c r="AO1318" s="65"/>
      <c r="AP1318" s="65"/>
      <c r="AQ1318" s="65"/>
      <c r="AR1318" s="65"/>
      <c r="AS1318" s="65"/>
      <c r="AT1318" s="65"/>
      <c r="AU1318" s="65"/>
    </row>
    <row r="1319" spans="3:64">
      <c r="C1319" s="8"/>
      <c r="D1319" s="8"/>
      <c r="AA1319" s="65"/>
      <c r="AB1319" s="65"/>
      <c r="AC1319" s="65"/>
      <c r="AD1319" s="65"/>
      <c r="AE1319" s="65"/>
      <c r="AG1319" s="93"/>
      <c r="AN1319" s="65"/>
      <c r="AO1319" s="65"/>
      <c r="AP1319" s="65"/>
      <c r="AQ1319" s="65"/>
      <c r="AR1319" s="65"/>
      <c r="AS1319" s="65"/>
      <c r="AT1319" s="65"/>
      <c r="AU1319" s="65"/>
    </row>
    <row r="1320" spans="3:64">
      <c r="C1320" s="8"/>
      <c r="D1320" s="8"/>
      <c r="AA1320" s="65"/>
      <c r="AB1320" s="65"/>
      <c r="AC1320" s="65"/>
      <c r="AD1320" s="65"/>
      <c r="AE1320" s="65"/>
      <c r="AG1320" s="93"/>
      <c r="AN1320" s="65"/>
      <c r="AO1320" s="65"/>
      <c r="AP1320" s="65"/>
      <c r="AQ1320" s="65"/>
      <c r="AR1320" s="65"/>
      <c r="AS1320" s="65"/>
      <c r="AT1320" s="65"/>
      <c r="AU1320" s="65"/>
    </row>
    <row r="1321" spans="3:64">
      <c r="C1321" s="8"/>
      <c r="D1321" s="8"/>
      <c r="AA1321" s="65"/>
      <c r="AB1321" s="65"/>
      <c r="AC1321" s="65"/>
      <c r="AD1321" s="65"/>
      <c r="AE1321" s="65"/>
      <c r="AG1321" s="93"/>
      <c r="AN1321" s="65"/>
      <c r="AO1321" s="65"/>
      <c r="AP1321" s="65"/>
      <c r="AQ1321" s="65"/>
      <c r="AR1321" s="65"/>
      <c r="AS1321" s="65"/>
      <c r="AT1321" s="65"/>
      <c r="AU1321" s="65"/>
    </row>
    <row r="1322" spans="3:64">
      <c r="C1322" s="8"/>
      <c r="D1322" s="8"/>
      <c r="AA1322" s="65"/>
      <c r="AB1322" s="65"/>
      <c r="AC1322" s="65"/>
      <c r="AD1322" s="65"/>
      <c r="AE1322" s="65"/>
      <c r="AG1322" s="93"/>
      <c r="AN1322" s="65"/>
      <c r="AO1322" s="65"/>
      <c r="AP1322" s="65"/>
      <c r="AQ1322" s="65"/>
      <c r="AR1322" s="65"/>
      <c r="AS1322" s="65"/>
      <c r="AT1322" s="65"/>
      <c r="AU1322" s="65"/>
    </row>
    <row r="1323" spans="3:64">
      <c r="C1323" s="8"/>
      <c r="D1323" s="8"/>
      <c r="AA1323" s="65"/>
      <c r="AB1323" s="65"/>
      <c r="AC1323" s="65"/>
      <c r="AD1323" s="65"/>
      <c r="AE1323" s="65"/>
      <c r="AG1323" s="93"/>
      <c r="AN1323" s="65"/>
      <c r="AO1323" s="65"/>
      <c r="AP1323" s="65"/>
      <c r="AQ1323" s="65"/>
      <c r="AR1323" s="65"/>
      <c r="AS1323" s="65"/>
      <c r="AT1323" s="65"/>
      <c r="AU1323" s="65"/>
    </row>
    <row r="1324" spans="3:64">
      <c r="C1324" s="8"/>
      <c r="D1324" s="8"/>
      <c r="AA1324" s="65"/>
      <c r="AB1324" s="65"/>
      <c r="AC1324" s="65"/>
      <c r="AD1324" s="65"/>
      <c r="AE1324" s="65"/>
      <c r="AG1324" s="93"/>
      <c r="AN1324" s="65"/>
      <c r="AO1324" s="65"/>
      <c r="AP1324" s="65"/>
      <c r="AQ1324" s="65"/>
      <c r="AR1324" s="65"/>
      <c r="AS1324" s="65"/>
      <c r="AT1324" s="65"/>
      <c r="AU1324" s="65"/>
    </row>
    <row r="1325" spans="3:64">
      <c r="C1325" s="8"/>
      <c r="D1325" s="8"/>
      <c r="AA1325" s="65"/>
      <c r="AB1325" s="65"/>
      <c r="AC1325" s="65"/>
      <c r="AD1325" s="65"/>
      <c r="AE1325" s="65"/>
      <c r="AG1325" s="93"/>
      <c r="AN1325" s="65"/>
      <c r="AO1325" s="65"/>
      <c r="AP1325" s="65"/>
      <c r="AQ1325" s="65"/>
      <c r="AR1325" s="65"/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/>
      <c r="BI1325" s="65"/>
      <c r="BJ1325" s="65"/>
      <c r="BK1325" s="65"/>
      <c r="BL1325" s="65"/>
    </row>
    <row r="1326" spans="3:64">
      <c r="C1326" s="8"/>
      <c r="D1326" s="8"/>
      <c r="AA1326" s="65"/>
      <c r="AB1326" s="65"/>
      <c r="AC1326" s="65"/>
      <c r="AD1326" s="65"/>
      <c r="AE1326" s="65"/>
      <c r="AG1326" s="93"/>
      <c r="AN1326" s="65"/>
      <c r="AO1326" s="65"/>
      <c r="AP1326" s="65"/>
      <c r="AQ1326" s="65"/>
      <c r="AR1326" s="65"/>
      <c r="AS1326" s="65"/>
      <c r="AT1326" s="65"/>
      <c r="AU1326" s="65"/>
    </row>
    <row r="1327" spans="3:64">
      <c r="C1327" s="8"/>
      <c r="D1327" s="8"/>
      <c r="AA1327" s="65"/>
      <c r="AB1327" s="65"/>
      <c r="AC1327" s="65"/>
      <c r="AD1327" s="65"/>
      <c r="AE1327" s="65"/>
      <c r="AG1327" s="93"/>
      <c r="AN1327" s="65"/>
      <c r="AO1327" s="65"/>
      <c r="AP1327" s="65"/>
      <c r="AQ1327" s="65"/>
      <c r="AR1327" s="65"/>
      <c r="AS1327" s="65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5"/>
      <c r="BF1327" s="65"/>
      <c r="BG1327" s="65"/>
      <c r="BH1327" s="65"/>
      <c r="BI1327" s="65"/>
      <c r="BJ1327" s="65"/>
      <c r="BK1327" s="65"/>
      <c r="BL1327" s="65"/>
    </row>
    <row r="1328" spans="3:64">
      <c r="C1328" s="8"/>
      <c r="D1328" s="8"/>
      <c r="AA1328" s="65"/>
      <c r="AB1328" s="65"/>
      <c r="AC1328" s="65"/>
      <c r="AD1328" s="65"/>
      <c r="AE1328" s="65"/>
      <c r="AG1328" s="93"/>
      <c r="AN1328" s="65"/>
      <c r="AO1328" s="65"/>
      <c r="AP1328" s="65"/>
      <c r="AQ1328" s="65"/>
      <c r="AR1328" s="65"/>
      <c r="AS1328" s="65"/>
      <c r="AT1328" s="65"/>
      <c r="AU1328" s="65"/>
    </row>
    <row r="1329" spans="3:64">
      <c r="C1329" s="8"/>
      <c r="D1329" s="8"/>
      <c r="AA1329" s="65"/>
      <c r="AB1329" s="65"/>
      <c r="AC1329" s="65"/>
      <c r="AD1329" s="65"/>
      <c r="AE1329" s="65"/>
      <c r="AG1329" s="93"/>
      <c r="AN1329" s="65"/>
      <c r="AO1329" s="65"/>
      <c r="AP1329" s="65"/>
      <c r="AQ1329" s="65"/>
      <c r="AR1329" s="65"/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/>
      <c r="BI1329" s="65"/>
      <c r="BJ1329" s="65"/>
      <c r="BK1329" s="65"/>
      <c r="BL1329" s="65"/>
    </row>
    <row r="1330" spans="3:64">
      <c r="C1330" s="8"/>
      <c r="D1330" s="8"/>
      <c r="AA1330" s="65"/>
      <c r="AB1330" s="65"/>
      <c r="AC1330" s="65"/>
      <c r="AD1330" s="65"/>
      <c r="AE1330" s="65"/>
      <c r="AG1330" s="93"/>
      <c r="AN1330" s="65"/>
      <c r="AO1330" s="65"/>
      <c r="AP1330" s="65"/>
      <c r="AQ1330" s="65"/>
      <c r="AR1330" s="65"/>
      <c r="AS1330" s="65"/>
      <c r="AT1330" s="65"/>
      <c r="AU1330" s="65"/>
    </row>
    <row r="1331" spans="3:64">
      <c r="C1331" s="8"/>
      <c r="D1331" s="8"/>
      <c r="AA1331" s="65"/>
      <c r="AB1331" s="65"/>
      <c r="AC1331" s="65"/>
      <c r="AD1331" s="65"/>
      <c r="AE1331" s="65"/>
      <c r="AG1331" s="93"/>
      <c r="AN1331" s="65"/>
      <c r="AO1331" s="65"/>
      <c r="AP1331" s="65"/>
      <c r="AQ1331" s="65"/>
      <c r="AR1331" s="65"/>
      <c r="AS1331" s="65"/>
      <c r="AT1331" s="65"/>
      <c r="AU1331" s="65"/>
    </row>
    <row r="1332" spans="3:64">
      <c r="C1332" s="8"/>
      <c r="D1332" s="8"/>
      <c r="AA1332" s="65"/>
      <c r="AB1332" s="65"/>
      <c r="AC1332" s="65"/>
      <c r="AD1332" s="65"/>
      <c r="AE1332" s="65"/>
      <c r="AG1332" s="93"/>
      <c r="AN1332" s="65"/>
      <c r="AO1332" s="65"/>
      <c r="AP1332" s="65"/>
      <c r="AQ1332" s="65"/>
      <c r="AR1332" s="65"/>
      <c r="AS1332" s="65"/>
      <c r="AT1332" s="65"/>
      <c r="AU1332" s="65"/>
    </row>
    <row r="1333" spans="3:64">
      <c r="C1333" s="8"/>
      <c r="D1333" s="8"/>
      <c r="AA1333" s="65"/>
      <c r="AB1333" s="65"/>
      <c r="AC1333" s="65"/>
      <c r="AD1333" s="65"/>
      <c r="AE1333" s="65"/>
      <c r="AG1333" s="93"/>
      <c r="AN1333" s="65"/>
      <c r="AO1333" s="65"/>
      <c r="AP1333" s="65"/>
      <c r="AQ1333" s="65"/>
      <c r="AR1333" s="65"/>
      <c r="AS1333" s="65"/>
      <c r="AT1333" s="65"/>
      <c r="AU1333" s="65"/>
    </row>
    <row r="1334" spans="3:64">
      <c r="C1334" s="8"/>
      <c r="D1334" s="8"/>
      <c r="AA1334" s="65"/>
      <c r="AB1334" s="65"/>
      <c r="AC1334" s="65"/>
      <c r="AD1334" s="65"/>
      <c r="AE1334" s="65"/>
      <c r="AG1334" s="93"/>
      <c r="AN1334" s="65"/>
      <c r="AO1334" s="65"/>
      <c r="AP1334" s="65"/>
      <c r="AQ1334" s="65"/>
      <c r="AR1334" s="65"/>
      <c r="AS1334" s="65"/>
      <c r="AT1334" s="65"/>
      <c r="AU1334" s="65"/>
    </row>
    <row r="1335" spans="3:64">
      <c r="C1335" s="8"/>
      <c r="D1335" s="8"/>
      <c r="AA1335" s="65"/>
      <c r="AB1335" s="65"/>
      <c r="AC1335" s="65"/>
      <c r="AD1335" s="65"/>
      <c r="AE1335" s="65"/>
      <c r="AG1335" s="93"/>
      <c r="AN1335" s="65"/>
      <c r="AO1335" s="65"/>
      <c r="AP1335" s="65"/>
      <c r="AQ1335" s="65"/>
      <c r="AR1335" s="65"/>
      <c r="AS1335" s="65"/>
      <c r="AT1335" s="65"/>
      <c r="AU1335" s="65"/>
    </row>
    <row r="1336" spans="3:64">
      <c r="C1336" s="8"/>
      <c r="D1336" s="8"/>
      <c r="AA1336" s="65"/>
      <c r="AB1336" s="65"/>
      <c r="AC1336" s="65"/>
      <c r="AD1336" s="65"/>
      <c r="AE1336" s="65"/>
      <c r="AG1336" s="93"/>
      <c r="AN1336" s="65"/>
      <c r="AO1336" s="65"/>
      <c r="AP1336" s="65"/>
      <c r="AQ1336" s="65"/>
      <c r="AR1336" s="65"/>
      <c r="AS1336" s="65"/>
      <c r="AT1336" s="65"/>
      <c r="AU1336" s="65"/>
    </row>
    <row r="1337" spans="3:64">
      <c r="C1337" s="8"/>
      <c r="D1337" s="8"/>
      <c r="AA1337" s="65"/>
      <c r="AB1337" s="65"/>
      <c r="AC1337" s="65"/>
      <c r="AD1337" s="65"/>
      <c r="AE1337" s="65"/>
      <c r="AG1337" s="93"/>
      <c r="AN1337" s="65"/>
      <c r="AO1337" s="65"/>
      <c r="AP1337" s="65"/>
      <c r="AQ1337" s="65"/>
      <c r="AR1337" s="65"/>
      <c r="AS1337" s="65"/>
      <c r="AT1337" s="65"/>
      <c r="AU1337" s="65"/>
    </row>
    <row r="1338" spans="3:64">
      <c r="C1338" s="8"/>
      <c r="D1338" s="8"/>
      <c r="AA1338" s="65"/>
      <c r="AB1338" s="65"/>
      <c r="AC1338" s="65"/>
      <c r="AD1338" s="65"/>
      <c r="AE1338" s="65"/>
      <c r="AG1338" s="93"/>
      <c r="AN1338" s="65"/>
      <c r="AO1338" s="65"/>
      <c r="AP1338" s="65"/>
      <c r="AQ1338" s="65"/>
      <c r="AR1338" s="65"/>
      <c r="AS1338" s="65"/>
      <c r="AT1338" s="65"/>
      <c r="AU1338" s="65"/>
      <c r="AV1338" s="65"/>
    </row>
    <row r="1339" spans="3:64">
      <c r="C1339" s="8"/>
      <c r="D1339" s="8"/>
      <c r="AA1339" s="65"/>
      <c r="AB1339" s="65"/>
      <c r="AC1339" s="65"/>
      <c r="AD1339" s="65"/>
      <c r="AE1339" s="65"/>
      <c r="AG1339" s="93"/>
      <c r="AN1339" s="65"/>
      <c r="AO1339" s="65"/>
      <c r="AP1339" s="65"/>
      <c r="AQ1339" s="65"/>
      <c r="AR1339" s="65"/>
      <c r="AS1339" s="65"/>
      <c r="AT1339" s="65"/>
      <c r="AU1339" s="65"/>
    </row>
    <row r="1340" spans="3:64">
      <c r="C1340" s="8"/>
      <c r="D1340" s="8"/>
      <c r="AA1340" s="65"/>
      <c r="AB1340" s="65"/>
      <c r="AC1340" s="65"/>
      <c r="AD1340" s="65"/>
      <c r="AE1340" s="65"/>
      <c r="AG1340" s="93"/>
      <c r="AN1340" s="65"/>
      <c r="AO1340" s="65"/>
      <c r="AP1340" s="65"/>
      <c r="AQ1340" s="65"/>
      <c r="AR1340" s="65"/>
      <c r="AS1340" s="65"/>
      <c r="AT1340" s="65"/>
      <c r="AU1340" s="65"/>
      <c r="AV1340" s="65"/>
    </row>
    <row r="1341" spans="3:64">
      <c r="C1341" s="8"/>
      <c r="D1341" s="8"/>
      <c r="AA1341" s="65"/>
      <c r="AB1341" s="65"/>
      <c r="AC1341" s="65"/>
      <c r="AD1341" s="65"/>
      <c r="AE1341" s="65"/>
      <c r="AG1341" s="93"/>
      <c r="AN1341" s="65"/>
      <c r="AO1341" s="65"/>
      <c r="AP1341" s="65"/>
      <c r="AQ1341" s="65"/>
      <c r="AR1341" s="65"/>
      <c r="AS1341" s="65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5"/>
      <c r="BF1341" s="65"/>
      <c r="BG1341" s="65"/>
      <c r="BH1341" s="65"/>
      <c r="BI1341" s="65"/>
      <c r="BJ1341" s="65"/>
      <c r="BK1341" s="65"/>
      <c r="BL1341" s="65"/>
    </row>
    <row r="1342" spans="3:64">
      <c r="C1342" s="8"/>
      <c r="D1342" s="8"/>
      <c r="AA1342" s="65"/>
      <c r="AB1342" s="65"/>
      <c r="AC1342" s="65"/>
      <c r="AD1342" s="65"/>
      <c r="AE1342" s="65"/>
      <c r="AG1342" s="93"/>
      <c r="AN1342" s="65"/>
      <c r="AO1342" s="65"/>
      <c r="AP1342" s="65"/>
      <c r="AQ1342" s="65"/>
      <c r="AR1342" s="65"/>
      <c r="AS1342" s="65"/>
      <c r="AT1342" s="65"/>
      <c r="AU1342" s="65"/>
    </row>
    <row r="1343" spans="3:64">
      <c r="C1343" s="8"/>
      <c r="D1343" s="8"/>
      <c r="AA1343" s="65"/>
      <c r="AB1343" s="65"/>
      <c r="AC1343" s="65"/>
      <c r="AD1343" s="65"/>
      <c r="AE1343" s="65"/>
      <c r="AG1343" s="93"/>
      <c r="AN1343" s="65"/>
      <c r="AO1343" s="65"/>
      <c r="AP1343" s="65"/>
      <c r="AQ1343" s="65"/>
      <c r="AR1343" s="65"/>
      <c r="AS1343" s="65"/>
      <c r="AT1343" s="65"/>
      <c r="AU1343" s="65"/>
    </row>
    <row r="1344" spans="3:64">
      <c r="C1344" s="8"/>
      <c r="D1344" s="8"/>
      <c r="AA1344" s="65"/>
      <c r="AB1344" s="65"/>
      <c r="AC1344" s="65"/>
      <c r="AD1344" s="65"/>
      <c r="AE1344" s="65"/>
      <c r="AG1344" s="93"/>
      <c r="AN1344" s="65"/>
      <c r="AO1344" s="65"/>
      <c r="AP1344" s="65"/>
      <c r="AQ1344" s="65"/>
      <c r="AR1344" s="65"/>
      <c r="AS1344" s="65"/>
      <c r="AT1344" s="65"/>
      <c r="AU1344" s="65"/>
    </row>
    <row r="1345" spans="3:64">
      <c r="C1345" s="8"/>
      <c r="D1345" s="8"/>
      <c r="AA1345" s="65"/>
      <c r="AB1345" s="65"/>
      <c r="AC1345" s="65"/>
      <c r="AD1345" s="65"/>
      <c r="AE1345" s="65"/>
      <c r="AG1345" s="93"/>
      <c r="AN1345" s="65"/>
      <c r="AO1345" s="65"/>
      <c r="AP1345" s="65"/>
      <c r="AQ1345" s="65"/>
      <c r="AR1345" s="65"/>
      <c r="AS1345" s="65"/>
      <c r="AT1345" s="65"/>
      <c r="AU1345" s="65"/>
    </row>
    <row r="1346" spans="3:64">
      <c r="C1346" s="8"/>
      <c r="D1346" s="8"/>
      <c r="AA1346" s="65"/>
      <c r="AB1346" s="65"/>
      <c r="AC1346" s="65"/>
      <c r="AD1346" s="65"/>
      <c r="AE1346" s="65"/>
      <c r="AG1346" s="93"/>
      <c r="AN1346" s="65"/>
      <c r="AO1346" s="65"/>
      <c r="AP1346" s="65"/>
      <c r="AQ1346" s="65"/>
      <c r="AR1346" s="65"/>
      <c r="AS1346" s="65"/>
      <c r="AT1346" s="65"/>
      <c r="AU1346" s="65"/>
    </row>
    <row r="1347" spans="3:64">
      <c r="C1347" s="8"/>
      <c r="D1347" s="8"/>
      <c r="AA1347" s="65"/>
      <c r="AB1347" s="65"/>
      <c r="AC1347" s="65"/>
      <c r="AD1347" s="65"/>
      <c r="AE1347" s="65"/>
      <c r="AG1347" s="93"/>
      <c r="AN1347" s="65"/>
      <c r="AO1347" s="65"/>
      <c r="AP1347" s="65"/>
      <c r="AQ1347" s="65"/>
      <c r="AR1347" s="65"/>
      <c r="AS1347" s="65"/>
      <c r="AT1347" s="65"/>
      <c r="AU1347" s="65"/>
    </row>
    <row r="1348" spans="3:64">
      <c r="C1348" s="8"/>
      <c r="D1348" s="8"/>
      <c r="AA1348" s="65"/>
      <c r="AB1348" s="65"/>
      <c r="AC1348" s="65"/>
      <c r="AD1348" s="65"/>
      <c r="AE1348" s="65"/>
      <c r="AG1348" s="93"/>
      <c r="AN1348" s="65"/>
      <c r="AO1348" s="65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5"/>
      <c r="BF1348" s="65"/>
      <c r="BG1348" s="65"/>
      <c r="BH1348" s="65"/>
      <c r="BI1348" s="65"/>
      <c r="BJ1348" s="65"/>
      <c r="BK1348" s="65"/>
      <c r="BL1348" s="65"/>
    </row>
    <row r="1349" spans="3:64">
      <c r="C1349" s="8"/>
      <c r="D1349" s="8"/>
      <c r="AA1349" s="65"/>
      <c r="AB1349" s="65"/>
      <c r="AC1349" s="65"/>
      <c r="AD1349" s="65"/>
      <c r="AE1349" s="65"/>
      <c r="AG1349" s="93"/>
      <c r="AN1349" s="65"/>
      <c r="AO1349" s="65"/>
      <c r="AP1349" s="65"/>
      <c r="AQ1349" s="65"/>
      <c r="AR1349" s="65"/>
      <c r="AS1349" s="65"/>
      <c r="AT1349" s="65"/>
      <c r="AU1349" s="65"/>
      <c r="AV1349" s="65"/>
      <c r="AX1349" s="65"/>
    </row>
    <row r="1350" spans="3:64">
      <c r="C1350" s="8"/>
      <c r="D1350" s="8"/>
      <c r="AA1350" s="65"/>
      <c r="AB1350" s="65"/>
      <c r="AC1350" s="65"/>
      <c r="AD1350" s="65"/>
      <c r="AE1350" s="65"/>
      <c r="AG1350" s="93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</row>
    <row r="1351" spans="3:64">
      <c r="C1351" s="8"/>
      <c r="D1351" s="8"/>
      <c r="AA1351" s="65"/>
      <c r="AB1351" s="65"/>
      <c r="AC1351" s="65"/>
      <c r="AD1351" s="65"/>
      <c r="AE1351" s="65"/>
      <c r="AG1351" s="93"/>
      <c r="AN1351" s="65"/>
      <c r="AO1351" s="65"/>
      <c r="AP1351" s="65"/>
      <c r="AQ1351" s="65"/>
      <c r="AR1351" s="65"/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5"/>
      <c r="BF1351" s="65"/>
      <c r="BG1351" s="65"/>
      <c r="BH1351" s="65"/>
      <c r="BI1351" s="65"/>
      <c r="BJ1351" s="65"/>
      <c r="BK1351" s="65"/>
      <c r="BL1351" s="65"/>
    </row>
    <row r="1352" spans="3:64">
      <c r="C1352" s="8"/>
      <c r="D1352" s="8"/>
      <c r="AA1352" s="65"/>
      <c r="AB1352" s="65"/>
      <c r="AC1352" s="65"/>
      <c r="AD1352" s="65"/>
      <c r="AE1352" s="65"/>
      <c r="AG1352" s="93"/>
      <c r="AN1352" s="65"/>
      <c r="AO1352" s="65"/>
      <c r="AP1352" s="65"/>
      <c r="AQ1352" s="65"/>
      <c r="AR1352" s="65"/>
      <c r="AS1352" s="65"/>
      <c r="AT1352" s="65"/>
      <c r="AU1352" s="65"/>
    </row>
    <row r="1353" spans="3:64">
      <c r="C1353" s="8"/>
      <c r="D1353" s="8"/>
      <c r="AA1353" s="65"/>
      <c r="AB1353" s="65"/>
      <c r="AC1353" s="65"/>
      <c r="AD1353" s="65"/>
      <c r="AE1353" s="65"/>
      <c r="AG1353" s="93"/>
      <c r="AN1353" s="65"/>
      <c r="AO1353" s="65"/>
      <c r="AP1353" s="65"/>
      <c r="AQ1353" s="65"/>
      <c r="AR1353" s="65"/>
      <c r="AS1353" s="65"/>
      <c r="AT1353" s="65"/>
      <c r="AU1353" s="65"/>
    </row>
    <row r="1354" spans="3:64">
      <c r="C1354" s="8"/>
      <c r="D1354" s="8"/>
      <c r="AA1354" s="65"/>
      <c r="AB1354" s="65"/>
      <c r="AC1354" s="65"/>
      <c r="AD1354" s="65"/>
      <c r="AE1354" s="65"/>
      <c r="AG1354" s="93"/>
      <c r="AN1354" s="65"/>
      <c r="AO1354" s="65"/>
      <c r="AP1354" s="65"/>
      <c r="AQ1354" s="65"/>
      <c r="AR1354" s="65"/>
      <c r="AS1354" s="65"/>
      <c r="AT1354" s="65"/>
      <c r="AU1354" s="65"/>
    </row>
    <row r="1355" spans="3:64">
      <c r="C1355" s="8"/>
      <c r="D1355" s="8"/>
      <c r="AA1355" s="65"/>
      <c r="AB1355" s="65"/>
      <c r="AC1355" s="65"/>
      <c r="AD1355" s="65"/>
      <c r="AE1355" s="65"/>
      <c r="AG1355" s="93"/>
      <c r="AN1355" s="65"/>
      <c r="AO1355" s="65"/>
      <c r="AP1355" s="65"/>
      <c r="AQ1355" s="65"/>
      <c r="AR1355" s="65"/>
      <c r="AS1355" s="65"/>
      <c r="AT1355" s="65"/>
      <c r="AU1355" s="65"/>
    </row>
    <row r="1356" spans="3:64">
      <c r="C1356" s="8"/>
      <c r="D1356" s="8"/>
      <c r="AA1356" s="65"/>
      <c r="AB1356" s="65"/>
      <c r="AC1356" s="65"/>
      <c r="AD1356" s="65"/>
      <c r="AE1356" s="65"/>
      <c r="AG1356" s="93"/>
      <c r="AN1356" s="65"/>
      <c r="AO1356" s="65"/>
      <c r="AP1356" s="65"/>
      <c r="AQ1356" s="65"/>
      <c r="AR1356" s="65"/>
      <c r="AS1356" s="65"/>
      <c r="AT1356" s="65"/>
      <c r="AU1356" s="65"/>
    </row>
    <row r="1357" spans="3:64">
      <c r="C1357" s="8"/>
      <c r="D1357" s="8"/>
      <c r="AA1357" s="65"/>
      <c r="AB1357" s="65"/>
      <c r="AC1357" s="65"/>
      <c r="AD1357" s="65"/>
      <c r="AE1357" s="65"/>
      <c r="AG1357" s="93"/>
      <c r="AN1357" s="65"/>
      <c r="AO1357" s="65"/>
      <c r="AP1357" s="65"/>
      <c r="AQ1357" s="65"/>
      <c r="AR1357" s="65"/>
      <c r="AS1357" s="65"/>
      <c r="AT1357" s="65"/>
      <c r="AU1357" s="65"/>
    </row>
    <row r="1358" spans="3:64">
      <c r="C1358" s="8"/>
      <c r="D1358" s="8"/>
      <c r="AA1358" s="65"/>
      <c r="AB1358" s="65"/>
      <c r="AC1358" s="65"/>
      <c r="AD1358" s="65"/>
      <c r="AE1358" s="65"/>
      <c r="AG1358" s="93"/>
      <c r="AN1358" s="65"/>
      <c r="AO1358" s="65"/>
      <c r="AP1358" s="65"/>
      <c r="AQ1358" s="65"/>
      <c r="AR1358" s="65"/>
      <c r="AS1358" s="65"/>
      <c r="AT1358" s="65"/>
      <c r="AU1358" s="65"/>
    </row>
    <row r="1359" spans="3:64">
      <c r="C1359" s="8"/>
      <c r="D1359" s="8"/>
      <c r="AA1359" s="65"/>
      <c r="AB1359" s="65"/>
      <c r="AC1359" s="65"/>
      <c r="AD1359" s="65"/>
      <c r="AE1359" s="65"/>
      <c r="AG1359" s="93"/>
      <c r="AN1359" s="65"/>
      <c r="AO1359" s="65"/>
      <c r="AP1359" s="65"/>
      <c r="AQ1359" s="65"/>
      <c r="AR1359" s="65"/>
      <c r="AS1359" s="65"/>
      <c r="AT1359" s="65"/>
      <c r="AU1359" s="65"/>
    </row>
    <row r="1360" spans="3:64">
      <c r="C1360" s="8"/>
      <c r="D1360" s="8"/>
      <c r="AA1360" s="65"/>
      <c r="AB1360" s="65"/>
      <c r="AC1360" s="65"/>
      <c r="AD1360" s="65"/>
      <c r="AE1360" s="65"/>
      <c r="AG1360" s="93"/>
      <c r="AN1360" s="65"/>
      <c r="AO1360" s="65"/>
      <c r="AP1360" s="65"/>
      <c r="AQ1360" s="65"/>
      <c r="AR1360" s="65"/>
      <c r="AS1360" s="65"/>
      <c r="AT1360" s="65"/>
      <c r="AU1360" s="65"/>
    </row>
    <row r="1361" spans="3:64">
      <c r="C1361" s="8"/>
      <c r="D1361" s="8"/>
      <c r="AA1361" s="65"/>
      <c r="AB1361" s="65"/>
      <c r="AC1361" s="65"/>
      <c r="AD1361" s="65"/>
      <c r="AE1361" s="65"/>
      <c r="AG1361" s="93"/>
      <c r="AN1361" s="65"/>
      <c r="AO1361" s="65"/>
      <c r="AP1361" s="65"/>
      <c r="AQ1361" s="65"/>
      <c r="AR1361" s="65"/>
      <c r="AS1361" s="65"/>
      <c r="AT1361" s="65"/>
      <c r="AU1361" s="65"/>
    </row>
    <row r="1362" spans="3:64">
      <c r="C1362" s="8"/>
      <c r="D1362" s="8"/>
      <c r="AA1362" s="65"/>
      <c r="AB1362" s="65"/>
      <c r="AC1362" s="65"/>
      <c r="AD1362" s="65"/>
      <c r="AE1362" s="65"/>
      <c r="AG1362" s="93"/>
      <c r="AN1362" s="65"/>
      <c r="AO1362" s="65"/>
      <c r="AP1362" s="65"/>
      <c r="AQ1362" s="65"/>
      <c r="AR1362" s="65"/>
      <c r="AS1362" s="65"/>
      <c r="AT1362" s="65"/>
      <c r="AU1362" s="65"/>
    </row>
    <row r="1363" spans="3:64">
      <c r="C1363" s="8"/>
      <c r="D1363" s="8"/>
      <c r="AA1363" s="65"/>
      <c r="AB1363" s="65"/>
      <c r="AC1363" s="65"/>
      <c r="AD1363" s="65"/>
      <c r="AE1363" s="65"/>
      <c r="AG1363" s="93"/>
      <c r="AN1363" s="65"/>
      <c r="AO1363" s="65"/>
      <c r="AP1363" s="65"/>
      <c r="AQ1363" s="65"/>
      <c r="AR1363" s="65"/>
      <c r="AS1363" s="65"/>
      <c r="AT1363" s="65"/>
      <c r="AU1363" s="65"/>
    </row>
    <row r="1364" spans="3:64">
      <c r="C1364" s="8"/>
      <c r="D1364" s="8"/>
      <c r="AA1364" s="65"/>
      <c r="AB1364" s="65"/>
      <c r="AC1364" s="65"/>
      <c r="AD1364" s="65"/>
      <c r="AE1364" s="65"/>
      <c r="AG1364" s="93"/>
      <c r="AN1364" s="65"/>
      <c r="AO1364" s="65"/>
      <c r="AP1364" s="65"/>
      <c r="AQ1364" s="65"/>
      <c r="AR1364" s="65"/>
      <c r="AS1364" s="65"/>
      <c r="AT1364" s="65"/>
      <c r="AU1364" s="65"/>
    </row>
    <row r="1365" spans="3:64">
      <c r="C1365" s="8"/>
      <c r="D1365" s="8"/>
      <c r="AA1365" s="65"/>
      <c r="AB1365" s="65"/>
      <c r="AC1365" s="65"/>
      <c r="AD1365" s="65"/>
      <c r="AE1365" s="65"/>
      <c r="AG1365" s="93"/>
      <c r="AN1365" s="65"/>
      <c r="AO1365" s="65"/>
      <c r="AP1365" s="65"/>
      <c r="AQ1365" s="65"/>
      <c r="AR1365" s="65"/>
      <c r="AS1365" s="65"/>
      <c r="AT1365" s="65"/>
      <c r="AU1365" s="65"/>
    </row>
    <row r="1366" spans="3:64">
      <c r="C1366" s="8"/>
      <c r="D1366" s="8"/>
      <c r="AA1366" s="65"/>
      <c r="AB1366" s="65"/>
      <c r="AC1366" s="65"/>
      <c r="AD1366" s="65"/>
      <c r="AE1366" s="65"/>
      <c r="AG1366" s="93"/>
      <c r="AN1366" s="65"/>
      <c r="AO1366" s="65"/>
      <c r="AP1366" s="65"/>
      <c r="AQ1366" s="65"/>
      <c r="AR1366" s="65"/>
      <c r="AS1366" s="65"/>
      <c r="AT1366" s="65"/>
      <c r="AU1366" s="65"/>
    </row>
    <row r="1367" spans="3:64">
      <c r="C1367" s="8"/>
      <c r="D1367" s="8"/>
      <c r="AA1367" s="65"/>
      <c r="AB1367" s="65"/>
      <c r="AC1367" s="65"/>
      <c r="AD1367" s="65"/>
      <c r="AE1367" s="65"/>
      <c r="AG1367" s="93"/>
      <c r="AN1367" s="65"/>
      <c r="AO1367" s="65"/>
      <c r="AP1367" s="65"/>
      <c r="AQ1367" s="65"/>
      <c r="AR1367" s="65"/>
      <c r="AS1367" s="65"/>
      <c r="AT1367" s="65"/>
      <c r="AU1367" s="65"/>
    </row>
    <row r="1368" spans="3:64">
      <c r="C1368" s="8"/>
      <c r="D1368" s="8"/>
      <c r="AA1368" s="65"/>
      <c r="AB1368" s="65"/>
      <c r="AC1368" s="65"/>
      <c r="AD1368" s="65"/>
      <c r="AE1368" s="65"/>
      <c r="AG1368" s="93"/>
      <c r="AN1368" s="65"/>
      <c r="AO1368" s="65"/>
      <c r="AP1368" s="65"/>
      <c r="AQ1368" s="65"/>
      <c r="AR1368" s="65"/>
      <c r="AS1368" s="65"/>
      <c r="AT1368" s="65"/>
      <c r="AU1368" s="65"/>
    </row>
    <row r="1369" spans="3:64">
      <c r="C1369" s="8"/>
      <c r="D1369" s="8"/>
      <c r="AA1369" s="65"/>
      <c r="AB1369" s="65"/>
      <c r="AC1369" s="65"/>
      <c r="AD1369" s="65"/>
      <c r="AE1369" s="65"/>
      <c r="AG1369" s="93"/>
      <c r="AN1369" s="65"/>
      <c r="AO1369" s="65"/>
      <c r="AP1369" s="65"/>
      <c r="AQ1369" s="65"/>
      <c r="AR1369" s="65"/>
      <c r="AS1369" s="65"/>
      <c r="AT1369" s="65"/>
      <c r="AU1369" s="65"/>
      <c r="AV1369" s="65"/>
      <c r="AX1369" s="65"/>
      <c r="AY1369" s="65"/>
      <c r="AZ1369" s="65"/>
      <c r="BA1369" s="65"/>
      <c r="BB1369" s="65"/>
      <c r="BC1369" s="65"/>
      <c r="BD1369" s="65"/>
      <c r="BE1369" s="65"/>
      <c r="BF1369" s="65"/>
      <c r="BG1369" s="65"/>
      <c r="BH1369" s="65"/>
      <c r="BI1369" s="65"/>
      <c r="BJ1369" s="65"/>
      <c r="BK1369" s="65"/>
      <c r="BL1369" s="65"/>
    </row>
    <row r="1370" spans="3:64">
      <c r="C1370" s="8"/>
      <c r="D1370" s="8"/>
      <c r="AA1370" s="65"/>
      <c r="AB1370" s="65"/>
      <c r="AC1370" s="65"/>
      <c r="AD1370" s="65"/>
      <c r="AE1370" s="65"/>
      <c r="AG1370" s="93"/>
      <c r="AN1370" s="65"/>
      <c r="AO1370" s="65"/>
      <c r="AP1370" s="65"/>
      <c r="AQ1370" s="65"/>
      <c r="AR1370" s="65"/>
      <c r="AS1370" s="65"/>
      <c r="AT1370" s="65"/>
      <c r="AU1370" s="65"/>
    </row>
    <row r="1371" spans="3:64">
      <c r="C1371" s="8"/>
      <c r="D1371" s="8"/>
      <c r="AA1371" s="65"/>
      <c r="AB1371" s="65"/>
      <c r="AC1371" s="65"/>
      <c r="AD1371" s="65"/>
      <c r="AE1371" s="65"/>
      <c r="AG1371" s="93"/>
      <c r="AN1371" s="65"/>
      <c r="AO1371" s="65"/>
      <c r="AP1371" s="65"/>
      <c r="AQ1371" s="65"/>
      <c r="AR1371" s="65"/>
      <c r="AS1371" s="65"/>
      <c r="AT1371" s="65"/>
      <c r="AU1371" s="65"/>
    </row>
    <row r="1372" spans="3:64">
      <c r="C1372" s="8"/>
      <c r="D1372" s="8"/>
      <c r="AA1372" s="65"/>
      <c r="AB1372" s="65"/>
      <c r="AC1372" s="65"/>
      <c r="AD1372" s="65"/>
      <c r="AE1372" s="65"/>
      <c r="AG1372" s="93"/>
      <c r="AN1372" s="65"/>
      <c r="AO1372" s="65"/>
      <c r="AP1372" s="65"/>
      <c r="AQ1372" s="65"/>
      <c r="AR1372" s="65"/>
      <c r="AS1372" s="65"/>
      <c r="AT1372" s="65"/>
      <c r="AU1372" s="65"/>
    </row>
    <row r="1373" spans="3:64">
      <c r="C1373" s="8"/>
      <c r="D1373" s="8"/>
      <c r="AA1373" s="65"/>
      <c r="AB1373" s="65"/>
      <c r="AC1373" s="65"/>
      <c r="AD1373" s="65"/>
      <c r="AE1373" s="65"/>
      <c r="AG1373" s="93"/>
      <c r="AN1373" s="65"/>
      <c r="AO1373" s="65"/>
      <c r="AP1373" s="65"/>
      <c r="AQ1373" s="65"/>
      <c r="AR1373" s="65"/>
      <c r="AS1373" s="65"/>
      <c r="AT1373" s="65"/>
      <c r="AU1373" s="65"/>
      <c r="AV1373" s="65"/>
      <c r="AX1373" s="65"/>
    </row>
    <row r="1374" spans="3:64">
      <c r="C1374" s="8"/>
      <c r="D1374" s="8"/>
      <c r="AA1374" s="65"/>
      <c r="AB1374" s="65"/>
      <c r="AC1374" s="65"/>
      <c r="AD1374" s="65"/>
      <c r="AE1374" s="65"/>
      <c r="AG1374" s="93"/>
      <c r="AN1374" s="65"/>
      <c r="AO1374" s="65"/>
      <c r="AP1374" s="65"/>
      <c r="AQ1374" s="65"/>
      <c r="AR1374" s="65"/>
      <c r="AS1374" s="65"/>
      <c r="AT1374" s="65"/>
      <c r="AU1374" s="65"/>
    </row>
    <row r="1375" spans="3:64">
      <c r="C1375" s="8"/>
      <c r="D1375" s="8"/>
      <c r="AA1375" s="65"/>
      <c r="AB1375" s="65"/>
      <c r="AC1375" s="65"/>
      <c r="AD1375" s="65"/>
      <c r="AE1375" s="65"/>
      <c r="AG1375" s="93"/>
      <c r="AN1375" s="65"/>
      <c r="AO1375" s="65"/>
      <c r="AP1375" s="65"/>
      <c r="AQ1375" s="65"/>
      <c r="AR1375" s="65"/>
      <c r="AS1375" s="65"/>
      <c r="AT1375" s="65"/>
      <c r="AU1375" s="65"/>
      <c r="AV1375" s="65"/>
      <c r="AX1375" s="65"/>
      <c r="AY1375" s="65"/>
      <c r="AZ1375" s="65"/>
      <c r="BA1375" s="65"/>
      <c r="BB1375" s="65"/>
      <c r="BC1375" s="65"/>
      <c r="BD1375" s="65"/>
      <c r="BE1375" s="65"/>
      <c r="BF1375" s="65"/>
      <c r="BG1375" s="65"/>
      <c r="BH1375" s="65"/>
      <c r="BI1375" s="65"/>
      <c r="BJ1375" s="65"/>
      <c r="BK1375" s="65"/>
      <c r="BL1375" s="65"/>
    </row>
    <row r="1376" spans="3:64">
      <c r="C1376" s="8"/>
      <c r="D1376" s="8"/>
      <c r="AA1376" s="65"/>
      <c r="AB1376" s="65"/>
      <c r="AC1376" s="65"/>
      <c r="AD1376" s="65"/>
      <c r="AE1376" s="65"/>
      <c r="AG1376" s="93"/>
      <c r="AN1376" s="65"/>
      <c r="AO1376" s="65"/>
      <c r="AP1376" s="65"/>
      <c r="AQ1376" s="65"/>
      <c r="AR1376" s="65"/>
      <c r="AS1376" s="65"/>
      <c r="AT1376" s="65"/>
      <c r="AU1376" s="65"/>
    </row>
    <row r="1377" spans="3:64">
      <c r="C1377" s="8"/>
      <c r="D1377" s="8"/>
      <c r="AA1377" s="65"/>
      <c r="AB1377" s="65"/>
      <c r="AC1377" s="65"/>
      <c r="AD1377" s="65"/>
      <c r="AE1377" s="65"/>
      <c r="AG1377" s="93"/>
      <c r="AN1377" s="65"/>
      <c r="AO1377" s="65"/>
      <c r="AP1377" s="65"/>
      <c r="AQ1377" s="65"/>
      <c r="AR1377" s="65"/>
      <c r="AS1377" s="65"/>
      <c r="AT1377" s="65"/>
      <c r="AU1377" s="65"/>
    </row>
    <row r="1378" spans="3:64">
      <c r="C1378" s="8"/>
      <c r="D1378" s="8"/>
      <c r="AA1378" s="65"/>
      <c r="AB1378" s="65"/>
      <c r="AC1378" s="65"/>
      <c r="AD1378" s="65"/>
      <c r="AE1378" s="65"/>
      <c r="AG1378" s="93"/>
      <c r="AN1378" s="65"/>
      <c r="AO1378" s="65"/>
      <c r="AP1378" s="65"/>
      <c r="AQ1378" s="65"/>
      <c r="AR1378" s="65"/>
      <c r="AS1378" s="65"/>
      <c r="AT1378" s="65"/>
      <c r="AU1378" s="65"/>
      <c r="AV1378" s="65"/>
    </row>
    <row r="1379" spans="3:64">
      <c r="C1379" s="8"/>
      <c r="D1379" s="8"/>
      <c r="AA1379" s="65"/>
      <c r="AB1379" s="65"/>
      <c r="AC1379" s="65"/>
      <c r="AD1379" s="65"/>
      <c r="AE1379" s="65"/>
      <c r="AG1379" s="93"/>
      <c r="AN1379" s="65"/>
      <c r="AO1379" s="65"/>
      <c r="AP1379" s="65"/>
      <c r="AQ1379" s="65"/>
      <c r="AR1379" s="65"/>
      <c r="AS1379" s="65"/>
      <c r="AT1379" s="65"/>
      <c r="AU1379" s="65"/>
      <c r="AV1379" s="65"/>
    </row>
    <row r="1380" spans="3:64">
      <c r="C1380" s="8"/>
      <c r="D1380" s="8"/>
      <c r="AA1380" s="65"/>
      <c r="AB1380" s="65"/>
      <c r="AC1380" s="65"/>
      <c r="AD1380" s="65"/>
      <c r="AE1380" s="65"/>
      <c r="AG1380" s="93"/>
      <c r="AN1380" s="65"/>
      <c r="AO1380" s="65"/>
      <c r="AP1380" s="65"/>
      <c r="AQ1380" s="65"/>
      <c r="AR1380" s="65"/>
      <c r="AS1380" s="65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5"/>
      <c r="BF1380" s="65"/>
      <c r="BG1380" s="65"/>
      <c r="BH1380" s="65"/>
      <c r="BI1380" s="65"/>
      <c r="BJ1380" s="65"/>
      <c r="BK1380" s="65"/>
      <c r="BL1380" s="65"/>
    </row>
    <row r="1381" spans="3:64">
      <c r="C1381" s="8"/>
      <c r="D1381" s="8"/>
      <c r="AA1381" s="65"/>
      <c r="AB1381" s="65"/>
      <c r="AC1381" s="65"/>
      <c r="AD1381" s="65"/>
      <c r="AE1381" s="65"/>
      <c r="AG1381" s="93"/>
      <c r="AN1381" s="65"/>
      <c r="AO1381" s="65"/>
      <c r="AP1381" s="65"/>
      <c r="AQ1381" s="65"/>
      <c r="AR1381" s="65"/>
      <c r="AS1381" s="65"/>
      <c r="AT1381" s="65"/>
      <c r="AU1381" s="65"/>
    </row>
    <row r="1382" spans="3:64">
      <c r="C1382" s="8"/>
      <c r="D1382" s="8"/>
      <c r="AA1382" s="65"/>
      <c r="AB1382" s="65"/>
      <c r="AC1382" s="65"/>
      <c r="AD1382" s="65"/>
      <c r="AE1382" s="65"/>
      <c r="AG1382" s="93"/>
      <c r="AN1382" s="65"/>
      <c r="AO1382" s="65"/>
      <c r="AP1382" s="65"/>
      <c r="AQ1382" s="65"/>
      <c r="AR1382" s="65"/>
      <c r="AS1382" s="65"/>
      <c r="AT1382" s="65"/>
      <c r="AU1382" s="65"/>
    </row>
    <row r="1383" spans="3:64">
      <c r="C1383" s="8"/>
      <c r="D1383" s="8"/>
      <c r="AA1383" s="65"/>
      <c r="AB1383" s="65"/>
      <c r="AC1383" s="65"/>
      <c r="AD1383" s="65"/>
      <c r="AE1383" s="65"/>
      <c r="AG1383" s="93"/>
      <c r="AN1383" s="65"/>
      <c r="AO1383" s="65"/>
      <c r="AP1383" s="65"/>
      <c r="AQ1383" s="65"/>
      <c r="AR1383" s="65"/>
      <c r="AS1383" s="65"/>
      <c r="AT1383" s="65"/>
      <c r="AU1383" s="65"/>
      <c r="AV1383" s="65"/>
      <c r="AX1383" s="65"/>
      <c r="AY1383" s="65"/>
      <c r="AZ1383" s="65"/>
      <c r="BA1383" s="65"/>
      <c r="BB1383" s="65"/>
      <c r="BC1383" s="65"/>
      <c r="BD1383" s="65"/>
      <c r="BE1383" s="65"/>
      <c r="BF1383" s="65"/>
      <c r="BG1383" s="65"/>
      <c r="BH1383" s="65"/>
      <c r="BI1383" s="65"/>
      <c r="BJ1383" s="65"/>
      <c r="BK1383" s="65"/>
      <c r="BL1383" s="65"/>
    </row>
    <row r="1384" spans="3:64">
      <c r="C1384" s="8"/>
      <c r="D1384" s="8"/>
      <c r="AA1384" s="65"/>
      <c r="AB1384" s="65"/>
      <c r="AC1384" s="65"/>
      <c r="AD1384" s="65"/>
      <c r="AE1384" s="65"/>
      <c r="AG1384" s="93"/>
      <c r="AN1384" s="65"/>
      <c r="AO1384" s="65"/>
      <c r="AP1384" s="65"/>
      <c r="AQ1384" s="65"/>
      <c r="AR1384" s="65"/>
      <c r="AS1384" s="65"/>
      <c r="AT1384" s="65"/>
      <c r="AU1384" s="65"/>
      <c r="AV1384" s="65"/>
      <c r="AW1384" s="65"/>
      <c r="AX1384" s="65"/>
      <c r="AY1384" s="65"/>
      <c r="AZ1384" s="65"/>
      <c r="BA1384" s="65"/>
      <c r="BB1384" s="65"/>
      <c r="BC1384" s="65"/>
      <c r="BD1384" s="65"/>
      <c r="BE1384" s="65"/>
      <c r="BF1384" s="65"/>
      <c r="BG1384" s="65"/>
      <c r="BH1384" s="65"/>
      <c r="BI1384" s="65"/>
      <c r="BJ1384" s="65"/>
      <c r="BK1384" s="65"/>
      <c r="BL1384" s="65"/>
    </row>
    <row r="1385" spans="3:64">
      <c r="C1385" s="8"/>
      <c r="D1385" s="8"/>
      <c r="AA1385" s="65"/>
      <c r="AB1385" s="65"/>
      <c r="AC1385" s="65"/>
      <c r="AD1385" s="65"/>
      <c r="AE1385" s="65"/>
      <c r="AG1385" s="93"/>
      <c r="AN1385" s="65"/>
      <c r="AO1385" s="65"/>
      <c r="AP1385" s="65"/>
      <c r="AQ1385" s="65"/>
      <c r="AR1385" s="65"/>
      <c r="AS1385" s="65"/>
      <c r="AT1385" s="65"/>
      <c r="AU1385" s="65"/>
    </row>
    <row r="1386" spans="3:64">
      <c r="C1386" s="8"/>
      <c r="D1386" s="8"/>
      <c r="AA1386" s="65"/>
      <c r="AB1386" s="65"/>
      <c r="AC1386" s="65"/>
      <c r="AD1386" s="65"/>
      <c r="AE1386" s="65"/>
      <c r="AG1386" s="93"/>
      <c r="AN1386" s="65"/>
      <c r="AO1386" s="65"/>
      <c r="AP1386" s="65"/>
      <c r="AQ1386" s="65"/>
      <c r="AR1386" s="65"/>
      <c r="AS1386" s="65"/>
      <c r="AT1386" s="65"/>
      <c r="AU1386" s="65"/>
    </row>
    <row r="1387" spans="3:64">
      <c r="C1387" s="8"/>
      <c r="D1387" s="8"/>
      <c r="AA1387" s="65"/>
      <c r="AB1387" s="65"/>
      <c r="AC1387" s="65"/>
      <c r="AD1387" s="65"/>
      <c r="AE1387" s="65"/>
      <c r="AG1387" s="93"/>
      <c r="AN1387" s="65"/>
      <c r="AO1387" s="65"/>
      <c r="AP1387" s="65"/>
      <c r="AQ1387" s="65"/>
      <c r="AR1387" s="65"/>
      <c r="AS1387" s="65"/>
      <c r="AT1387" s="65"/>
      <c r="AU1387" s="65"/>
    </row>
    <row r="1388" spans="3:64">
      <c r="C1388" s="8"/>
      <c r="D1388" s="8"/>
      <c r="AA1388" s="65"/>
      <c r="AB1388" s="65"/>
      <c r="AC1388" s="65"/>
      <c r="AD1388" s="65"/>
      <c r="AE1388" s="65"/>
      <c r="AG1388" s="93"/>
      <c r="AN1388" s="65"/>
      <c r="AO1388" s="65"/>
      <c r="AP1388" s="65"/>
      <c r="AQ1388" s="65"/>
      <c r="AR1388" s="65"/>
      <c r="AS1388" s="65"/>
      <c r="AT1388" s="65"/>
      <c r="AU1388" s="65"/>
    </row>
    <row r="1389" spans="3:64">
      <c r="C1389" s="8"/>
      <c r="D1389" s="8"/>
      <c r="AA1389" s="65"/>
      <c r="AB1389" s="65"/>
      <c r="AC1389" s="65"/>
      <c r="AD1389" s="65"/>
      <c r="AE1389" s="65"/>
      <c r="AG1389" s="93"/>
      <c r="AN1389" s="65"/>
      <c r="AO1389" s="65"/>
      <c r="AP1389" s="65"/>
      <c r="AQ1389" s="65"/>
      <c r="AR1389" s="65"/>
      <c r="AS1389" s="65"/>
      <c r="AT1389" s="65"/>
      <c r="AU1389" s="65"/>
      <c r="AV1389" s="65"/>
      <c r="AX1389" s="65"/>
      <c r="AY1389" s="65"/>
      <c r="AZ1389" s="65"/>
      <c r="BA1389" s="65"/>
      <c r="BB1389" s="65"/>
      <c r="BC1389" s="65"/>
      <c r="BD1389" s="65"/>
      <c r="BE1389" s="65"/>
      <c r="BF1389" s="65"/>
      <c r="BG1389" s="65"/>
      <c r="BH1389" s="65"/>
      <c r="BI1389" s="65"/>
      <c r="BJ1389" s="65"/>
      <c r="BK1389" s="65"/>
      <c r="BL1389" s="65"/>
    </row>
    <row r="1390" spans="3:64">
      <c r="C1390" s="8"/>
      <c r="D1390" s="8"/>
      <c r="AA1390" s="65"/>
      <c r="AB1390" s="65"/>
      <c r="AC1390" s="65"/>
      <c r="AD1390" s="65"/>
      <c r="AE1390" s="65"/>
      <c r="AG1390" s="93"/>
      <c r="AN1390" s="65"/>
      <c r="AO1390" s="65"/>
      <c r="AP1390" s="65"/>
      <c r="AQ1390" s="65"/>
      <c r="AR1390" s="65"/>
      <c r="AS1390" s="65"/>
      <c r="AT1390" s="65"/>
      <c r="AU1390" s="65"/>
      <c r="AV1390" s="65"/>
      <c r="AX1390" s="65"/>
      <c r="AY1390" s="65"/>
      <c r="AZ1390" s="65"/>
      <c r="BA1390" s="65"/>
      <c r="BB1390" s="65"/>
      <c r="BC1390" s="65"/>
      <c r="BD1390" s="65"/>
      <c r="BE1390" s="65"/>
      <c r="BF1390" s="65"/>
      <c r="BG1390" s="65"/>
      <c r="BH1390" s="65"/>
      <c r="BI1390" s="65"/>
      <c r="BJ1390" s="65"/>
      <c r="BK1390" s="65"/>
      <c r="BL1390" s="65"/>
    </row>
    <row r="1391" spans="3:64">
      <c r="C1391" s="8"/>
      <c r="D1391" s="8"/>
      <c r="AA1391" s="65"/>
      <c r="AB1391" s="65"/>
      <c r="AC1391" s="65"/>
      <c r="AD1391" s="65"/>
      <c r="AE1391" s="65"/>
      <c r="AG1391" s="93"/>
      <c r="AN1391" s="65"/>
      <c r="AO1391" s="65"/>
      <c r="AP1391" s="65"/>
      <c r="AQ1391" s="65"/>
      <c r="AR1391" s="65"/>
      <c r="AS1391" s="65"/>
      <c r="AT1391" s="65"/>
      <c r="AU1391" s="65"/>
    </row>
    <row r="1392" spans="3:64">
      <c r="C1392" s="8"/>
      <c r="D1392" s="8"/>
      <c r="AA1392" s="65"/>
      <c r="AB1392" s="65"/>
      <c r="AC1392" s="65"/>
      <c r="AD1392" s="65"/>
      <c r="AE1392" s="65"/>
      <c r="AG1392" s="93"/>
      <c r="AN1392" s="65"/>
      <c r="AO1392" s="65"/>
      <c r="AP1392" s="65"/>
      <c r="AQ1392" s="65"/>
      <c r="AR1392" s="65"/>
      <c r="AS1392" s="65"/>
      <c r="AT1392" s="65"/>
      <c r="AU1392" s="65"/>
    </row>
    <row r="1393" spans="3:64">
      <c r="C1393" s="8"/>
      <c r="D1393" s="8"/>
      <c r="AA1393" s="65"/>
      <c r="AB1393" s="65"/>
      <c r="AC1393" s="65"/>
      <c r="AD1393" s="65"/>
      <c r="AE1393" s="65"/>
      <c r="AG1393" s="93"/>
      <c r="AN1393" s="65"/>
      <c r="AO1393" s="65"/>
      <c r="AP1393" s="65"/>
      <c r="AQ1393" s="65"/>
      <c r="AR1393" s="65"/>
      <c r="AS1393" s="65"/>
      <c r="AT1393" s="65"/>
      <c r="AU1393" s="65"/>
    </row>
    <row r="1394" spans="3:64">
      <c r="C1394" s="8"/>
      <c r="D1394" s="8"/>
      <c r="AA1394" s="65"/>
      <c r="AB1394" s="65"/>
      <c r="AC1394" s="65"/>
      <c r="AD1394" s="65"/>
      <c r="AE1394" s="65"/>
      <c r="AG1394" s="93"/>
      <c r="AN1394" s="65"/>
      <c r="AO1394" s="65"/>
      <c r="AP1394" s="65"/>
      <c r="AQ1394" s="65"/>
      <c r="AR1394" s="65"/>
      <c r="AS1394" s="65"/>
      <c r="AT1394" s="65"/>
      <c r="AU1394" s="65"/>
    </row>
    <row r="1395" spans="3:64">
      <c r="C1395" s="8"/>
      <c r="D1395" s="8"/>
      <c r="AA1395" s="65"/>
      <c r="AB1395" s="65"/>
      <c r="AC1395" s="65"/>
      <c r="AD1395" s="65"/>
      <c r="AE1395" s="65"/>
      <c r="AG1395" s="93"/>
      <c r="AN1395" s="65"/>
      <c r="AO1395" s="65"/>
      <c r="AP1395" s="65"/>
      <c r="AQ1395" s="65"/>
      <c r="AR1395" s="65"/>
      <c r="AS1395" s="65"/>
      <c r="AT1395" s="65"/>
      <c r="AU1395" s="65"/>
    </row>
    <row r="1396" spans="3:64">
      <c r="C1396" s="8"/>
      <c r="D1396" s="8"/>
      <c r="AA1396" s="65"/>
      <c r="AB1396" s="65"/>
      <c r="AC1396" s="65"/>
      <c r="AD1396" s="65"/>
      <c r="AE1396" s="65"/>
      <c r="AG1396" s="93"/>
      <c r="AN1396" s="65"/>
      <c r="AO1396" s="65"/>
      <c r="AP1396" s="65"/>
      <c r="AQ1396" s="65"/>
      <c r="AR1396" s="65"/>
      <c r="AS1396" s="65"/>
      <c r="AT1396" s="65"/>
      <c r="AU1396" s="65"/>
    </row>
    <row r="1397" spans="3:64">
      <c r="C1397" s="8"/>
      <c r="D1397" s="8"/>
      <c r="AA1397" s="65"/>
      <c r="AB1397" s="65"/>
      <c r="AC1397" s="65"/>
      <c r="AD1397" s="65"/>
      <c r="AE1397" s="65"/>
      <c r="AG1397" s="93"/>
      <c r="AN1397" s="65"/>
      <c r="AO1397" s="65"/>
      <c r="AP1397" s="65"/>
      <c r="AQ1397" s="65"/>
      <c r="AR1397" s="65"/>
      <c r="AS1397" s="65"/>
      <c r="AT1397" s="65"/>
      <c r="AU1397" s="65"/>
    </row>
    <row r="1398" spans="3:64">
      <c r="C1398" s="8"/>
      <c r="D1398" s="8"/>
      <c r="AA1398" s="65"/>
      <c r="AB1398" s="65"/>
      <c r="AC1398" s="65"/>
      <c r="AD1398" s="65"/>
      <c r="AE1398" s="65"/>
      <c r="AG1398" s="93"/>
      <c r="AN1398" s="65"/>
      <c r="AO1398" s="65"/>
      <c r="AP1398" s="65"/>
      <c r="AQ1398" s="65"/>
      <c r="AR1398" s="65"/>
      <c r="AS1398" s="65"/>
      <c r="AT1398" s="65"/>
      <c r="AU1398" s="65"/>
      <c r="AV1398" s="65"/>
      <c r="AX1398" s="65"/>
      <c r="AY1398" s="65"/>
      <c r="AZ1398" s="65"/>
      <c r="BA1398" s="65"/>
      <c r="BB1398" s="65"/>
      <c r="BC1398" s="65"/>
      <c r="BD1398" s="65"/>
      <c r="BE1398" s="65"/>
      <c r="BF1398" s="65"/>
      <c r="BG1398" s="65"/>
      <c r="BH1398" s="65"/>
      <c r="BI1398" s="65"/>
      <c r="BJ1398" s="65"/>
      <c r="BK1398" s="65"/>
      <c r="BL1398" s="65"/>
    </row>
    <row r="1399" spans="3:64">
      <c r="C1399" s="8"/>
      <c r="D1399" s="8"/>
      <c r="AA1399" s="65"/>
      <c r="AB1399" s="65"/>
      <c r="AC1399" s="65"/>
      <c r="AD1399" s="65"/>
      <c r="AE1399" s="65"/>
      <c r="AG1399" s="93"/>
      <c r="AN1399" s="65"/>
      <c r="AO1399" s="65"/>
      <c r="AP1399" s="65"/>
      <c r="AQ1399" s="65"/>
      <c r="AR1399" s="65"/>
      <c r="AS1399" s="65"/>
      <c r="AT1399" s="65"/>
      <c r="AU1399" s="65"/>
    </row>
    <row r="1400" spans="3:64">
      <c r="C1400" s="8"/>
      <c r="D1400" s="8"/>
      <c r="AA1400" s="65"/>
      <c r="AB1400" s="65"/>
      <c r="AC1400" s="65"/>
      <c r="AD1400" s="65"/>
      <c r="AE1400" s="65"/>
      <c r="AG1400" s="93"/>
      <c r="AN1400" s="65"/>
      <c r="AO1400" s="65"/>
      <c r="AP1400" s="65"/>
      <c r="AQ1400" s="65"/>
      <c r="AR1400" s="65"/>
      <c r="AS1400" s="65"/>
      <c r="AT1400" s="65"/>
      <c r="AU1400" s="65"/>
    </row>
    <row r="1401" spans="3:64">
      <c r="C1401" s="8"/>
      <c r="D1401" s="8"/>
      <c r="AA1401" s="65"/>
      <c r="AB1401" s="65"/>
      <c r="AC1401" s="65"/>
      <c r="AD1401" s="65"/>
      <c r="AE1401" s="65"/>
      <c r="AG1401" s="93"/>
      <c r="AN1401" s="65"/>
      <c r="AO1401" s="65"/>
      <c r="AP1401" s="65"/>
      <c r="AQ1401" s="65"/>
      <c r="AR1401" s="65"/>
      <c r="AS1401" s="65"/>
      <c r="AT1401" s="65"/>
      <c r="AU1401" s="65"/>
    </row>
    <row r="1402" spans="3:64">
      <c r="C1402" s="8"/>
      <c r="D1402" s="8"/>
      <c r="AA1402" s="65"/>
      <c r="AB1402" s="65"/>
      <c r="AC1402" s="65"/>
      <c r="AD1402" s="65"/>
      <c r="AE1402" s="65"/>
      <c r="AG1402" s="93"/>
      <c r="AN1402" s="65"/>
      <c r="AO1402" s="65"/>
      <c r="AP1402" s="65"/>
      <c r="AQ1402" s="65"/>
      <c r="AR1402" s="65"/>
      <c r="AS1402" s="65"/>
      <c r="AT1402" s="65"/>
      <c r="AU1402" s="65"/>
    </row>
    <row r="1403" spans="3:64">
      <c r="C1403" s="8"/>
      <c r="D1403" s="8"/>
      <c r="AA1403" s="65"/>
      <c r="AB1403" s="65"/>
      <c r="AC1403" s="65"/>
      <c r="AD1403" s="65"/>
      <c r="AE1403" s="65"/>
      <c r="AG1403" s="93"/>
      <c r="AN1403" s="65"/>
      <c r="AO1403" s="65"/>
      <c r="AP1403" s="65"/>
      <c r="AQ1403" s="65"/>
      <c r="AR1403" s="65"/>
      <c r="AS1403" s="65"/>
      <c r="AT1403" s="65"/>
      <c r="AU1403" s="65"/>
    </row>
    <row r="1404" spans="3:64">
      <c r="C1404" s="8"/>
      <c r="D1404" s="8"/>
      <c r="AA1404" s="65"/>
      <c r="AB1404" s="65"/>
      <c r="AC1404" s="65"/>
      <c r="AD1404" s="65"/>
      <c r="AE1404" s="65"/>
      <c r="AG1404" s="93"/>
      <c r="AN1404" s="65"/>
      <c r="AO1404" s="65"/>
      <c r="AP1404" s="65"/>
      <c r="AQ1404" s="65"/>
      <c r="AR1404" s="65"/>
      <c r="AS1404" s="65"/>
      <c r="AT1404" s="65"/>
      <c r="AU1404" s="65"/>
      <c r="AV1404" s="65"/>
      <c r="AW1404" s="65"/>
      <c r="AX1404" s="65"/>
      <c r="AY1404" s="65"/>
      <c r="AZ1404" s="65"/>
      <c r="BA1404" s="65"/>
      <c r="BB1404" s="65"/>
      <c r="BC1404" s="65"/>
      <c r="BD1404" s="65"/>
      <c r="BE1404" s="65"/>
      <c r="BF1404" s="65"/>
      <c r="BG1404" s="65"/>
      <c r="BH1404" s="65"/>
      <c r="BI1404" s="65"/>
      <c r="BJ1404" s="65"/>
      <c r="BK1404" s="65"/>
      <c r="BL1404" s="65"/>
    </row>
    <row r="1405" spans="3:64">
      <c r="C1405" s="8"/>
      <c r="D1405" s="8"/>
      <c r="AA1405" s="65"/>
      <c r="AB1405" s="65"/>
      <c r="AC1405" s="65"/>
      <c r="AD1405" s="65"/>
      <c r="AE1405" s="65"/>
      <c r="AG1405" s="93"/>
      <c r="AN1405" s="65"/>
      <c r="AO1405" s="65"/>
      <c r="AP1405" s="65"/>
      <c r="AQ1405" s="65"/>
      <c r="AR1405" s="65"/>
      <c r="AS1405" s="65"/>
      <c r="AT1405" s="65"/>
      <c r="AU1405" s="65"/>
    </row>
    <row r="1406" spans="3:64">
      <c r="C1406" s="8"/>
      <c r="D1406" s="8"/>
      <c r="AA1406" s="65"/>
      <c r="AB1406" s="65"/>
      <c r="AC1406" s="65"/>
      <c r="AD1406" s="65"/>
      <c r="AE1406" s="65"/>
      <c r="AG1406" s="93"/>
      <c r="AN1406" s="65"/>
      <c r="AO1406" s="65"/>
      <c r="AP1406" s="65"/>
      <c r="AQ1406" s="65"/>
      <c r="AR1406" s="65"/>
      <c r="AS1406" s="65"/>
      <c r="AT1406" s="65"/>
      <c r="AU1406" s="65"/>
    </row>
    <row r="1407" spans="3:64">
      <c r="C1407" s="8"/>
      <c r="D1407" s="8"/>
      <c r="AA1407" s="65"/>
      <c r="AB1407" s="65"/>
      <c r="AC1407" s="65"/>
      <c r="AD1407" s="65"/>
      <c r="AE1407" s="65"/>
      <c r="AG1407" s="93"/>
      <c r="AN1407" s="65"/>
      <c r="AO1407" s="65"/>
      <c r="AP1407" s="65"/>
      <c r="AQ1407" s="65"/>
      <c r="AR1407" s="65"/>
      <c r="AS1407" s="65"/>
      <c r="AT1407" s="65"/>
      <c r="AU1407" s="65"/>
    </row>
    <row r="1408" spans="3:64">
      <c r="C1408" s="8"/>
      <c r="D1408" s="8"/>
      <c r="AA1408" s="65"/>
      <c r="AB1408" s="65"/>
      <c r="AC1408" s="65"/>
      <c r="AD1408" s="65"/>
      <c r="AE1408" s="65"/>
      <c r="AG1408" s="93"/>
      <c r="AN1408" s="65"/>
      <c r="AO1408" s="65"/>
      <c r="AP1408" s="65"/>
      <c r="AQ1408" s="65"/>
      <c r="AR1408" s="65"/>
      <c r="AS1408" s="65"/>
      <c r="AT1408" s="65"/>
      <c r="AU1408" s="65"/>
    </row>
    <row r="1409" spans="3:64">
      <c r="C1409" s="8"/>
      <c r="D1409" s="8"/>
      <c r="AA1409" s="65"/>
      <c r="AB1409" s="65"/>
      <c r="AC1409" s="65"/>
      <c r="AD1409" s="65"/>
      <c r="AE1409" s="65"/>
      <c r="AG1409" s="93"/>
      <c r="AN1409" s="65"/>
      <c r="AO1409" s="65"/>
      <c r="AP1409" s="65"/>
      <c r="AQ1409" s="65"/>
      <c r="AR1409" s="65"/>
      <c r="AS1409" s="65"/>
      <c r="AT1409" s="65"/>
      <c r="AU1409" s="65"/>
    </row>
    <row r="1410" spans="3:64">
      <c r="C1410" s="8"/>
      <c r="D1410" s="8"/>
      <c r="AA1410" s="65"/>
      <c r="AB1410" s="65"/>
      <c r="AC1410" s="65"/>
      <c r="AD1410" s="65"/>
      <c r="AE1410" s="65"/>
      <c r="AG1410" s="93"/>
      <c r="AN1410" s="65"/>
      <c r="AO1410" s="65"/>
      <c r="AP1410" s="65"/>
      <c r="AQ1410" s="65"/>
      <c r="AR1410" s="65"/>
      <c r="AS1410" s="65"/>
      <c r="AT1410" s="65"/>
      <c r="AU1410" s="65"/>
    </row>
    <row r="1411" spans="3:64">
      <c r="C1411" s="8"/>
      <c r="D1411" s="8"/>
      <c r="AA1411" s="65"/>
      <c r="AB1411" s="65"/>
      <c r="AC1411" s="65"/>
      <c r="AD1411" s="65"/>
      <c r="AE1411" s="65"/>
      <c r="AG1411" s="93"/>
      <c r="AN1411" s="65"/>
      <c r="AO1411" s="65"/>
      <c r="AP1411" s="65"/>
      <c r="AQ1411" s="65"/>
      <c r="AR1411" s="65"/>
      <c r="AS1411" s="65"/>
      <c r="AT1411" s="65"/>
      <c r="AU1411" s="65"/>
    </row>
    <row r="1412" spans="3:64">
      <c r="C1412" s="8"/>
      <c r="D1412" s="8"/>
      <c r="AA1412" s="65"/>
      <c r="AB1412" s="65"/>
      <c r="AC1412" s="65"/>
      <c r="AD1412" s="65"/>
      <c r="AE1412" s="65"/>
      <c r="AG1412" s="93"/>
      <c r="AN1412" s="65"/>
      <c r="AO1412" s="65"/>
      <c r="AP1412" s="65"/>
      <c r="AQ1412" s="65"/>
      <c r="AR1412" s="65"/>
      <c r="AS1412" s="65"/>
      <c r="AT1412" s="65"/>
      <c r="AU1412" s="65"/>
    </row>
    <row r="1413" spans="3:64">
      <c r="C1413" s="8"/>
      <c r="D1413" s="8"/>
      <c r="AA1413" s="65"/>
      <c r="AB1413" s="65"/>
      <c r="AC1413" s="65"/>
      <c r="AD1413" s="65"/>
      <c r="AE1413" s="65"/>
      <c r="AG1413" s="93"/>
      <c r="AN1413" s="65"/>
      <c r="AO1413" s="65"/>
      <c r="AP1413" s="65"/>
      <c r="AQ1413" s="65"/>
      <c r="AR1413" s="65"/>
      <c r="AS1413" s="65"/>
      <c r="AT1413" s="65"/>
      <c r="AU1413" s="65"/>
    </row>
    <row r="1414" spans="3:64">
      <c r="C1414" s="8"/>
      <c r="D1414" s="8"/>
      <c r="AA1414" s="65"/>
      <c r="AB1414" s="65"/>
      <c r="AC1414" s="65"/>
      <c r="AD1414" s="65"/>
      <c r="AE1414" s="65"/>
      <c r="AG1414" s="93"/>
      <c r="AN1414" s="65"/>
      <c r="AO1414" s="65"/>
      <c r="AP1414" s="65"/>
      <c r="AQ1414" s="65"/>
      <c r="AR1414" s="65"/>
      <c r="AS1414" s="65"/>
      <c r="AT1414" s="65"/>
      <c r="AU1414" s="65"/>
    </row>
    <row r="1415" spans="3:64">
      <c r="C1415" s="8"/>
      <c r="D1415" s="8"/>
      <c r="AA1415" s="65"/>
      <c r="AB1415" s="65"/>
      <c r="AC1415" s="65"/>
      <c r="AD1415" s="65"/>
      <c r="AE1415" s="65"/>
      <c r="AG1415" s="93"/>
      <c r="AN1415" s="65"/>
      <c r="AO1415" s="65"/>
      <c r="AP1415" s="65"/>
      <c r="AQ1415" s="65"/>
      <c r="AR1415" s="65"/>
      <c r="AS1415" s="65"/>
      <c r="AT1415" s="65"/>
      <c r="AU1415" s="65"/>
    </row>
    <row r="1416" spans="3:64">
      <c r="C1416" s="8"/>
      <c r="D1416" s="8"/>
      <c r="AA1416" s="65"/>
      <c r="AB1416" s="65"/>
      <c r="AC1416" s="65"/>
      <c r="AD1416" s="65"/>
      <c r="AE1416" s="65"/>
      <c r="AG1416" s="93"/>
      <c r="AN1416" s="65"/>
      <c r="AO1416" s="65"/>
      <c r="AP1416" s="65"/>
      <c r="AQ1416" s="65"/>
      <c r="AR1416" s="65"/>
      <c r="AS1416" s="65"/>
      <c r="AT1416" s="65"/>
      <c r="AU1416" s="65"/>
    </row>
    <row r="1417" spans="3:64">
      <c r="C1417" s="8"/>
      <c r="D1417" s="8"/>
      <c r="AA1417" s="65"/>
      <c r="AB1417" s="65"/>
      <c r="AC1417" s="65"/>
      <c r="AD1417" s="65"/>
      <c r="AE1417" s="65"/>
      <c r="AG1417" s="93"/>
      <c r="AN1417" s="65"/>
      <c r="AO1417" s="65"/>
      <c r="AP1417" s="65"/>
      <c r="AQ1417" s="65"/>
      <c r="AR1417" s="65"/>
      <c r="AS1417" s="65"/>
      <c r="AT1417" s="65"/>
      <c r="AU1417" s="65"/>
    </row>
    <row r="1418" spans="3:64">
      <c r="C1418" s="8"/>
      <c r="D1418" s="8"/>
      <c r="AA1418" s="65"/>
      <c r="AB1418" s="65"/>
      <c r="AC1418" s="65"/>
      <c r="AD1418" s="65"/>
      <c r="AE1418" s="65"/>
      <c r="AG1418" s="93"/>
      <c r="AN1418" s="65"/>
      <c r="AO1418" s="65"/>
      <c r="AP1418" s="65"/>
      <c r="AQ1418" s="65"/>
      <c r="AR1418" s="65"/>
      <c r="AS1418" s="65"/>
      <c r="AT1418" s="65"/>
      <c r="AU1418" s="65"/>
      <c r="AV1418" s="65"/>
      <c r="AW1418" s="65"/>
      <c r="AX1418" s="65"/>
      <c r="AY1418" s="65"/>
      <c r="AZ1418" s="65"/>
      <c r="BA1418" s="65"/>
      <c r="BB1418" s="65"/>
      <c r="BC1418" s="65"/>
      <c r="BD1418" s="65"/>
      <c r="BE1418" s="65"/>
      <c r="BF1418" s="65"/>
      <c r="BG1418" s="65"/>
      <c r="BH1418" s="65"/>
      <c r="BI1418" s="65"/>
      <c r="BJ1418" s="65"/>
      <c r="BK1418" s="65"/>
      <c r="BL1418" s="65"/>
    </row>
    <row r="1419" spans="3:64">
      <c r="C1419" s="8"/>
      <c r="D1419" s="8"/>
      <c r="AA1419" s="65"/>
      <c r="AB1419" s="65"/>
      <c r="AC1419" s="65"/>
      <c r="AD1419" s="65"/>
      <c r="AE1419" s="65"/>
      <c r="AG1419" s="93"/>
      <c r="AN1419" s="65"/>
      <c r="AO1419" s="65"/>
      <c r="AP1419" s="65"/>
      <c r="AQ1419" s="65"/>
      <c r="AR1419" s="65"/>
      <c r="AS1419" s="65"/>
      <c r="AT1419" s="65"/>
      <c r="AU1419" s="65"/>
    </row>
    <row r="1420" spans="3:64">
      <c r="C1420" s="8"/>
      <c r="D1420" s="8"/>
      <c r="AA1420" s="65"/>
      <c r="AB1420" s="65"/>
      <c r="AC1420" s="65"/>
      <c r="AD1420" s="65"/>
      <c r="AE1420" s="65"/>
      <c r="AG1420" s="93"/>
      <c r="AN1420" s="65"/>
      <c r="AO1420" s="65"/>
      <c r="AP1420" s="65"/>
      <c r="AQ1420" s="65"/>
      <c r="AR1420" s="65"/>
      <c r="AS1420" s="65"/>
      <c r="AT1420" s="65"/>
      <c r="AU1420" s="65"/>
    </row>
    <row r="1421" spans="3:64">
      <c r="C1421" s="8"/>
      <c r="D1421" s="8"/>
      <c r="AA1421" s="65"/>
      <c r="AB1421" s="65"/>
      <c r="AC1421" s="65"/>
      <c r="AD1421" s="65"/>
      <c r="AE1421" s="65"/>
      <c r="AG1421" s="93"/>
      <c r="AN1421" s="65"/>
      <c r="AO1421" s="65"/>
      <c r="AP1421" s="65"/>
      <c r="AQ1421" s="65"/>
      <c r="AR1421" s="65"/>
      <c r="AS1421" s="65"/>
      <c r="AT1421" s="65"/>
      <c r="AU1421" s="65"/>
    </row>
    <row r="1422" spans="3:64">
      <c r="C1422" s="8"/>
      <c r="D1422" s="8"/>
      <c r="AA1422" s="65"/>
      <c r="AB1422" s="65"/>
      <c r="AC1422" s="65"/>
      <c r="AD1422" s="65"/>
      <c r="AE1422" s="65"/>
      <c r="AG1422" s="93"/>
      <c r="AN1422" s="65"/>
      <c r="AO1422" s="65"/>
      <c r="AP1422" s="65"/>
      <c r="AQ1422" s="65"/>
      <c r="AR1422" s="65"/>
      <c r="AS1422" s="65"/>
      <c r="AT1422" s="65"/>
      <c r="AU1422" s="65"/>
    </row>
    <row r="1423" spans="3:64">
      <c r="C1423" s="8"/>
      <c r="D1423" s="8"/>
      <c r="AA1423" s="65"/>
      <c r="AB1423" s="65"/>
      <c r="AC1423" s="65"/>
      <c r="AD1423" s="65"/>
      <c r="AE1423" s="65"/>
      <c r="AG1423" s="93"/>
      <c r="AN1423" s="65"/>
      <c r="AO1423" s="65"/>
      <c r="AP1423" s="65"/>
      <c r="AQ1423" s="65"/>
      <c r="AR1423" s="65"/>
      <c r="AS1423" s="65"/>
      <c r="AT1423" s="65"/>
      <c r="AU1423" s="65"/>
    </row>
    <row r="1424" spans="3:64">
      <c r="C1424" s="8"/>
      <c r="D1424" s="8"/>
      <c r="AA1424" s="65"/>
      <c r="AB1424" s="65"/>
      <c r="AC1424" s="65"/>
      <c r="AD1424" s="65"/>
      <c r="AE1424" s="65"/>
      <c r="AG1424" s="93"/>
      <c r="AN1424" s="65"/>
      <c r="AO1424" s="65"/>
      <c r="AP1424" s="65"/>
      <c r="AQ1424" s="65"/>
      <c r="AR1424" s="65"/>
      <c r="AS1424" s="65"/>
      <c r="AT1424" s="65"/>
      <c r="AU1424" s="65"/>
    </row>
    <row r="1425" spans="3:64">
      <c r="C1425" s="8"/>
      <c r="D1425" s="8"/>
      <c r="AA1425" s="65"/>
      <c r="AB1425" s="65"/>
      <c r="AC1425" s="65"/>
      <c r="AD1425" s="65"/>
      <c r="AE1425" s="65"/>
      <c r="AG1425" s="93"/>
      <c r="AN1425" s="65"/>
      <c r="AO1425" s="65"/>
      <c r="AP1425" s="65"/>
      <c r="AQ1425" s="65"/>
      <c r="AR1425" s="65"/>
      <c r="AS1425" s="65"/>
      <c r="AT1425" s="65"/>
      <c r="AU1425" s="65"/>
    </row>
    <row r="1426" spans="3:64">
      <c r="C1426" s="8"/>
      <c r="D1426" s="8"/>
      <c r="AA1426" s="65"/>
      <c r="AB1426" s="65"/>
      <c r="AC1426" s="65"/>
      <c r="AD1426" s="65"/>
      <c r="AE1426" s="65"/>
      <c r="AG1426" s="93"/>
      <c r="AN1426" s="65"/>
      <c r="AO1426" s="65"/>
      <c r="AP1426" s="65"/>
      <c r="AQ1426" s="65"/>
      <c r="AR1426" s="65"/>
      <c r="AS1426" s="65"/>
      <c r="AT1426" s="65"/>
      <c r="AU1426" s="65"/>
    </row>
    <row r="1427" spans="3:64">
      <c r="C1427" s="8"/>
      <c r="D1427" s="8"/>
      <c r="AA1427" s="65"/>
      <c r="AB1427" s="65"/>
      <c r="AC1427" s="65"/>
      <c r="AD1427" s="65"/>
      <c r="AE1427" s="65"/>
      <c r="AG1427" s="93"/>
      <c r="AN1427" s="65"/>
      <c r="AO1427" s="65"/>
      <c r="AP1427" s="65"/>
      <c r="AQ1427" s="65"/>
      <c r="AR1427" s="65"/>
      <c r="AS1427" s="65"/>
      <c r="AT1427" s="65"/>
      <c r="AU1427" s="65"/>
    </row>
    <row r="1428" spans="3:64">
      <c r="C1428" s="8"/>
      <c r="D1428" s="8"/>
      <c r="AA1428" s="65"/>
      <c r="AB1428" s="65"/>
      <c r="AC1428" s="65"/>
      <c r="AD1428" s="65"/>
      <c r="AE1428" s="65"/>
      <c r="AG1428" s="93"/>
      <c r="AN1428" s="65"/>
      <c r="AO1428" s="65"/>
      <c r="AP1428" s="65"/>
      <c r="AQ1428" s="65"/>
      <c r="AR1428" s="65"/>
      <c r="AS1428" s="65"/>
      <c r="AT1428" s="65"/>
      <c r="AU1428" s="65"/>
    </row>
    <row r="1429" spans="3:64">
      <c r="C1429" s="8"/>
      <c r="D1429" s="8"/>
      <c r="AA1429" s="65"/>
      <c r="AB1429" s="65"/>
      <c r="AC1429" s="65"/>
      <c r="AD1429" s="65"/>
      <c r="AE1429" s="65"/>
      <c r="AG1429" s="93"/>
      <c r="AN1429" s="65"/>
      <c r="AO1429" s="65"/>
      <c r="AP1429" s="65"/>
      <c r="AQ1429" s="65"/>
      <c r="AR1429" s="65"/>
      <c r="AS1429" s="65"/>
      <c r="AT1429" s="65"/>
      <c r="AU1429" s="65"/>
    </row>
    <row r="1430" spans="3:64">
      <c r="C1430" s="8"/>
      <c r="D1430" s="8"/>
      <c r="AA1430" s="65"/>
      <c r="AB1430" s="65"/>
      <c r="AC1430" s="65"/>
      <c r="AD1430" s="65"/>
      <c r="AE1430" s="65"/>
      <c r="AG1430" s="93"/>
      <c r="AN1430" s="65"/>
      <c r="AO1430" s="65"/>
      <c r="AP1430" s="65"/>
      <c r="AQ1430" s="65"/>
      <c r="AR1430" s="65"/>
      <c r="AS1430" s="65"/>
      <c r="AT1430" s="65"/>
      <c r="AU1430" s="65"/>
    </row>
    <row r="1431" spans="3:64">
      <c r="C1431" s="8"/>
      <c r="D1431" s="8"/>
      <c r="AA1431" s="65"/>
      <c r="AB1431" s="65"/>
      <c r="AC1431" s="65"/>
      <c r="AD1431" s="65"/>
      <c r="AE1431" s="65"/>
      <c r="AG1431" s="93"/>
      <c r="AN1431" s="65"/>
      <c r="AO1431" s="65"/>
      <c r="AP1431" s="65"/>
      <c r="AQ1431" s="65"/>
      <c r="AR1431" s="65"/>
      <c r="AS1431" s="65"/>
      <c r="AT1431" s="65"/>
      <c r="AU1431" s="65"/>
    </row>
    <row r="1432" spans="3:64">
      <c r="C1432" s="8"/>
      <c r="D1432" s="8"/>
      <c r="AA1432" s="65"/>
      <c r="AB1432" s="65"/>
      <c r="AC1432" s="65"/>
      <c r="AD1432" s="65"/>
      <c r="AE1432" s="65"/>
      <c r="AG1432" s="93"/>
      <c r="AN1432" s="65"/>
      <c r="AO1432" s="65"/>
      <c r="AP1432" s="65"/>
      <c r="AQ1432" s="65"/>
      <c r="AR1432" s="65"/>
      <c r="AS1432" s="65"/>
      <c r="AT1432" s="65"/>
      <c r="AU1432" s="65"/>
    </row>
    <row r="1433" spans="3:64">
      <c r="C1433" s="8"/>
      <c r="D1433" s="8"/>
      <c r="AA1433" s="65"/>
      <c r="AB1433" s="65"/>
      <c r="AC1433" s="65"/>
      <c r="AD1433" s="65"/>
      <c r="AE1433" s="65"/>
      <c r="AG1433" s="93"/>
      <c r="AN1433" s="65"/>
      <c r="AO1433" s="65"/>
      <c r="AP1433" s="65"/>
      <c r="AQ1433" s="65"/>
      <c r="AR1433" s="65"/>
      <c r="AS1433" s="65"/>
      <c r="AT1433" s="65"/>
      <c r="AU1433" s="65"/>
    </row>
    <row r="1434" spans="3:64">
      <c r="C1434" s="8"/>
      <c r="D1434" s="8"/>
      <c r="AA1434" s="65"/>
      <c r="AB1434" s="65"/>
      <c r="AC1434" s="65"/>
      <c r="AD1434" s="65"/>
      <c r="AE1434" s="65"/>
      <c r="AG1434" s="93"/>
      <c r="AN1434" s="65"/>
      <c r="AO1434" s="65"/>
      <c r="AP1434" s="65"/>
      <c r="AQ1434" s="65"/>
      <c r="AR1434" s="65"/>
      <c r="AS1434" s="65"/>
      <c r="AT1434" s="65"/>
      <c r="AU1434" s="65"/>
    </row>
    <row r="1435" spans="3:64">
      <c r="C1435" s="8"/>
      <c r="D1435" s="8"/>
      <c r="AA1435" s="65"/>
      <c r="AB1435" s="65"/>
      <c r="AC1435" s="65"/>
      <c r="AD1435" s="65"/>
      <c r="AE1435" s="65"/>
      <c r="AG1435" s="93"/>
      <c r="AN1435" s="65"/>
      <c r="AO1435" s="65"/>
      <c r="AP1435" s="65"/>
      <c r="AQ1435" s="65"/>
      <c r="AR1435" s="65"/>
      <c r="AS1435" s="65"/>
      <c r="AT1435" s="65"/>
      <c r="AU1435" s="65"/>
      <c r="AV1435" s="65"/>
      <c r="AW1435" s="65"/>
      <c r="AX1435" s="65"/>
      <c r="AY1435" s="65"/>
      <c r="AZ1435" s="65"/>
      <c r="BA1435" s="65"/>
      <c r="BB1435" s="65"/>
      <c r="BC1435" s="65"/>
      <c r="BD1435" s="65"/>
      <c r="BE1435" s="65"/>
      <c r="BF1435" s="65"/>
      <c r="BG1435" s="65"/>
      <c r="BH1435" s="65"/>
      <c r="BI1435" s="65"/>
      <c r="BJ1435" s="65"/>
      <c r="BK1435" s="65"/>
      <c r="BL1435" s="65"/>
    </row>
    <row r="1436" spans="3:64">
      <c r="C1436" s="8"/>
      <c r="D1436" s="8"/>
      <c r="AA1436" s="65"/>
      <c r="AB1436" s="65"/>
      <c r="AC1436" s="65"/>
      <c r="AD1436" s="65"/>
      <c r="AE1436" s="65"/>
      <c r="AG1436" s="93"/>
      <c r="AN1436" s="65"/>
      <c r="AO1436" s="65"/>
      <c r="AP1436" s="65"/>
      <c r="AQ1436" s="65"/>
      <c r="AR1436" s="65"/>
      <c r="AS1436" s="65"/>
      <c r="AT1436" s="65"/>
      <c r="AU1436" s="65"/>
    </row>
    <row r="1437" spans="3:64">
      <c r="C1437" s="8"/>
      <c r="D1437" s="8"/>
      <c r="AA1437" s="65"/>
      <c r="AB1437" s="65"/>
      <c r="AC1437" s="65"/>
      <c r="AD1437" s="65"/>
      <c r="AE1437" s="65"/>
      <c r="AG1437" s="93"/>
      <c r="AN1437" s="65"/>
      <c r="AO1437" s="65"/>
      <c r="AP1437" s="65"/>
      <c r="AQ1437" s="65"/>
      <c r="AR1437" s="65"/>
      <c r="AS1437" s="65"/>
      <c r="AT1437" s="65"/>
      <c r="AU1437" s="65"/>
      <c r="AV1437" s="65"/>
    </row>
    <row r="1438" spans="3:64">
      <c r="C1438" s="8"/>
      <c r="D1438" s="8"/>
      <c r="AA1438" s="65"/>
      <c r="AB1438" s="65"/>
      <c r="AC1438" s="65"/>
      <c r="AD1438" s="65"/>
      <c r="AE1438" s="65"/>
      <c r="AG1438" s="93"/>
      <c r="AN1438" s="65"/>
      <c r="AO1438" s="65"/>
      <c r="AP1438" s="65"/>
      <c r="AQ1438" s="65"/>
      <c r="AR1438" s="65"/>
      <c r="AS1438" s="65"/>
      <c r="AT1438" s="65"/>
      <c r="AU1438" s="65"/>
      <c r="AV1438" s="65"/>
    </row>
    <row r="1439" spans="3:64">
      <c r="C1439" s="8"/>
      <c r="D1439" s="8"/>
      <c r="AA1439" s="65"/>
      <c r="AB1439" s="65"/>
      <c r="AC1439" s="65"/>
      <c r="AD1439" s="65"/>
      <c r="AE1439" s="65"/>
      <c r="AG1439" s="93"/>
      <c r="AN1439" s="65"/>
      <c r="AO1439" s="65"/>
      <c r="AP1439" s="65"/>
      <c r="AQ1439" s="65"/>
      <c r="AR1439" s="65"/>
      <c r="AS1439" s="65"/>
      <c r="AT1439" s="65"/>
      <c r="AU1439" s="65"/>
      <c r="AV1439" s="65"/>
    </row>
    <row r="1440" spans="3:64">
      <c r="C1440" s="8"/>
      <c r="D1440" s="8"/>
      <c r="AA1440" s="65"/>
      <c r="AB1440" s="65"/>
      <c r="AC1440" s="65"/>
      <c r="AD1440" s="65"/>
      <c r="AE1440" s="65"/>
      <c r="AG1440" s="93"/>
      <c r="AN1440" s="65"/>
      <c r="AO1440" s="65"/>
      <c r="AP1440" s="65"/>
      <c r="AQ1440" s="65"/>
      <c r="AR1440" s="65"/>
      <c r="AS1440" s="65"/>
      <c r="AT1440" s="65"/>
      <c r="AU1440" s="65"/>
      <c r="AV1440" s="65"/>
      <c r="AX1440" s="65"/>
    </row>
    <row r="1441" spans="3:64">
      <c r="C1441" s="8"/>
      <c r="D1441" s="8"/>
      <c r="AA1441" s="65"/>
      <c r="AB1441" s="65"/>
      <c r="AC1441" s="65"/>
      <c r="AD1441" s="65"/>
      <c r="AE1441" s="65"/>
      <c r="AG1441" s="93"/>
      <c r="AN1441" s="65"/>
      <c r="AO1441" s="65"/>
      <c r="AP1441" s="65"/>
      <c r="AQ1441" s="65"/>
      <c r="AR1441" s="65"/>
      <c r="AS1441" s="65"/>
      <c r="AT1441" s="65"/>
      <c r="AU1441" s="65"/>
      <c r="AV1441" s="65"/>
      <c r="AX1441" s="65"/>
    </row>
    <row r="1442" spans="3:64">
      <c r="C1442" s="8"/>
      <c r="D1442" s="8"/>
      <c r="AA1442" s="65"/>
      <c r="AB1442" s="65"/>
      <c r="AC1442" s="65"/>
      <c r="AD1442" s="65"/>
      <c r="AE1442" s="65"/>
      <c r="AG1442" s="93"/>
      <c r="AN1442" s="65"/>
      <c r="AO1442" s="65"/>
      <c r="AP1442" s="65"/>
      <c r="AQ1442" s="65"/>
      <c r="AR1442" s="65"/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/>
      <c r="BI1442" s="65"/>
      <c r="BJ1442" s="65"/>
      <c r="BK1442" s="65"/>
      <c r="BL1442" s="65"/>
    </row>
    <row r="1443" spans="3:64">
      <c r="C1443" s="8"/>
      <c r="D1443" s="8"/>
      <c r="AA1443" s="65"/>
      <c r="AB1443" s="65"/>
      <c r="AC1443" s="65"/>
      <c r="AD1443" s="65"/>
      <c r="AE1443" s="65"/>
      <c r="AG1443" s="93"/>
      <c r="AN1443" s="65"/>
      <c r="AO1443" s="65"/>
      <c r="AP1443" s="65"/>
      <c r="AQ1443" s="65"/>
      <c r="AR1443" s="65"/>
      <c r="AS1443" s="65"/>
      <c r="AT1443" s="65"/>
      <c r="AU1443" s="65"/>
    </row>
    <row r="1444" spans="3:64">
      <c r="C1444" s="8"/>
      <c r="D1444" s="8"/>
      <c r="AA1444" s="65"/>
      <c r="AB1444" s="65"/>
      <c r="AC1444" s="65"/>
      <c r="AD1444" s="65"/>
      <c r="AE1444" s="65"/>
      <c r="AG1444" s="93"/>
      <c r="AN1444" s="65"/>
      <c r="AO1444" s="65"/>
      <c r="AP1444" s="65"/>
      <c r="AQ1444" s="65"/>
      <c r="AR1444" s="65"/>
      <c r="AS1444" s="65"/>
      <c r="AT1444" s="65"/>
      <c r="AU1444" s="65"/>
    </row>
    <row r="1445" spans="3:64">
      <c r="C1445" s="8"/>
      <c r="D1445" s="8"/>
      <c r="AA1445" s="65"/>
      <c r="AB1445" s="65"/>
      <c r="AC1445" s="65"/>
      <c r="AD1445" s="65"/>
      <c r="AE1445" s="65"/>
      <c r="AG1445" s="93"/>
      <c r="AN1445" s="65"/>
      <c r="AO1445" s="65"/>
      <c r="AP1445" s="65"/>
      <c r="AQ1445" s="65"/>
      <c r="AR1445" s="65"/>
      <c r="AS1445" s="65"/>
      <c r="AT1445" s="65"/>
      <c r="AU1445" s="65"/>
    </row>
    <row r="1446" spans="3:64">
      <c r="C1446" s="8"/>
      <c r="D1446" s="8"/>
      <c r="AA1446" s="65"/>
      <c r="AB1446" s="65"/>
      <c r="AC1446" s="65"/>
      <c r="AD1446" s="65"/>
      <c r="AE1446" s="65"/>
      <c r="AG1446" s="93"/>
      <c r="AN1446" s="65"/>
      <c r="AO1446" s="65"/>
      <c r="AP1446" s="65"/>
      <c r="AQ1446" s="65"/>
      <c r="AR1446" s="65"/>
      <c r="AS1446" s="65"/>
      <c r="AT1446" s="65"/>
      <c r="AU1446" s="65"/>
      <c r="AV1446" s="65"/>
      <c r="AW1446" s="65"/>
      <c r="AX1446" s="65"/>
      <c r="AY1446" s="65"/>
      <c r="AZ1446" s="65"/>
      <c r="BA1446" s="65"/>
      <c r="BB1446" s="65"/>
      <c r="BC1446" s="65"/>
      <c r="BD1446" s="65"/>
      <c r="BE1446" s="65"/>
      <c r="BF1446" s="65"/>
      <c r="BG1446" s="65"/>
      <c r="BH1446" s="65"/>
      <c r="BI1446" s="65"/>
      <c r="BJ1446" s="65"/>
      <c r="BK1446" s="65"/>
      <c r="BL1446" s="65"/>
    </row>
    <row r="1447" spans="3:64">
      <c r="C1447" s="8"/>
      <c r="D1447" s="8"/>
      <c r="AA1447" s="65"/>
      <c r="AB1447" s="65"/>
      <c r="AC1447" s="65"/>
      <c r="AD1447" s="65"/>
      <c r="AE1447" s="65"/>
      <c r="AG1447" s="93"/>
      <c r="AN1447" s="65"/>
      <c r="AO1447" s="65"/>
      <c r="AP1447" s="65"/>
      <c r="AQ1447" s="65"/>
      <c r="AR1447" s="65"/>
      <c r="AS1447" s="65"/>
      <c r="AT1447" s="65"/>
      <c r="AU1447" s="65"/>
      <c r="AV1447" s="65"/>
      <c r="AX1447" s="65"/>
    </row>
    <row r="1448" spans="3:64">
      <c r="C1448" s="8"/>
      <c r="D1448" s="8"/>
      <c r="AA1448" s="65"/>
      <c r="AB1448" s="65"/>
      <c r="AC1448" s="65"/>
      <c r="AD1448" s="65"/>
      <c r="AE1448" s="65"/>
      <c r="AG1448" s="93"/>
      <c r="AN1448" s="65"/>
      <c r="AO1448" s="65"/>
      <c r="AP1448" s="65"/>
      <c r="AQ1448" s="65"/>
      <c r="AR1448" s="65"/>
      <c r="AS1448" s="65"/>
      <c r="AT1448" s="65"/>
      <c r="AU1448" s="65"/>
      <c r="AV1448" s="65"/>
      <c r="AX1448" s="65"/>
      <c r="AY1448" s="65"/>
      <c r="AZ1448" s="65"/>
      <c r="BA1448" s="65"/>
      <c r="BB1448" s="65"/>
      <c r="BC1448" s="65"/>
      <c r="BD1448" s="65"/>
      <c r="BE1448" s="65"/>
      <c r="BF1448" s="65"/>
      <c r="BG1448" s="65"/>
      <c r="BH1448" s="65"/>
      <c r="BI1448" s="65"/>
      <c r="BJ1448" s="65"/>
      <c r="BK1448" s="65"/>
      <c r="BL1448" s="65"/>
    </row>
    <row r="1449" spans="3:64">
      <c r="C1449" s="8"/>
      <c r="D1449" s="8"/>
      <c r="AA1449" s="65"/>
      <c r="AB1449" s="65"/>
      <c r="AC1449" s="65"/>
      <c r="AD1449" s="65"/>
      <c r="AE1449" s="65"/>
      <c r="AG1449" s="93"/>
      <c r="AN1449" s="65"/>
      <c r="AO1449" s="65"/>
      <c r="AP1449" s="65"/>
      <c r="AQ1449" s="65"/>
      <c r="AR1449" s="65"/>
      <c r="AS1449" s="65"/>
      <c r="AT1449" s="65"/>
      <c r="AU1449" s="65"/>
      <c r="AV1449" s="65"/>
      <c r="AW1449" s="65"/>
      <c r="AX1449" s="65"/>
      <c r="AY1449" s="65"/>
      <c r="AZ1449" s="65"/>
      <c r="BA1449" s="65"/>
      <c r="BB1449" s="65"/>
      <c r="BC1449" s="65"/>
      <c r="BD1449" s="65"/>
      <c r="BE1449" s="65"/>
      <c r="BF1449" s="65"/>
      <c r="BG1449" s="65"/>
      <c r="BH1449" s="65"/>
      <c r="BI1449" s="65"/>
      <c r="BJ1449" s="65"/>
      <c r="BK1449" s="65"/>
      <c r="BL1449" s="65"/>
    </row>
    <row r="1450" spans="3:64">
      <c r="C1450" s="8"/>
      <c r="D1450" s="8"/>
      <c r="AA1450" s="65"/>
      <c r="AB1450" s="65"/>
      <c r="AC1450" s="65"/>
      <c r="AD1450" s="65"/>
      <c r="AE1450" s="65"/>
      <c r="AG1450" s="93"/>
      <c r="AN1450" s="65"/>
      <c r="AO1450" s="65"/>
      <c r="AP1450" s="65"/>
      <c r="AQ1450" s="65"/>
      <c r="AR1450" s="65"/>
      <c r="AS1450" s="65"/>
      <c r="AT1450" s="65"/>
      <c r="AU1450" s="65"/>
      <c r="AV1450" s="65"/>
      <c r="AW1450" s="65"/>
      <c r="AX1450" s="65"/>
      <c r="AY1450" s="65"/>
      <c r="AZ1450" s="65"/>
      <c r="BA1450" s="65"/>
      <c r="BB1450" s="65"/>
      <c r="BC1450" s="65"/>
      <c r="BD1450" s="65"/>
      <c r="BE1450" s="65"/>
      <c r="BF1450" s="65"/>
      <c r="BG1450" s="65"/>
      <c r="BH1450" s="65"/>
      <c r="BI1450" s="65"/>
      <c r="BJ1450" s="65"/>
      <c r="BK1450" s="65"/>
      <c r="BL1450" s="65"/>
    </row>
    <row r="1451" spans="3:64">
      <c r="C1451" s="8"/>
      <c r="D1451" s="8"/>
      <c r="AA1451" s="65"/>
      <c r="AB1451" s="65"/>
      <c r="AC1451" s="65"/>
      <c r="AD1451" s="65"/>
      <c r="AE1451" s="65"/>
      <c r="AG1451" s="93"/>
      <c r="AN1451" s="65"/>
      <c r="AO1451" s="65"/>
      <c r="AP1451" s="65"/>
      <c r="AQ1451" s="65"/>
      <c r="AR1451" s="65"/>
      <c r="AS1451" s="65"/>
      <c r="AT1451" s="65"/>
      <c r="AU1451" s="65"/>
      <c r="AV1451" s="65"/>
    </row>
    <row r="1452" spans="3:64">
      <c r="C1452" s="8"/>
      <c r="D1452" s="8"/>
      <c r="AA1452" s="65"/>
      <c r="AB1452" s="65"/>
      <c r="AC1452" s="65"/>
      <c r="AD1452" s="65"/>
      <c r="AE1452" s="65"/>
      <c r="AG1452" s="93"/>
      <c r="AN1452" s="65"/>
      <c r="AO1452" s="65"/>
      <c r="AP1452" s="65"/>
      <c r="AQ1452" s="65"/>
      <c r="AR1452" s="65"/>
      <c r="AS1452" s="65"/>
      <c r="AT1452" s="65"/>
      <c r="AU1452" s="65"/>
    </row>
    <row r="1453" spans="3:64">
      <c r="C1453" s="8"/>
      <c r="D1453" s="8"/>
      <c r="AA1453" s="65"/>
      <c r="AB1453" s="65"/>
      <c r="AC1453" s="65"/>
      <c r="AD1453" s="65"/>
      <c r="AE1453" s="65"/>
      <c r="AG1453" s="93"/>
      <c r="AN1453" s="65"/>
      <c r="AO1453" s="65"/>
      <c r="AP1453" s="65"/>
      <c r="AQ1453" s="65"/>
      <c r="AR1453" s="65"/>
      <c r="AS1453" s="65"/>
      <c r="AT1453" s="65"/>
      <c r="AU1453" s="65"/>
      <c r="AV1453" s="65"/>
      <c r="AX1453" s="65"/>
    </row>
    <row r="1454" spans="3:64">
      <c r="C1454" s="8"/>
      <c r="D1454" s="8"/>
      <c r="AA1454" s="65"/>
      <c r="AB1454" s="65"/>
      <c r="AC1454" s="65"/>
      <c r="AD1454" s="65"/>
      <c r="AE1454" s="65"/>
      <c r="AG1454" s="93"/>
      <c r="AN1454" s="65"/>
      <c r="AO1454" s="65"/>
      <c r="AP1454" s="65"/>
      <c r="AQ1454" s="65"/>
      <c r="AR1454" s="65"/>
      <c r="AS1454" s="65"/>
      <c r="AT1454" s="65"/>
      <c r="AU1454" s="65"/>
      <c r="AV1454" s="65"/>
      <c r="AX1454" s="65"/>
      <c r="AY1454" s="65"/>
      <c r="AZ1454" s="65"/>
      <c r="BA1454" s="65"/>
      <c r="BB1454" s="65"/>
      <c r="BC1454" s="65"/>
      <c r="BD1454" s="65"/>
      <c r="BE1454" s="65"/>
      <c r="BF1454" s="65"/>
      <c r="BG1454" s="65"/>
      <c r="BH1454" s="65"/>
      <c r="BI1454" s="65"/>
      <c r="BJ1454" s="65"/>
      <c r="BK1454" s="65"/>
      <c r="BL1454" s="65"/>
    </row>
    <row r="1455" spans="3:64">
      <c r="C1455" s="8"/>
      <c r="D1455" s="8"/>
      <c r="AA1455" s="65"/>
      <c r="AB1455" s="65"/>
      <c r="AC1455" s="65"/>
      <c r="AD1455" s="65"/>
      <c r="AE1455" s="65"/>
      <c r="AG1455" s="93"/>
      <c r="AN1455" s="65"/>
      <c r="AO1455" s="65"/>
      <c r="AP1455" s="65"/>
      <c r="AQ1455" s="65"/>
      <c r="AR1455" s="65"/>
      <c r="AS1455" s="65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/>
      <c r="BI1455" s="65"/>
      <c r="BJ1455" s="65"/>
      <c r="BK1455" s="65"/>
      <c r="BL1455" s="65"/>
    </row>
    <row r="1456" spans="3:64">
      <c r="C1456" s="8"/>
      <c r="D1456" s="8"/>
      <c r="AA1456" s="65"/>
      <c r="AB1456" s="65"/>
      <c r="AC1456" s="65"/>
      <c r="AD1456" s="65"/>
      <c r="AE1456" s="65"/>
      <c r="AG1456" s="93"/>
      <c r="AN1456" s="65"/>
      <c r="AO1456" s="65"/>
      <c r="AP1456" s="65"/>
      <c r="AQ1456" s="65"/>
      <c r="AR1456" s="65"/>
      <c r="AS1456" s="65"/>
      <c r="AT1456" s="65"/>
      <c r="AU1456" s="65"/>
      <c r="AV1456" s="65"/>
      <c r="AW1456" s="65"/>
      <c r="AX1456" s="65"/>
      <c r="AY1456" s="65"/>
      <c r="AZ1456" s="65"/>
      <c r="BA1456" s="65"/>
      <c r="BB1456" s="65"/>
      <c r="BC1456" s="65"/>
      <c r="BD1456" s="65"/>
      <c r="BE1456" s="65"/>
      <c r="BF1456" s="65"/>
      <c r="BG1456" s="65"/>
      <c r="BH1456" s="65"/>
      <c r="BI1456" s="65"/>
      <c r="BJ1456" s="65"/>
      <c r="BK1456" s="65"/>
      <c r="BL1456" s="65"/>
    </row>
    <row r="1457" spans="3:64">
      <c r="C1457" s="8"/>
      <c r="D1457" s="8"/>
      <c r="AA1457" s="65"/>
      <c r="AB1457" s="65"/>
      <c r="AC1457" s="65"/>
      <c r="AD1457" s="65"/>
      <c r="AE1457" s="65"/>
      <c r="AG1457" s="93"/>
      <c r="AN1457" s="65"/>
      <c r="AO1457" s="65"/>
      <c r="AP1457" s="65"/>
      <c r="AQ1457" s="65"/>
      <c r="AR1457" s="65"/>
      <c r="AS1457" s="65"/>
      <c r="AT1457" s="65"/>
      <c r="AU1457" s="65"/>
    </row>
    <row r="1458" spans="3:64">
      <c r="C1458" s="8"/>
      <c r="D1458" s="8"/>
      <c r="AA1458" s="65"/>
      <c r="AB1458" s="65"/>
      <c r="AC1458" s="65"/>
      <c r="AD1458" s="65"/>
      <c r="AE1458" s="65"/>
      <c r="AG1458" s="93"/>
      <c r="AN1458" s="65"/>
      <c r="AO1458" s="65"/>
      <c r="AP1458" s="65"/>
      <c r="AQ1458" s="65"/>
      <c r="AR1458" s="65"/>
      <c r="AS1458" s="65"/>
      <c r="AT1458" s="65"/>
      <c r="AU1458" s="65"/>
    </row>
    <row r="1459" spans="3:64">
      <c r="C1459" s="8"/>
      <c r="D1459" s="8"/>
      <c r="AA1459" s="65"/>
      <c r="AB1459" s="65"/>
      <c r="AC1459" s="65"/>
      <c r="AD1459" s="65"/>
      <c r="AE1459" s="65"/>
      <c r="AG1459" s="93"/>
      <c r="AN1459" s="65"/>
      <c r="AO1459" s="65"/>
      <c r="AP1459" s="65"/>
      <c r="AQ1459" s="65"/>
      <c r="AR1459" s="65"/>
      <c r="AS1459" s="65"/>
      <c r="AT1459" s="65"/>
      <c r="AU1459" s="65"/>
      <c r="AV1459" s="65"/>
      <c r="AX1459" s="65"/>
      <c r="AY1459" s="65"/>
      <c r="AZ1459" s="65"/>
      <c r="BA1459" s="65"/>
      <c r="BB1459" s="65"/>
      <c r="BC1459" s="65"/>
      <c r="BD1459" s="65"/>
      <c r="BE1459" s="65"/>
      <c r="BF1459" s="65"/>
      <c r="BG1459" s="65"/>
      <c r="BH1459" s="65"/>
      <c r="BI1459" s="65"/>
      <c r="BJ1459" s="65"/>
      <c r="BK1459" s="65"/>
      <c r="BL1459" s="65"/>
    </row>
    <row r="1460" spans="3:64">
      <c r="C1460" s="8"/>
      <c r="D1460" s="8"/>
      <c r="AA1460" s="65"/>
      <c r="AB1460" s="65"/>
      <c r="AC1460" s="65"/>
      <c r="AD1460" s="65"/>
      <c r="AE1460" s="65"/>
      <c r="AG1460" s="93"/>
      <c r="AN1460" s="65"/>
      <c r="AO1460" s="65"/>
      <c r="AP1460" s="65"/>
      <c r="AQ1460" s="65"/>
      <c r="AR1460" s="65"/>
      <c r="AS1460" s="65"/>
      <c r="AT1460" s="65"/>
      <c r="AU1460" s="65"/>
      <c r="AV1460" s="65"/>
      <c r="AW1460" s="65"/>
      <c r="AX1460" s="65"/>
      <c r="AY1460" s="65"/>
      <c r="AZ1460" s="65"/>
      <c r="BA1460" s="65"/>
      <c r="BB1460" s="65"/>
      <c r="BC1460" s="65"/>
      <c r="BD1460" s="65"/>
      <c r="BE1460" s="65"/>
      <c r="BF1460" s="65"/>
      <c r="BG1460" s="65"/>
      <c r="BH1460" s="65"/>
      <c r="BI1460" s="65"/>
      <c r="BJ1460" s="65"/>
      <c r="BK1460" s="65"/>
      <c r="BL1460" s="65"/>
    </row>
    <row r="1461" spans="3:64">
      <c r="C1461" s="8"/>
      <c r="D1461" s="8"/>
      <c r="AA1461" s="65"/>
      <c r="AB1461" s="65"/>
      <c r="AC1461" s="65"/>
      <c r="AD1461" s="65"/>
      <c r="AE1461" s="65"/>
      <c r="AG1461" s="93"/>
      <c r="AN1461" s="65"/>
      <c r="AO1461" s="65"/>
      <c r="AP1461" s="65"/>
      <c r="AQ1461" s="65"/>
      <c r="AR1461" s="65"/>
      <c r="AS1461" s="65"/>
      <c r="AT1461" s="65"/>
      <c r="AU1461" s="65"/>
      <c r="AV1461" s="65"/>
      <c r="AW1461" s="65"/>
      <c r="AX1461" s="65"/>
      <c r="AY1461" s="65"/>
      <c r="AZ1461" s="65"/>
      <c r="BA1461" s="65"/>
      <c r="BB1461" s="65"/>
      <c r="BC1461" s="65"/>
      <c r="BD1461" s="65"/>
      <c r="BE1461" s="65"/>
      <c r="BF1461" s="65"/>
      <c r="BG1461" s="65"/>
      <c r="BH1461" s="65"/>
      <c r="BI1461" s="65"/>
      <c r="BJ1461" s="65"/>
      <c r="BK1461" s="65"/>
      <c r="BL1461" s="65"/>
    </row>
    <row r="1462" spans="3:64">
      <c r="C1462" s="8"/>
      <c r="D1462" s="8"/>
      <c r="AA1462" s="65"/>
      <c r="AB1462" s="65"/>
      <c r="AC1462" s="65"/>
      <c r="AD1462" s="65"/>
      <c r="AE1462" s="65"/>
      <c r="AG1462" s="93"/>
      <c r="AN1462" s="65"/>
      <c r="AO1462" s="65"/>
      <c r="AP1462" s="65"/>
      <c r="AQ1462" s="65"/>
      <c r="AR1462" s="65"/>
      <c r="AS1462" s="65"/>
      <c r="AT1462" s="65"/>
      <c r="AU1462" s="65"/>
    </row>
    <row r="1463" spans="3:64">
      <c r="C1463" s="8"/>
      <c r="D1463" s="8"/>
      <c r="AA1463" s="65"/>
      <c r="AB1463" s="65"/>
      <c r="AC1463" s="65"/>
      <c r="AD1463" s="65"/>
      <c r="AE1463" s="65"/>
      <c r="AG1463" s="93"/>
      <c r="AN1463" s="65"/>
      <c r="AO1463" s="65"/>
      <c r="AP1463" s="65"/>
      <c r="AQ1463" s="65"/>
      <c r="AR1463" s="65"/>
      <c r="AS1463" s="65"/>
      <c r="AT1463" s="65"/>
      <c r="AU1463" s="65"/>
      <c r="AV1463" s="65"/>
      <c r="AW1463" s="65"/>
      <c r="AX1463" s="65"/>
      <c r="AY1463" s="65"/>
      <c r="AZ1463" s="65"/>
      <c r="BA1463" s="65"/>
      <c r="BB1463" s="65"/>
      <c r="BC1463" s="65"/>
      <c r="BD1463" s="65"/>
      <c r="BE1463" s="65"/>
      <c r="BF1463" s="65"/>
      <c r="BG1463" s="65"/>
      <c r="BH1463" s="65"/>
      <c r="BI1463" s="65"/>
      <c r="BJ1463" s="65"/>
      <c r="BK1463" s="65"/>
      <c r="BL1463" s="65"/>
    </row>
    <row r="1464" spans="3:64">
      <c r="C1464" s="8"/>
      <c r="D1464" s="8"/>
      <c r="AA1464" s="65"/>
      <c r="AB1464" s="65"/>
      <c r="AC1464" s="65"/>
      <c r="AD1464" s="65"/>
      <c r="AE1464" s="65"/>
      <c r="AG1464" s="93"/>
      <c r="AN1464" s="65"/>
      <c r="AO1464" s="65"/>
      <c r="AP1464" s="65"/>
      <c r="AQ1464" s="65"/>
      <c r="AR1464" s="65"/>
      <c r="AS1464" s="65"/>
      <c r="AT1464" s="65"/>
      <c r="AU1464" s="65"/>
      <c r="AV1464" s="65"/>
    </row>
    <row r="1465" spans="3:64">
      <c r="C1465" s="8"/>
      <c r="D1465" s="8"/>
      <c r="AA1465" s="65"/>
      <c r="AB1465" s="65"/>
      <c r="AC1465" s="65"/>
      <c r="AD1465" s="65"/>
      <c r="AE1465" s="65"/>
      <c r="AG1465" s="93"/>
      <c r="AN1465" s="65"/>
      <c r="AO1465" s="65"/>
      <c r="AP1465" s="65"/>
      <c r="AQ1465" s="65"/>
      <c r="AR1465" s="65"/>
      <c r="AS1465" s="65"/>
      <c r="AT1465" s="65"/>
      <c r="AU1465" s="65"/>
      <c r="AV1465" s="65"/>
    </row>
    <row r="1466" spans="3:64">
      <c r="C1466" s="8"/>
      <c r="D1466" s="8"/>
      <c r="AA1466" s="65"/>
      <c r="AB1466" s="65"/>
      <c r="AC1466" s="65"/>
      <c r="AD1466" s="65"/>
      <c r="AE1466" s="65"/>
      <c r="AG1466" s="93"/>
      <c r="AN1466" s="65"/>
      <c r="AO1466" s="65"/>
      <c r="AP1466" s="65"/>
      <c r="AQ1466" s="65"/>
      <c r="AR1466" s="65"/>
      <c r="AS1466" s="65"/>
      <c r="AT1466" s="65"/>
      <c r="AU1466" s="65"/>
      <c r="AV1466" s="65"/>
    </row>
    <row r="1467" spans="3:64">
      <c r="C1467" s="8"/>
      <c r="D1467" s="8"/>
      <c r="AA1467" s="65"/>
      <c r="AB1467" s="65"/>
      <c r="AC1467" s="65"/>
      <c r="AD1467" s="65"/>
      <c r="AE1467" s="65"/>
      <c r="AG1467" s="93"/>
      <c r="AN1467" s="65"/>
      <c r="AO1467" s="65"/>
      <c r="AP1467" s="65"/>
      <c r="AQ1467" s="65"/>
      <c r="AR1467" s="65"/>
      <c r="AS1467" s="65"/>
      <c r="AT1467" s="65"/>
      <c r="AU1467" s="65"/>
      <c r="AV1467" s="65"/>
      <c r="AW1467" s="65"/>
      <c r="AX1467" s="65"/>
      <c r="AY1467" s="65"/>
      <c r="AZ1467" s="65"/>
      <c r="BA1467" s="65"/>
      <c r="BB1467" s="65"/>
      <c r="BC1467" s="65"/>
      <c r="BD1467" s="65"/>
      <c r="BE1467" s="65"/>
      <c r="BF1467" s="65"/>
      <c r="BG1467" s="65"/>
      <c r="BH1467" s="65"/>
      <c r="BI1467" s="65"/>
      <c r="BJ1467" s="65"/>
      <c r="BK1467" s="65"/>
      <c r="BL1467" s="65"/>
    </row>
    <row r="1468" spans="3:64">
      <c r="C1468" s="8"/>
      <c r="D1468" s="8"/>
      <c r="AA1468" s="65"/>
      <c r="AB1468" s="65"/>
      <c r="AC1468" s="65"/>
      <c r="AD1468" s="65"/>
      <c r="AE1468" s="65"/>
      <c r="AG1468" s="93"/>
      <c r="AN1468" s="65"/>
      <c r="AO1468" s="65"/>
      <c r="AP1468" s="65"/>
      <c r="AQ1468" s="65"/>
      <c r="AR1468" s="65"/>
      <c r="AS1468" s="65"/>
      <c r="AT1468" s="65"/>
      <c r="AU1468" s="65"/>
      <c r="AV1468" s="65"/>
      <c r="AW1468" s="65"/>
      <c r="AX1468" s="65"/>
      <c r="AY1468" s="65"/>
      <c r="AZ1468" s="65"/>
      <c r="BA1468" s="65"/>
      <c r="BB1468" s="65"/>
      <c r="BC1468" s="65"/>
      <c r="BD1468" s="65"/>
      <c r="BE1468" s="65"/>
      <c r="BF1468" s="65"/>
      <c r="BG1468" s="65"/>
      <c r="BH1468" s="65"/>
      <c r="BI1468" s="65"/>
      <c r="BJ1468" s="65"/>
      <c r="BK1468" s="65"/>
      <c r="BL1468" s="65"/>
    </row>
    <row r="1469" spans="3:64">
      <c r="C1469" s="8"/>
      <c r="D1469" s="8"/>
      <c r="AA1469" s="65"/>
      <c r="AB1469" s="65"/>
      <c r="AC1469" s="65"/>
      <c r="AD1469" s="65"/>
      <c r="AE1469" s="65"/>
      <c r="AG1469" s="93"/>
      <c r="AN1469" s="65"/>
      <c r="AO1469" s="65"/>
      <c r="AP1469" s="65"/>
      <c r="AQ1469" s="65"/>
      <c r="AR1469" s="65"/>
      <c r="AS1469" s="65"/>
      <c r="AT1469" s="65"/>
      <c r="AU1469" s="65"/>
    </row>
    <row r="1470" spans="3:64">
      <c r="C1470" s="8"/>
      <c r="D1470" s="8"/>
      <c r="AA1470" s="65"/>
      <c r="AB1470" s="65"/>
      <c r="AC1470" s="65"/>
      <c r="AD1470" s="65"/>
      <c r="AE1470" s="65"/>
      <c r="AG1470" s="93"/>
      <c r="AN1470" s="65"/>
      <c r="AO1470" s="65"/>
      <c r="AP1470" s="65"/>
      <c r="AQ1470" s="65"/>
      <c r="AR1470" s="65"/>
      <c r="AS1470" s="65"/>
      <c r="AT1470" s="65"/>
      <c r="AU1470" s="65"/>
      <c r="AV1470" s="65"/>
      <c r="AW1470" s="65"/>
      <c r="AX1470" s="65"/>
      <c r="AY1470" s="65"/>
      <c r="AZ1470" s="65"/>
      <c r="BA1470" s="65"/>
      <c r="BB1470" s="65"/>
      <c r="BC1470" s="65"/>
      <c r="BD1470" s="65"/>
      <c r="BE1470" s="65"/>
      <c r="BF1470" s="65"/>
      <c r="BG1470" s="65"/>
      <c r="BH1470" s="65"/>
      <c r="BI1470" s="65"/>
      <c r="BJ1470" s="65"/>
      <c r="BK1470" s="65"/>
      <c r="BL1470" s="65"/>
    </row>
    <row r="1471" spans="3:64">
      <c r="C1471" s="8"/>
      <c r="D1471" s="8"/>
      <c r="AA1471" s="65"/>
      <c r="AB1471" s="65"/>
      <c r="AC1471" s="65"/>
      <c r="AD1471" s="65"/>
      <c r="AE1471" s="65"/>
      <c r="AG1471" s="93"/>
      <c r="AN1471" s="65"/>
      <c r="AO1471" s="65"/>
      <c r="AP1471" s="65"/>
      <c r="AQ1471" s="65"/>
      <c r="AR1471" s="65"/>
      <c r="AS1471" s="65"/>
      <c r="AT1471" s="65"/>
      <c r="AU1471" s="65"/>
      <c r="AV1471" s="65"/>
    </row>
    <row r="1472" spans="3:64">
      <c r="C1472" s="8"/>
      <c r="D1472" s="8"/>
      <c r="AA1472" s="65"/>
      <c r="AB1472" s="65"/>
      <c r="AC1472" s="65"/>
      <c r="AD1472" s="65"/>
      <c r="AE1472" s="65"/>
      <c r="AG1472" s="93"/>
      <c r="AN1472" s="65"/>
      <c r="AO1472" s="65"/>
      <c r="AP1472" s="65"/>
      <c r="AQ1472" s="65"/>
      <c r="AR1472" s="65"/>
      <c r="AS1472" s="65"/>
      <c r="AT1472" s="65"/>
      <c r="AU1472" s="65"/>
      <c r="AV1472" s="65"/>
    </row>
    <row r="1473" spans="3:64">
      <c r="C1473" s="8"/>
      <c r="D1473" s="8"/>
      <c r="AA1473" s="65"/>
      <c r="AB1473" s="65"/>
      <c r="AC1473" s="65"/>
      <c r="AD1473" s="65"/>
      <c r="AE1473" s="65"/>
      <c r="AG1473" s="93"/>
      <c r="AN1473" s="65"/>
      <c r="AO1473" s="65"/>
      <c r="AP1473" s="65"/>
      <c r="AQ1473" s="65"/>
      <c r="AR1473" s="65"/>
      <c r="AS1473" s="65"/>
      <c r="AT1473" s="65"/>
      <c r="AU1473" s="65"/>
    </row>
    <row r="1474" spans="3:64">
      <c r="C1474" s="8"/>
      <c r="D1474" s="8"/>
      <c r="AA1474" s="65"/>
      <c r="AB1474" s="65"/>
      <c r="AC1474" s="65"/>
      <c r="AD1474" s="65"/>
      <c r="AE1474" s="65"/>
      <c r="AG1474" s="93"/>
      <c r="AN1474" s="65"/>
      <c r="AO1474" s="65"/>
      <c r="AP1474" s="65"/>
      <c r="AQ1474" s="65"/>
      <c r="AR1474" s="65"/>
      <c r="AS1474" s="65"/>
      <c r="AT1474" s="65"/>
      <c r="AU1474" s="65"/>
      <c r="AV1474" s="65"/>
      <c r="AX1474" s="65"/>
      <c r="AY1474" s="65"/>
      <c r="AZ1474" s="65"/>
      <c r="BA1474" s="65"/>
      <c r="BB1474" s="65"/>
      <c r="BC1474" s="65"/>
      <c r="BD1474" s="65"/>
      <c r="BE1474" s="65"/>
      <c r="BF1474" s="65"/>
      <c r="BG1474" s="65"/>
      <c r="BH1474" s="65"/>
      <c r="BI1474" s="65"/>
      <c r="BJ1474" s="65"/>
      <c r="BK1474" s="65"/>
      <c r="BL1474" s="65"/>
    </row>
    <row r="1475" spans="3:64">
      <c r="C1475" s="8"/>
      <c r="D1475" s="8"/>
      <c r="AA1475" s="65"/>
      <c r="AB1475" s="65"/>
      <c r="AC1475" s="65"/>
      <c r="AD1475" s="65"/>
      <c r="AE1475" s="65"/>
      <c r="AG1475" s="93"/>
      <c r="AN1475" s="65"/>
      <c r="AO1475" s="65"/>
      <c r="AP1475" s="65"/>
      <c r="AQ1475" s="65"/>
      <c r="AR1475" s="65"/>
      <c r="AS1475" s="65"/>
      <c r="AT1475" s="65"/>
      <c r="AU1475" s="65"/>
      <c r="AV1475" s="65"/>
      <c r="AX1475" s="65"/>
    </row>
    <row r="1476" spans="3:64">
      <c r="C1476" s="8"/>
      <c r="D1476" s="8"/>
      <c r="AA1476" s="65"/>
      <c r="AB1476" s="65"/>
      <c r="AC1476" s="65"/>
      <c r="AD1476" s="65"/>
      <c r="AE1476" s="65"/>
      <c r="AG1476" s="93"/>
      <c r="AN1476" s="65"/>
      <c r="AO1476" s="65"/>
      <c r="AP1476" s="65"/>
      <c r="AQ1476" s="65"/>
      <c r="AR1476" s="65"/>
      <c r="AS1476" s="65"/>
      <c r="AT1476" s="65"/>
      <c r="AU1476" s="65"/>
      <c r="AV1476" s="65"/>
      <c r="AX1476" s="65"/>
    </row>
    <row r="1477" spans="3:64">
      <c r="C1477" s="8"/>
      <c r="D1477" s="8"/>
      <c r="AA1477" s="65"/>
      <c r="AB1477" s="65"/>
      <c r="AC1477" s="65"/>
      <c r="AD1477" s="65"/>
      <c r="AE1477" s="65"/>
      <c r="AG1477" s="93"/>
      <c r="AN1477" s="65"/>
      <c r="AO1477" s="65"/>
      <c r="AP1477" s="65"/>
      <c r="AQ1477" s="65"/>
      <c r="AR1477" s="65"/>
      <c r="AS1477" s="65"/>
      <c r="AT1477" s="65"/>
      <c r="AU1477" s="65"/>
      <c r="AV1477" s="65"/>
      <c r="AW1477" s="65"/>
      <c r="AX1477" s="65"/>
      <c r="AY1477" s="65"/>
      <c r="AZ1477" s="65"/>
      <c r="BA1477" s="65"/>
      <c r="BB1477" s="65"/>
      <c r="BC1477" s="65"/>
      <c r="BD1477" s="65"/>
      <c r="BE1477" s="65"/>
      <c r="BF1477" s="65"/>
      <c r="BG1477" s="65"/>
      <c r="BH1477" s="65"/>
      <c r="BI1477" s="65"/>
      <c r="BJ1477" s="65"/>
      <c r="BK1477" s="65"/>
      <c r="BL1477" s="65"/>
    </row>
    <row r="1478" spans="3:64">
      <c r="C1478" s="8"/>
      <c r="D1478" s="8"/>
      <c r="AA1478" s="65"/>
      <c r="AB1478" s="65"/>
      <c r="AC1478" s="65"/>
      <c r="AD1478" s="65"/>
      <c r="AE1478" s="65"/>
      <c r="AG1478" s="93"/>
      <c r="AN1478" s="65"/>
      <c r="AO1478" s="65"/>
      <c r="AP1478" s="65"/>
      <c r="AQ1478" s="65"/>
      <c r="AR1478" s="65"/>
      <c r="AS1478" s="65"/>
      <c r="AT1478" s="65"/>
      <c r="AU1478" s="65"/>
      <c r="AV1478" s="65"/>
      <c r="AW1478" s="65"/>
      <c r="AX1478" s="65"/>
      <c r="AY1478" s="65"/>
      <c r="AZ1478" s="65"/>
      <c r="BA1478" s="65"/>
      <c r="BB1478" s="65"/>
      <c r="BC1478" s="65"/>
      <c r="BD1478" s="65"/>
      <c r="BE1478" s="65"/>
      <c r="BF1478" s="65"/>
      <c r="BG1478" s="65"/>
      <c r="BH1478" s="65"/>
      <c r="BI1478" s="65"/>
      <c r="BJ1478" s="65"/>
      <c r="BK1478" s="65"/>
      <c r="BL1478" s="65"/>
    </row>
    <row r="1479" spans="3:64">
      <c r="C1479" s="8"/>
      <c r="D1479" s="8"/>
      <c r="AA1479" s="65"/>
      <c r="AB1479" s="65"/>
      <c r="AC1479" s="65"/>
      <c r="AD1479" s="65"/>
      <c r="AE1479" s="65"/>
      <c r="AG1479" s="93"/>
      <c r="AN1479" s="65"/>
      <c r="AO1479" s="65"/>
      <c r="AP1479" s="65"/>
      <c r="AQ1479" s="65"/>
      <c r="AR1479" s="65"/>
      <c r="AS1479" s="65"/>
      <c r="AT1479" s="65"/>
      <c r="AU1479" s="65"/>
      <c r="AV1479" s="65"/>
      <c r="AW1479" s="65"/>
      <c r="AX1479" s="65"/>
      <c r="AY1479" s="65"/>
      <c r="AZ1479" s="65"/>
      <c r="BA1479" s="65"/>
      <c r="BB1479" s="65"/>
      <c r="BC1479" s="65"/>
      <c r="BD1479" s="65"/>
      <c r="BE1479" s="65"/>
      <c r="BF1479" s="65"/>
      <c r="BG1479" s="65"/>
      <c r="BH1479" s="65"/>
      <c r="BI1479" s="65"/>
      <c r="BJ1479" s="65"/>
      <c r="BK1479" s="65"/>
      <c r="BL1479" s="65"/>
    </row>
    <row r="1480" spans="3:64">
      <c r="C1480" s="8"/>
      <c r="D1480" s="8"/>
      <c r="AA1480" s="65"/>
      <c r="AB1480" s="65"/>
      <c r="AC1480" s="65"/>
      <c r="AD1480" s="65"/>
      <c r="AE1480" s="65"/>
      <c r="AG1480" s="93"/>
      <c r="AN1480" s="65"/>
      <c r="AO1480" s="65"/>
      <c r="AP1480" s="65"/>
      <c r="AQ1480" s="65"/>
      <c r="AR1480" s="65"/>
      <c r="AS1480" s="65"/>
      <c r="AT1480" s="65"/>
      <c r="AU1480" s="65"/>
      <c r="AV1480" s="65"/>
      <c r="AW1480" s="65"/>
      <c r="AX1480" s="65"/>
      <c r="AY1480" s="65"/>
      <c r="AZ1480" s="65"/>
      <c r="BA1480" s="65"/>
      <c r="BB1480" s="65"/>
      <c r="BC1480" s="65"/>
      <c r="BD1480" s="65"/>
      <c r="BE1480" s="65"/>
      <c r="BF1480" s="65"/>
      <c r="BG1480" s="65"/>
      <c r="BH1480" s="65"/>
      <c r="BI1480" s="65"/>
      <c r="BJ1480" s="65"/>
      <c r="BK1480" s="65"/>
      <c r="BL1480" s="65"/>
    </row>
    <row r="1481" spans="3:64">
      <c r="C1481" s="8"/>
      <c r="D1481" s="8"/>
      <c r="AA1481" s="65"/>
      <c r="AB1481" s="65"/>
      <c r="AC1481" s="65"/>
      <c r="AD1481" s="65"/>
      <c r="AE1481" s="65"/>
      <c r="AG1481" s="93"/>
      <c r="AN1481" s="65"/>
      <c r="AO1481" s="65"/>
      <c r="AP1481" s="65"/>
      <c r="AQ1481" s="65"/>
      <c r="AR1481" s="65"/>
      <c r="AS1481" s="65"/>
      <c r="AT1481" s="65"/>
      <c r="AU1481" s="65"/>
      <c r="AV1481" s="65"/>
    </row>
    <row r="1482" spans="3:64">
      <c r="C1482" s="8"/>
      <c r="D1482" s="8"/>
      <c r="AA1482" s="65"/>
      <c r="AB1482" s="65"/>
      <c r="AC1482" s="65"/>
      <c r="AD1482" s="65"/>
      <c r="AE1482" s="65"/>
      <c r="AG1482" s="93"/>
      <c r="AN1482" s="65"/>
      <c r="AO1482" s="65"/>
      <c r="AP1482" s="65"/>
      <c r="AQ1482" s="65"/>
      <c r="AR1482" s="65"/>
      <c r="AS1482" s="65"/>
      <c r="AT1482" s="65"/>
      <c r="AU1482" s="65"/>
    </row>
    <row r="1483" spans="3:64">
      <c r="C1483" s="8"/>
      <c r="D1483" s="8"/>
      <c r="AA1483" s="65"/>
      <c r="AB1483" s="65"/>
      <c r="AC1483" s="65"/>
      <c r="AD1483" s="65"/>
      <c r="AE1483" s="65"/>
      <c r="AG1483" s="93"/>
      <c r="AN1483" s="65"/>
      <c r="AO1483" s="65"/>
      <c r="AP1483" s="65"/>
      <c r="AQ1483" s="65"/>
      <c r="AR1483" s="65"/>
      <c r="AS1483" s="65"/>
      <c r="AT1483" s="65"/>
      <c r="AU1483" s="65"/>
    </row>
    <row r="1484" spans="3:64">
      <c r="C1484" s="8"/>
      <c r="D1484" s="8"/>
      <c r="AA1484" s="65"/>
      <c r="AB1484" s="65"/>
      <c r="AC1484" s="65"/>
      <c r="AD1484" s="65"/>
      <c r="AE1484" s="65"/>
      <c r="AG1484" s="93"/>
      <c r="AN1484" s="65"/>
      <c r="AO1484" s="65"/>
      <c r="AP1484" s="65"/>
      <c r="AQ1484" s="65"/>
      <c r="AR1484" s="65"/>
      <c r="AS1484" s="65"/>
      <c r="AT1484" s="65"/>
      <c r="AU1484" s="65"/>
      <c r="AV1484" s="65"/>
    </row>
    <row r="1485" spans="3:64">
      <c r="C1485" s="8"/>
      <c r="D1485" s="8"/>
      <c r="AA1485" s="65"/>
      <c r="AB1485" s="65"/>
      <c r="AC1485" s="65"/>
      <c r="AD1485" s="65"/>
      <c r="AE1485" s="65"/>
      <c r="AG1485" s="93"/>
      <c r="AN1485" s="65"/>
      <c r="AO1485" s="65"/>
      <c r="AP1485" s="65"/>
      <c r="AQ1485" s="65"/>
      <c r="AR1485" s="65"/>
      <c r="AS1485" s="65"/>
      <c r="AT1485" s="65"/>
      <c r="AU1485" s="65"/>
      <c r="AV1485" s="65"/>
      <c r="AW1485" s="65"/>
      <c r="AX1485" s="65"/>
      <c r="AY1485" s="65"/>
      <c r="AZ1485" s="65"/>
      <c r="BA1485" s="65"/>
      <c r="BB1485" s="65"/>
      <c r="BC1485" s="65"/>
      <c r="BD1485" s="65"/>
      <c r="BE1485" s="65"/>
      <c r="BF1485" s="65"/>
      <c r="BG1485" s="65"/>
      <c r="BH1485" s="65"/>
      <c r="BI1485" s="65"/>
      <c r="BJ1485" s="65"/>
      <c r="BK1485" s="65"/>
      <c r="BL1485" s="65"/>
    </row>
    <row r="1486" spans="3:64">
      <c r="C1486" s="8"/>
      <c r="D1486" s="8"/>
      <c r="AA1486" s="65"/>
      <c r="AB1486" s="65"/>
      <c r="AC1486" s="65"/>
      <c r="AD1486" s="65"/>
      <c r="AE1486" s="65"/>
      <c r="AG1486" s="93"/>
      <c r="AN1486" s="65"/>
      <c r="AO1486" s="65"/>
      <c r="AP1486" s="65"/>
      <c r="AQ1486" s="65"/>
      <c r="AR1486" s="65"/>
      <c r="AS1486" s="65"/>
      <c r="AT1486" s="65"/>
      <c r="AU1486" s="65"/>
      <c r="AV1486" s="65"/>
      <c r="AW1486" s="65"/>
      <c r="AX1486" s="65"/>
      <c r="AY1486" s="65"/>
      <c r="AZ1486" s="65"/>
      <c r="BA1486" s="65"/>
      <c r="BB1486" s="65"/>
      <c r="BC1486" s="65"/>
      <c r="BD1486" s="65"/>
      <c r="BE1486" s="65"/>
      <c r="BF1486" s="65"/>
      <c r="BG1486" s="65"/>
      <c r="BH1486" s="65"/>
      <c r="BI1486" s="65"/>
      <c r="BJ1486" s="65"/>
      <c r="BK1486" s="65"/>
      <c r="BL1486" s="65"/>
    </row>
    <row r="1487" spans="3:64">
      <c r="C1487" s="8"/>
      <c r="D1487" s="8"/>
      <c r="AA1487" s="65"/>
      <c r="AB1487" s="65"/>
      <c r="AC1487" s="65"/>
      <c r="AD1487" s="65"/>
      <c r="AE1487" s="65"/>
      <c r="AG1487" s="93"/>
      <c r="AN1487" s="65"/>
      <c r="AO1487" s="65"/>
      <c r="AP1487" s="65"/>
      <c r="AQ1487" s="65"/>
      <c r="AR1487" s="65"/>
      <c r="AS1487" s="65"/>
      <c r="AT1487" s="65"/>
      <c r="AU1487" s="65"/>
    </row>
    <row r="1488" spans="3:64">
      <c r="C1488" s="8"/>
      <c r="D1488" s="8"/>
      <c r="AA1488" s="65"/>
      <c r="AB1488" s="65"/>
      <c r="AC1488" s="65"/>
      <c r="AD1488" s="65"/>
      <c r="AE1488" s="65"/>
      <c r="AG1488" s="93"/>
      <c r="AN1488" s="65"/>
      <c r="AO1488" s="65"/>
      <c r="AP1488" s="65"/>
      <c r="AQ1488" s="65"/>
      <c r="AR1488" s="65"/>
      <c r="AS1488" s="65"/>
      <c r="AT1488" s="65"/>
      <c r="AU1488" s="65"/>
      <c r="AV1488" s="65"/>
      <c r="AX1488" s="65"/>
    </row>
    <row r="1489" spans="3:64">
      <c r="C1489" s="8"/>
      <c r="D1489" s="8"/>
      <c r="AA1489" s="65"/>
      <c r="AB1489" s="65"/>
      <c r="AC1489" s="65"/>
      <c r="AD1489" s="65"/>
      <c r="AE1489" s="65"/>
      <c r="AG1489" s="93"/>
      <c r="AN1489" s="65"/>
      <c r="AO1489" s="65"/>
      <c r="AP1489" s="65"/>
      <c r="AQ1489" s="65"/>
      <c r="AR1489" s="65"/>
      <c r="AS1489" s="65"/>
      <c r="AT1489" s="65"/>
      <c r="AU1489" s="65"/>
      <c r="AV1489" s="65"/>
    </row>
    <row r="1490" spans="3:64">
      <c r="C1490" s="8"/>
      <c r="D1490" s="8"/>
      <c r="AA1490" s="65"/>
      <c r="AB1490" s="65"/>
      <c r="AC1490" s="65"/>
      <c r="AD1490" s="65"/>
      <c r="AE1490" s="65"/>
      <c r="AG1490" s="93"/>
      <c r="AN1490" s="65"/>
      <c r="AO1490" s="65"/>
      <c r="AP1490" s="65"/>
      <c r="AQ1490" s="65"/>
      <c r="AR1490" s="65"/>
      <c r="AS1490" s="65"/>
      <c r="AT1490" s="65"/>
      <c r="AU1490" s="65"/>
    </row>
    <row r="1491" spans="3:64">
      <c r="C1491" s="8"/>
      <c r="D1491" s="8"/>
      <c r="AA1491" s="65"/>
      <c r="AB1491" s="65"/>
      <c r="AC1491" s="65"/>
      <c r="AD1491" s="65"/>
      <c r="AE1491" s="65"/>
      <c r="AG1491" s="93"/>
      <c r="AN1491" s="65"/>
      <c r="AO1491" s="65"/>
      <c r="AP1491" s="65"/>
      <c r="AQ1491" s="65"/>
      <c r="AR1491" s="65"/>
      <c r="AS1491" s="65"/>
      <c r="AT1491" s="65"/>
      <c r="AU1491" s="65"/>
    </row>
    <row r="1492" spans="3:64">
      <c r="C1492" s="8"/>
      <c r="D1492" s="8"/>
      <c r="AA1492" s="65"/>
      <c r="AB1492" s="65"/>
      <c r="AC1492" s="65"/>
      <c r="AD1492" s="65"/>
      <c r="AE1492" s="65"/>
      <c r="AG1492" s="93"/>
      <c r="AN1492" s="65"/>
      <c r="AO1492" s="65"/>
      <c r="AP1492" s="65"/>
      <c r="AQ1492" s="65"/>
      <c r="AR1492" s="65"/>
      <c r="AS1492" s="65"/>
      <c r="AT1492" s="65"/>
      <c r="AU1492" s="65"/>
    </row>
    <row r="1493" spans="3:64">
      <c r="C1493" s="8"/>
      <c r="D1493" s="8"/>
      <c r="AA1493" s="65"/>
      <c r="AB1493" s="65"/>
      <c r="AC1493" s="65"/>
      <c r="AD1493" s="65"/>
      <c r="AE1493" s="65"/>
      <c r="AG1493" s="93"/>
      <c r="AN1493" s="65"/>
      <c r="AO1493" s="65"/>
      <c r="AP1493" s="65"/>
      <c r="AQ1493" s="65"/>
      <c r="AR1493" s="65"/>
      <c r="AS1493" s="65"/>
      <c r="AT1493" s="65"/>
      <c r="AU1493" s="65"/>
    </row>
    <row r="1494" spans="3:64">
      <c r="C1494" s="8"/>
      <c r="D1494" s="8"/>
      <c r="AA1494" s="65"/>
      <c r="AB1494" s="65"/>
      <c r="AC1494" s="65"/>
      <c r="AD1494" s="65"/>
      <c r="AE1494" s="65"/>
      <c r="AG1494" s="93"/>
      <c r="AN1494" s="65"/>
      <c r="AO1494" s="65"/>
      <c r="AP1494" s="65"/>
      <c r="AQ1494" s="65"/>
      <c r="AR1494" s="65"/>
      <c r="AS1494" s="65"/>
      <c r="AT1494" s="65"/>
      <c r="AU1494" s="65"/>
      <c r="AV1494" s="65"/>
      <c r="AW1494" s="65"/>
      <c r="AX1494" s="65"/>
      <c r="AY1494" s="65"/>
      <c r="AZ1494" s="65"/>
      <c r="BA1494" s="65"/>
      <c r="BB1494" s="65"/>
      <c r="BC1494" s="65"/>
      <c r="BD1494" s="65"/>
      <c r="BE1494" s="65"/>
      <c r="BF1494" s="65"/>
      <c r="BG1494" s="65"/>
      <c r="BH1494" s="65"/>
      <c r="BI1494" s="65"/>
      <c r="BJ1494" s="65"/>
      <c r="BK1494" s="65"/>
      <c r="BL1494" s="65"/>
    </row>
    <row r="1495" spans="3:64">
      <c r="C1495" s="8"/>
      <c r="D1495" s="8"/>
      <c r="AA1495" s="65"/>
      <c r="AB1495" s="65"/>
      <c r="AC1495" s="65"/>
      <c r="AD1495" s="65"/>
      <c r="AE1495" s="65"/>
      <c r="AG1495" s="93"/>
      <c r="AN1495" s="65"/>
      <c r="AO1495" s="65"/>
      <c r="AP1495" s="65"/>
      <c r="AQ1495" s="65"/>
      <c r="AR1495" s="65"/>
      <c r="AS1495" s="65"/>
      <c r="AT1495" s="65"/>
      <c r="AU1495" s="65"/>
    </row>
    <row r="1496" spans="3:64">
      <c r="C1496" s="8"/>
      <c r="D1496" s="8"/>
      <c r="AA1496" s="65"/>
      <c r="AB1496" s="65"/>
      <c r="AC1496" s="65"/>
      <c r="AD1496" s="65"/>
      <c r="AE1496" s="65"/>
      <c r="AG1496" s="93"/>
      <c r="AN1496" s="65"/>
      <c r="AO1496" s="65"/>
      <c r="AP1496" s="65"/>
      <c r="AQ1496" s="65"/>
      <c r="AR1496" s="65"/>
      <c r="AS1496" s="65"/>
      <c r="AT1496" s="65"/>
      <c r="AU1496" s="65"/>
      <c r="AV1496" s="65"/>
      <c r="AW1496" s="65"/>
      <c r="AX1496" s="65"/>
      <c r="AY1496" s="65"/>
      <c r="AZ1496" s="65"/>
      <c r="BA1496" s="65"/>
      <c r="BB1496" s="65"/>
      <c r="BC1496" s="65"/>
      <c r="BD1496" s="65"/>
      <c r="BE1496" s="65"/>
      <c r="BF1496" s="65"/>
      <c r="BG1496" s="65"/>
      <c r="BH1496" s="65"/>
      <c r="BI1496" s="65"/>
      <c r="BJ1496" s="65"/>
      <c r="BK1496" s="65"/>
      <c r="BL1496" s="65"/>
    </row>
    <row r="1497" spans="3:64">
      <c r="C1497" s="8"/>
      <c r="D1497" s="8"/>
      <c r="AA1497" s="65"/>
      <c r="AB1497" s="65"/>
      <c r="AC1497" s="65"/>
      <c r="AD1497" s="65"/>
      <c r="AE1497" s="65"/>
      <c r="AG1497" s="93"/>
      <c r="AN1497" s="65"/>
      <c r="AO1497" s="65"/>
      <c r="AP1497" s="65"/>
      <c r="AQ1497" s="65"/>
      <c r="AR1497" s="65"/>
      <c r="AS1497" s="65"/>
      <c r="AT1497" s="65"/>
      <c r="AU1497" s="65"/>
      <c r="AV1497" s="65"/>
      <c r="AX1497" s="65"/>
    </row>
    <row r="1498" spans="3:64">
      <c r="C1498" s="8"/>
      <c r="D1498" s="8"/>
      <c r="AA1498" s="65"/>
      <c r="AB1498" s="65"/>
      <c r="AC1498" s="65"/>
      <c r="AD1498" s="65"/>
      <c r="AE1498" s="65"/>
      <c r="AG1498" s="93"/>
      <c r="AN1498" s="65"/>
      <c r="AO1498" s="65"/>
      <c r="AP1498" s="65"/>
      <c r="AQ1498" s="65"/>
      <c r="AR1498" s="65"/>
      <c r="AS1498" s="65"/>
      <c r="AT1498" s="65"/>
      <c r="AU1498" s="65"/>
      <c r="AV1498" s="65"/>
    </row>
    <row r="1499" spans="3:64">
      <c r="C1499" s="8"/>
      <c r="D1499" s="8"/>
      <c r="AA1499" s="65"/>
      <c r="AB1499" s="65"/>
      <c r="AC1499" s="65"/>
      <c r="AD1499" s="65"/>
      <c r="AE1499" s="65"/>
      <c r="AG1499" s="93"/>
      <c r="AN1499" s="65"/>
      <c r="AO1499" s="65"/>
      <c r="AP1499" s="65"/>
      <c r="AQ1499" s="65"/>
      <c r="AR1499" s="65"/>
      <c r="AS1499" s="65"/>
      <c r="AT1499" s="65"/>
      <c r="AU1499" s="65"/>
      <c r="AV1499" s="65"/>
    </row>
    <row r="1500" spans="3:64">
      <c r="C1500" s="8"/>
      <c r="D1500" s="8"/>
      <c r="AA1500" s="65"/>
      <c r="AB1500" s="65"/>
      <c r="AC1500" s="65"/>
      <c r="AD1500" s="65"/>
      <c r="AE1500" s="65"/>
      <c r="AG1500" s="93"/>
      <c r="AN1500" s="65"/>
      <c r="AO1500" s="65"/>
      <c r="AP1500" s="65"/>
      <c r="AQ1500" s="65"/>
      <c r="AR1500" s="65"/>
      <c r="AS1500" s="65"/>
      <c r="AT1500" s="65"/>
      <c r="AU1500" s="65"/>
      <c r="AV1500" s="65"/>
      <c r="AX1500" s="65"/>
    </row>
    <row r="1501" spans="3:64">
      <c r="C1501" s="8"/>
      <c r="D1501" s="8"/>
      <c r="AA1501" s="65"/>
      <c r="AB1501" s="65"/>
      <c r="AC1501" s="65"/>
      <c r="AD1501" s="65"/>
      <c r="AE1501" s="65"/>
      <c r="AG1501" s="93"/>
      <c r="AN1501" s="65"/>
      <c r="AO1501" s="65"/>
      <c r="AP1501" s="65"/>
      <c r="AQ1501" s="65"/>
      <c r="AR1501" s="65"/>
      <c r="AS1501" s="65"/>
      <c r="AT1501" s="65"/>
      <c r="AU1501" s="65"/>
      <c r="AV1501" s="65"/>
      <c r="AW1501" s="65"/>
      <c r="AX1501" s="65"/>
      <c r="AY1501" s="65"/>
      <c r="AZ1501" s="65"/>
      <c r="BA1501" s="65"/>
      <c r="BB1501" s="65"/>
      <c r="BC1501" s="65"/>
      <c r="BD1501" s="65"/>
      <c r="BE1501" s="65"/>
      <c r="BF1501" s="65"/>
      <c r="BG1501" s="65"/>
      <c r="BH1501" s="65"/>
      <c r="BI1501" s="65"/>
      <c r="BJ1501" s="65"/>
      <c r="BK1501" s="65"/>
      <c r="BL1501" s="65"/>
    </row>
    <row r="1502" spans="3:64">
      <c r="C1502" s="8"/>
      <c r="D1502" s="8"/>
      <c r="AA1502" s="65"/>
      <c r="AB1502" s="65"/>
      <c r="AC1502" s="65"/>
      <c r="AD1502" s="65"/>
      <c r="AE1502" s="65"/>
      <c r="AG1502" s="93"/>
      <c r="AN1502" s="65"/>
      <c r="AO1502" s="65"/>
      <c r="AP1502" s="65"/>
      <c r="AQ1502" s="65"/>
      <c r="AR1502" s="65"/>
      <c r="AS1502" s="65"/>
      <c r="AT1502" s="65"/>
      <c r="AU1502" s="65"/>
      <c r="AV1502" s="65"/>
    </row>
    <row r="1503" spans="3:64">
      <c r="C1503" s="8"/>
      <c r="D1503" s="8"/>
      <c r="AA1503" s="65"/>
      <c r="AB1503" s="65"/>
      <c r="AC1503" s="65"/>
      <c r="AD1503" s="65"/>
      <c r="AE1503" s="65"/>
      <c r="AG1503" s="93"/>
      <c r="AN1503" s="65"/>
      <c r="AO1503" s="65"/>
      <c r="AP1503" s="65"/>
      <c r="AQ1503" s="65"/>
      <c r="AR1503" s="65"/>
      <c r="AS1503" s="65"/>
      <c r="AT1503" s="65"/>
      <c r="AU1503" s="65"/>
      <c r="AV1503" s="65"/>
      <c r="AX1503" s="65"/>
    </row>
    <row r="1504" spans="3:64">
      <c r="C1504" s="8"/>
      <c r="D1504" s="8"/>
      <c r="AA1504" s="65"/>
      <c r="AB1504" s="65"/>
      <c r="AC1504" s="65"/>
      <c r="AD1504" s="65"/>
      <c r="AE1504" s="65"/>
      <c r="AG1504" s="93"/>
      <c r="AN1504" s="65"/>
      <c r="AO1504" s="65"/>
      <c r="AP1504" s="65"/>
      <c r="AQ1504" s="65"/>
      <c r="AR1504" s="65"/>
      <c r="AS1504" s="65"/>
      <c r="AT1504" s="65"/>
      <c r="AU1504" s="65"/>
      <c r="AV1504" s="65"/>
      <c r="AW1504" s="65"/>
      <c r="AX1504" s="65"/>
      <c r="AY1504" s="65"/>
      <c r="AZ1504" s="65"/>
      <c r="BA1504" s="65"/>
      <c r="BB1504" s="65"/>
      <c r="BC1504" s="65"/>
      <c r="BD1504" s="65"/>
      <c r="BE1504" s="65"/>
      <c r="BF1504" s="65"/>
      <c r="BG1504" s="65"/>
      <c r="BH1504" s="65"/>
      <c r="BI1504" s="65"/>
      <c r="BJ1504" s="65"/>
      <c r="BK1504" s="65"/>
      <c r="BL1504" s="65"/>
    </row>
    <row r="1505" spans="3:64">
      <c r="C1505" s="8"/>
      <c r="D1505" s="8"/>
      <c r="AA1505" s="65"/>
      <c r="AB1505" s="65"/>
      <c r="AC1505" s="65"/>
      <c r="AD1505" s="65"/>
      <c r="AE1505" s="65"/>
      <c r="AG1505" s="93"/>
      <c r="AN1505" s="65"/>
      <c r="AO1505" s="65"/>
      <c r="AP1505" s="65"/>
      <c r="AQ1505" s="65"/>
      <c r="AR1505" s="65"/>
      <c r="AS1505" s="65"/>
      <c r="AT1505" s="65"/>
      <c r="AU1505" s="65"/>
      <c r="AV1505" s="65"/>
    </row>
    <row r="1506" spans="3:64">
      <c r="C1506" s="8"/>
      <c r="D1506" s="8"/>
      <c r="AA1506" s="65"/>
      <c r="AB1506" s="65"/>
      <c r="AC1506" s="65"/>
      <c r="AD1506" s="65"/>
      <c r="AE1506" s="65"/>
      <c r="AG1506" s="93"/>
      <c r="AN1506" s="65"/>
      <c r="AO1506" s="65"/>
      <c r="AP1506" s="65"/>
      <c r="AQ1506" s="65"/>
      <c r="AR1506" s="65"/>
      <c r="AS1506" s="65"/>
      <c r="AT1506" s="65"/>
      <c r="AU1506" s="65"/>
      <c r="AV1506" s="65"/>
    </row>
    <row r="1507" spans="3:64">
      <c r="C1507" s="8"/>
      <c r="D1507" s="8"/>
      <c r="AA1507" s="65"/>
      <c r="AB1507" s="65"/>
      <c r="AC1507" s="65"/>
      <c r="AD1507" s="65"/>
      <c r="AE1507" s="65"/>
      <c r="AG1507" s="93"/>
      <c r="AN1507" s="65"/>
      <c r="AO1507" s="65"/>
      <c r="AP1507" s="65"/>
      <c r="AQ1507" s="65"/>
      <c r="AR1507" s="65"/>
      <c r="AS1507" s="65"/>
      <c r="AT1507" s="65"/>
      <c r="AU1507" s="65"/>
      <c r="AV1507" s="65"/>
      <c r="AX1507" s="65"/>
      <c r="AY1507" s="65"/>
      <c r="AZ1507" s="65"/>
      <c r="BA1507" s="65"/>
      <c r="BB1507" s="65"/>
      <c r="BC1507" s="65"/>
      <c r="BD1507" s="65"/>
      <c r="BE1507" s="65"/>
      <c r="BF1507" s="65"/>
      <c r="BG1507" s="65"/>
      <c r="BH1507" s="65"/>
      <c r="BI1507" s="65"/>
      <c r="BJ1507" s="65"/>
      <c r="BK1507" s="65"/>
      <c r="BL1507" s="65"/>
    </row>
    <row r="1508" spans="3:64">
      <c r="C1508" s="8"/>
      <c r="D1508" s="8"/>
      <c r="AA1508" s="65"/>
      <c r="AB1508" s="65"/>
      <c r="AC1508" s="65"/>
      <c r="AD1508" s="65"/>
      <c r="AE1508" s="65"/>
      <c r="AG1508" s="93"/>
      <c r="AN1508" s="65"/>
      <c r="AO1508" s="65"/>
      <c r="AP1508" s="65"/>
      <c r="AQ1508" s="65"/>
      <c r="AR1508" s="65"/>
      <c r="AS1508" s="65"/>
      <c r="AT1508" s="65"/>
      <c r="AU1508" s="65"/>
      <c r="AV1508" s="65"/>
    </row>
    <row r="1509" spans="3:64">
      <c r="C1509" s="8"/>
      <c r="D1509" s="8"/>
      <c r="AA1509" s="65"/>
      <c r="AB1509" s="65"/>
      <c r="AC1509" s="65"/>
      <c r="AD1509" s="65"/>
      <c r="AE1509" s="65"/>
      <c r="AG1509" s="93"/>
      <c r="AN1509" s="65"/>
      <c r="AO1509" s="65"/>
      <c r="AP1509" s="65"/>
      <c r="AQ1509" s="65"/>
      <c r="AR1509" s="65"/>
      <c r="AS1509" s="65"/>
      <c r="AT1509" s="65"/>
      <c r="AU1509" s="65"/>
      <c r="AV1509" s="65"/>
      <c r="AX1509" s="65"/>
      <c r="AY1509" s="65"/>
      <c r="AZ1509" s="65"/>
      <c r="BA1509" s="65"/>
      <c r="BB1509" s="65"/>
      <c r="BC1509" s="65"/>
      <c r="BD1509" s="65"/>
      <c r="BE1509" s="65"/>
      <c r="BF1509" s="65"/>
      <c r="BG1509" s="65"/>
      <c r="BH1509" s="65"/>
      <c r="BI1509" s="65"/>
      <c r="BJ1509" s="65"/>
      <c r="BK1509" s="65"/>
      <c r="BL1509" s="65"/>
    </row>
    <row r="1510" spans="3:64">
      <c r="C1510" s="8"/>
      <c r="D1510" s="8"/>
      <c r="AA1510" s="65"/>
      <c r="AB1510" s="65"/>
      <c r="AC1510" s="65"/>
      <c r="AD1510" s="65"/>
      <c r="AE1510" s="65"/>
      <c r="AG1510" s="93"/>
      <c r="AN1510" s="65"/>
      <c r="AO1510" s="65"/>
      <c r="AP1510" s="65"/>
      <c r="AQ1510" s="65"/>
      <c r="AR1510" s="65"/>
      <c r="AS1510" s="65"/>
      <c r="AT1510" s="65"/>
      <c r="AU1510" s="65"/>
    </row>
    <row r="1511" spans="3:64">
      <c r="C1511" s="8"/>
      <c r="D1511" s="8"/>
      <c r="AA1511" s="65"/>
      <c r="AB1511" s="65"/>
      <c r="AC1511" s="65"/>
      <c r="AD1511" s="65"/>
      <c r="AE1511" s="65"/>
      <c r="AG1511" s="93"/>
      <c r="AN1511" s="65"/>
      <c r="AO1511" s="65"/>
      <c r="AP1511" s="65"/>
      <c r="AQ1511" s="65"/>
      <c r="AR1511" s="65"/>
      <c r="AS1511" s="65"/>
      <c r="AT1511" s="65"/>
      <c r="AU1511" s="65"/>
      <c r="AV1511" s="65"/>
      <c r="AX1511" s="65"/>
    </row>
    <row r="1512" spans="3:64">
      <c r="C1512" s="8"/>
      <c r="D1512" s="8"/>
      <c r="AA1512" s="65"/>
      <c r="AB1512" s="65"/>
      <c r="AC1512" s="65"/>
      <c r="AD1512" s="65"/>
      <c r="AE1512" s="65"/>
      <c r="AG1512" s="93"/>
      <c r="AN1512" s="65"/>
      <c r="AO1512" s="65"/>
      <c r="AP1512" s="65"/>
      <c r="AQ1512" s="65"/>
      <c r="AR1512" s="65"/>
      <c r="AS1512" s="65"/>
      <c r="AT1512" s="65"/>
      <c r="AU1512" s="65"/>
    </row>
    <row r="1513" spans="3:64">
      <c r="C1513" s="8"/>
      <c r="D1513" s="8"/>
      <c r="AA1513" s="65"/>
      <c r="AB1513" s="65"/>
      <c r="AC1513" s="65"/>
      <c r="AD1513" s="65"/>
      <c r="AE1513" s="65"/>
      <c r="AG1513" s="93"/>
      <c r="AN1513" s="65"/>
      <c r="AO1513" s="65"/>
      <c r="AP1513" s="65"/>
      <c r="AQ1513" s="65"/>
      <c r="AR1513" s="65"/>
      <c r="AS1513" s="65"/>
      <c r="AT1513" s="65"/>
      <c r="AU1513" s="65"/>
      <c r="AV1513" s="65"/>
    </row>
    <row r="1514" spans="3:64">
      <c r="C1514" s="8"/>
      <c r="D1514" s="8"/>
      <c r="AA1514" s="65"/>
      <c r="AB1514" s="65"/>
      <c r="AC1514" s="65"/>
      <c r="AD1514" s="65"/>
      <c r="AE1514" s="65"/>
      <c r="AG1514" s="93"/>
      <c r="AN1514" s="65"/>
      <c r="AO1514" s="65"/>
      <c r="AP1514" s="65"/>
      <c r="AQ1514" s="65"/>
      <c r="AR1514" s="65"/>
      <c r="AS1514" s="65"/>
      <c r="AT1514" s="65"/>
      <c r="AU1514" s="65"/>
      <c r="AV1514" s="65"/>
      <c r="AW1514" s="65"/>
      <c r="AX1514" s="65"/>
      <c r="AY1514" s="65"/>
      <c r="AZ1514" s="65"/>
      <c r="BA1514" s="65"/>
      <c r="BB1514" s="65"/>
      <c r="BC1514" s="65"/>
      <c r="BD1514" s="65"/>
      <c r="BE1514" s="65"/>
      <c r="BF1514" s="65"/>
      <c r="BG1514" s="65"/>
      <c r="BH1514" s="65"/>
      <c r="BI1514" s="65"/>
      <c r="BJ1514" s="65"/>
      <c r="BK1514" s="65"/>
      <c r="BL1514" s="65"/>
    </row>
    <row r="1515" spans="3:64">
      <c r="C1515" s="8"/>
      <c r="D1515" s="8"/>
      <c r="AA1515" s="65"/>
      <c r="AB1515" s="65"/>
      <c r="AC1515" s="65"/>
      <c r="AD1515" s="65"/>
      <c r="AE1515" s="65"/>
      <c r="AG1515" s="93"/>
      <c r="AN1515" s="65"/>
      <c r="AO1515" s="65"/>
      <c r="AP1515" s="65"/>
      <c r="AQ1515" s="65"/>
      <c r="AR1515" s="65"/>
      <c r="AS1515" s="65"/>
      <c r="AT1515" s="65"/>
      <c r="AU1515" s="65"/>
    </row>
    <row r="1516" spans="3:64">
      <c r="C1516" s="8"/>
      <c r="D1516" s="8"/>
      <c r="AA1516" s="65"/>
      <c r="AB1516" s="65"/>
      <c r="AC1516" s="65"/>
      <c r="AD1516" s="65"/>
      <c r="AE1516" s="65"/>
      <c r="AG1516" s="93"/>
      <c r="AN1516" s="65"/>
      <c r="AO1516" s="65"/>
      <c r="AP1516" s="65"/>
      <c r="AQ1516" s="65"/>
      <c r="AR1516" s="65"/>
      <c r="AS1516" s="65"/>
      <c r="AT1516" s="65"/>
      <c r="AU1516" s="65"/>
      <c r="AV1516" s="65"/>
      <c r="AX1516" s="65"/>
    </row>
    <row r="1517" spans="3:64">
      <c r="C1517" s="8"/>
      <c r="D1517" s="8"/>
      <c r="AA1517" s="65"/>
      <c r="AB1517" s="65"/>
      <c r="AC1517" s="65"/>
      <c r="AD1517" s="65"/>
      <c r="AE1517" s="65"/>
      <c r="AG1517" s="93"/>
      <c r="AN1517" s="65"/>
      <c r="AO1517" s="65"/>
      <c r="AP1517" s="65"/>
      <c r="AQ1517" s="65"/>
      <c r="AR1517" s="65"/>
      <c r="AS1517" s="65"/>
      <c r="AT1517" s="65"/>
      <c r="AU1517" s="65"/>
      <c r="AV1517" s="65"/>
      <c r="AW1517" s="65"/>
      <c r="AX1517" s="65"/>
      <c r="AY1517" s="65"/>
      <c r="AZ1517" s="65"/>
      <c r="BA1517" s="65"/>
      <c r="BB1517" s="65"/>
      <c r="BC1517" s="65"/>
      <c r="BD1517" s="65"/>
      <c r="BE1517" s="65"/>
      <c r="BF1517" s="65"/>
      <c r="BG1517" s="65"/>
      <c r="BH1517" s="65"/>
      <c r="BI1517" s="65"/>
      <c r="BJ1517" s="65"/>
      <c r="BK1517" s="65"/>
      <c r="BL1517" s="65"/>
    </row>
    <row r="1518" spans="3:64">
      <c r="C1518" s="8"/>
      <c r="D1518" s="8"/>
      <c r="AA1518" s="65"/>
      <c r="AB1518" s="65"/>
      <c r="AC1518" s="65"/>
      <c r="AD1518" s="65"/>
      <c r="AE1518" s="65"/>
      <c r="AG1518" s="93"/>
      <c r="AN1518" s="65"/>
      <c r="AO1518" s="65"/>
      <c r="AP1518" s="65"/>
      <c r="AQ1518" s="65"/>
      <c r="AR1518" s="65"/>
      <c r="AS1518" s="65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/>
      <c r="BI1518" s="65"/>
      <c r="BJ1518" s="65"/>
      <c r="BK1518" s="65"/>
      <c r="BL1518" s="65"/>
    </row>
    <row r="1519" spans="3:64">
      <c r="C1519" s="8"/>
      <c r="D1519" s="8"/>
      <c r="AA1519" s="65"/>
      <c r="AB1519" s="65"/>
      <c r="AC1519" s="65"/>
      <c r="AD1519" s="65"/>
      <c r="AE1519" s="65"/>
      <c r="AG1519" s="93"/>
      <c r="AN1519" s="65"/>
      <c r="AO1519" s="65"/>
      <c r="AP1519" s="65"/>
      <c r="AQ1519" s="65"/>
      <c r="AR1519" s="65"/>
      <c r="AS1519" s="65"/>
      <c r="AT1519" s="65"/>
      <c r="AU1519" s="65"/>
      <c r="AV1519" s="65"/>
      <c r="AW1519" s="65"/>
      <c r="AX1519" s="65"/>
      <c r="AY1519" s="65"/>
      <c r="AZ1519" s="65"/>
      <c r="BA1519" s="65"/>
      <c r="BB1519" s="65"/>
      <c r="BC1519" s="65"/>
      <c r="BD1519" s="65"/>
      <c r="BE1519" s="65"/>
      <c r="BF1519" s="65"/>
      <c r="BG1519" s="65"/>
      <c r="BH1519" s="65"/>
      <c r="BI1519" s="65"/>
      <c r="BJ1519" s="65"/>
      <c r="BK1519" s="65"/>
      <c r="BL1519" s="65"/>
    </row>
    <row r="1520" spans="3:64">
      <c r="C1520" s="8"/>
      <c r="D1520" s="8"/>
      <c r="AA1520" s="65"/>
      <c r="AB1520" s="65"/>
      <c r="AC1520" s="65"/>
      <c r="AD1520" s="65"/>
      <c r="AE1520" s="65"/>
      <c r="AG1520" s="93"/>
      <c r="AN1520" s="65"/>
      <c r="AO1520" s="65"/>
      <c r="AP1520" s="65"/>
      <c r="AQ1520" s="65"/>
      <c r="AR1520" s="65"/>
      <c r="AS1520" s="65"/>
      <c r="AT1520" s="65"/>
      <c r="AU1520" s="65"/>
      <c r="AV1520" s="65"/>
    </row>
    <row r="1521" spans="3:64">
      <c r="C1521" s="8"/>
      <c r="D1521" s="8"/>
      <c r="AA1521" s="65"/>
      <c r="AB1521" s="65"/>
      <c r="AC1521" s="65"/>
      <c r="AD1521" s="65"/>
      <c r="AE1521" s="65"/>
      <c r="AG1521" s="93"/>
      <c r="AN1521" s="65"/>
      <c r="AO1521" s="65"/>
      <c r="AP1521" s="65"/>
      <c r="AQ1521" s="65"/>
      <c r="AR1521" s="65"/>
      <c r="AS1521" s="65"/>
      <c r="AT1521" s="65"/>
      <c r="AU1521" s="65"/>
      <c r="AV1521" s="65"/>
    </row>
    <row r="1522" spans="3:64">
      <c r="C1522" s="8"/>
      <c r="D1522" s="8"/>
      <c r="AA1522" s="65"/>
      <c r="AB1522" s="65"/>
      <c r="AC1522" s="65"/>
      <c r="AD1522" s="65"/>
      <c r="AE1522" s="65"/>
      <c r="AG1522" s="93"/>
      <c r="AN1522" s="65"/>
      <c r="AO1522" s="65"/>
      <c r="AP1522" s="65"/>
      <c r="AQ1522" s="65"/>
      <c r="AR1522" s="65"/>
      <c r="AS1522" s="65"/>
      <c r="AT1522" s="65"/>
      <c r="AU1522" s="65"/>
      <c r="AV1522" s="65"/>
      <c r="AX1522" s="65"/>
      <c r="AY1522" s="65"/>
      <c r="AZ1522" s="65"/>
      <c r="BA1522" s="65"/>
      <c r="BB1522" s="65"/>
      <c r="BC1522" s="65"/>
      <c r="BD1522" s="65"/>
      <c r="BE1522" s="65"/>
      <c r="BF1522" s="65"/>
      <c r="BG1522" s="65"/>
      <c r="BH1522" s="65"/>
      <c r="BI1522" s="65"/>
      <c r="BJ1522" s="65"/>
      <c r="BK1522" s="65"/>
      <c r="BL1522" s="65"/>
    </row>
    <row r="1523" spans="3:64">
      <c r="C1523" s="8"/>
      <c r="D1523" s="8"/>
      <c r="AA1523" s="65"/>
      <c r="AB1523" s="65"/>
      <c r="AC1523" s="65"/>
      <c r="AD1523" s="65"/>
      <c r="AE1523" s="65"/>
      <c r="AG1523" s="93"/>
      <c r="AN1523" s="65"/>
      <c r="AO1523" s="65"/>
      <c r="AP1523" s="65"/>
      <c r="AQ1523" s="65"/>
      <c r="AR1523" s="65"/>
      <c r="AS1523" s="65"/>
      <c r="AT1523" s="65"/>
      <c r="AU1523" s="65"/>
      <c r="AV1523" s="65"/>
    </row>
    <row r="1524" spans="3:64">
      <c r="C1524" s="8"/>
      <c r="D1524" s="8"/>
      <c r="AA1524" s="65"/>
      <c r="AB1524" s="65"/>
      <c r="AC1524" s="65"/>
      <c r="AD1524" s="65"/>
      <c r="AE1524" s="65"/>
      <c r="AG1524" s="93"/>
      <c r="AN1524" s="65"/>
      <c r="AO1524" s="65"/>
      <c r="AP1524" s="65"/>
      <c r="AQ1524" s="65"/>
      <c r="AR1524" s="65"/>
      <c r="AS1524" s="65"/>
      <c r="AT1524" s="65"/>
      <c r="AU1524" s="65"/>
      <c r="AV1524" s="65"/>
      <c r="AX1524" s="65"/>
      <c r="AY1524" s="65"/>
      <c r="AZ1524" s="65"/>
      <c r="BA1524" s="65"/>
      <c r="BB1524" s="65"/>
      <c r="BC1524" s="65"/>
      <c r="BD1524" s="65"/>
      <c r="BE1524" s="65"/>
      <c r="BF1524" s="65"/>
      <c r="BG1524" s="65"/>
      <c r="BH1524" s="65"/>
      <c r="BI1524" s="65"/>
      <c r="BJ1524" s="65"/>
      <c r="BK1524" s="65"/>
      <c r="BL1524" s="65"/>
    </row>
    <row r="1525" spans="3:64">
      <c r="C1525" s="8"/>
      <c r="D1525" s="8"/>
      <c r="AA1525" s="65"/>
      <c r="AB1525" s="65"/>
      <c r="AC1525" s="65"/>
      <c r="AD1525" s="65"/>
      <c r="AE1525" s="65"/>
      <c r="AG1525" s="93"/>
      <c r="AN1525" s="65"/>
      <c r="AO1525" s="65"/>
      <c r="AP1525" s="65"/>
      <c r="AQ1525" s="65"/>
      <c r="AR1525" s="65"/>
      <c r="AS1525" s="65"/>
      <c r="AT1525" s="65"/>
      <c r="AU1525" s="65"/>
      <c r="AV1525" s="65"/>
    </row>
    <row r="1526" spans="3:64">
      <c r="C1526" s="8"/>
      <c r="D1526" s="8"/>
      <c r="AA1526" s="65"/>
      <c r="AB1526" s="65"/>
      <c r="AC1526" s="65"/>
      <c r="AD1526" s="65"/>
      <c r="AE1526" s="65"/>
      <c r="AG1526" s="93"/>
      <c r="AN1526" s="65"/>
      <c r="AO1526" s="65"/>
      <c r="AP1526" s="65"/>
      <c r="AQ1526" s="65"/>
      <c r="AR1526" s="65"/>
      <c r="AS1526" s="65"/>
      <c r="AT1526" s="65"/>
      <c r="AU1526" s="65"/>
      <c r="AV1526" s="65"/>
    </row>
    <row r="1527" spans="3:64">
      <c r="C1527" s="8"/>
      <c r="D1527" s="8"/>
      <c r="AA1527" s="65"/>
      <c r="AB1527" s="65"/>
      <c r="AC1527" s="65"/>
      <c r="AD1527" s="65"/>
      <c r="AE1527" s="65"/>
      <c r="AG1527" s="93"/>
      <c r="AN1527" s="65"/>
      <c r="AO1527" s="65"/>
      <c r="AP1527" s="65"/>
      <c r="AQ1527" s="65"/>
      <c r="AR1527" s="65"/>
      <c r="AS1527" s="65"/>
      <c r="AT1527" s="65"/>
      <c r="AU1527" s="65"/>
      <c r="AV1527" s="65"/>
      <c r="AX1527" s="65"/>
    </row>
    <row r="1528" spans="3:64">
      <c r="C1528" s="8"/>
      <c r="D1528" s="8"/>
      <c r="AA1528" s="65"/>
      <c r="AB1528" s="65"/>
      <c r="AC1528" s="65"/>
      <c r="AD1528" s="65"/>
      <c r="AE1528" s="65"/>
      <c r="AG1528" s="93"/>
      <c r="AN1528" s="65"/>
      <c r="AO1528" s="65"/>
      <c r="AP1528" s="65"/>
      <c r="AQ1528" s="65"/>
      <c r="AR1528" s="65"/>
      <c r="AS1528" s="65"/>
      <c r="AT1528" s="65"/>
      <c r="AU1528" s="65"/>
      <c r="AV1528" s="65"/>
    </row>
    <row r="1529" spans="3:64">
      <c r="C1529" s="8"/>
      <c r="D1529" s="8"/>
      <c r="AA1529" s="65"/>
      <c r="AB1529" s="65"/>
      <c r="AC1529" s="65"/>
      <c r="AD1529" s="65"/>
      <c r="AE1529" s="65"/>
      <c r="AG1529" s="93"/>
      <c r="AN1529" s="65"/>
      <c r="AO1529" s="65"/>
      <c r="AP1529" s="65"/>
      <c r="AQ1529" s="65"/>
      <c r="AR1529" s="65"/>
      <c r="AS1529" s="65"/>
      <c r="AT1529" s="65"/>
      <c r="AU1529" s="65"/>
      <c r="AV1529" s="65"/>
      <c r="AX1529" s="65"/>
    </row>
    <row r="1530" spans="3:64">
      <c r="C1530" s="8"/>
      <c r="D1530" s="8"/>
      <c r="AA1530" s="65"/>
      <c r="AB1530" s="65"/>
      <c r="AC1530" s="65"/>
      <c r="AD1530" s="65"/>
      <c r="AE1530" s="65"/>
      <c r="AG1530" s="93"/>
      <c r="AN1530" s="65"/>
      <c r="AO1530" s="65"/>
      <c r="AP1530" s="65"/>
      <c r="AQ1530" s="65"/>
      <c r="AR1530" s="65"/>
      <c r="AS1530" s="65"/>
      <c r="AT1530" s="65"/>
      <c r="AU1530" s="65"/>
      <c r="AV1530" s="65"/>
    </row>
    <row r="1531" spans="3:64">
      <c r="C1531" s="8"/>
      <c r="D1531" s="8"/>
      <c r="AA1531" s="65"/>
      <c r="AB1531" s="65"/>
      <c r="AC1531" s="65"/>
      <c r="AD1531" s="65"/>
      <c r="AE1531" s="65"/>
      <c r="AG1531" s="93"/>
      <c r="AN1531" s="65"/>
      <c r="AO1531" s="65"/>
      <c r="AP1531" s="65"/>
      <c r="AQ1531" s="65"/>
      <c r="AR1531" s="65"/>
      <c r="AS1531" s="65"/>
      <c r="AT1531" s="65"/>
      <c r="AU1531" s="65"/>
      <c r="AV1531" s="65"/>
    </row>
    <row r="1532" spans="3:64">
      <c r="C1532" s="8"/>
      <c r="D1532" s="8"/>
      <c r="AA1532" s="65"/>
      <c r="AB1532" s="65"/>
      <c r="AC1532" s="65"/>
      <c r="AD1532" s="65"/>
      <c r="AE1532" s="65"/>
      <c r="AG1532" s="93"/>
      <c r="AN1532" s="65"/>
      <c r="AO1532" s="65"/>
      <c r="AP1532" s="65"/>
      <c r="AQ1532" s="65"/>
      <c r="AR1532" s="65"/>
      <c r="AS1532" s="65"/>
      <c r="AT1532" s="65"/>
      <c r="AU1532" s="65"/>
      <c r="AV1532" s="65"/>
    </row>
    <row r="1533" spans="3:64">
      <c r="C1533" s="8"/>
      <c r="D1533" s="8"/>
      <c r="AA1533" s="65"/>
      <c r="AB1533" s="65"/>
      <c r="AC1533" s="65"/>
      <c r="AD1533" s="65"/>
      <c r="AE1533" s="65"/>
      <c r="AG1533" s="93"/>
      <c r="AN1533" s="65"/>
      <c r="AO1533" s="65"/>
      <c r="AP1533" s="65"/>
      <c r="AQ1533" s="65"/>
      <c r="AR1533" s="65"/>
      <c r="AS1533" s="65"/>
      <c r="AT1533" s="65"/>
      <c r="AU1533" s="65"/>
    </row>
    <row r="1534" spans="3:64">
      <c r="C1534" s="8"/>
      <c r="D1534" s="8"/>
      <c r="AA1534" s="65"/>
      <c r="AB1534" s="65"/>
      <c r="AC1534" s="65"/>
      <c r="AD1534" s="65"/>
      <c r="AE1534" s="65"/>
      <c r="AG1534" s="93"/>
      <c r="AN1534" s="65"/>
      <c r="AO1534" s="65"/>
      <c r="AP1534" s="65"/>
      <c r="AQ1534" s="65"/>
      <c r="AR1534" s="65"/>
      <c r="AS1534" s="65"/>
      <c r="AT1534" s="65"/>
      <c r="AU1534" s="65"/>
      <c r="AV1534" s="65"/>
    </row>
    <row r="1535" spans="3:64">
      <c r="C1535" s="8"/>
      <c r="D1535" s="8"/>
      <c r="AA1535" s="65"/>
      <c r="AB1535" s="65"/>
      <c r="AC1535" s="65"/>
      <c r="AD1535" s="65"/>
      <c r="AE1535" s="65"/>
      <c r="AG1535" s="93"/>
      <c r="AN1535" s="65"/>
      <c r="AO1535" s="65"/>
      <c r="AP1535" s="65"/>
      <c r="AQ1535" s="65"/>
      <c r="AR1535" s="65"/>
      <c r="AS1535" s="65"/>
      <c r="AT1535" s="65"/>
      <c r="AU1535" s="65"/>
      <c r="AV1535" s="65"/>
      <c r="AW1535" s="65"/>
      <c r="AX1535" s="65"/>
      <c r="AY1535" s="65"/>
      <c r="AZ1535" s="65"/>
      <c r="BA1535" s="65"/>
      <c r="BB1535" s="65"/>
      <c r="BC1535" s="65"/>
      <c r="BD1535" s="65"/>
      <c r="BE1535" s="65"/>
      <c r="BF1535" s="65"/>
      <c r="BG1535" s="65"/>
      <c r="BH1535" s="65"/>
      <c r="BI1535" s="65"/>
      <c r="BJ1535" s="65"/>
      <c r="BK1535" s="65"/>
      <c r="BL1535" s="65"/>
    </row>
    <row r="1536" spans="3:64">
      <c r="C1536" s="8"/>
      <c r="D1536" s="8"/>
      <c r="AA1536" s="65"/>
      <c r="AB1536" s="65"/>
      <c r="AC1536" s="65"/>
      <c r="AD1536" s="65"/>
      <c r="AE1536" s="65"/>
      <c r="AG1536" s="93"/>
      <c r="AN1536" s="65"/>
      <c r="AO1536" s="65"/>
      <c r="AP1536" s="65"/>
      <c r="AQ1536" s="65"/>
      <c r="AR1536" s="65"/>
      <c r="AS1536" s="65"/>
      <c r="AT1536" s="65"/>
      <c r="AU1536" s="65"/>
    </row>
    <row r="1537" spans="3:64">
      <c r="C1537" s="8"/>
      <c r="D1537" s="8"/>
      <c r="AA1537" s="65"/>
      <c r="AB1537" s="65"/>
      <c r="AC1537" s="65"/>
      <c r="AD1537" s="65"/>
      <c r="AE1537" s="65"/>
      <c r="AG1537" s="93"/>
      <c r="AN1537" s="65"/>
      <c r="AO1537" s="65"/>
      <c r="AP1537" s="65"/>
      <c r="AQ1537" s="65"/>
      <c r="AR1537" s="65"/>
      <c r="AS1537" s="65"/>
      <c r="AT1537" s="65"/>
      <c r="AU1537" s="65"/>
    </row>
    <row r="1538" spans="3:64">
      <c r="C1538" s="8"/>
      <c r="D1538" s="8"/>
      <c r="AA1538" s="65"/>
      <c r="AB1538" s="65"/>
      <c r="AC1538" s="65"/>
      <c r="AD1538" s="65"/>
      <c r="AE1538" s="65"/>
      <c r="AG1538" s="93"/>
      <c r="AN1538" s="65"/>
      <c r="AO1538" s="65"/>
      <c r="AP1538" s="65"/>
      <c r="AQ1538" s="65"/>
      <c r="AR1538" s="65"/>
      <c r="AS1538" s="65"/>
      <c r="AT1538" s="65"/>
      <c r="AU1538" s="65"/>
    </row>
    <row r="1539" spans="3:64">
      <c r="C1539" s="8"/>
      <c r="D1539" s="8"/>
      <c r="AA1539" s="65"/>
      <c r="AB1539" s="65"/>
      <c r="AC1539" s="65"/>
      <c r="AD1539" s="65"/>
      <c r="AE1539" s="65"/>
      <c r="AG1539" s="93"/>
      <c r="AN1539" s="65"/>
      <c r="AO1539" s="65"/>
      <c r="AP1539" s="65"/>
      <c r="AQ1539" s="65"/>
      <c r="AR1539" s="65"/>
      <c r="AS1539" s="65"/>
      <c r="AT1539" s="65"/>
      <c r="AU1539" s="65"/>
      <c r="AV1539" s="65"/>
    </row>
    <row r="1540" spans="3:64">
      <c r="C1540" s="8"/>
      <c r="D1540" s="8"/>
      <c r="AA1540" s="65"/>
      <c r="AB1540" s="65"/>
      <c r="AC1540" s="65"/>
      <c r="AD1540" s="65"/>
      <c r="AE1540" s="65"/>
      <c r="AG1540" s="93"/>
      <c r="AN1540" s="65"/>
      <c r="AO1540" s="65"/>
      <c r="AP1540" s="65"/>
      <c r="AQ1540" s="65"/>
      <c r="AR1540" s="65"/>
      <c r="AS1540" s="65"/>
      <c r="AT1540" s="65"/>
      <c r="AU1540" s="65"/>
      <c r="AV1540" s="65"/>
    </row>
    <row r="1541" spans="3:64">
      <c r="C1541" s="8"/>
      <c r="D1541" s="8"/>
      <c r="AA1541" s="65"/>
      <c r="AB1541" s="65"/>
      <c r="AC1541" s="65"/>
      <c r="AD1541" s="65"/>
      <c r="AE1541" s="65"/>
      <c r="AG1541" s="93"/>
      <c r="AN1541" s="65"/>
      <c r="AO1541" s="65"/>
      <c r="AP1541" s="65"/>
      <c r="AQ1541" s="65"/>
      <c r="AR1541" s="65"/>
      <c r="AS1541" s="65"/>
      <c r="AT1541" s="65"/>
      <c r="AU1541" s="65"/>
      <c r="AV1541" s="65"/>
    </row>
    <row r="1542" spans="3:64">
      <c r="C1542" s="8"/>
      <c r="D1542" s="8"/>
      <c r="AA1542" s="65"/>
      <c r="AB1542" s="65"/>
      <c r="AC1542" s="65"/>
      <c r="AD1542" s="65"/>
      <c r="AE1542" s="65"/>
      <c r="AG1542" s="93"/>
      <c r="AN1542" s="65"/>
      <c r="AO1542" s="65"/>
      <c r="AP1542" s="65"/>
      <c r="AQ1542" s="65"/>
      <c r="AR1542" s="65"/>
      <c r="AS1542" s="65"/>
      <c r="AT1542" s="65"/>
      <c r="AU1542" s="65"/>
    </row>
    <row r="1543" spans="3:64">
      <c r="C1543" s="8"/>
      <c r="D1543" s="8"/>
      <c r="AA1543" s="65"/>
      <c r="AB1543" s="65"/>
      <c r="AC1543" s="65"/>
      <c r="AD1543" s="65"/>
      <c r="AE1543" s="65"/>
      <c r="AG1543" s="93"/>
      <c r="AN1543" s="65"/>
      <c r="AO1543" s="65"/>
      <c r="AP1543" s="65"/>
      <c r="AQ1543" s="65"/>
      <c r="AR1543" s="65"/>
      <c r="AS1543" s="65"/>
      <c r="AT1543" s="65"/>
      <c r="AU1543" s="65"/>
      <c r="AV1543" s="65"/>
      <c r="AW1543" s="65"/>
      <c r="AX1543" s="65"/>
      <c r="AY1543" s="65"/>
      <c r="AZ1543" s="65"/>
      <c r="BA1543" s="65"/>
      <c r="BB1543" s="65"/>
      <c r="BC1543" s="65"/>
      <c r="BD1543" s="65"/>
      <c r="BE1543" s="65"/>
      <c r="BF1543" s="65"/>
      <c r="BG1543" s="65"/>
      <c r="BH1543" s="65"/>
      <c r="BI1543" s="65"/>
      <c r="BJ1543" s="65"/>
      <c r="BK1543" s="65"/>
      <c r="BL1543" s="65"/>
    </row>
    <row r="1544" spans="3:64">
      <c r="C1544" s="8"/>
      <c r="D1544" s="8"/>
      <c r="AA1544" s="65"/>
      <c r="AB1544" s="65"/>
      <c r="AC1544" s="65"/>
      <c r="AD1544" s="65"/>
      <c r="AE1544" s="65"/>
      <c r="AG1544" s="93"/>
      <c r="AN1544" s="65"/>
      <c r="AO1544" s="65"/>
      <c r="AP1544" s="65"/>
      <c r="AQ1544" s="65"/>
      <c r="AR1544" s="65"/>
      <c r="AS1544" s="65"/>
      <c r="AT1544" s="65"/>
      <c r="AU1544" s="65"/>
      <c r="AV1544" s="65"/>
      <c r="AX1544" s="65"/>
      <c r="AY1544" s="65"/>
      <c r="AZ1544" s="65"/>
      <c r="BA1544" s="65"/>
      <c r="BB1544" s="65"/>
      <c r="BC1544" s="65"/>
      <c r="BD1544" s="65"/>
      <c r="BE1544" s="65"/>
      <c r="BF1544" s="65"/>
      <c r="BG1544" s="65"/>
      <c r="BH1544" s="65"/>
      <c r="BI1544" s="65"/>
      <c r="BJ1544" s="65"/>
      <c r="BK1544" s="65"/>
      <c r="BL1544" s="65"/>
    </row>
    <row r="1545" spans="3:64">
      <c r="C1545" s="8"/>
      <c r="D1545" s="8"/>
      <c r="AA1545" s="65"/>
      <c r="AB1545" s="65"/>
      <c r="AC1545" s="65"/>
      <c r="AD1545" s="65"/>
      <c r="AE1545" s="65"/>
      <c r="AG1545" s="93"/>
      <c r="AN1545" s="65"/>
      <c r="AO1545" s="65"/>
      <c r="AP1545" s="65"/>
      <c r="AQ1545" s="65"/>
      <c r="AR1545" s="65"/>
      <c r="AS1545" s="65"/>
      <c r="AT1545" s="65"/>
      <c r="AU1545" s="65"/>
    </row>
    <row r="1546" spans="3:64">
      <c r="C1546" s="8"/>
      <c r="D1546" s="8"/>
      <c r="AA1546" s="65"/>
      <c r="AB1546" s="65"/>
      <c r="AC1546" s="65"/>
      <c r="AD1546" s="65"/>
      <c r="AE1546" s="65"/>
      <c r="AG1546" s="93"/>
      <c r="AN1546" s="65"/>
      <c r="AO1546" s="65"/>
      <c r="AP1546" s="65"/>
      <c r="AQ1546" s="65"/>
      <c r="AR1546" s="65"/>
      <c r="AS1546" s="65"/>
      <c r="AT1546" s="65"/>
      <c r="AU1546" s="65"/>
      <c r="AV1546" s="65"/>
    </row>
    <row r="1547" spans="3:64">
      <c r="C1547" s="8"/>
      <c r="D1547" s="8"/>
      <c r="AA1547" s="65"/>
      <c r="AB1547" s="65"/>
      <c r="AC1547" s="65"/>
      <c r="AD1547" s="65"/>
      <c r="AE1547" s="65"/>
      <c r="AG1547" s="93"/>
      <c r="AN1547" s="65"/>
      <c r="AO1547" s="65"/>
      <c r="AP1547" s="65"/>
      <c r="AQ1547" s="65"/>
      <c r="AR1547" s="65"/>
      <c r="AS1547" s="65"/>
      <c r="AT1547" s="65"/>
      <c r="AU1547" s="65"/>
    </row>
    <row r="1548" spans="3:64">
      <c r="C1548" s="8"/>
      <c r="D1548" s="8"/>
      <c r="AA1548" s="65"/>
      <c r="AB1548" s="65"/>
      <c r="AC1548" s="65"/>
      <c r="AD1548" s="65"/>
      <c r="AE1548" s="65"/>
      <c r="AG1548" s="93"/>
      <c r="AN1548" s="65"/>
      <c r="AO1548" s="65"/>
      <c r="AP1548" s="65"/>
      <c r="AQ1548" s="65"/>
      <c r="AR1548" s="65"/>
      <c r="AS1548" s="65"/>
      <c r="AT1548" s="65"/>
      <c r="AU1548" s="65"/>
      <c r="AV1548" s="65"/>
      <c r="AW1548" s="65"/>
      <c r="AX1548" s="65"/>
      <c r="AY1548" s="65"/>
      <c r="AZ1548" s="65"/>
      <c r="BA1548" s="65"/>
      <c r="BB1548" s="65"/>
      <c r="BC1548" s="65"/>
      <c r="BD1548" s="65"/>
      <c r="BE1548" s="65"/>
      <c r="BF1548" s="65"/>
      <c r="BG1548" s="65"/>
      <c r="BH1548" s="65"/>
      <c r="BI1548" s="65"/>
      <c r="BJ1548" s="65"/>
      <c r="BK1548" s="65"/>
      <c r="BL1548" s="65"/>
    </row>
    <row r="1549" spans="3:64">
      <c r="C1549" s="8"/>
      <c r="D1549" s="8"/>
      <c r="AA1549" s="65"/>
      <c r="AB1549" s="65"/>
      <c r="AC1549" s="65"/>
      <c r="AD1549" s="65"/>
      <c r="AE1549" s="65"/>
      <c r="AG1549" s="93"/>
      <c r="AN1549" s="65"/>
      <c r="AO1549" s="65"/>
      <c r="AP1549" s="65"/>
      <c r="AQ1549" s="65"/>
      <c r="AR1549" s="65"/>
      <c r="AS1549" s="65"/>
      <c r="AT1549" s="65"/>
      <c r="AU1549" s="65"/>
    </row>
    <row r="1550" spans="3:64">
      <c r="C1550" s="8"/>
      <c r="D1550" s="8"/>
      <c r="AA1550" s="65"/>
      <c r="AB1550" s="65"/>
      <c r="AC1550" s="65"/>
      <c r="AD1550" s="65"/>
      <c r="AE1550" s="65"/>
      <c r="AG1550" s="93"/>
      <c r="AN1550" s="65"/>
      <c r="AO1550" s="65"/>
      <c r="AP1550" s="65"/>
      <c r="AQ1550" s="65"/>
      <c r="AR1550" s="65"/>
      <c r="AS1550" s="65"/>
      <c r="AT1550" s="65"/>
      <c r="AU1550" s="65"/>
      <c r="AV1550" s="65"/>
      <c r="AX1550" s="65"/>
    </row>
    <row r="1551" spans="3:64">
      <c r="C1551" s="8"/>
      <c r="D1551" s="8"/>
      <c r="AA1551" s="65"/>
      <c r="AB1551" s="65"/>
      <c r="AC1551" s="65"/>
      <c r="AD1551" s="65"/>
      <c r="AE1551" s="65"/>
      <c r="AG1551" s="93"/>
      <c r="AN1551" s="65"/>
      <c r="AO1551" s="65"/>
      <c r="AP1551" s="65"/>
      <c r="AQ1551" s="65"/>
      <c r="AR1551" s="65"/>
      <c r="AS1551" s="65"/>
      <c r="AT1551" s="65"/>
      <c r="AU1551" s="65"/>
      <c r="AV1551" s="65"/>
      <c r="AX1551" s="65"/>
    </row>
    <row r="1552" spans="3:64">
      <c r="C1552" s="8"/>
      <c r="D1552" s="8"/>
      <c r="AA1552" s="65"/>
      <c r="AB1552" s="65"/>
      <c r="AC1552" s="65"/>
      <c r="AD1552" s="65"/>
      <c r="AE1552" s="65"/>
      <c r="AG1552" s="93"/>
      <c r="AN1552" s="65"/>
      <c r="AO1552" s="65"/>
      <c r="AP1552" s="65"/>
      <c r="AQ1552" s="65"/>
      <c r="AR1552" s="65"/>
      <c r="AS1552" s="65"/>
      <c r="AT1552" s="65"/>
      <c r="AU1552" s="65"/>
      <c r="AV1552" s="65"/>
      <c r="AX1552" s="65"/>
    </row>
    <row r="1553" spans="3:64">
      <c r="C1553" s="8"/>
      <c r="D1553" s="8"/>
      <c r="AA1553" s="65"/>
      <c r="AB1553" s="65"/>
      <c r="AC1553" s="65"/>
      <c r="AD1553" s="65"/>
      <c r="AE1553" s="65"/>
      <c r="AG1553" s="93"/>
      <c r="AN1553" s="65"/>
      <c r="AO1553" s="65"/>
      <c r="AP1553" s="65"/>
      <c r="AQ1553" s="65"/>
      <c r="AR1553" s="65"/>
      <c r="AS1553" s="65"/>
      <c r="AT1553" s="65"/>
      <c r="AU1553" s="65"/>
      <c r="AV1553" s="65"/>
    </row>
    <row r="1554" spans="3:64">
      <c r="C1554" s="8"/>
      <c r="D1554" s="8"/>
      <c r="AA1554" s="65"/>
      <c r="AB1554" s="65"/>
      <c r="AC1554" s="65"/>
      <c r="AD1554" s="65"/>
      <c r="AE1554" s="65"/>
      <c r="AG1554" s="93"/>
      <c r="AN1554" s="65"/>
      <c r="AO1554" s="65"/>
      <c r="AP1554" s="65"/>
      <c r="AQ1554" s="65"/>
      <c r="AR1554" s="65"/>
      <c r="AS1554" s="65"/>
      <c r="AT1554" s="65"/>
      <c r="AU1554" s="65"/>
    </row>
    <row r="1555" spans="3:64">
      <c r="C1555" s="8"/>
      <c r="D1555" s="8"/>
      <c r="AA1555" s="65"/>
      <c r="AB1555" s="65"/>
      <c r="AC1555" s="65"/>
      <c r="AD1555" s="65"/>
      <c r="AE1555" s="65"/>
      <c r="AG1555" s="93"/>
      <c r="AN1555" s="65"/>
      <c r="AO1555" s="65"/>
      <c r="AP1555" s="65"/>
      <c r="AQ1555" s="65"/>
      <c r="AR1555" s="65"/>
      <c r="AS1555" s="65"/>
      <c r="AT1555" s="65"/>
      <c r="AU1555" s="65"/>
      <c r="AV1555" s="65"/>
    </row>
    <row r="1556" spans="3:64">
      <c r="C1556" s="8"/>
      <c r="D1556" s="8"/>
      <c r="AA1556" s="65"/>
      <c r="AB1556" s="65"/>
      <c r="AC1556" s="65"/>
      <c r="AD1556" s="65"/>
      <c r="AE1556" s="65"/>
      <c r="AG1556" s="93"/>
      <c r="AN1556" s="65"/>
      <c r="AO1556" s="65"/>
      <c r="AP1556" s="65"/>
      <c r="AQ1556" s="65"/>
      <c r="AR1556" s="65"/>
      <c r="AS1556" s="65"/>
      <c r="AT1556" s="65"/>
      <c r="AU1556" s="65"/>
      <c r="AV1556" s="65"/>
    </row>
    <row r="1557" spans="3:64">
      <c r="C1557" s="8"/>
      <c r="D1557" s="8"/>
      <c r="AA1557" s="65"/>
      <c r="AB1557" s="65"/>
      <c r="AC1557" s="65"/>
      <c r="AD1557" s="65"/>
      <c r="AE1557" s="65"/>
      <c r="AG1557" s="93"/>
      <c r="AN1557" s="65"/>
      <c r="AO1557" s="65"/>
      <c r="AP1557" s="65"/>
      <c r="AQ1557" s="65"/>
      <c r="AR1557" s="65"/>
      <c r="AS1557" s="65"/>
      <c r="AT1557" s="65"/>
      <c r="AU1557" s="65"/>
      <c r="AV1557" s="65"/>
      <c r="AW1557" s="65"/>
      <c r="AX1557" s="65"/>
      <c r="AY1557" s="65"/>
      <c r="AZ1557" s="65"/>
      <c r="BA1557" s="65"/>
      <c r="BB1557" s="65"/>
      <c r="BC1557" s="65"/>
      <c r="BD1557" s="65"/>
      <c r="BE1557" s="65"/>
      <c r="BF1557" s="65"/>
      <c r="BG1557" s="65"/>
      <c r="BH1557" s="65"/>
      <c r="BI1557" s="65"/>
      <c r="BJ1557" s="65"/>
      <c r="BK1557" s="65"/>
      <c r="BL1557" s="65"/>
    </row>
    <row r="1558" spans="3:64">
      <c r="C1558" s="8"/>
      <c r="D1558" s="8"/>
      <c r="AA1558" s="65"/>
      <c r="AB1558" s="65"/>
      <c r="AC1558" s="65"/>
      <c r="AD1558" s="65"/>
      <c r="AE1558" s="65"/>
      <c r="AG1558" s="93"/>
      <c r="AN1558" s="65"/>
      <c r="AO1558" s="65"/>
      <c r="AP1558" s="65"/>
      <c r="AQ1558" s="65"/>
      <c r="AR1558" s="65"/>
      <c r="AS1558" s="65"/>
      <c r="AT1558" s="65"/>
      <c r="AU1558" s="65"/>
    </row>
    <row r="1559" spans="3:64">
      <c r="C1559" s="8"/>
      <c r="D1559" s="8"/>
      <c r="AA1559" s="65"/>
      <c r="AB1559" s="65"/>
      <c r="AC1559" s="65"/>
      <c r="AD1559" s="65"/>
      <c r="AE1559" s="65"/>
      <c r="AG1559" s="93"/>
      <c r="AN1559" s="65"/>
      <c r="AO1559" s="65"/>
      <c r="AP1559" s="65"/>
      <c r="AQ1559" s="65"/>
      <c r="AR1559" s="65"/>
      <c r="AS1559" s="65"/>
      <c r="AT1559" s="65"/>
      <c r="AU1559" s="65"/>
    </row>
    <row r="1560" spans="3:64">
      <c r="C1560" s="8"/>
      <c r="D1560" s="8"/>
      <c r="AA1560" s="65"/>
      <c r="AB1560" s="65"/>
      <c r="AC1560" s="65"/>
      <c r="AD1560" s="65"/>
      <c r="AE1560" s="65"/>
      <c r="AG1560" s="93"/>
      <c r="AN1560" s="65"/>
      <c r="AO1560" s="65"/>
      <c r="AP1560" s="65"/>
      <c r="AQ1560" s="65"/>
      <c r="AR1560" s="65"/>
      <c r="AS1560" s="65"/>
      <c r="AT1560" s="65"/>
      <c r="AU1560" s="65"/>
      <c r="AV1560" s="65"/>
      <c r="AW1560" s="65"/>
      <c r="AX1560" s="65"/>
      <c r="AY1560" s="65"/>
      <c r="AZ1560" s="65"/>
      <c r="BA1560" s="65"/>
      <c r="BB1560" s="65"/>
      <c r="BC1560" s="65"/>
      <c r="BD1560" s="65"/>
      <c r="BE1560" s="65"/>
      <c r="BF1560" s="65"/>
      <c r="BG1560" s="65"/>
      <c r="BH1560" s="65"/>
      <c r="BI1560" s="65"/>
      <c r="BJ1560" s="65"/>
      <c r="BK1560" s="65"/>
      <c r="BL1560" s="65"/>
    </row>
    <row r="1561" spans="3:64">
      <c r="C1561" s="8"/>
      <c r="D1561" s="8"/>
      <c r="AA1561" s="65"/>
      <c r="AB1561" s="65"/>
      <c r="AC1561" s="65"/>
      <c r="AD1561" s="65"/>
      <c r="AE1561" s="65"/>
      <c r="AG1561" s="93"/>
      <c r="AN1561" s="65"/>
      <c r="AO1561" s="65"/>
      <c r="AP1561" s="65"/>
      <c r="AQ1561" s="65"/>
      <c r="AR1561" s="65"/>
      <c r="AS1561" s="65"/>
      <c r="AT1561" s="65"/>
      <c r="AU1561" s="65"/>
      <c r="AV1561" s="65"/>
      <c r="AX1561" s="65"/>
      <c r="AY1561" s="65"/>
      <c r="AZ1561" s="65"/>
      <c r="BA1561" s="65"/>
      <c r="BB1561" s="65"/>
      <c r="BC1561" s="65"/>
      <c r="BD1561" s="65"/>
      <c r="BE1561" s="65"/>
      <c r="BF1561" s="65"/>
      <c r="BG1561" s="65"/>
      <c r="BH1561" s="65"/>
      <c r="BI1561" s="65"/>
      <c r="BJ1561" s="65"/>
      <c r="BK1561" s="65"/>
      <c r="BL1561" s="65"/>
    </row>
    <row r="1562" spans="3:64">
      <c r="C1562" s="8"/>
      <c r="D1562" s="8"/>
      <c r="AA1562" s="65"/>
      <c r="AB1562" s="65"/>
      <c r="AC1562" s="65"/>
      <c r="AD1562" s="65"/>
      <c r="AE1562" s="65"/>
      <c r="AG1562" s="93"/>
      <c r="AN1562" s="65"/>
      <c r="AO1562" s="65"/>
      <c r="AP1562" s="65"/>
      <c r="AQ1562" s="65"/>
      <c r="AR1562" s="65"/>
      <c r="AS1562" s="65"/>
      <c r="AT1562" s="65"/>
      <c r="AU1562" s="65"/>
      <c r="AV1562" s="65"/>
      <c r="AX1562" s="65"/>
    </row>
    <row r="1563" spans="3:64">
      <c r="C1563" s="8"/>
      <c r="D1563" s="8"/>
      <c r="AA1563" s="65"/>
      <c r="AB1563" s="65"/>
      <c r="AC1563" s="65"/>
      <c r="AD1563" s="65"/>
      <c r="AE1563" s="65"/>
      <c r="AG1563" s="93"/>
      <c r="AN1563" s="65"/>
      <c r="AO1563" s="65"/>
      <c r="AP1563" s="65"/>
      <c r="AQ1563" s="65"/>
      <c r="AR1563" s="65"/>
      <c r="AS1563" s="65"/>
      <c r="AT1563" s="65"/>
      <c r="AU1563" s="65"/>
    </row>
    <row r="1564" spans="3:64">
      <c r="C1564" s="8"/>
      <c r="D1564" s="8"/>
      <c r="AA1564" s="65"/>
      <c r="AB1564" s="65"/>
      <c r="AC1564" s="65"/>
      <c r="AD1564" s="65"/>
      <c r="AE1564" s="65"/>
      <c r="AG1564" s="93"/>
      <c r="AN1564" s="65"/>
      <c r="AO1564" s="65"/>
      <c r="AP1564" s="65"/>
      <c r="AQ1564" s="65"/>
      <c r="AR1564" s="65"/>
      <c r="AS1564" s="65"/>
      <c r="AT1564" s="65"/>
      <c r="AU1564" s="65"/>
      <c r="AV1564" s="65"/>
    </row>
    <row r="1565" spans="3:64">
      <c r="C1565" s="8"/>
      <c r="D1565" s="8"/>
      <c r="AA1565" s="65"/>
      <c r="AB1565" s="65"/>
      <c r="AC1565" s="65"/>
      <c r="AD1565" s="65"/>
      <c r="AE1565" s="65"/>
      <c r="AG1565" s="93"/>
      <c r="AN1565" s="65"/>
      <c r="AO1565" s="65"/>
      <c r="AP1565" s="65"/>
      <c r="AQ1565" s="65"/>
      <c r="AR1565" s="65"/>
      <c r="AS1565" s="65"/>
      <c r="AT1565" s="65"/>
      <c r="AU1565" s="65"/>
      <c r="AV1565" s="65"/>
    </row>
    <row r="1566" spans="3:64">
      <c r="C1566" s="8"/>
      <c r="D1566" s="8"/>
      <c r="AA1566" s="65"/>
      <c r="AB1566" s="65"/>
      <c r="AC1566" s="65"/>
      <c r="AD1566" s="65"/>
      <c r="AE1566" s="65"/>
      <c r="AG1566" s="93"/>
      <c r="AN1566" s="65"/>
      <c r="AO1566" s="65"/>
      <c r="AP1566" s="65"/>
      <c r="AQ1566" s="65"/>
      <c r="AR1566" s="65"/>
      <c r="AS1566" s="65"/>
      <c r="AT1566" s="65"/>
      <c r="AU1566" s="65"/>
      <c r="AV1566" s="65"/>
      <c r="AX1566" s="65"/>
    </row>
    <row r="1567" spans="3:64">
      <c r="C1567" s="8"/>
      <c r="D1567" s="8"/>
      <c r="AA1567" s="65"/>
      <c r="AB1567" s="65"/>
      <c r="AC1567" s="65"/>
      <c r="AD1567" s="65"/>
      <c r="AE1567" s="65"/>
      <c r="AG1567" s="93"/>
      <c r="AN1567" s="65"/>
      <c r="AO1567" s="65"/>
      <c r="AP1567" s="65"/>
      <c r="AQ1567" s="65"/>
      <c r="AR1567" s="65"/>
      <c r="AS1567" s="65"/>
      <c r="AT1567" s="65"/>
      <c r="AU1567" s="65"/>
      <c r="AV1567" s="65"/>
      <c r="AX1567" s="65"/>
      <c r="AY1567" s="65"/>
      <c r="AZ1567" s="65"/>
      <c r="BA1567" s="65"/>
      <c r="BB1567" s="65"/>
      <c r="BC1567" s="65"/>
      <c r="BD1567" s="65"/>
      <c r="BE1567" s="65"/>
      <c r="BF1567" s="65"/>
      <c r="BG1567" s="65"/>
      <c r="BH1567" s="65"/>
      <c r="BI1567" s="65"/>
      <c r="BJ1567" s="65"/>
      <c r="BK1567" s="65"/>
      <c r="BL1567" s="65"/>
    </row>
    <row r="1568" spans="3:64">
      <c r="C1568" s="8"/>
      <c r="D1568" s="8"/>
      <c r="AA1568" s="65"/>
      <c r="AB1568" s="65"/>
      <c r="AC1568" s="65"/>
      <c r="AD1568" s="65"/>
      <c r="AE1568" s="65"/>
      <c r="AG1568" s="93"/>
      <c r="AN1568" s="65"/>
      <c r="AO1568" s="65"/>
      <c r="AP1568" s="65"/>
      <c r="AQ1568" s="65"/>
      <c r="AR1568" s="65"/>
      <c r="AS1568" s="65"/>
      <c r="AT1568" s="65"/>
      <c r="AU1568" s="65"/>
      <c r="AV1568" s="65"/>
    </row>
    <row r="1569" spans="3:64">
      <c r="C1569" s="8"/>
      <c r="D1569" s="8"/>
      <c r="AA1569" s="65"/>
      <c r="AB1569" s="65"/>
      <c r="AC1569" s="65"/>
      <c r="AD1569" s="65"/>
      <c r="AE1569" s="65"/>
      <c r="AG1569" s="93"/>
      <c r="AN1569" s="65"/>
      <c r="AO1569" s="65"/>
      <c r="AP1569" s="65"/>
      <c r="AQ1569" s="65"/>
      <c r="AR1569" s="65"/>
      <c r="AS1569" s="65"/>
      <c r="AT1569" s="65"/>
      <c r="AU1569" s="65"/>
      <c r="AV1569" s="65"/>
    </row>
    <row r="1570" spans="3:64">
      <c r="C1570" s="8"/>
      <c r="D1570" s="8"/>
      <c r="AA1570" s="65"/>
      <c r="AB1570" s="65"/>
      <c r="AC1570" s="65"/>
      <c r="AD1570" s="65"/>
      <c r="AE1570" s="65"/>
      <c r="AG1570" s="93"/>
      <c r="AN1570" s="65"/>
      <c r="AO1570" s="65"/>
      <c r="AP1570" s="65"/>
      <c r="AQ1570" s="65"/>
      <c r="AR1570" s="65"/>
      <c r="AS1570" s="65"/>
      <c r="AT1570" s="65"/>
      <c r="AU1570" s="65"/>
      <c r="AV1570" s="65"/>
    </row>
    <row r="1571" spans="3:64">
      <c r="C1571" s="8"/>
      <c r="D1571" s="8"/>
      <c r="AA1571" s="65"/>
      <c r="AB1571" s="65"/>
      <c r="AC1571" s="65"/>
      <c r="AD1571" s="65"/>
      <c r="AE1571" s="65"/>
      <c r="AG1571" s="93"/>
      <c r="AN1571" s="65"/>
      <c r="AO1571" s="65"/>
      <c r="AP1571" s="65"/>
      <c r="AQ1571" s="65"/>
      <c r="AR1571" s="65"/>
      <c r="AS1571" s="65"/>
      <c r="AT1571" s="65"/>
      <c r="AU1571" s="65"/>
      <c r="AV1571" s="65"/>
      <c r="AX1571" s="65"/>
    </row>
    <row r="1572" spans="3:64">
      <c r="C1572" s="8"/>
      <c r="D1572" s="8"/>
      <c r="AA1572" s="65"/>
      <c r="AB1572" s="65"/>
      <c r="AC1572" s="65"/>
      <c r="AD1572" s="65"/>
      <c r="AE1572" s="65"/>
      <c r="AG1572" s="93"/>
      <c r="AN1572" s="65"/>
      <c r="AO1572" s="65"/>
      <c r="AP1572" s="65"/>
      <c r="AQ1572" s="65"/>
      <c r="AR1572" s="65"/>
      <c r="AS1572" s="65"/>
      <c r="AT1572" s="65"/>
      <c r="AU1572" s="65"/>
      <c r="AV1572" s="65"/>
      <c r="AX1572" s="65"/>
      <c r="AY1572" s="65"/>
      <c r="AZ1572" s="65"/>
      <c r="BA1572" s="65"/>
      <c r="BB1572" s="65"/>
      <c r="BC1572" s="65"/>
      <c r="BD1572" s="65"/>
      <c r="BE1572" s="65"/>
      <c r="BF1572" s="65"/>
      <c r="BG1572" s="65"/>
      <c r="BH1572" s="65"/>
      <c r="BI1572" s="65"/>
      <c r="BJ1572" s="65"/>
      <c r="BK1572" s="65"/>
      <c r="BL1572" s="65"/>
    </row>
    <row r="1573" spans="3:64">
      <c r="C1573" s="8"/>
      <c r="D1573" s="8"/>
      <c r="AA1573" s="65"/>
      <c r="AB1573" s="65"/>
      <c r="AC1573" s="65"/>
      <c r="AD1573" s="65"/>
      <c r="AE1573" s="65"/>
      <c r="AG1573" s="93"/>
      <c r="AN1573" s="65"/>
      <c r="AO1573" s="65"/>
      <c r="AP1573" s="65"/>
      <c r="AQ1573" s="65"/>
      <c r="AR1573" s="65"/>
      <c r="AS1573" s="65"/>
      <c r="AT1573" s="65"/>
      <c r="AU1573" s="65"/>
    </row>
    <row r="1574" spans="3:64">
      <c r="C1574" s="8"/>
      <c r="D1574" s="8"/>
      <c r="AA1574" s="65"/>
      <c r="AB1574" s="65"/>
      <c r="AC1574" s="65"/>
      <c r="AD1574" s="65"/>
      <c r="AE1574" s="65"/>
      <c r="AG1574" s="93"/>
      <c r="AN1574" s="65"/>
      <c r="AO1574" s="65"/>
      <c r="AP1574" s="65"/>
      <c r="AQ1574" s="65"/>
      <c r="AR1574" s="65"/>
      <c r="AS1574" s="65"/>
      <c r="AT1574" s="65"/>
      <c r="AU1574" s="65"/>
      <c r="AV1574" s="65"/>
    </row>
    <row r="1575" spans="3:64">
      <c r="C1575" s="8"/>
      <c r="D1575" s="8"/>
      <c r="AA1575" s="65"/>
      <c r="AB1575" s="65"/>
      <c r="AC1575" s="65"/>
      <c r="AD1575" s="65"/>
      <c r="AE1575" s="65"/>
      <c r="AG1575" s="93"/>
      <c r="AN1575" s="65"/>
      <c r="AO1575" s="65"/>
      <c r="AP1575" s="65"/>
      <c r="AQ1575" s="65"/>
      <c r="AR1575" s="65"/>
      <c r="AS1575" s="65"/>
      <c r="AT1575" s="65"/>
      <c r="AU1575" s="65"/>
      <c r="AV1575" s="65"/>
    </row>
    <row r="1576" spans="3:64">
      <c r="C1576" s="8"/>
      <c r="D1576" s="8"/>
      <c r="AA1576" s="65"/>
      <c r="AB1576" s="65"/>
      <c r="AC1576" s="65"/>
      <c r="AD1576" s="65"/>
      <c r="AE1576" s="65"/>
      <c r="AG1576" s="93"/>
      <c r="AN1576" s="65"/>
      <c r="AO1576" s="65"/>
      <c r="AP1576" s="65"/>
      <c r="AQ1576" s="65"/>
      <c r="AR1576" s="65"/>
      <c r="AS1576" s="65"/>
      <c r="AT1576" s="65"/>
      <c r="AU1576" s="65"/>
      <c r="AV1576" s="65"/>
      <c r="AX1576" s="65"/>
    </row>
    <row r="1577" spans="3:64">
      <c r="C1577" s="8"/>
      <c r="D1577" s="8"/>
      <c r="AA1577" s="65"/>
      <c r="AB1577" s="65"/>
      <c r="AC1577" s="65"/>
      <c r="AD1577" s="65"/>
      <c r="AE1577" s="65"/>
      <c r="AG1577" s="93"/>
      <c r="AN1577" s="65"/>
      <c r="AO1577" s="65"/>
      <c r="AP1577" s="65"/>
      <c r="AQ1577" s="65"/>
      <c r="AR1577" s="65"/>
      <c r="AS1577" s="65"/>
      <c r="AT1577" s="65"/>
      <c r="AU1577" s="65"/>
      <c r="AV1577" s="65"/>
    </row>
    <row r="1578" spans="3:64">
      <c r="C1578" s="8"/>
      <c r="D1578" s="8"/>
      <c r="AA1578" s="65"/>
      <c r="AB1578" s="65"/>
      <c r="AC1578" s="65"/>
      <c r="AD1578" s="65"/>
      <c r="AE1578" s="65"/>
      <c r="AG1578" s="93"/>
      <c r="AN1578" s="65"/>
      <c r="AO1578" s="65"/>
      <c r="AP1578" s="65"/>
      <c r="AQ1578" s="65"/>
      <c r="AR1578" s="65"/>
      <c r="AS1578" s="65"/>
      <c r="AT1578" s="65"/>
      <c r="AU1578" s="65"/>
    </row>
    <row r="1579" spans="3:64">
      <c r="C1579" s="8"/>
      <c r="D1579" s="8"/>
      <c r="AA1579" s="65"/>
      <c r="AB1579" s="65"/>
      <c r="AC1579" s="65"/>
      <c r="AD1579" s="65"/>
      <c r="AE1579" s="65"/>
      <c r="AG1579" s="93"/>
      <c r="AN1579" s="65"/>
      <c r="AO1579" s="65"/>
      <c r="AP1579" s="65"/>
      <c r="AQ1579" s="65"/>
      <c r="AR1579" s="65"/>
      <c r="AS1579" s="65"/>
      <c r="AT1579" s="65"/>
      <c r="AU1579" s="65"/>
    </row>
    <row r="1580" spans="3:64">
      <c r="C1580" s="8"/>
      <c r="D1580" s="8"/>
      <c r="AA1580" s="65"/>
      <c r="AB1580" s="65"/>
      <c r="AC1580" s="65"/>
      <c r="AD1580" s="65"/>
      <c r="AE1580" s="65"/>
      <c r="AG1580" s="93"/>
      <c r="AN1580" s="65"/>
      <c r="AO1580" s="65"/>
      <c r="AP1580" s="65"/>
      <c r="AQ1580" s="65"/>
      <c r="AR1580" s="65"/>
      <c r="AS1580" s="65"/>
      <c r="AT1580" s="65"/>
      <c r="AU1580" s="65"/>
      <c r="AV1580" s="65"/>
      <c r="AW1580" s="65"/>
      <c r="AX1580" s="65"/>
      <c r="AY1580" s="65"/>
      <c r="AZ1580" s="65"/>
      <c r="BA1580" s="65"/>
      <c r="BB1580" s="65"/>
      <c r="BC1580" s="65"/>
      <c r="BD1580" s="65"/>
      <c r="BE1580" s="65"/>
      <c r="BF1580" s="65"/>
      <c r="BG1580" s="65"/>
      <c r="BH1580" s="65"/>
      <c r="BI1580" s="65"/>
      <c r="BJ1580" s="65"/>
      <c r="BK1580" s="65"/>
      <c r="BL1580" s="65"/>
    </row>
    <row r="1581" spans="3:64">
      <c r="C1581" s="8"/>
      <c r="D1581" s="8"/>
      <c r="AA1581" s="65"/>
      <c r="AB1581" s="65"/>
      <c r="AC1581" s="65"/>
      <c r="AD1581" s="65"/>
      <c r="AE1581" s="65"/>
      <c r="AG1581" s="93"/>
      <c r="AN1581" s="65"/>
      <c r="AO1581" s="65"/>
      <c r="AP1581" s="65"/>
      <c r="AQ1581" s="65"/>
      <c r="AR1581" s="65"/>
      <c r="AS1581" s="65"/>
      <c r="AT1581" s="65"/>
      <c r="AU1581" s="65"/>
    </row>
    <row r="1582" spans="3:64">
      <c r="C1582" s="8"/>
      <c r="D1582" s="8"/>
      <c r="AA1582" s="65"/>
      <c r="AB1582" s="65"/>
      <c r="AC1582" s="65"/>
      <c r="AD1582" s="65"/>
      <c r="AE1582" s="65"/>
      <c r="AG1582" s="93"/>
      <c r="AN1582" s="65"/>
      <c r="AO1582" s="65"/>
      <c r="AP1582" s="65"/>
      <c r="AQ1582" s="65"/>
      <c r="AR1582" s="65"/>
      <c r="AS1582" s="65"/>
      <c r="AT1582" s="65"/>
      <c r="AU1582" s="65"/>
      <c r="AV1582" s="65"/>
      <c r="AW1582" s="65"/>
      <c r="AX1582" s="65"/>
      <c r="AY1582" s="65"/>
      <c r="AZ1582" s="65"/>
      <c r="BA1582" s="65"/>
      <c r="BB1582" s="65"/>
      <c r="BC1582" s="65"/>
      <c r="BD1582" s="65"/>
      <c r="BE1582" s="65"/>
      <c r="BF1582" s="65"/>
      <c r="BG1582" s="65"/>
      <c r="BH1582" s="65"/>
      <c r="BI1582" s="65"/>
      <c r="BJ1582" s="65"/>
      <c r="BK1582" s="65"/>
      <c r="BL1582" s="65"/>
    </row>
    <row r="1583" spans="3:64">
      <c r="C1583" s="8"/>
      <c r="D1583" s="8"/>
      <c r="AA1583" s="65"/>
      <c r="AB1583" s="65"/>
      <c r="AC1583" s="65"/>
      <c r="AD1583" s="65"/>
      <c r="AE1583" s="65"/>
      <c r="AG1583" s="93"/>
      <c r="AN1583" s="65"/>
      <c r="AO1583" s="65"/>
      <c r="AP1583" s="65"/>
      <c r="AQ1583" s="65"/>
      <c r="AR1583" s="65"/>
      <c r="AS1583" s="65"/>
      <c r="AT1583" s="65"/>
      <c r="AU1583" s="65"/>
      <c r="AV1583" s="65"/>
      <c r="AX1583" s="65"/>
      <c r="AY1583" s="65"/>
      <c r="AZ1583" s="65"/>
      <c r="BA1583" s="65"/>
      <c r="BB1583" s="65"/>
      <c r="BC1583" s="65"/>
      <c r="BD1583" s="65"/>
      <c r="BE1583" s="65"/>
      <c r="BF1583" s="65"/>
      <c r="BG1583" s="65"/>
      <c r="BH1583" s="65"/>
      <c r="BI1583" s="65"/>
      <c r="BJ1583" s="65"/>
      <c r="BK1583" s="65"/>
      <c r="BL1583" s="65"/>
    </row>
    <row r="1584" spans="3:64">
      <c r="C1584" s="8"/>
      <c r="D1584" s="8"/>
      <c r="AA1584" s="65"/>
      <c r="AB1584" s="65"/>
      <c r="AC1584" s="65"/>
      <c r="AD1584" s="65"/>
      <c r="AE1584" s="65"/>
      <c r="AG1584" s="93"/>
      <c r="AN1584" s="65"/>
      <c r="AO1584" s="65"/>
      <c r="AP1584" s="65"/>
      <c r="AQ1584" s="65"/>
      <c r="AR1584" s="65"/>
      <c r="AS1584" s="65"/>
      <c r="AT1584" s="65"/>
      <c r="AU1584" s="65"/>
      <c r="AV1584" s="65"/>
      <c r="AW1584" s="65"/>
      <c r="AX1584" s="65"/>
      <c r="AY1584" s="65"/>
      <c r="AZ1584" s="65"/>
      <c r="BA1584" s="65"/>
      <c r="BB1584" s="65"/>
      <c r="BC1584" s="65"/>
      <c r="BD1584" s="65"/>
      <c r="BE1584" s="65"/>
      <c r="BF1584" s="65"/>
      <c r="BG1584" s="65"/>
      <c r="BH1584" s="65"/>
      <c r="BI1584" s="65"/>
      <c r="BJ1584" s="65"/>
      <c r="BK1584" s="65"/>
      <c r="BL1584" s="65"/>
    </row>
    <row r="1585" spans="3:64">
      <c r="C1585" s="8"/>
      <c r="D1585" s="8"/>
      <c r="AA1585" s="65"/>
      <c r="AB1585" s="65"/>
      <c r="AC1585" s="65"/>
      <c r="AD1585" s="65"/>
      <c r="AE1585" s="65"/>
      <c r="AG1585" s="93"/>
      <c r="AN1585" s="65"/>
      <c r="AO1585" s="65"/>
      <c r="AP1585" s="65"/>
      <c r="AQ1585" s="65"/>
      <c r="AR1585" s="65"/>
      <c r="AS1585" s="65"/>
      <c r="AT1585" s="65"/>
      <c r="AU1585" s="65"/>
      <c r="AV1585" s="65"/>
      <c r="AX1585" s="65"/>
      <c r="AY1585" s="65"/>
      <c r="AZ1585" s="65"/>
      <c r="BA1585" s="65"/>
      <c r="BB1585" s="65"/>
      <c r="BC1585" s="65"/>
      <c r="BD1585" s="65"/>
      <c r="BE1585" s="65"/>
      <c r="BF1585" s="65"/>
      <c r="BG1585" s="65"/>
      <c r="BH1585" s="65"/>
      <c r="BI1585" s="65"/>
      <c r="BJ1585" s="65"/>
      <c r="BK1585" s="65"/>
      <c r="BL1585" s="65"/>
    </row>
    <row r="1586" spans="3:64">
      <c r="C1586" s="8"/>
      <c r="D1586" s="8"/>
      <c r="AA1586" s="65"/>
      <c r="AB1586" s="65"/>
      <c r="AC1586" s="65"/>
      <c r="AD1586" s="65"/>
      <c r="AE1586" s="65"/>
      <c r="AG1586" s="93"/>
      <c r="AN1586" s="65"/>
      <c r="AO1586" s="65"/>
      <c r="AP1586" s="65"/>
      <c r="AQ1586" s="65"/>
      <c r="AR1586" s="65"/>
      <c r="AS1586" s="65"/>
      <c r="AT1586" s="65"/>
      <c r="AU1586" s="65"/>
      <c r="AV1586" s="65"/>
      <c r="AW1586" s="65"/>
      <c r="AX1586" s="65"/>
      <c r="AY1586" s="65"/>
      <c r="AZ1586" s="65"/>
      <c r="BA1586" s="65"/>
      <c r="BB1586" s="65"/>
      <c r="BC1586" s="65"/>
      <c r="BD1586" s="65"/>
      <c r="BE1586" s="65"/>
      <c r="BF1586" s="65"/>
      <c r="BG1586" s="65"/>
      <c r="BH1586" s="65"/>
      <c r="BI1586" s="65"/>
      <c r="BJ1586" s="65"/>
      <c r="BK1586" s="65"/>
      <c r="BL1586" s="65"/>
    </row>
    <row r="1587" spans="3:64">
      <c r="C1587" s="8"/>
      <c r="D1587" s="8"/>
      <c r="AA1587" s="65"/>
      <c r="AB1587" s="65"/>
      <c r="AC1587" s="65"/>
      <c r="AD1587" s="65"/>
      <c r="AE1587" s="65"/>
      <c r="AG1587" s="93"/>
      <c r="AN1587" s="65"/>
      <c r="AO1587" s="65"/>
      <c r="AP1587" s="65"/>
      <c r="AQ1587" s="65"/>
      <c r="AR1587" s="65"/>
      <c r="AS1587" s="65"/>
      <c r="AT1587" s="65"/>
      <c r="AU1587" s="65"/>
      <c r="AV1587" s="65"/>
      <c r="AX1587" s="65"/>
    </row>
    <row r="1588" spans="3:64">
      <c r="C1588" s="8"/>
      <c r="D1588" s="8"/>
      <c r="AA1588" s="65"/>
      <c r="AB1588" s="65"/>
      <c r="AC1588" s="65"/>
      <c r="AD1588" s="65"/>
      <c r="AE1588" s="65"/>
      <c r="AG1588" s="93"/>
      <c r="AN1588" s="65"/>
      <c r="AO1588" s="65"/>
      <c r="AP1588" s="65"/>
      <c r="AQ1588" s="65"/>
      <c r="AR1588" s="65"/>
      <c r="AS1588" s="65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5"/>
      <c r="BF1588" s="65"/>
      <c r="BG1588" s="65"/>
      <c r="BH1588" s="65"/>
      <c r="BI1588" s="65"/>
      <c r="BJ1588" s="65"/>
      <c r="BK1588" s="65"/>
      <c r="BL1588" s="65"/>
    </row>
    <row r="1589" spans="3:64">
      <c r="C1589" s="8"/>
      <c r="D1589" s="8"/>
      <c r="AA1589" s="65"/>
      <c r="AB1589" s="65"/>
      <c r="AC1589" s="65"/>
      <c r="AD1589" s="65"/>
      <c r="AE1589" s="65"/>
      <c r="AG1589" s="93"/>
      <c r="AN1589" s="65"/>
      <c r="AO1589" s="65"/>
      <c r="AP1589" s="65"/>
      <c r="AQ1589" s="65"/>
      <c r="AR1589" s="65"/>
      <c r="AS1589" s="65"/>
      <c r="AT1589" s="65"/>
      <c r="AU1589" s="65"/>
      <c r="AV1589" s="65"/>
      <c r="AX1589" s="65"/>
    </row>
    <row r="1590" spans="3:64">
      <c r="C1590" s="8"/>
      <c r="D1590" s="8"/>
      <c r="AA1590" s="65"/>
      <c r="AB1590" s="65"/>
      <c r="AC1590" s="65"/>
      <c r="AD1590" s="65"/>
      <c r="AE1590" s="65"/>
      <c r="AG1590" s="93"/>
      <c r="AN1590" s="65"/>
      <c r="AO1590" s="65"/>
      <c r="AP1590" s="65"/>
      <c r="AQ1590" s="65"/>
      <c r="AR1590" s="65"/>
      <c r="AS1590" s="65"/>
      <c r="AT1590" s="65"/>
      <c r="AU1590" s="65"/>
      <c r="AV1590" s="65"/>
      <c r="AW1590" s="65"/>
      <c r="AX1590" s="65"/>
      <c r="AY1590" s="65"/>
      <c r="AZ1590" s="65"/>
      <c r="BA1590" s="65"/>
      <c r="BB1590" s="65"/>
      <c r="BC1590" s="65"/>
      <c r="BD1590" s="65"/>
      <c r="BE1590" s="65"/>
      <c r="BF1590" s="65"/>
      <c r="BG1590" s="65"/>
      <c r="BH1590" s="65"/>
      <c r="BI1590" s="65"/>
      <c r="BJ1590" s="65"/>
      <c r="BK1590" s="65"/>
      <c r="BL1590" s="65"/>
    </row>
    <row r="1591" spans="3:64">
      <c r="C1591" s="8"/>
      <c r="D1591" s="8"/>
      <c r="AA1591" s="65"/>
      <c r="AB1591" s="65"/>
      <c r="AC1591" s="65"/>
      <c r="AD1591" s="65"/>
      <c r="AE1591" s="65"/>
      <c r="AG1591" s="93"/>
      <c r="AN1591" s="65"/>
      <c r="AO1591" s="65"/>
      <c r="AP1591" s="65"/>
      <c r="AQ1591" s="65"/>
      <c r="AR1591" s="65"/>
      <c r="AS1591" s="65"/>
      <c r="AT1591" s="65"/>
      <c r="AU1591" s="65"/>
      <c r="AV1591" s="65"/>
      <c r="AW1591" s="65"/>
      <c r="AX1591" s="65"/>
      <c r="AY1591" s="65"/>
      <c r="AZ1591" s="65"/>
      <c r="BA1591" s="65"/>
      <c r="BB1591" s="65"/>
      <c r="BC1591" s="65"/>
      <c r="BD1591" s="65"/>
      <c r="BE1591" s="65"/>
      <c r="BF1591" s="65"/>
      <c r="BG1591" s="65"/>
      <c r="BH1591" s="65"/>
      <c r="BI1591" s="65"/>
      <c r="BJ1591" s="65"/>
      <c r="BK1591" s="65"/>
      <c r="BL1591" s="65"/>
    </row>
    <row r="1592" spans="3:64">
      <c r="C1592" s="8"/>
      <c r="D1592" s="8"/>
      <c r="AA1592" s="65"/>
      <c r="AB1592" s="65"/>
      <c r="AC1592" s="65"/>
      <c r="AD1592" s="65"/>
      <c r="AE1592" s="65"/>
      <c r="AG1592" s="93"/>
      <c r="AN1592" s="65"/>
      <c r="AO1592" s="65"/>
      <c r="AP1592" s="65"/>
      <c r="AQ1592" s="65"/>
      <c r="AR1592" s="65"/>
      <c r="AS1592" s="65"/>
      <c r="AT1592" s="65"/>
      <c r="AU1592" s="65"/>
      <c r="AV1592" s="65"/>
      <c r="AW1592" s="65"/>
      <c r="AX1592" s="65"/>
      <c r="AY1592" s="65"/>
      <c r="AZ1592" s="65"/>
      <c r="BA1592" s="65"/>
      <c r="BB1592" s="65"/>
      <c r="BC1592" s="65"/>
      <c r="BD1592" s="65"/>
      <c r="BE1592" s="65"/>
      <c r="BF1592" s="65"/>
      <c r="BG1592" s="65"/>
      <c r="BH1592" s="65"/>
      <c r="BI1592" s="65"/>
      <c r="BJ1592" s="65"/>
      <c r="BK1592" s="65"/>
      <c r="BL1592" s="65"/>
    </row>
    <row r="1593" spans="3:64">
      <c r="C1593" s="8"/>
      <c r="D1593" s="8"/>
      <c r="AA1593" s="65"/>
      <c r="AB1593" s="65"/>
      <c r="AC1593" s="65"/>
      <c r="AD1593" s="65"/>
      <c r="AE1593" s="65"/>
      <c r="AG1593" s="93"/>
      <c r="AN1593" s="65"/>
      <c r="AO1593" s="65"/>
      <c r="AP1593" s="65"/>
      <c r="AQ1593" s="65"/>
      <c r="AR1593" s="65"/>
      <c r="AS1593" s="65"/>
      <c r="AT1593" s="65"/>
      <c r="AU1593" s="65"/>
      <c r="AV1593" s="65"/>
      <c r="AW1593" s="65"/>
      <c r="AX1593" s="65"/>
      <c r="AY1593" s="65"/>
      <c r="AZ1593" s="65"/>
      <c r="BA1593" s="65"/>
      <c r="BB1593" s="65"/>
      <c r="BC1593" s="65"/>
      <c r="BD1593" s="65"/>
      <c r="BE1593" s="65"/>
      <c r="BF1593" s="65"/>
      <c r="BG1593" s="65"/>
      <c r="BH1593" s="65"/>
      <c r="BI1593" s="65"/>
      <c r="BJ1593" s="65"/>
      <c r="BK1593" s="65"/>
      <c r="BL1593" s="65"/>
    </row>
    <row r="1594" spans="3:64">
      <c r="C1594" s="8"/>
      <c r="D1594" s="8"/>
      <c r="AA1594" s="65"/>
      <c r="AB1594" s="65"/>
      <c r="AC1594" s="65"/>
      <c r="AD1594" s="65"/>
      <c r="AE1594" s="65"/>
      <c r="AG1594" s="93"/>
      <c r="AN1594" s="65"/>
      <c r="AO1594" s="65"/>
      <c r="AP1594" s="65"/>
      <c r="AQ1594" s="65"/>
      <c r="AR1594" s="65"/>
      <c r="AS1594" s="65"/>
      <c r="AT1594" s="65"/>
      <c r="AU1594" s="65"/>
      <c r="AV1594" s="65"/>
      <c r="AX1594" s="65"/>
    </row>
    <row r="1595" spans="3:64">
      <c r="C1595" s="8"/>
      <c r="D1595" s="8"/>
      <c r="AA1595" s="65"/>
      <c r="AB1595" s="65"/>
      <c r="AC1595" s="65"/>
      <c r="AD1595" s="65"/>
      <c r="AE1595" s="65"/>
      <c r="AG1595" s="93"/>
      <c r="AN1595" s="65"/>
      <c r="AO1595" s="65"/>
      <c r="AP1595" s="65"/>
      <c r="AQ1595" s="65"/>
      <c r="AR1595" s="65"/>
      <c r="AS1595" s="65"/>
      <c r="AT1595" s="65"/>
      <c r="AU1595" s="65"/>
    </row>
    <row r="1596" spans="3:64">
      <c r="C1596" s="8"/>
      <c r="D1596" s="8"/>
      <c r="AA1596" s="65"/>
      <c r="AB1596" s="65"/>
      <c r="AC1596" s="65"/>
      <c r="AD1596" s="65"/>
      <c r="AE1596" s="65"/>
      <c r="AG1596" s="93"/>
      <c r="AN1596" s="65"/>
      <c r="AO1596" s="65"/>
      <c r="AP1596" s="65"/>
      <c r="AQ1596" s="65"/>
      <c r="AR1596" s="65"/>
      <c r="AS1596" s="65"/>
      <c r="AT1596" s="65"/>
      <c r="AU1596" s="65"/>
    </row>
    <row r="1597" spans="3:64">
      <c r="C1597" s="8"/>
      <c r="D1597" s="8"/>
      <c r="AA1597" s="65"/>
      <c r="AB1597" s="65"/>
      <c r="AC1597" s="65"/>
      <c r="AD1597" s="65"/>
      <c r="AE1597" s="65"/>
      <c r="AG1597" s="93"/>
      <c r="AN1597" s="65"/>
      <c r="AO1597" s="65"/>
      <c r="AP1597" s="65"/>
      <c r="AQ1597" s="65"/>
      <c r="AR1597" s="65"/>
      <c r="AS1597" s="65"/>
      <c r="AT1597" s="65"/>
      <c r="AU1597" s="65"/>
    </row>
    <row r="1598" spans="3:64">
      <c r="C1598" s="8"/>
      <c r="D1598" s="8"/>
      <c r="AA1598" s="65"/>
      <c r="AB1598" s="65"/>
      <c r="AC1598" s="65"/>
      <c r="AD1598" s="65"/>
      <c r="AE1598" s="65"/>
      <c r="AG1598" s="93"/>
      <c r="AN1598" s="65"/>
      <c r="AO1598" s="65"/>
      <c r="AP1598" s="65"/>
      <c r="AQ1598" s="65"/>
      <c r="AR1598" s="65"/>
      <c r="AS1598" s="65"/>
      <c r="AT1598" s="65"/>
      <c r="AU1598" s="65"/>
      <c r="AV1598" s="65"/>
    </row>
    <row r="1599" spans="3:64">
      <c r="C1599" s="8"/>
      <c r="D1599" s="8"/>
      <c r="AA1599" s="65"/>
      <c r="AB1599" s="65"/>
      <c r="AC1599" s="65"/>
      <c r="AD1599" s="65"/>
      <c r="AE1599" s="65"/>
      <c r="AG1599" s="93"/>
      <c r="AN1599" s="65"/>
      <c r="AO1599" s="65"/>
      <c r="AP1599" s="65"/>
      <c r="AQ1599" s="65"/>
      <c r="AR1599" s="65"/>
      <c r="AS1599" s="65"/>
      <c r="AT1599" s="65"/>
      <c r="AU1599" s="65"/>
      <c r="AV1599" s="65"/>
      <c r="AX1599" s="65"/>
    </row>
    <row r="1600" spans="3:64">
      <c r="C1600" s="8"/>
      <c r="D1600" s="8"/>
      <c r="AA1600" s="65"/>
      <c r="AB1600" s="65"/>
      <c r="AC1600" s="65"/>
      <c r="AD1600" s="65"/>
      <c r="AE1600" s="65"/>
      <c r="AG1600" s="93"/>
      <c r="AN1600" s="65"/>
      <c r="AO1600" s="65"/>
      <c r="AP1600" s="65"/>
      <c r="AQ1600" s="65"/>
      <c r="AR1600" s="65"/>
      <c r="AS1600" s="65"/>
      <c r="AT1600" s="65"/>
      <c r="AU1600" s="65"/>
      <c r="AV1600" s="65"/>
      <c r="AW1600" s="65"/>
      <c r="AX1600" s="65"/>
      <c r="AY1600" s="65"/>
      <c r="AZ1600" s="65"/>
      <c r="BA1600" s="65"/>
      <c r="BB1600" s="65"/>
      <c r="BC1600" s="65"/>
      <c r="BD1600" s="65"/>
      <c r="BE1600" s="65"/>
      <c r="BF1600" s="65"/>
      <c r="BG1600" s="65"/>
      <c r="BH1600" s="65"/>
      <c r="BI1600" s="65"/>
      <c r="BJ1600" s="65"/>
      <c r="BK1600" s="65"/>
      <c r="BL1600" s="65"/>
    </row>
    <row r="1601" spans="3:64">
      <c r="C1601" s="8"/>
      <c r="D1601" s="8"/>
      <c r="AA1601" s="65"/>
      <c r="AB1601" s="65"/>
      <c r="AC1601" s="65"/>
      <c r="AD1601" s="65"/>
      <c r="AE1601" s="65"/>
      <c r="AG1601" s="93"/>
      <c r="AN1601" s="65"/>
      <c r="AO1601" s="65"/>
      <c r="AP1601" s="65"/>
      <c r="AQ1601" s="65"/>
      <c r="AR1601" s="65"/>
      <c r="AS1601" s="65"/>
      <c r="AT1601" s="65"/>
      <c r="AU1601" s="65"/>
      <c r="AV1601" s="65"/>
    </row>
    <row r="1602" spans="3:64">
      <c r="C1602" s="8"/>
      <c r="D1602" s="8"/>
      <c r="AA1602" s="65"/>
      <c r="AB1602" s="65"/>
      <c r="AC1602" s="65"/>
      <c r="AD1602" s="65"/>
      <c r="AE1602" s="65"/>
      <c r="AG1602" s="93"/>
      <c r="AN1602" s="65"/>
      <c r="AO1602" s="65"/>
      <c r="AP1602" s="65"/>
      <c r="AQ1602" s="65"/>
      <c r="AR1602" s="65"/>
      <c r="AS1602" s="65"/>
      <c r="AT1602" s="65"/>
      <c r="AU1602" s="65"/>
      <c r="AV1602" s="65"/>
      <c r="AX1602" s="65"/>
    </row>
    <row r="1603" spans="3:64">
      <c r="C1603" s="8"/>
      <c r="D1603" s="8"/>
      <c r="AA1603" s="65"/>
      <c r="AB1603" s="65"/>
      <c r="AC1603" s="65"/>
      <c r="AD1603" s="65"/>
      <c r="AE1603" s="65"/>
      <c r="AG1603" s="93"/>
      <c r="AN1603" s="65"/>
      <c r="AO1603" s="65"/>
      <c r="AP1603" s="65"/>
      <c r="AQ1603" s="65"/>
      <c r="AR1603" s="65"/>
      <c r="AS1603" s="65"/>
      <c r="AT1603" s="65"/>
      <c r="AU1603" s="65"/>
    </row>
    <row r="1604" spans="3:64">
      <c r="C1604" s="8"/>
      <c r="D1604" s="8"/>
      <c r="AA1604" s="65"/>
      <c r="AB1604" s="65"/>
      <c r="AC1604" s="65"/>
      <c r="AD1604" s="65"/>
      <c r="AE1604" s="65"/>
      <c r="AG1604" s="93"/>
      <c r="AN1604" s="65"/>
      <c r="AO1604" s="65"/>
      <c r="AP1604" s="65"/>
      <c r="AQ1604" s="65"/>
      <c r="AR1604" s="65"/>
      <c r="AS1604" s="65"/>
      <c r="AT1604" s="65"/>
      <c r="AU1604" s="65"/>
      <c r="AV1604" s="65"/>
      <c r="AX1604" s="65"/>
    </row>
    <row r="1605" spans="3:64">
      <c r="C1605" s="8"/>
      <c r="D1605" s="8"/>
      <c r="AA1605" s="65"/>
      <c r="AB1605" s="65"/>
      <c r="AC1605" s="65"/>
      <c r="AD1605" s="65"/>
      <c r="AE1605" s="65"/>
      <c r="AG1605" s="93"/>
      <c r="AN1605" s="65"/>
      <c r="AO1605" s="65"/>
      <c r="AP1605" s="65"/>
      <c r="AQ1605" s="65"/>
      <c r="AR1605" s="65"/>
      <c r="AS1605" s="65"/>
      <c r="AT1605" s="65"/>
      <c r="AU1605" s="65"/>
    </row>
    <row r="1606" spans="3:64">
      <c r="C1606" s="8"/>
      <c r="D1606" s="8"/>
      <c r="AA1606" s="65"/>
      <c r="AB1606" s="65"/>
      <c r="AC1606" s="65"/>
      <c r="AD1606" s="65"/>
      <c r="AE1606" s="65"/>
      <c r="AG1606" s="93"/>
      <c r="AN1606" s="65"/>
      <c r="AO1606" s="65"/>
      <c r="AP1606" s="65"/>
      <c r="AQ1606" s="65"/>
      <c r="AR1606" s="65"/>
      <c r="AS1606" s="65"/>
      <c r="AT1606" s="65"/>
      <c r="AU1606" s="65"/>
      <c r="AV1606" s="65"/>
    </row>
    <row r="1607" spans="3:64">
      <c r="C1607" s="8"/>
      <c r="D1607" s="8"/>
      <c r="AA1607" s="65"/>
      <c r="AB1607" s="65"/>
      <c r="AC1607" s="65"/>
      <c r="AD1607" s="65"/>
      <c r="AE1607" s="65"/>
      <c r="AG1607" s="93"/>
      <c r="AN1607" s="65"/>
      <c r="AO1607" s="65"/>
      <c r="AP1607" s="65"/>
      <c r="AQ1607" s="65"/>
      <c r="AR1607" s="65"/>
      <c r="AS1607" s="65"/>
      <c r="AT1607" s="65"/>
      <c r="AU1607" s="65"/>
      <c r="AV1607" s="65"/>
      <c r="AW1607" s="65"/>
      <c r="AX1607" s="65"/>
      <c r="AY1607" s="65"/>
      <c r="AZ1607" s="65"/>
      <c r="BA1607" s="65"/>
      <c r="BB1607" s="65"/>
      <c r="BC1607" s="65"/>
      <c r="BD1607" s="65"/>
      <c r="BE1607" s="65"/>
      <c r="BF1607" s="65"/>
      <c r="BG1607" s="65"/>
      <c r="BH1607" s="65"/>
      <c r="BI1607" s="65"/>
      <c r="BJ1607" s="65"/>
      <c r="BK1607" s="65"/>
      <c r="BL1607" s="65"/>
    </row>
    <row r="1608" spans="3:64">
      <c r="C1608" s="8"/>
      <c r="D1608" s="8"/>
      <c r="AA1608" s="65"/>
      <c r="AB1608" s="65"/>
      <c r="AC1608" s="65"/>
      <c r="AD1608" s="65"/>
      <c r="AE1608" s="65"/>
      <c r="AG1608" s="93"/>
      <c r="AN1608" s="65"/>
      <c r="AO1608" s="65"/>
      <c r="AP1608" s="65"/>
      <c r="AQ1608" s="65"/>
      <c r="AR1608" s="65"/>
      <c r="AS1608" s="65"/>
      <c r="AT1608" s="65"/>
      <c r="AU1608" s="65"/>
    </row>
    <row r="1609" spans="3:64">
      <c r="C1609" s="8"/>
      <c r="D1609" s="8"/>
      <c r="AA1609" s="65"/>
      <c r="AB1609" s="65"/>
      <c r="AC1609" s="65"/>
      <c r="AD1609" s="65"/>
      <c r="AE1609" s="65"/>
      <c r="AG1609" s="93"/>
      <c r="AN1609" s="65"/>
      <c r="AO1609" s="65"/>
      <c r="AP1609" s="65"/>
      <c r="AQ1609" s="65"/>
      <c r="AR1609" s="65"/>
      <c r="AS1609" s="65"/>
      <c r="AT1609" s="65"/>
      <c r="AU1609" s="65"/>
      <c r="AV1609" s="65"/>
    </row>
    <row r="1610" spans="3:64">
      <c r="C1610" s="8"/>
      <c r="D1610" s="8"/>
      <c r="AA1610" s="65"/>
      <c r="AB1610" s="65"/>
      <c r="AC1610" s="65"/>
      <c r="AD1610" s="65"/>
      <c r="AE1610" s="65"/>
      <c r="AG1610" s="93"/>
      <c r="AN1610" s="65"/>
      <c r="AO1610" s="65"/>
      <c r="AP1610" s="65"/>
      <c r="AQ1610" s="65"/>
      <c r="AR1610" s="65"/>
      <c r="AS1610" s="65"/>
      <c r="AT1610" s="65"/>
      <c r="AU1610" s="65"/>
    </row>
    <row r="1611" spans="3:64">
      <c r="C1611" s="8"/>
      <c r="D1611" s="8"/>
      <c r="AA1611" s="65"/>
      <c r="AB1611" s="65"/>
      <c r="AC1611" s="65"/>
      <c r="AD1611" s="65"/>
      <c r="AE1611" s="65"/>
      <c r="AG1611" s="93"/>
      <c r="AN1611" s="65"/>
      <c r="AO1611" s="65"/>
      <c r="AP1611" s="65"/>
      <c r="AQ1611" s="65"/>
      <c r="AR1611" s="65"/>
      <c r="AS1611" s="65"/>
      <c r="AT1611" s="65"/>
      <c r="AU1611" s="65"/>
      <c r="AV1611" s="65"/>
      <c r="AX1611" s="65"/>
    </row>
    <row r="1612" spans="3:64">
      <c r="C1612" s="8"/>
      <c r="D1612" s="8"/>
      <c r="AA1612" s="65"/>
      <c r="AB1612" s="65"/>
      <c r="AC1612" s="65"/>
      <c r="AD1612" s="65"/>
      <c r="AE1612" s="65"/>
      <c r="AG1612" s="93"/>
      <c r="AN1612" s="65"/>
      <c r="AO1612" s="65"/>
      <c r="AP1612" s="65"/>
      <c r="AQ1612" s="65"/>
      <c r="AR1612" s="65"/>
      <c r="AS1612" s="65"/>
      <c r="AT1612" s="65"/>
      <c r="AU1612" s="65"/>
      <c r="AV1612" s="65"/>
    </row>
    <row r="1613" spans="3:64">
      <c r="C1613" s="8"/>
      <c r="D1613" s="8"/>
      <c r="AA1613" s="65"/>
      <c r="AB1613" s="65"/>
      <c r="AC1613" s="65"/>
      <c r="AD1613" s="65"/>
      <c r="AE1613" s="65"/>
      <c r="AG1613" s="93"/>
      <c r="AN1613" s="65"/>
      <c r="AO1613" s="65"/>
      <c r="AP1613" s="65"/>
      <c r="AQ1613" s="65"/>
      <c r="AR1613" s="65"/>
      <c r="AS1613" s="65"/>
      <c r="AT1613" s="65"/>
      <c r="AU1613" s="65"/>
    </row>
    <row r="1614" spans="3:64">
      <c r="C1614" s="8"/>
      <c r="D1614" s="8"/>
      <c r="AA1614" s="65"/>
      <c r="AB1614" s="65"/>
      <c r="AC1614" s="65"/>
      <c r="AD1614" s="65"/>
      <c r="AE1614" s="65"/>
      <c r="AG1614" s="93"/>
      <c r="AN1614" s="65"/>
      <c r="AO1614" s="65"/>
      <c r="AP1614" s="65"/>
      <c r="AQ1614" s="65"/>
      <c r="AR1614" s="65"/>
      <c r="AS1614" s="65"/>
      <c r="AT1614" s="65"/>
      <c r="AU1614" s="65"/>
    </row>
    <row r="1615" spans="3:64">
      <c r="C1615" s="8"/>
      <c r="D1615" s="8"/>
      <c r="AA1615" s="65"/>
      <c r="AB1615" s="65"/>
      <c r="AC1615" s="65"/>
      <c r="AD1615" s="65"/>
      <c r="AE1615" s="65"/>
      <c r="AG1615" s="93"/>
      <c r="AN1615" s="65"/>
      <c r="AO1615" s="65"/>
      <c r="AP1615" s="65"/>
      <c r="AQ1615" s="65"/>
      <c r="AR1615" s="65"/>
      <c r="AS1615" s="65"/>
      <c r="AT1615" s="65"/>
      <c r="AU1615" s="65"/>
      <c r="AV1615" s="65"/>
      <c r="AX1615" s="65"/>
      <c r="AY1615" s="65"/>
      <c r="AZ1615" s="65"/>
      <c r="BA1615" s="65"/>
      <c r="BB1615" s="65"/>
      <c r="BC1615" s="65"/>
      <c r="BD1615" s="65"/>
      <c r="BE1615" s="65"/>
      <c r="BF1615" s="65"/>
      <c r="BG1615" s="65"/>
      <c r="BH1615" s="65"/>
      <c r="BI1615" s="65"/>
      <c r="BJ1615" s="65"/>
      <c r="BK1615" s="65"/>
      <c r="BL1615" s="65"/>
    </row>
    <row r="1616" spans="3:64">
      <c r="C1616" s="8"/>
      <c r="D1616" s="8"/>
      <c r="AA1616" s="65"/>
      <c r="AB1616" s="65"/>
      <c r="AC1616" s="65"/>
      <c r="AD1616" s="65"/>
      <c r="AE1616" s="65"/>
      <c r="AG1616" s="93"/>
      <c r="AN1616" s="65"/>
      <c r="AO1616" s="65"/>
      <c r="AP1616" s="65"/>
      <c r="AQ1616" s="65"/>
      <c r="AR1616" s="65"/>
      <c r="AS1616" s="65"/>
      <c r="AT1616" s="65"/>
      <c r="AU1616" s="65"/>
      <c r="AV1616" s="65"/>
    </row>
    <row r="1617" spans="3:64">
      <c r="C1617" s="8"/>
      <c r="D1617" s="8"/>
      <c r="AA1617" s="65"/>
      <c r="AB1617" s="65"/>
      <c r="AC1617" s="65"/>
      <c r="AD1617" s="65"/>
      <c r="AE1617" s="65"/>
      <c r="AG1617" s="93"/>
      <c r="AN1617" s="65"/>
      <c r="AO1617" s="65"/>
      <c r="AP1617" s="65"/>
      <c r="AQ1617" s="65"/>
      <c r="AR1617" s="65"/>
      <c r="AS1617" s="65"/>
      <c r="AT1617" s="65"/>
      <c r="AU1617" s="65"/>
      <c r="AV1617" s="65"/>
    </row>
    <row r="1618" spans="3:64">
      <c r="C1618" s="8"/>
      <c r="D1618" s="8"/>
      <c r="AA1618" s="65"/>
      <c r="AB1618" s="65"/>
      <c r="AC1618" s="65"/>
      <c r="AD1618" s="65"/>
      <c r="AE1618" s="65"/>
      <c r="AG1618" s="93"/>
      <c r="AN1618" s="65"/>
      <c r="AO1618" s="65"/>
      <c r="AP1618" s="65"/>
      <c r="AQ1618" s="65"/>
      <c r="AR1618" s="65"/>
      <c r="AS1618" s="65"/>
      <c r="AT1618" s="65"/>
      <c r="AU1618" s="65"/>
      <c r="AV1618" s="65"/>
    </row>
    <row r="1619" spans="3:64">
      <c r="C1619" s="8"/>
      <c r="D1619" s="8"/>
      <c r="AA1619" s="65"/>
      <c r="AB1619" s="65"/>
      <c r="AC1619" s="65"/>
      <c r="AD1619" s="65"/>
      <c r="AE1619" s="65"/>
      <c r="AG1619" s="93"/>
      <c r="AN1619" s="65"/>
      <c r="AO1619" s="65"/>
      <c r="AP1619" s="65"/>
      <c r="AQ1619" s="65"/>
      <c r="AR1619" s="65"/>
      <c r="AS1619" s="65"/>
      <c r="AT1619" s="65"/>
      <c r="AU1619" s="65"/>
      <c r="AV1619" s="65"/>
      <c r="AX1619" s="65"/>
    </row>
    <row r="1620" spans="3:64">
      <c r="C1620" s="8"/>
      <c r="D1620" s="8"/>
      <c r="AA1620" s="65"/>
      <c r="AB1620" s="65"/>
      <c r="AC1620" s="65"/>
      <c r="AD1620" s="65"/>
      <c r="AE1620" s="65"/>
      <c r="AG1620" s="93"/>
      <c r="AN1620" s="65"/>
      <c r="AO1620" s="65"/>
      <c r="AP1620" s="65"/>
      <c r="AQ1620" s="65"/>
      <c r="AR1620" s="65"/>
      <c r="AS1620" s="65"/>
      <c r="AT1620" s="65"/>
      <c r="AU1620" s="65"/>
      <c r="AV1620" s="65"/>
    </row>
    <row r="1621" spans="3:64">
      <c r="C1621" s="8"/>
      <c r="D1621" s="8"/>
      <c r="AA1621" s="65"/>
      <c r="AB1621" s="65"/>
      <c r="AC1621" s="65"/>
      <c r="AD1621" s="65"/>
      <c r="AE1621" s="65"/>
      <c r="AG1621" s="93"/>
      <c r="AN1621" s="65"/>
      <c r="AO1621" s="65"/>
      <c r="AP1621" s="65"/>
      <c r="AQ1621" s="65"/>
      <c r="AR1621" s="65"/>
      <c r="AS1621" s="65"/>
      <c r="AT1621" s="65"/>
      <c r="AU1621" s="65"/>
      <c r="AV1621" s="65"/>
    </row>
    <row r="1622" spans="3:64">
      <c r="C1622" s="8"/>
      <c r="D1622" s="8"/>
      <c r="AA1622" s="65"/>
      <c r="AB1622" s="65"/>
      <c r="AC1622" s="65"/>
      <c r="AD1622" s="65"/>
      <c r="AE1622" s="65"/>
      <c r="AG1622" s="93"/>
      <c r="AN1622" s="65"/>
      <c r="AO1622" s="65"/>
      <c r="AP1622" s="65"/>
      <c r="AQ1622" s="65"/>
      <c r="AR1622" s="65"/>
      <c r="AS1622" s="65"/>
      <c r="AT1622" s="65"/>
      <c r="AU1622" s="65"/>
      <c r="AV1622" s="65"/>
      <c r="AW1622" s="65"/>
      <c r="AX1622" s="65"/>
      <c r="AY1622" s="65"/>
      <c r="AZ1622" s="65"/>
      <c r="BA1622" s="65"/>
      <c r="BB1622" s="65"/>
      <c r="BC1622" s="65"/>
      <c r="BD1622" s="65"/>
      <c r="BE1622" s="65"/>
      <c r="BF1622" s="65"/>
      <c r="BG1622" s="65"/>
      <c r="BH1622" s="65"/>
      <c r="BI1622" s="65"/>
      <c r="BJ1622" s="65"/>
      <c r="BK1622" s="65"/>
      <c r="BL1622" s="65"/>
    </row>
    <row r="1623" spans="3:64">
      <c r="C1623" s="8"/>
      <c r="D1623" s="8"/>
      <c r="AA1623" s="65"/>
      <c r="AB1623" s="65"/>
      <c r="AC1623" s="65"/>
      <c r="AD1623" s="65"/>
      <c r="AE1623" s="65"/>
      <c r="AG1623" s="93"/>
      <c r="AN1623" s="65"/>
      <c r="AO1623" s="65"/>
      <c r="AP1623" s="65"/>
      <c r="AQ1623" s="65"/>
      <c r="AR1623" s="65"/>
      <c r="AS1623" s="65"/>
      <c r="AT1623" s="65"/>
      <c r="AU1623" s="65"/>
      <c r="AV1623" s="65"/>
      <c r="AX1623" s="65"/>
      <c r="AY1623" s="65"/>
      <c r="AZ1623" s="65"/>
      <c r="BA1623" s="65"/>
      <c r="BB1623" s="65"/>
      <c r="BC1623" s="65"/>
      <c r="BD1623" s="65"/>
      <c r="BE1623" s="65"/>
      <c r="BF1623" s="65"/>
      <c r="BG1623" s="65"/>
      <c r="BH1623" s="65"/>
      <c r="BI1623" s="65"/>
      <c r="BJ1623" s="65"/>
      <c r="BK1623" s="65"/>
      <c r="BL1623" s="65"/>
    </row>
    <row r="1624" spans="3:64">
      <c r="C1624" s="8"/>
      <c r="D1624" s="8"/>
      <c r="AA1624" s="65"/>
      <c r="AB1624" s="65"/>
      <c r="AC1624" s="65"/>
      <c r="AD1624" s="65"/>
      <c r="AE1624" s="65"/>
      <c r="AG1624" s="93"/>
      <c r="AN1624" s="65"/>
      <c r="AO1624" s="65"/>
      <c r="AP1624" s="65"/>
      <c r="AQ1624" s="65"/>
      <c r="AR1624" s="65"/>
      <c r="AS1624" s="65"/>
      <c r="AT1624" s="65"/>
      <c r="AU1624" s="65"/>
      <c r="AV1624" s="65"/>
      <c r="AX1624" s="65"/>
    </row>
    <row r="1625" spans="3:64">
      <c r="C1625" s="8"/>
      <c r="D1625" s="8"/>
      <c r="AA1625" s="65"/>
      <c r="AB1625" s="65"/>
      <c r="AC1625" s="65"/>
      <c r="AD1625" s="65"/>
      <c r="AE1625" s="65"/>
      <c r="AG1625" s="93"/>
      <c r="AN1625" s="65"/>
      <c r="AO1625" s="65"/>
      <c r="AP1625" s="65"/>
      <c r="AQ1625" s="65"/>
      <c r="AR1625" s="65"/>
      <c r="AS1625" s="65"/>
      <c r="AT1625" s="65"/>
      <c r="AU1625" s="65"/>
      <c r="AV1625" s="65"/>
      <c r="AW1625" s="65"/>
      <c r="AX1625" s="65"/>
      <c r="AY1625" s="65"/>
      <c r="AZ1625" s="65"/>
      <c r="BA1625" s="65"/>
      <c r="BB1625" s="65"/>
      <c r="BC1625" s="65"/>
      <c r="BD1625" s="65"/>
      <c r="BE1625" s="65"/>
      <c r="BF1625" s="65"/>
      <c r="BG1625" s="65"/>
      <c r="BH1625" s="65"/>
      <c r="BI1625" s="65"/>
      <c r="BJ1625" s="65"/>
      <c r="BK1625" s="65"/>
      <c r="BL1625" s="65"/>
    </row>
    <row r="1626" spans="3:64">
      <c r="C1626" s="8"/>
      <c r="D1626" s="8"/>
      <c r="AA1626" s="65"/>
      <c r="AB1626" s="65"/>
      <c r="AC1626" s="65"/>
      <c r="AD1626" s="65"/>
      <c r="AE1626" s="65"/>
      <c r="AG1626" s="93"/>
      <c r="AN1626" s="65"/>
      <c r="AO1626" s="65"/>
      <c r="AP1626" s="65"/>
      <c r="AQ1626" s="65"/>
      <c r="AR1626" s="65"/>
      <c r="AS1626" s="65"/>
      <c r="AT1626" s="65"/>
      <c r="AU1626" s="65"/>
    </row>
    <row r="1627" spans="3:64">
      <c r="C1627" s="8"/>
      <c r="D1627" s="8"/>
      <c r="AA1627" s="65"/>
      <c r="AB1627" s="65"/>
      <c r="AC1627" s="65"/>
      <c r="AD1627" s="65"/>
      <c r="AE1627" s="65"/>
      <c r="AG1627" s="93"/>
      <c r="AN1627" s="65"/>
      <c r="AO1627" s="65"/>
      <c r="AP1627" s="65"/>
      <c r="AQ1627" s="65"/>
      <c r="AR1627" s="65"/>
      <c r="AS1627" s="65"/>
      <c r="AT1627" s="65"/>
      <c r="AU1627" s="65"/>
    </row>
    <row r="1628" spans="3:64">
      <c r="C1628" s="8"/>
      <c r="D1628" s="8"/>
      <c r="AA1628" s="65"/>
      <c r="AB1628" s="65"/>
      <c r="AC1628" s="65"/>
      <c r="AD1628" s="65"/>
      <c r="AE1628" s="65"/>
      <c r="AG1628" s="93"/>
      <c r="AN1628" s="65"/>
      <c r="AO1628" s="65"/>
      <c r="AP1628" s="65"/>
      <c r="AQ1628" s="65"/>
      <c r="AR1628" s="65"/>
      <c r="AS1628" s="65"/>
      <c r="AT1628" s="65"/>
      <c r="AU1628" s="65"/>
      <c r="AV1628" s="65"/>
      <c r="AX1628" s="65"/>
      <c r="AY1628" s="65"/>
      <c r="AZ1628" s="65"/>
      <c r="BA1628" s="65"/>
      <c r="BB1628" s="65"/>
      <c r="BC1628" s="65"/>
      <c r="BD1628" s="65"/>
      <c r="BE1628" s="65"/>
      <c r="BF1628" s="65"/>
      <c r="BG1628" s="65"/>
      <c r="BH1628" s="65"/>
      <c r="BI1628" s="65"/>
      <c r="BJ1628" s="65"/>
      <c r="BK1628" s="65"/>
      <c r="BL1628" s="65"/>
    </row>
    <row r="1629" spans="3:64">
      <c r="C1629" s="8"/>
      <c r="D1629" s="8"/>
      <c r="AA1629" s="65"/>
      <c r="AB1629" s="65"/>
      <c r="AC1629" s="65"/>
      <c r="AD1629" s="65"/>
      <c r="AE1629" s="65"/>
      <c r="AG1629" s="93"/>
      <c r="AN1629" s="65"/>
      <c r="AO1629" s="65"/>
      <c r="AP1629" s="65"/>
      <c r="AQ1629" s="65"/>
      <c r="AR1629" s="65"/>
      <c r="AS1629" s="65"/>
      <c r="AT1629" s="65"/>
      <c r="AU1629" s="65"/>
      <c r="AV1629" s="65"/>
    </row>
    <row r="1630" spans="3:64">
      <c r="C1630" s="8"/>
      <c r="D1630" s="8"/>
      <c r="AA1630" s="65"/>
      <c r="AB1630" s="65"/>
      <c r="AC1630" s="65"/>
      <c r="AD1630" s="65"/>
      <c r="AE1630" s="65"/>
      <c r="AG1630" s="93"/>
      <c r="AN1630" s="65"/>
      <c r="AO1630" s="65"/>
      <c r="AP1630" s="65"/>
      <c r="AQ1630" s="65"/>
      <c r="AR1630" s="65"/>
      <c r="AS1630" s="65"/>
      <c r="AT1630" s="65"/>
      <c r="AU1630" s="65"/>
      <c r="AV1630" s="65"/>
      <c r="AW1630" s="65"/>
      <c r="AX1630" s="65"/>
      <c r="AY1630" s="65"/>
      <c r="AZ1630" s="65"/>
      <c r="BA1630" s="65"/>
      <c r="BB1630" s="65"/>
      <c r="BC1630" s="65"/>
      <c r="BD1630" s="65"/>
      <c r="BE1630" s="65"/>
      <c r="BF1630" s="65"/>
      <c r="BG1630" s="65"/>
      <c r="BH1630" s="65"/>
      <c r="BI1630" s="65"/>
      <c r="BJ1630" s="65"/>
      <c r="BK1630" s="65"/>
      <c r="BL1630" s="65"/>
    </row>
    <row r="1631" spans="3:64">
      <c r="C1631" s="8"/>
      <c r="D1631" s="8"/>
      <c r="AA1631" s="65"/>
      <c r="AB1631" s="65"/>
      <c r="AC1631" s="65"/>
      <c r="AD1631" s="65"/>
      <c r="AE1631" s="65"/>
      <c r="AG1631" s="93"/>
      <c r="AN1631" s="65"/>
      <c r="AO1631" s="65"/>
      <c r="AP1631" s="65"/>
      <c r="AQ1631" s="65"/>
      <c r="AR1631" s="65"/>
      <c r="AS1631" s="65"/>
      <c r="AT1631" s="65"/>
      <c r="AU1631" s="65"/>
    </row>
    <row r="1632" spans="3:64">
      <c r="C1632" s="8"/>
      <c r="D1632" s="8"/>
      <c r="AA1632" s="65"/>
      <c r="AB1632" s="65"/>
      <c r="AC1632" s="65"/>
      <c r="AD1632" s="65"/>
      <c r="AE1632" s="65"/>
      <c r="AG1632" s="93"/>
      <c r="AN1632" s="65"/>
      <c r="AO1632" s="65"/>
      <c r="AP1632" s="65"/>
      <c r="AQ1632" s="65"/>
      <c r="AR1632" s="65"/>
      <c r="AS1632" s="65"/>
      <c r="AT1632" s="65"/>
      <c r="AU1632" s="65"/>
      <c r="AV1632" s="65"/>
      <c r="AW1632" s="65"/>
      <c r="AX1632" s="65"/>
      <c r="AY1632" s="65"/>
      <c r="AZ1632" s="65"/>
      <c r="BA1632" s="65"/>
      <c r="BB1632" s="65"/>
      <c r="BC1632" s="65"/>
      <c r="BD1632" s="65"/>
      <c r="BE1632" s="65"/>
      <c r="BF1632" s="65"/>
      <c r="BG1632" s="65"/>
      <c r="BH1632" s="65"/>
      <c r="BI1632" s="65"/>
      <c r="BJ1632" s="65"/>
      <c r="BK1632" s="65"/>
      <c r="BL1632" s="65"/>
    </row>
    <row r="1633" spans="3:64">
      <c r="C1633" s="8"/>
      <c r="D1633" s="8"/>
      <c r="AA1633" s="65"/>
      <c r="AB1633" s="65"/>
      <c r="AC1633" s="65"/>
      <c r="AD1633" s="65"/>
      <c r="AE1633" s="65"/>
      <c r="AG1633" s="93"/>
      <c r="AN1633" s="65"/>
      <c r="AO1633" s="65"/>
      <c r="AP1633" s="65"/>
      <c r="AQ1633" s="65"/>
      <c r="AR1633" s="65"/>
      <c r="AS1633" s="65"/>
      <c r="AT1633" s="65"/>
      <c r="AU1633" s="65"/>
    </row>
    <row r="1634" spans="3:64">
      <c r="C1634" s="8"/>
      <c r="D1634" s="8"/>
      <c r="AA1634" s="65"/>
      <c r="AB1634" s="65"/>
      <c r="AC1634" s="65"/>
      <c r="AD1634" s="65"/>
      <c r="AE1634" s="65"/>
      <c r="AG1634" s="93"/>
      <c r="AN1634" s="65"/>
      <c r="AO1634" s="65"/>
      <c r="AP1634" s="65"/>
      <c r="AQ1634" s="65"/>
      <c r="AR1634" s="65"/>
      <c r="AS1634" s="65"/>
      <c r="AT1634" s="65"/>
      <c r="AU1634" s="65"/>
    </row>
    <row r="1635" spans="3:64">
      <c r="C1635" s="8"/>
      <c r="D1635" s="8"/>
      <c r="AA1635" s="65"/>
      <c r="AB1635" s="65"/>
      <c r="AC1635" s="65"/>
      <c r="AD1635" s="65"/>
      <c r="AE1635" s="65"/>
      <c r="AG1635" s="93"/>
      <c r="AN1635" s="65"/>
      <c r="AO1635" s="65"/>
      <c r="AP1635" s="65"/>
      <c r="AQ1635" s="65"/>
      <c r="AR1635" s="65"/>
      <c r="AS1635" s="65"/>
      <c r="AT1635" s="65"/>
      <c r="AU1635" s="65"/>
    </row>
    <row r="1636" spans="3:64">
      <c r="C1636" s="8"/>
      <c r="D1636" s="8"/>
      <c r="AA1636" s="65"/>
      <c r="AB1636" s="65"/>
      <c r="AC1636" s="65"/>
      <c r="AD1636" s="65"/>
      <c r="AE1636" s="65"/>
      <c r="AG1636" s="93"/>
      <c r="AN1636" s="65"/>
      <c r="AO1636" s="65"/>
      <c r="AP1636" s="65"/>
      <c r="AQ1636" s="65"/>
      <c r="AR1636" s="65"/>
      <c r="AS1636" s="65"/>
      <c r="AT1636" s="65"/>
      <c r="AU1636" s="65"/>
    </row>
    <row r="1637" spans="3:64">
      <c r="C1637" s="8"/>
      <c r="D1637" s="8"/>
      <c r="AA1637" s="65"/>
      <c r="AB1637" s="65"/>
      <c r="AC1637" s="65"/>
      <c r="AD1637" s="65"/>
      <c r="AE1637" s="65"/>
      <c r="AG1637" s="93"/>
      <c r="AN1637" s="65"/>
      <c r="AO1637" s="65"/>
      <c r="AP1637" s="65"/>
      <c r="AQ1637" s="65"/>
      <c r="AR1637" s="65"/>
      <c r="AS1637" s="65"/>
      <c r="AT1637" s="65"/>
      <c r="AU1637" s="65"/>
    </row>
    <row r="1638" spans="3:64">
      <c r="C1638" s="8"/>
      <c r="D1638" s="8"/>
      <c r="AA1638" s="65"/>
      <c r="AB1638" s="65"/>
      <c r="AC1638" s="65"/>
      <c r="AD1638" s="65"/>
      <c r="AE1638" s="65"/>
      <c r="AG1638" s="93"/>
      <c r="AN1638" s="65"/>
      <c r="AO1638" s="65"/>
      <c r="AP1638" s="65"/>
      <c r="AQ1638" s="65"/>
      <c r="AR1638" s="65"/>
      <c r="AS1638" s="65"/>
      <c r="AT1638" s="65"/>
      <c r="AU1638" s="65"/>
      <c r="AV1638" s="65"/>
      <c r="AX1638" s="65"/>
    </row>
    <row r="1639" spans="3:64">
      <c r="C1639" s="8"/>
      <c r="D1639" s="8"/>
      <c r="AA1639" s="65"/>
      <c r="AB1639" s="65"/>
      <c r="AC1639" s="65"/>
      <c r="AD1639" s="65"/>
      <c r="AE1639" s="65"/>
      <c r="AG1639" s="93"/>
      <c r="AN1639" s="65"/>
      <c r="AO1639" s="65"/>
      <c r="AP1639" s="65"/>
      <c r="AQ1639" s="65"/>
      <c r="AR1639" s="65"/>
      <c r="AS1639" s="65"/>
      <c r="AT1639" s="65"/>
      <c r="AU1639" s="65"/>
      <c r="AV1639" s="65"/>
      <c r="AX1639" s="65"/>
    </row>
    <row r="1640" spans="3:64">
      <c r="C1640" s="8"/>
      <c r="D1640" s="8"/>
      <c r="AA1640" s="65"/>
      <c r="AB1640" s="65"/>
      <c r="AC1640" s="65"/>
      <c r="AD1640" s="65"/>
      <c r="AE1640" s="65"/>
      <c r="AG1640" s="93"/>
      <c r="AN1640" s="65"/>
      <c r="AO1640" s="65"/>
      <c r="AP1640" s="65"/>
      <c r="AQ1640" s="65"/>
      <c r="AR1640" s="65"/>
      <c r="AS1640" s="65"/>
      <c r="AT1640" s="65"/>
      <c r="AU1640" s="65"/>
      <c r="AV1640" s="65"/>
      <c r="AW1640" s="65"/>
      <c r="AX1640" s="65"/>
      <c r="AY1640" s="65"/>
      <c r="AZ1640" s="65"/>
      <c r="BA1640" s="65"/>
      <c r="BB1640" s="65"/>
      <c r="BC1640" s="65"/>
      <c r="BD1640" s="65"/>
      <c r="BE1640" s="65"/>
      <c r="BF1640" s="65"/>
      <c r="BG1640" s="65"/>
      <c r="BH1640" s="65"/>
      <c r="BI1640" s="65"/>
      <c r="BJ1640" s="65"/>
      <c r="BK1640" s="65"/>
      <c r="BL1640" s="65"/>
    </row>
    <row r="1641" spans="3:64">
      <c r="C1641" s="8"/>
      <c r="D1641" s="8"/>
      <c r="AA1641" s="65"/>
      <c r="AB1641" s="65"/>
      <c r="AC1641" s="65"/>
      <c r="AD1641" s="65"/>
      <c r="AE1641" s="65"/>
      <c r="AG1641" s="93"/>
      <c r="AN1641" s="65"/>
      <c r="AO1641" s="65"/>
      <c r="AP1641" s="65"/>
      <c r="AQ1641" s="65"/>
      <c r="AR1641" s="65"/>
      <c r="AS1641" s="65"/>
      <c r="AT1641" s="65"/>
      <c r="AU1641" s="65"/>
    </row>
    <row r="1642" spans="3:64">
      <c r="C1642" s="8"/>
      <c r="D1642" s="8"/>
      <c r="AA1642" s="65"/>
      <c r="AB1642" s="65"/>
      <c r="AC1642" s="65"/>
      <c r="AD1642" s="65"/>
      <c r="AE1642" s="65"/>
      <c r="AG1642" s="93"/>
      <c r="AN1642" s="65"/>
      <c r="AO1642" s="65"/>
      <c r="AP1642" s="65"/>
      <c r="AQ1642" s="65"/>
      <c r="AR1642" s="65"/>
      <c r="AS1642" s="65"/>
      <c r="AT1642" s="65"/>
      <c r="AU1642" s="65"/>
      <c r="AV1642" s="65"/>
      <c r="AX1642" s="65"/>
      <c r="AY1642" s="65"/>
      <c r="AZ1642" s="65"/>
      <c r="BA1642" s="65"/>
      <c r="BB1642" s="65"/>
      <c r="BC1642" s="65"/>
      <c r="BD1642" s="65"/>
      <c r="BE1642" s="65"/>
      <c r="BF1642" s="65"/>
      <c r="BG1642" s="65"/>
      <c r="BH1642" s="65"/>
      <c r="BI1642" s="65"/>
      <c r="BJ1642" s="65"/>
      <c r="BK1642" s="65"/>
      <c r="BL1642" s="65"/>
    </row>
    <row r="1643" spans="3:64">
      <c r="C1643" s="8"/>
      <c r="D1643" s="8"/>
      <c r="AA1643" s="65"/>
      <c r="AB1643" s="65"/>
      <c r="AC1643" s="65"/>
      <c r="AD1643" s="65"/>
      <c r="AE1643" s="65"/>
      <c r="AG1643" s="93"/>
      <c r="AN1643" s="65"/>
      <c r="AO1643" s="65"/>
      <c r="AP1643" s="65"/>
      <c r="AQ1643" s="65"/>
      <c r="AR1643" s="65"/>
      <c r="AS1643" s="65"/>
      <c r="AT1643" s="65"/>
      <c r="AU1643" s="65"/>
      <c r="AV1643" s="5"/>
    </row>
    <row r="1644" spans="3:64">
      <c r="C1644" s="8"/>
      <c r="D1644" s="8"/>
      <c r="AA1644" s="65"/>
      <c r="AB1644" s="65"/>
      <c r="AC1644" s="65"/>
      <c r="AD1644" s="65"/>
      <c r="AE1644" s="65"/>
      <c r="AG1644" s="93"/>
      <c r="AN1644" s="65"/>
      <c r="AO1644" s="65"/>
      <c r="AP1644" s="65"/>
      <c r="AQ1644" s="65"/>
      <c r="AR1644" s="65"/>
      <c r="AS1644" s="65"/>
      <c r="AT1644" s="65"/>
      <c r="AU1644" s="65"/>
      <c r="AV1644" s="65"/>
    </row>
    <row r="1645" spans="3:64">
      <c r="C1645" s="8"/>
      <c r="D1645" s="8"/>
      <c r="AA1645" s="65"/>
      <c r="AB1645" s="65"/>
      <c r="AC1645" s="65"/>
      <c r="AD1645" s="65"/>
      <c r="AE1645" s="65"/>
      <c r="AG1645" s="93"/>
      <c r="AN1645" s="65"/>
      <c r="AO1645" s="65"/>
      <c r="AP1645" s="65"/>
      <c r="AQ1645" s="65"/>
      <c r="AR1645" s="65"/>
      <c r="AS1645" s="65"/>
      <c r="AT1645" s="65"/>
      <c r="AU1645" s="65"/>
      <c r="AV1645" s="65"/>
      <c r="AX1645" s="65"/>
      <c r="AY1645" s="65"/>
      <c r="AZ1645" s="65"/>
      <c r="BA1645" s="65"/>
      <c r="BB1645" s="65"/>
      <c r="BC1645" s="65"/>
      <c r="BD1645" s="65"/>
      <c r="BE1645" s="65"/>
      <c r="BF1645" s="65"/>
      <c r="BG1645" s="65"/>
      <c r="BH1645" s="65"/>
      <c r="BI1645" s="65"/>
      <c r="BJ1645" s="65"/>
      <c r="BK1645" s="65"/>
      <c r="BL1645" s="65"/>
    </row>
    <row r="1646" spans="3:64">
      <c r="C1646" s="8"/>
      <c r="D1646" s="8"/>
      <c r="AA1646" s="65"/>
      <c r="AB1646" s="65"/>
      <c r="AC1646" s="65"/>
      <c r="AD1646" s="65"/>
      <c r="AE1646" s="65"/>
      <c r="AG1646" s="93"/>
      <c r="AN1646" s="65"/>
      <c r="AO1646" s="65"/>
      <c r="AP1646" s="65"/>
      <c r="AQ1646" s="65"/>
      <c r="AR1646" s="65"/>
      <c r="AS1646" s="65"/>
      <c r="AT1646" s="65"/>
      <c r="AU1646" s="65"/>
      <c r="AV1646" s="65"/>
    </row>
    <row r="1647" spans="3:64">
      <c r="C1647" s="8"/>
      <c r="D1647" s="8"/>
      <c r="AA1647" s="65"/>
      <c r="AB1647" s="65"/>
      <c r="AC1647" s="65"/>
      <c r="AD1647" s="65"/>
      <c r="AE1647" s="65"/>
      <c r="AG1647" s="93"/>
      <c r="AN1647" s="65"/>
      <c r="AO1647" s="65"/>
      <c r="AP1647" s="65"/>
      <c r="AQ1647" s="65"/>
      <c r="AR1647" s="65"/>
      <c r="AS1647" s="65"/>
      <c r="AT1647" s="65"/>
      <c r="AU1647" s="65"/>
      <c r="AV1647" s="65"/>
    </row>
    <row r="1648" spans="3:64">
      <c r="C1648" s="8"/>
      <c r="D1648" s="8"/>
      <c r="AA1648" s="65"/>
      <c r="AB1648" s="65"/>
      <c r="AC1648" s="65"/>
      <c r="AD1648" s="65"/>
      <c r="AE1648" s="65"/>
      <c r="AG1648" s="93"/>
      <c r="AN1648" s="65"/>
      <c r="AO1648" s="65"/>
      <c r="AP1648" s="65"/>
      <c r="AQ1648" s="65"/>
      <c r="AR1648" s="65"/>
      <c r="AS1648" s="65"/>
      <c r="AT1648" s="65"/>
      <c r="AU1648" s="65"/>
    </row>
    <row r="1649" spans="3:64">
      <c r="C1649" s="8"/>
      <c r="D1649" s="8"/>
      <c r="AA1649" s="65"/>
      <c r="AB1649" s="65"/>
      <c r="AC1649" s="65"/>
      <c r="AD1649" s="65"/>
      <c r="AE1649" s="65"/>
      <c r="AG1649" s="93"/>
      <c r="AN1649" s="65"/>
      <c r="AO1649" s="65"/>
      <c r="AP1649" s="65"/>
      <c r="AQ1649" s="65"/>
      <c r="AR1649" s="65"/>
      <c r="AS1649" s="65"/>
      <c r="AT1649" s="65"/>
      <c r="AU1649" s="65"/>
    </row>
    <row r="1650" spans="3:64">
      <c r="C1650" s="8"/>
      <c r="D1650" s="8"/>
      <c r="AA1650" s="65"/>
      <c r="AB1650" s="65"/>
      <c r="AC1650" s="65"/>
      <c r="AD1650" s="65"/>
      <c r="AE1650" s="65"/>
      <c r="AG1650" s="93"/>
      <c r="AN1650" s="65"/>
      <c r="AO1650" s="65"/>
      <c r="AP1650" s="65"/>
      <c r="AQ1650" s="65"/>
      <c r="AR1650" s="65"/>
      <c r="AS1650" s="65"/>
      <c r="AT1650" s="65"/>
      <c r="AU1650" s="65"/>
    </row>
    <row r="1651" spans="3:64">
      <c r="C1651" s="8"/>
      <c r="D1651" s="8"/>
      <c r="AA1651" s="65"/>
      <c r="AB1651" s="65"/>
      <c r="AC1651" s="65"/>
      <c r="AD1651" s="65"/>
      <c r="AE1651" s="65"/>
      <c r="AG1651" s="93"/>
      <c r="AN1651" s="65"/>
      <c r="AO1651" s="65"/>
      <c r="AP1651" s="65"/>
      <c r="AQ1651" s="65"/>
      <c r="AR1651" s="65"/>
      <c r="AS1651" s="65"/>
      <c r="AT1651" s="65"/>
      <c r="AU1651" s="65"/>
    </row>
    <row r="1652" spans="3:64">
      <c r="C1652" s="8"/>
      <c r="D1652" s="8"/>
      <c r="AA1652" s="65"/>
      <c r="AB1652" s="65"/>
      <c r="AC1652" s="65"/>
      <c r="AD1652" s="65"/>
      <c r="AE1652" s="65"/>
      <c r="AG1652" s="93"/>
      <c r="AN1652" s="65"/>
      <c r="AO1652" s="65"/>
      <c r="AP1652" s="65"/>
      <c r="AQ1652" s="65"/>
      <c r="AR1652" s="65"/>
      <c r="AS1652" s="65"/>
      <c r="AT1652" s="65"/>
      <c r="AU1652" s="65"/>
    </row>
    <row r="1653" spans="3:64">
      <c r="C1653" s="8"/>
      <c r="D1653" s="8"/>
      <c r="AA1653" s="65"/>
      <c r="AB1653" s="65"/>
      <c r="AC1653" s="65"/>
      <c r="AD1653" s="65"/>
      <c r="AE1653" s="65"/>
      <c r="AG1653" s="93"/>
      <c r="AN1653" s="65"/>
      <c r="AO1653" s="65"/>
      <c r="AP1653" s="65"/>
      <c r="AQ1653" s="65"/>
      <c r="AR1653" s="65"/>
      <c r="AS1653" s="65"/>
      <c r="AT1653" s="65"/>
      <c r="AU1653" s="65"/>
    </row>
    <row r="1654" spans="3:64">
      <c r="C1654" s="8"/>
      <c r="D1654" s="8"/>
      <c r="AA1654" s="65"/>
      <c r="AB1654" s="65"/>
      <c r="AC1654" s="65"/>
      <c r="AD1654" s="65"/>
      <c r="AE1654" s="65"/>
      <c r="AG1654" s="93"/>
      <c r="AN1654" s="65"/>
      <c r="AO1654" s="65"/>
      <c r="AP1654" s="65"/>
      <c r="AQ1654" s="65"/>
      <c r="AR1654" s="65"/>
      <c r="AS1654" s="65"/>
      <c r="AT1654" s="65"/>
      <c r="AU1654" s="65"/>
    </row>
    <row r="1655" spans="3:64">
      <c r="C1655" s="8"/>
      <c r="D1655" s="8"/>
      <c r="AA1655" s="65"/>
      <c r="AB1655" s="65"/>
      <c r="AC1655" s="65"/>
      <c r="AD1655" s="65"/>
      <c r="AE1655" s="65"/>
      <c r="AG1655" s="93"/>
      <c r="AN1655" s="65"/>
      <c r="AO1655" s="65"/>
      <c r="AP1655" s="65"/>
      <c r="AQ1655" s="65"/>
      <c r="AR1655" s="65"/>
      <c r="AS1655" s="65"/>
      <c r="AT1655" s="65"/>
      <c r="AU1655" s="65"/>
      <c r="AV1655" s="65"/>
    </row>
    <row r="1656" spans="3:64">
      <c r="C1656" s="8"/>
      <c r="D1656" s="8"/>
      <c r="AA1656" s="65"/>
      <c r="AB1656" s="65"/>
      <c r="AC1656" s="65"/>
      <c r="AD1656" s="65"/>
      <c r="AE1656" s="65"/>
      <c r="AG1656" s="93"/>
      <c r="AN1656" s="65"/>
      <c r="AO1656" s="65"/>
      <c r="AP1656" s="65"/>
      <c r="AQ1656" s="65"/>
      <c r="AR1656" s="65"/>
      <c r="AS1656" s="65"/>
      <c r="AT1656" s="65"/>
      <c r="AU1656" s="65"/>
      <c r="AV1656" s="65"/>
      <c r="AW1656" s="65"/>
      <c r="AX1656" s="65"/>
      <c r="AY1656" s="65"/>
      <c r="AZ1656" s="65"/>
      <c r="BA1656" s="65"/>
      <c r="BB1656" s="65"/>
      <c r="BC1656" s="65"/>
      <c r="BD1656" s="65"/>
      <c r="BE1656" s="65"/>
      <c r="BF1656" s="65"/>
      <c r="BG1656" s="65"/>
      <c r="BH1656" s="65"/>
      <c r="BI1656" s="65"/>
      <c r="BJ1656" s="65"/>
      <c r="BK1656" s="65"/>
      <c r="BL1656" s="65"/>
    </row>
    <row r="1657" spans="3:64">
      <c r="C1657" s="8"/>
      <c r="D1657" s="8"/>
      <c r="AA1657" s="65"/>
      <c r="AB1657" s="65"/>
      <c r="AC1657" s="65"/>
      <c r="AD1657" s="65"/>
      <c r="AE1657" s="65"/>
      <c r="AG1657" s="93"/>
      <c r="AN1657" s="65"/>
      <c r="AO1657" s="65"/>
      <c r="AP1657" s="65"/>
      <c r="AQ1657" s="65"/>
      <c r="AR1657" s="65"/>
      <c r="AS1657" s="65"/>
      <c r="AT1657" s="65"/>
      <c r="AU1657" s="65"/>
    </row>
    <row r="1658" spans="3:64">
      <c r="C1658" s="8"/>
      <c r="D1658" s="8"/>
      <c r="AA1658" s="65"/>
      <c r="AB1658" s="65"/>
      <c r="AC1658" s="65"/>
      <c r="AD1658" s="65"/>
      <c r="AE1658" s="65"/>
      <c r="AG1658" s="93"/>
      <c r="AN1658" s="65"/>
      <c r="AO1658" s="65"/>
      <c r="AP1658" s="65"/>
      <c r="AQ1658" s="65"/>
      <c r="AR1658" s="65"/>
      <c r="AS1658" s="65"/>
      <c r="AT1658" s="65"/>
      <c r="AU1658" s="65"/>
    </row>
    <row r="1659" spans="3:64">
      <c r="C1659" s="8"/>
      <c r="D1659" s="8"/>
      <c r="AA1659" s="65"/>
      <c r="AB1659" s="65"/>
      <c r="AC1659" s="65"/>
      <c r="AD1659" s="65"/>
      <c r="AE1659" s="65"/>
      <c r="AG1659" s="93"/>
      <c r="AN1659" s="65"/>
      <c r="AO1659" s="65"/>
      <c r="AP1659" s="65"/>
      <c r="AQ1659" s="65"/>
      <c r="AR1659" s="65"/>
      <c r="AS1659" s="65"/>
      <c r="AT1659" s="65"/>
      <c r="AU1659" s="65"/>
    </row>
    <row r="1660" spans="3:64">
      <c r="C1660" s="8"/>
      <c r="D1660" s="8"/>
      <c r="AA1660" s="65"/>
      <c r="AB1660" s="65"/>
      <c r="AC1660" s="65"/>
      <c r="AD1660" s="65"/>
      <c r="AE1660" s="65"/>
      <c r="AG1660" s="93"/>
      <c r="AN1660" s="65"/>
      <c r="AO1660" s="65"/>
      <c r="AP1660" s="65"/>
      <c r="AQ1660" s="65"/>
      <c r="AR1660" s="65"/>
      <c r="AS1660" s="65"/>
      <c r="AT1660" s="65"/>
      <c r="AU1660" s="65"/>
    </row>
    <row r="1661" spans="3:64">
      <c r="C1661" s="8"/>
      <c r="D1661" s="8"/>
      <c r="AA1661" s="65"/>
      <c r="AB1661" s="65"/>
      <c r="AC1661" s="65"/>
      <c r="AD1661" s="65"/>
      <c r="AE1661" s="65"/>
      <c r="AG1661" s="93"/>
      <c r="AN1661" s="65"/>
      <c r="AO1661" s="65"/>
      <c r="AP1661" s="65"/>
      <c r="AQ1661" s="65"/>
      <c r="AR1661" s="65"/>
      <c r="AS1661" s="65"/>
      <c r="AT1661" s="65"/>
      <c r="AU1661" s="65"/>
      <c r="AV1661" s="65"/>
      <c r="AW1661" s="65"/>
      <c r="AX1661" s="65"/>
      <c r="AY1661" s="65"/>
      <c r="AZ1661" s="65"/>
      <c r="BA1661" s="65"/>
      <c r="BB1661" s="65"/>
      <c r="BC1661" s="65"/>
      <c r="BD1661" s="65"/>
      <c r="BE1661" s="65"/>
      <c r="BF1661" s="65"/>
      <c r="BG1661" s="65"/>
      <c r="BH1661" s="65"/>
      <c r="BI1661" s="65"/>
      <c r="BJ1661" s="65"/>
      <c r="BK1661" s="65"/>
      <c r="BL1661" s="65"/>
    </row>
    <row r="1662" spans="3:64">
      <c r="C1662" s="8"/>
      <c r="D1662" s="8"/>
      <c r="AA1662" s="65"/>
      <c r="AB1662" s="65"/>
      <c r="AC1662" s="65"/>
      <c r="AD1662" s="65"/>
      <c r="AE1662" s="65"/>
      <c r="AG1662" s="93"/>
      <c r="AN1662" s="65"/>
      <c r="AO1662" s="65"/>
      <c r="AP1662" s="65"/>
      <c r="AQ1662" s="65"/>
      <c r="AR1662" s="65"/>
      <c r="AS1662" s="65"/>
      <c r="AT1662" s="65"/>
      <c r="AU1662" s="65"/>
    </row>
    <row r="1663" spans="3:64">
      <c r="C1663" s="8"/>
      <c r="D1663" s="8"/>
      <c r="AA1663" s="65"/>
      <c r="AB1663" s="65"/>
      <c r="AC1663" s="65"/>
      <c r="AD1663" s="65"/>
      <c r="AE1663" s="65"/>
      <c r="AG1663" s="93"/>
      <c r="AN1663" s="65"/>
      <c r="AO1663" s="65"/>
      <c r="AP1663" s="65"/>
      <c r="AQ1663" s="65"/>
      <c r="AR1663" s="65"/>
      <c r="AS1663" s="65"/>
      <c r="AT1663" s="65"/>
      <c r="AU1663" s="65"/>
    </row>
    <row r="1664" spans="3:64">
      <c r="C1664" s="8"/>
      <c r="D1664" s="8"/>
      <c r="AA1664" s="65"/>
      <c r="AB1664" s="65"/>
      <c r="AC1664" s="65"/>
      <c r="AD1664" s="65"/>
      <c r="AE1664" s="65"/>
      <c r="AG1664" s="93"/>
      <c r="AN1664" s="65"/>
      <c r="AO1664" s="65"/>
      <c r="AP1664" s="65"/>
      <c r="AQ1664" s="65"/>
      <c r="AR1664" s="65"/>
      <c r="AS1664" s="65"/>
      <c r="AT1664" s="65"/>
      <c r="AU1664" s="65"/>
      <c r="AV1664" s="65"/>
      <c r="AX1664" s="65"/>
    </row>
    <row r="1665" spans="3:64">
      <c r="C1665" s="8"/>
      <c r="D1665" s="8"/>
      <c r="AA1665" s="65"/>
      <c r="AB1665" s="65"/>
      <c r="AC1665" s="65"/>
      <c r="AD1665" s="65"/>
      <c r="AE1665" s="65"/>
      <c r="AG1665" s="93"/>
      <c r="AN1665" s="65"/>
      <c r="AO1665" s="65"/>
      <c r="AP1665" s="65"/>
      <c r="AQ1665" s="65"/>
      <c r="AR1665" s="65"/>
      <c r="AS1665" s="65"/>
      <c r="AT1665" s="65"/>
      <c r="AU1665" s="65"/>
      <c r="AV1665" s="65"/>
      <c r="AX1665" s="65"/>
      <c r="AY1665" s="65"/>
      <c r="AZ1665" s="65"/>
      <c r="BA1665" s="65"/>
      <c r="BB1665" s="65"/>
      <c r="BC1665" s="65"/>
      <c r="BD1665" s="65"/>
      <c r="BE1665" s="65"/>
      <c r="BF1665" s="65"/>
      <c r="BG1665" s="65"/>
      <c r="BH1665" s="65"/>
      <c r="BI1665" s="65"/>
      <c r="BJ1665" s="65"/>
      <c r="BK1665" s="65"/>
      <c r="BL1665" s="65"/>
    </row>
    <row r="1666" spans="3:64">
      <c r="C1666" s="8"/>
      <c r="D1666" s="8"/>
      <c r="AA1666" s="65"/>
      <c r="AB1666" s="65"/>
      <c r="AC1666" s="65"/>
      <c r="AD1666" s="65"/>
      <c r="AE1666" s="65"/>
      <c r="AG1666" s="93"/>
      <c r="AN1666" s="65"/>
      <c r="AO1666" s="65"/>
      <c r="AP1666" s="65"/>
      <c r="AQ1666" s="65"/>
      <c r="AR1666" s="65"/>
      <c r="AS1666" s="65"/>
      <c r="AT1666" s="65"/>
      <c r="AU1666" s="65"/>
      <c r="AV1666" s="65"/>
      <c r="AW1666" s="65"/>
      <c r="AX1666" s="65"/>
      <c r="AY1666" s="65"/>
      <c r="AZ1666" s="65"/>
      <c r="BA1666" s="65"/>
      <c r="BB1666" s="65"/>
      <c r="BC1666" s="65"/>
      <c r="BD1666" s="65"/>
      <c r="BE1666" s="65"/>
      <c r="BF1666" s="65"/>
      <c r="BG1666" s="65"/>
      <c r="BH1666" s="65"/>
      <c r="BI1666" s="65"/>
      <c r="BJ1666" s="65"/>
      <c r="BK1666" s="65"/>
      <c r="BL1666" s="65"/>
    </row>
    <row r="1667" spans="3:64">
      <c r="C1667" s="8"/>
      <c r="D1667" s="8"/>
      <c r="AA1667" s="65"/>
      <c r="AB1667" s="65"/>
      <c r="AC1667" s="65"/>
      <c r="AD1667" s="65"/>
      <c r="AE1667" s="65"/>
      <c r="AG1667" s="93"/>
      <c r="AN1667" s="65"/>
      <c r="AO1667" s="65"/>
      <c r="AP1667" s="65"/>
      <c r="AQ1667" s="65"/>
      <c r="AR1667" s="65"/>
      <c r="AS1667" s="65"/>
      <c r="AT1667" s="65"/>
      <c r="AU1667" s="65"/>
      <c r="AV1667" s="65"/>
    </row>
    <row r="1668" spans="3:64">
      <c r="C1668" s="8"/>
      <c r="D1668" s="8"/>
      <c r="AA1668" s="65"/>
      <c r="AB1668" s="65"/>
      <c r="AC1668" s="65"/>
      <c r="AD1668" s="65"/>
      <c r="AE1668" s="65"/>
      <c r="AG1668" s="93"/>
      <c r="AN1668" s="65"/>
      <c r="AO1668" s="65"/>
      <c r="AP1668" s="65"/>
      <c r="AQ1668" s="65"/>
      <c r="AR1668" s="65"/>
      <c r="AS1668" s="65"/>
      <c r="AT1668" s="65"/>
      <c r="AU1668" s="65"/>
    </row>
    <row r="1669" spans="3:64">
      <c r="C1669" s="8"/>
      <c r="D1669" s="8"/>
      <c r="AA1669" s="65"/>
      <c r="AB1669" s="65"/>
      <c r="AC1669" s="65"/>
      <c r="AD1669" s="65"/>
      <c r="AE1669" s="65"/>
      <c r="AG1669" s="93"/>
      <c r="AN1669" s="65"/>
      <c r="AO1669" s="65"/>
      <c r="AP1669" s="65"/>
      <c r="AQ1669" s="65"/>
      <c r="AR1669" s="65"/>
      <c r="AS1669" s="65"/>
      <c r="AT1669" s="65"/>
      <c r="AU1669" s="65"/>
      <c r="AV1669" s="65"/>
    </row>
    <row r="1670" spans="3:64">
      <c r="C1670" s="8"/>
      <c r="D1670" s="8"/>
      <c r="AA1670" s="65"/>
      <c r="AB1670" s="65"/>
      <c r="AC1670" s="65"/>
      <c r="AD1670" s="65"/>
      <c r="AE1670" s="65"/>
      <c r="AG1670" s="93"/>
      <c r="AN1670" s="65"/>
      <c r="AO1670" s="65"/>
      <c r="AP1670" s="65"/>
      <c r="AQ1670" s="65"/>
      <c r="AR1670" s="65"/>
      <c r="AS1670" s="65"/>
      <c r="AT1670" s="65"/>
      <c r="AU1670" s="65"/>
      <c r="AV1670" s="65"/>
    </row>
    <row r="1671" spans="3:64">
      <c r="C1671" s="8"/>
      <c r="D1671" s="8"/>
      <c r="AA1671" s="65"/>
      <c r="AB1671" s="65"/>
      <c r="AC1671" s="65"/>
      <c r="AD1671" s="65"/>
      <c r="AE1671" s="65"/>
      <c r="AG1671" s="93"/>
      <c r="AN1671" s="65"/>
      <c r="AO1671" s="65"/>
      <c r="AP1671" s="65"/>
      <c r="AQ1671" s="65"/>
      <c r="AR1671" s="65"/>
      <c r="AS1671" s="65"/>
      <c r="AT1671" s="65"/>
      <c r="AU1671" s="65"/>
    </row>
    <row r="1672" spans="3:64">
      <c r="C1672" s="8"/>
      <c r="D1672" s="8"/>
      <c r="AA1672" s="65"/>
      <c r="AB1672" s="65"/>
      <c r="AC1672" s="65"/>
      <c r="AD1672" s="65"/>
      <c r="AE1672" s="65"/>
      <c r="AG1672" s="93"/>
      <c r="AN1672" s="65"/>
      <c r="AO1672" s="65"/>
      <c r="AP1672" s="65"/>
      <c r="AQ1672" s="65"/>
      <c r="AR1672" s="65"/>
      <c r="AS1672" s="65"/>
      <c r="AT1672" s="65"/>
      <c r="AU1672" s="65"/>
      <c r="AV1672" s="65"/>
      <c r="AX1672" s="65"/>
    </row>
    <row r="1673" spans="3:64">
      <c r="C1673" s="8"/>
      <c r="D1673" s="8"/>
      <c r="AA1673" s="65"/>
      <c r="AB1673" s="65"/>
      <c r="AC1673" s="65"/>
      <c r="AD1673" s="65"/>
      <c r="AE1673" s="65"/>
      <c r="AG1673" s="93"/>
      <c r="AN1673" s="65"/>
      <c r="AO1673" s="65"/>
      <c r="AP1673" s="65"/>
      <c r="AQ1673" s="65"/>
      <c r="AR1673" s="65"/>
      <c r="AS1673" s="65"/>
      <c r="AT1673" s="65"/>
      <c r="AU1673" s="65"/>
    </row>
    <row r="1674" spans="3:64">
      <c r="C1674" s="8"/>
      <c r="D1674" s="8"/>
      <c r="AA1674" s="65"/>
      <c r="AB1674" s="65"/>
      <c r="AC1674" s="65"/>
      <c r="AD1674" s="65"/>
      <c r="AE1674" s="65"/>
      <c r="AG1674" s="93"/>
      <c r="AN1674" s="65"/>
      <c r="AO1674" s="65"/>
      <c r="AP1674" s="65"/>
      <c r="AQ1674" s="65"/>
      <c r="AR1674" s="65"/>
      <c r="AS1674" s="65"/>
      <c r="AT1674" s="65"/>
      <c r="AU1674" s="65"/>
    </row>
    <row r="1675" spans="3:64">
      <c r="C1675" s="8"/>
      <c r="D1675" s="8"/>
      <c r="AA1675" s="65"/>
      <c r="AB1675" s="65"/>
      <c r="AC1675" s="65"/>
      <c r="AD1675" s="65"/>
      <c r="AE1675" s="65"/>
      <c r="AG1675" s="93"/>
      <c r="AN1675" s="65"/>
      <c r="AO1675" s="65"/>
      <c r="AP1675" s="65"/>
      <c r="AQ1675" s="65"/>
      <c r="AR1675" s="65"/>
      <c r="AS1675" s="65"/>
      <c r="AT1675" s="65"/>
      <c r="AU1675" s="65"/>
    </row>
    <row r="1676" spans="3:64">
      <c r="C1676" s="8"/>
      <c r="D1676" s="8"/>
      <c r="AA1676" s="65"/>
      <c r="AB1676" s="65"/>
      <c r="AC1676" s="65"/>
      <c r="AD1676" s="65"/>
      <c r="AE1676" s="65"/>
      <c r="AG1676" s="93"/>
      <c r="AN1676" s="65"/>
      <c r="AO1676" s="65"/>
      <c r="AP1676" s="65"/>
      <c r="AQ1676" s="65"/>
      <c r="AR1676" s="65"/>
      <c r="AS1676" s="65"/>
      <c r="AT1676" s="65"/>
      <c r="AU1676" s="65"/>
      <c r="AV1676" s="65"/>
      <c r="AX1676" s="65"/>
    </row>
    <row r="1677" spans="3:64">
      <c r="C1677" s="8"/>
      <c r="D1677" s="8"/>
      <c r="AA1677" s="65"/>
      <c r="AB1677" s="65"/>
      <c r="AC1677" s="65"/>
      <c r="AD1677" s="65"/>
      <c r="AE1677" s="65"/>
      <c r="AG1677" s="93"/>
      <c r="AN1677" s="65"/>
      <c r="AO1677" s="65"/>
      <c r="AP1677" s="65"/>
      <c r="AQ1677" s="65"/>
      <c r="AR1677" s="65"/>
      <c r="AS1677" s="65"/>
      <c r="AT1677" s="65"/>
      <c r="AU1677" s="65"/>
      <c r="AV1677" s="65"/>
    </row>
    <row r="1678" spans="3:64">
      <c r="C1678" s="8"/>
      <c r="D1678" s="8"/>
      <c r="AA1678" s="65"/>
      <c r="AB1678" s="65"/>
      <c r="AC1678" s="65"/>
      <c r="AD1678" s="65"/>
      <c r="AE1678" s="65"/>
      <c r="AG1678" s="93"/>
      <c r="AN1678" s="65"/>
      <c r="AO1678" s="65"/>
      <c r="AP1678" s="65"/>
      <c r="AQ1678" s="65"/>
      <c r="AR1678" s="65"/>
      <c r="AS1678" s="65"/>
      <c r="AT1678" s="65"/>
      <c r="AU1678" s="65"/>
      <c r="AV1678" s="65"/>
      <c r="AW1678" s="65"/>
      <c r="AX1678" s="65"/>
      <c r="AY1678" s="65"/>
      <c r="AZ1678" s="65"/>
      <c r="BA1678" s="65"/>
      <c r="BB1678" s="65"/>
      <c r="BC1678" s="65"/>
      <c r="BD1678" s="65"/>
      <c r="BE1678" s="65"/>
      <c r="BF1678" s="65"/>
      <c r="BG1678" s="65"/>
      <c r="BH1678" s="65"/>
      <c r="BI1678" s="65"/>
      <c r="BJ1678" s="65"/>
      <c r="BK1678" s="65"/>
      <c r="BL1678" s="65"/>
    </row>
    <row r="1679" spans="3:64">
      <c r="C1679" s="8"/>
      <c r="D1679" s="8"/>
      <c r="AA1679" s="65"/>
      <c r="AB1679" s="65"/>
      <c r="AC1679" s="65"/>
      <c r="AD1679" s="65"/>
      <c r="AE1679" s="65"/>
      <c r="AG1679" s="93"/>
      <c r="AN1679" s="65"/>
      <c r="AO1679" s="65"/>
      <c r="AP1679" s="65"/>
      <c r="AQ1679" s="65"/>
      <c r="AR1679" s="65"/>
      <c r="AS1679" s="65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/>
      <c r="BI1679" s="65"/>
      <c r="BJ1679" s="65"/>
      <c r="BK1679" s="65"/>
      <c r="BL1679" s="65"/>
    </row>
    <row r="1680" spans="3:64">
      <c r="C1680" s="8"/>
      <c r="D1680" s="8"/>
      <c r="AA1680" s="65"/>
      <c r="AB1680" s="65"/>
      <c r="AC1680" s="65"/>
      <c r="AD1680" s="65"/>
      <c r="AE1680" s="65"/>
      <c r="AG1680" s="93"/>
      <c r="AN1680" s="65"/>
      <c r="AO1680" s="65"/>
      <c r="AP1680" s="65"/>
      <c r="AQ1680" s="65"/>
      <c r="AR1680" s="65"/>
      <c r="AS1680" s="65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5"/>
      <c r="BF1680" s="65"/>
      <c r="BG1680" s="65"/>
      <c r="BH1680" s="65"/>
      <c r="BI1680" s="65"/>
      <c r="BJ1680" s="65"/>
      <c r="BK1680" s="65"/>
      <c r="BL1680" s="65"/>
    </row>
    <row r="1681" spans="3:64">
      <c r="C1681" s="8"/>
      <c r="D1681" s="8"/>
      <c r="AA1681" s="65"/>
      <c r="AB1681" s="65"/>
      <c r="AC1681" s="65"/>
      <c r="AD1681" s="65"/>
      <c r="AE1681" s="65"/>
      <c r="AG1681" s="93"/>
      <c r="AN1681" s="65"/>
      <c r="AO1681" s="65"/>
      <c r="AP1681" s="65"/>
      <c r="AQ1681" s="65"/>
      <c r="AR1681" s="65"/>
      <c r="AS1681" s="65"/>
      <c r="AT1681" s="65"/>
      <c r="AU1681" s="65"/>
      <c r="AV1681" s="65"/>
      <c r="AW1681" s="65"/>
      <c r="AX1681" s="65"/>
      <c r="AY1681" s="65"/>
      <c r="AZ1681" s="65"/>
      <c r="BA1681" s="65"/>
      <c r="BB1681" s="65"/>
      <c r="BC1681" s="65"/>
      <c r="BD1681" s="65"/>
      <c r="BE1681" s="65"/>
      <c r="BF1681" s="65"/>
      <c r="BG1681" s="65"/>
      <c r="BH1681" s="65"/>
      <c r="BI1681" s="65"/>
      <c r="BJ1681" s="65"/>
      <c r="BK1681" s="65"/>
      <c r="BL1681" s="65"/>
    </row>
    <row r="1682" spans="3:64">
      <c r="C1682" s="8"/>
      <c r="D1682" s="8"/>
      <c r="AA1682" s="65"/>
      <c r="AB1682" s="65"/>
      <c r="AC1682" s="65"/>
      <c r="AD1682" s="65"/>
      <c r="AE1682" s="65"/>
      <c r="AG1682" s="93"/>
      <c r="AN1682" s="65"/>
      <c r="AO1682" s="65"/>
      <c r="AP1682" s="65"/>
      <c r="AQ1682" s="65"/>
      <c r="AR1682" s="65"/>
      <c r="AS1682" s="65"/>
      <c r="AT1682" s="65"/>
      <c r="AU1682" s="65"/>
      <c r="AV1682" s="65"/>
      <c r="AX1682" s="65"/>
    </row>
    <row r="1683" spans="3:64">
      <c r="C1683" s="8"/>
      <c r="D1683" s="8"/>
      <c r="AA1683" s="65"/>
      <c r="AB1683" s="65"/>
      <c r="AC1683" s="65"/>
      <c r="AD1683" s="65"/>
      <c r="AE1683" s="65"/>
      <c r="AG1683" s="93"/>
      <c r="AN1683" s="65"/>
      <c r="AO1683" s="65"/>
      <c r="AP1683" s="65"/>
      <c r="AQ1683" s="65"/>
      <c r="AR1683" s="65"/>
      <c r="AS1683" s="65"/>
      <c r="AT1683" s="65"/>
      <c r="AU1683" s="65"/>
      <c r="AV1683" s="65"/>
      <c r="AW1683" s="65"/>
      <c r="AX1683" s="65"/>
      <c r="AY1683" s="65"/>
      <c r="AZ1683" s="65"/>
      <c r="BA1683" s="65"/>
      <c r="BB1683" s="65"/>
      <c r="BC1683" s="65"/>
      <c r="BD1683" s="65"/>
      <c r="BE1683" s="65"/>
      <c r="BF1683" s="65"/>
      <c r="BG1683" s="65"/>
      <c r="BH1683" s="65"/>
      <c r="BI1683" s="65"/>
      <c r="BJ1683" s="65"/>
      <c r="BK1683" s="65"/>
      <c r="BL1683" s="65"/>
    </row>
    <row r="1684" spans="3:64">
      <c r="C1684" s="8"/>
      <c r="D1684" s="8"/>
      <c r="AA1684" s="65"/>
      <c r="AB1684" s="65"/>
      <c r="AC1684" s="65"/>
      <c r="AD1684" s="65"/>
      <c r="AE1684" s="65"/>
      <c r="AG1684" s="93"/>
      <c r="AN1684" s="65"/>
      <c r="AO1684" s="65"/>
      <c r="AP1684" s="65"/>
      <c r="AQ1684" s="65"/>
      <c r="AR1684" s="65"/>
      <c r="AS1684" s="65"/>
      <c r="AT1684" s="65"/>
      <c r="AU1684" s="65"/>
      <c r="AV1684" s="65"/>
      <c r="AW1684" s="65"/>
      <c r="AX1684" s="65"/>
      <c r="AY1684" s="65"/>
      <c r="AZ1684" s="65"/>
      <c r="BA1684" s="65"/>
      <c r="BB1684" s="65"/>
      <c r="BC1684" s="65"/>
      <c r="BD1684" s="65"/>
      <c r="BE1684" s="65"/>
      <c r="BF1684" s="65"/>
      <c r="BG1684" s="65"/>
      <c r="BH1684" s="65"/>
      <c r="BI1684" s="65"/>
      <c r="BJ1684" s="65"/>
      <c r="BK1684" s="65"/>
      <c r="BL1684" s="65"/>
    </row>
    <row r="1685" spans="3:64">
      <c r="C1685" s="8"/>
      <c r="D1685" s="8"/>
      <c r="AA1685" s="65"/>
      <c r="AB1685" s="65"/>
      <c r="AC1685" s="65"/>
      <c r="AD1685" s="65"/>
      <c r="AE1685" s="65"/>
      <c r="AG1685" s="93"/>
      <c r="AN1685" s="65"/>
      <c r="AO1685" s="65"/>
      <c r="AP1685" s="65"/>
      <c r="AQ1685" s="65"/>
      <c r="AR1685" s="65"/>
      <c r="AS1685" s="65"/>
      <c r="AT1685" s="65"/>
      <c r="AU1685" s="65"/>
      <c r="AV1685" s="65"/>
      <c r="AX1685" s="65"/>
    </row>
    <row r="1686" spans="3:64">
      <c r="C1686" s="8"/>
      <c r="D1686" s="8"/>
      <c r="AA1686" s="65"/>
      <c r="AB1686" s="65"/>
      <c r="AC1686" s="65"/>
      <c r="AD1686" s="65"/>
      <c r="AE1686" s="65"/>
      <c r="AG1686" s="93"/>
      <c r="AN1686" s="65"/>
      <c r="AO1686" s="65"/>
      <c r="AP1686" s="65"/>
      <c r="AQ1686" s="65"/>
      <c r="AR1686" s="65"/>
      <c r="AS1686" s="65"/>
      <c r="AT1686" s="65"/>
      <c r="AU1686" s="65"/>
      <c r="AV1686" s="65"/>
      <c r="AX1686" s="65"/>
    </row>
    <row r="1687" spans="3:64">
      <c r="C1687" s="8"/>
      <c r="D1687" s="8"/>
      <c r="AA1687" s="65"/>
      <c r="AB1687" s="65"/>
      <c r="AC1687" s="65"/>
      <c r="AD1687" s="65"/>
      <c r="AE1687" s="65"/>
      <c r="AG1687" s="93"/>
      <c r="AN1687" s="65"/>
      <c r="AO1687" s="65"/>
      <c r="AP1687" s="65"/>
      <c r="AQ1687" s="65"/>
      <c r="AR1687" s="65"/>
      <c r="AS1687" s="65"/>
      <c r="AT1687" s="65"/>
      <c r="AU1687" s="65"/>
      <c r="AV1687" s="65"/>
      <c r="AX1687" s="65"/>
      <c r="AY1687" s="65"/>
      <c r="AZ1687" s="65"/>
      <c r="BA1687" s="65"/>
      <c r="BB1687" s="65"/>
      <c r="BC1687" s="65"/>
      <c r="BD1687" s="65"/>
      <c r="BE1687" s="65"/>
      <c r="BF1687" s="65"/>
      <c r="BG1687" s="65"/>
      <c r="BH1687" s="65"/>
      <c r="BI1687" s="65"/>
      <c r="BJ1687" s="65"/>
      <c r="BK1687" s="65"/>
      <c r="BL1687" s="65"/>
    </row>
    <row r="1688" spans="3:64">
      <c r="C1688" s="8"/>
      <c r="D1688" s="8"/>
      <c r="AA1688" s="65"/>
      <c r="AB1688" s="65"/>
      <c r="AC1688" s="65"/>
      <c r="AD1688" s="65"/>
      <c r="AE1688" s="65"/>
      <c r="AG1688" s="93"/>
      <c r="AN1688" s="65"/>
      <c r="AO1688" s="65"/>
      <c r="AP1688" s="65"/>
      <c r="AQ1688" s="65"/>
      <c r="AR1688" s="65"/>
      <c r="AS1688" s="65"/>
      <c r="AT1688" s="65"/>
      <c r="AU1688" s="65"/>
      <c r="AV1688" s="65"/>
      <c r="AW1688" s="65"/>
      <c r="AX1688" s="65"/>
      <c r="AY1688" s="65"/>
      <c r="AZ1688" s="65"/>
      <c r="BA1688" s="65"/>
      <c r="BB1688" s="65"/>
      <c r="BC1688" s="65"/>
      <c r="BD1688" s="65"/>
      <c r="BE1688" s="65"/>
      <c r="BF1688" s="65"/>
      <c r="BG1688" s="65"/>
      <c r="BH1688" s="65"/>
      <c r="BI1688" s="65"/>
      <c r="BJ1688" s="65"/>
      <c r="BK1688" s="65"/>
      <c r="BL1688" s="65"/>
    </row>
    <row r="1689" spans="3:64">
      <c r="C1689" s="8"/>
      <c r="D1689" s="8"/>
      <c r="AA1689" s="65"/>
      <c r="AB1689" s="65"/>
      <c r="AC1689" s="65"/>
      <c r="AD1689" s="65"/>
      <c r="AE1689" s="65"/>
      <c r="AG1689" s="93"/>
      <c r="AN1689" s="65"/>
      <c r="AO1689" s="65"/>
      <c r="AP1689" s="65"/>
      <c r="AQ1689" s="65"/>
      <c r="AR1689" s="65"/>
      <c r="AS1689" s="65"/>
      <c r="AT1689" s="65"/>
      <c r="AU1689" s="65"/>
      <c r="AV1689" s="65"/>
      <c r="AW1689" s="65"/>
      <c r="AX1689" s="65"/>
      <c r="AY1689" s="65"/>
      <c r="AZ1689" s="65"/>
      <c r="BA1689" s="65"/>
      <c r="BB1689" s="65"/>
      <c r="BC1689" s="65"/>
      <c r="BD1689" s="65"/>
      <c r="BE1689" s="65"/>
      <c r="BF1689" s="65"/>
      <c r="BG1689" s="65"/>
      <c r="BH1689" s="65"/>
      <c r="BI1689" s="65"/>
      <c r="BJ1689" s="65"/>
      <c r="BK1689" s="65"/>
      <c r="BL1689" s="65"/>
    </row>
    <row r="1690" spans="3:64">
      <c r="C1690" s="8"/>
      <c r="D1690" s="8"/>
      <c r="AA1690" s="65"/>
      <c r="AB1690" s="65"/>
      <c r="AC1690" s="65"/>
      <c r="AD1690" s="65"/>
      <c r="AE1690" s="65"/>
      <c r="AG1690" s="93"/>
      <c r="AN1690" s="65"/>
      <c r="AO1690" s="65"/>
      <c r="AP1690" s="65"/>
      <c r="AQ1690" s="65"/>
      <c r="AR1690" s="65"/>
      <c r="AS1690" s="65"/>
      <c r="AT1690" s="65"/>
      <c r="AU1690" s="65"/>
      <c r="AV1690" s="65"/>
    </row>
    <row r="1691" spans="3:64">
      <c r="C1691" s="8"/>
      <c r="D1691" s="8"/>
      <c r="AA1691" s="65"/>
      <c r="AB1691" s="65"/>
      <c r="AC1691" s="65"/>
      <c r="AD1691" s="65"/>
      <c r="AE1691" s="65"/>
      <c r="AG1691" s="93"/>
      <c r="AN1691" s="65"/>
      <c r="AO1691" s="65"/>
      <c r="AP1691" s="65"/>
      <c r="AQ1691" s="65"/>
      <c r="AR1691" s="65"/>
      <c r="AS1691" s="65"/>
      <c r="AT1691" s="65"/>
      <c r="AU1691" s="65"/>
      <c r="AV1691" s="65"/>
    </row>
    <row r="1692" spans="3:64">
      <c r="C1692" s="8"/>
      <c r="D1692" s="8"/>
      <c r="AA1692" s="65"/>
      <c r="AB1692" s="65"/>
      <c r="AC1692" s="65"/>
      <c r="AD1692" s="65"/>
      <c r="AE1692" s="65"/>
      <c r="AG1692" s="93"/>
      <c r="AN1692" s="65"/>
      <c r="AO1692" s="65"/>
      <c r="AP1692" s="65"/>
      <c r="AQ1692" s="65"/>
      <c r="AR1692" s="65"/>
      <c r="AS1692" s="65"/>
      <c r="AT1692" s="65"/>
      <c r="AU1692" s="65"/>
      <c r="AV1692" s="65"/>
    </row>
    <row r="1693" spans="3:64">
      <c r="C1693" s="8"/>
      <c r="D1693" s="8"/>
      <c r="AA1693" s="65"/>
      <c r="AB1693" s="65"/>
      <c r="AC1693" s="65"/>
      <c r="AD1693" s="65"/>
      <c r="AE1693" s="65"/>
      <c r="AG1693" s="93"/>
      <c r="AN1693" s="65"/>
      <c r="AO1693" s="65"/>
      <c r="AP1693" s="65"/>
      <c r="AQ1693" s="65"/>
      <c r="AR1693" s="65"/>
      <c r="AS1693" s="65"/>
      <c r="AT1693" s="65"/>
      <c r="AU1693" s="65"/>
      <c r="AV1693" s="65"/>
      <c r="AX1693" s="65"/>
    </row>
    <row r="1694" spans="3:64">
      <c r="C1694" s="8"/>
      <c r="D1694" s="8"/>
      <c r="AA1694" s="65"/>
      <c r="AB1694" s="65"/>
      <c r="AC1694" s="65"/>
      <c r="AD1694" s="65"/>
      <c r="AE1694" s="65"/>
      <c r="AG1694" s="93"/>
      <c r="AN1694" s="65"/>
      <c r="AO1694" s="65"/>
      <c r="AP1694" s="65"/>
      <c r="AQ1694" s="65"/>
      <c r="AR1694" s="65"/>
      <c r="AS1694" s="65"/>
      <c r="AT1694" s="65"/>
      <c r="AU1694" s="65"/>
      <c r="AV1694" s="65"/>
      <c r="AW1694" s="65"/>
      <c r="AX1694" s="65"/>
      <c r="AY1694" s="65"/>
      <c r="AZ1694" s="65"/>
      <c r="BA1694" s="65"/>
      <c r="BB1694" s="65"/>
      <c r="BC1694" s="65"/>
      <c r="BD1694" s="65"/>
      <c r="BE1694" s="65"/>
      <c r="BF1694" s="65"/>
      <c r="BG1694" s="65"/>
      <c r="BH1694" s="65"/>
      <c r="BI1694" s="65"/>
      <c r="BJ1694" s="65"/>
      <c r="BK1694" s="65"/>
      <c r="BL1694" s="65"/>
    </row>
    <row r="1695" spans="3:64">
      <c r="C1695" s="8"/>
      <c r="D1695" s="8"/>
      <c r="AA1695" s="65"/>
      <c r="AB1695" s="65"/>
      <c r="AC1695" s="65"/>
      <c r="AD1695" s="65"/>
      <c r="AE1695" s="65"/>
      <c r="AG1695" s="93"/>
      <c r="AN1695" s="65"/>
      <c r="AO1695" s="65"/>
      <c r="AP1695" s="65"/>
      <c r="AQ1695" s="65"/>
      <c r="AR1695" s="65"/>
      <c r="AS1695" s="65"/>
      <c r="AT1695" s="65"/>
      <c r="AU1695" s="65"/>
      <c r="AV1695" s="65"/>
      <c r="AW1695" s="65"/>
      <c r="AX1695" s="65"/>
      <c r="AY1695" s="65"/>
      <c r="AZ1695" s="65"/>
      <c r="BA1695" s="65"/>
      <c r="BB1695" s="65"/>
      <c r="BC1695" s="65"/>
      <c r="BD1695" s="65"/>
      <c r="BE1695" s="65"/>
      <c r="BF1695" s="65"/>
      <c r="BG1695" s="65"/>
      <c r="BH1695" s="65"/>
      <c r="BI1695" s="65"/>
      <c r="BJ1695" s="65"/>
      <c r="BK1695" s="65"/>
      <c r="BL1695" s="65"/>
    </row>
    <row r="1696" spans="3:64">
      <c r="C1696" s="8"/>
      <c r="D1696" s="8"/>
      <c r="AA1696" s="65"/>
      <c r="AB1696" s="65"/>
      <c r="AC1696" s="65"/>
      <c r="AD1696" s="65"/>
      <c r="AE1696" s="65"/>
      <c r="AG1696" s="93"/>
      <c r="AN1696" s="65"/>
      <c r="AO1696" s="65"/>
      <c r="AP1696" s="65"/>
      <c r="AQ1696" s="65"/>
      <c r="AR1696" s="65"/>
      <c r="AS1696" s="65"/>
      <c r="AT1696" s="65"/>
      <c r="AU1696" s="65"/>
    </row>
    <row r="1697" spans="3:64">
      <c r="C1697" s="8"/>
      <c r="D1697" s="8"/>
      <c r="AA1697" s="65"/>
      <c r="AB1697" s="65"/>
      <c r="AC1697" s="65"/>
      <c r="AD1697" s="65"/>
      <c r="AE1697" s="65"/>
      <c r="AG1697" s="93"/>
      <c r="AN1697" s="65"/>
      <c r="AO1697" s="65"/>
      <c r="AP1697" s="65"/>
      <c r="AQ1697" s="65"/>
      <c r="AR1697" s="65"/>
      <c r="AS1697" s="65"/>
      <c r="AT1697" s="65"/>
      <c r="AU1697" s="65"/>
      <c r="AV1697" s="65"/>
      <c r="AX1697" s="65"/>
    </row>
    <row r="1698" spans="3:64">
      <c r="C1698" s="8"/>
      <c r="D1698" s="8"/>
      <c r="AA1698" s="65"/>
      <c r="AB1698" s="65"/>
      <c r="AC1698" s="65"/>
      <c r="AD1698" s="65"/>
      <c r="AE1698" s="65"/>
      <c r="AG1698" s="93"/>
      <c r="AN1698" s="65"/>
      <c r="AO1698" s="65"/>
      <c r="AP1698" s="65"/>
      <c r="AQ1698" s="65"/>
      <c r="AR1698" s="65"/>
      <c r="AS1698" s="65"/>
      <c r="AT1698" s="65"/>
      <c r="AU1698" s="65"/>
      <c r="AV1698" s="65"/>
    </row>
    <row r="1699" spans="3:64">
      <c r="C1699" s="8"/>
      <c r="D1699" s="8"/>
      <c r="AA1699" s="65"/>
      <c r="AB1699" s="65"/>
      <c r="AC1699" s="65"/>
      <c r="AD1699" s="65"/>
      <c r="AE1699" s="65"/>
      <c r="AG1699" s="93"/>
      <c r="AN1699" s="65"/>
      <c r="AO1699" s="65"/>
      <c r="AP1699" s="65"/>
      <c r="AQ1699" s="65"/>
      <c r="AR1699" s="65"/>
      <c r="AS1699" s="65"/>
      <c r="AT1699" s="65"/>
      <c r="AU1699" s="65"/>
      <c r="AV1699" s="65"/>
    </row>
    <row r="1700" spans="3:64">
      <c r="C1700" s="8"/>
      <c r="D1700" s="8"/>
      <c r="AA1700" s="65"/>
      <c r="AB1700" s="65"/>
      <c r="AC1700" s="65"/>
      <c r="AD1700" s="65"/>
      <c r="AE1700" s="65"/>
      <c r="AG1700" s="93"/>
      <c r="AN1700" s="65"/>
      <c r="AO1700" s="65"/>
      <c r="AP1700" s="65"/>
      <c r="AQ1700" s="65"/>
      <c r="AR1700" s="65"/>
      <c r="AS1700" s="65"/>
      <c r="AT1700" s="65"/>
      <c r="AU1700" s="65"/>
    </row>
    <row r="1701" spans="3:64">
      <c r="C1701" s="8"/>
      <c r="D1701" s="8"/>
      <c r="AA1701" s="65"/>
      <c r="AB1701" s="65"/>
      <c r="AC1701" s="65"/>
      <c r="AD1701" s="65"/>
      <c r="AE1701" s="65"/>
      <c r="AG1701" s="93"/>
      <c r="AN1701" s="65"/>
      <c r="AO1701" s="65"/>
      <c r="AP1701" s="65"/>
      <c r="AQ1701" s="65"/>
      <c r="AR1701" s="65"/>
      <c r="AS1701" s="65"/>
      <c r="AT1701" s="65"/>
      <c r="AU1701" s="65"/>
    </row>
    <row r="1702" spans="3:64">
      <c r="C1702" s="8"/>
      <c r="D1702" s="8"/>
      <c r="AA1702" s="65"/>
      <c r="AB1702" s="65"/>
      <c r="AC1702" s="65"/>
      <c r="AD1702" s="65"/>
      <c r="AE1702" s="65"/>
      <c r="AG1702" s="93"/>
      <c r="AN1702" s="65"/>
      <c r="AO1702" s="65"/>
      <c r="AP1702" s="65"/>
      <c r="AQ1702" s="65"/>
      <c r="AR1702" s="65"/>
      <c r="AS1702" s="65"/>
      <c r="AT1702" s="65"/>
      <c r="AU1702" s="65"/>
    </row>
    <row r="1703" spans="3:64">
      <c r="C1703" s="8"/>
      <c r="D1703" s="8"/>
      <c r="AA1703" s="65"/>
      <c r="AB1703" s="65"/>
      <c r="AC1703" s="65"/>
      <c r="AD1703" s="65"/>
      <c r="AE1703" s="65"/>
      <c r="AG1703" s="93"/>
      <c r="AN1703" s="65"/>
      <c r="AO1703" s="65"/>
      <c r="AP1703" s="65"/>
      <c r="AQ1703" s="65"/>
      <c r="AR1703" s="65"/>
      <c r="AS1703" s="65"/>
      <c r="AT1703" s="65"/>
      <c r="AU1703" s="65"/>
    </row>
    <row r="1704" spans="3:64">
      <c r="C1704" s="8"/>
      <c r="D1704" s="8"/>
      <c r="AA1704" s="65"/>
      <c r="AB1704" s="65"/>
      <c r="AC1704" s="65"/>
      <c r="AD1704" s="65"/>
      <c r="AE1704" s="65"/>
      <c r="AG1704" s="93"/>
      <c r="AN1704" s="65"/>
      <c r="AO1704" s="65"/>
      <c r="AP1704" s="65"/>
      <c r="AQ1704" s="65"/>
      <c r="AR1704" s="65"/>
      <c r="AS1704" s="65"/>
      <c r="AT1704" s="65"/>
      <c r="AU1704" s="65"/>
    </row>
    <row r="1705" spans="3:64">
      <c r="C1705" s="8"/>
      <c r="D1705" s="8"/>
      <c r="AA1705" s="65"/>
      <c r="AB1705" s="65"/>
      <c r="AC1705" s="65"/>
      <c r="AD1705" s="65"/>
      <c r="AE1705" s="65"/>
      <c r="AG1705" s="93"/>
      <c r="AN1705" s="65"/>
      <c r="AO1705" s="65"/>
      <c r="AP1705" s="65"/>
      <c r="AQ1705" s="65"/>
      <c r="AR1705" s="65"/>
      <c r="AS1705" s="65"/>
      <c r="AT1705" s="65"/>
      <c r="AU1705" s="65"/>
    </row>
    <row r="1706" spans="3:64">
      <c r="C1706" s="8"/>
      <c r="D1706" s="8"/>
      <c r="AA1706" s="65"/>
      <c r="AB1706" s="65"/>
      <c r="AC1706" s="65"/>
      <c r="AD1706" s="65"/>
      <c r="AE1706" s="65"/>
      <c r="AG1706" s="93"/>
      <c r="AN1706" s="65"/>
      <c r="AO1706" s="65"/>
      <c r="AP1706" s="65"/>
      <c r="AQ1706" s="65"/>
      <c r="AR1706" s="65"/>
      <c r="AS1706" s="65"/>
      <c r="AT1706" s="65"/>
      <c r="AU1706" s="65"/>
    </row>
    <row r="1707" spans="3:64">
      <c r="C1707" s="8"/>
      <c r="D1707" s="8"/>
      <c r="AA1707" s="65"/>
      <c r="AB1707" s="65"/>
      <c r="AC1707" s="65"/>
      <c r="AD1707" s="65"/>
      <c r="AE1707" s="65"/>
      <c r="AG1707" s="93"/>
      <c r="AN1707" s="65"/>
      <c r="AO1707" s="65"/>
      <c r="AP1707" s="65"/>
      <c r="AQ1707" s="65"/>
      <c r="AR1707" s="65"/>
      <c r="AS1707" s="65"/>
      <c r="AT1707" s="65"/>
      <c r="AU1707" s="65"/>
    </row>
    <row r="1708" spans="3:64">
      <c r="C1708" s="8"/>
      <c r="D1708" s="8"/>
      <c r="AA1708" s="65"/>
      <c r="AB1708" s="65"/>
      <c r="AC1708" s="65"/>
      <c r="AD1708" s="65"/>
      <c r="AE1708" s="65"/>
      <c r="AG1708" s="93"/>
      <c r="AN1708" s="65"/>
      <c r="AO1708" s="65"/>
      <c r="AP1708" s="65"/>
      <c r="AQ1708" s="65"/>
      <c r="AR1708" s="65"/>
      <c r="AS1708" s="65"/>
      <c r="AT1708" s="65"/>
      <c r="AU1708" s="65"/>
      <c r="AV1708" s="65"/>
    </row>
    <row r="1709" spans="3:64">
      <c r="C1709" s="8"/>
      <c r="D1709" s="8"/>
      <c r="AA1709" s="65"/>
      <c r="AB1709" s="65"/>
      <c r="AC1709" s="65"/>
      <c r="AD1709" s="65"/>
      <c r="AE1709" s="65"/>
      <c r="AG1709" s="93"/>
      <c r="AN1709" s="65"/>
      <c r="AO1709" s="65"/>
      <c r="AP1709" s="65"/>
      <c r="AQ1709" s="65"/>
      <c r="AR1709" s="65"/>
      <c r="AS1709" s="65"/>
      <c r="AT1709" s="65"/>
      <c r="AU1709" s="65"/>
      <c r="AV1709" s="65"/>
      <c r="AW1709" s="65"/>
      <c r="AX1709" s="65"/>
      <c r="AY1709" s="65"/>
      <c r="AZ1709" s="65"/>
      <c r="BA1709" s="65"/>
      <c r="BB1709" s="65"/>
      <c r="BC1709" s="65"/>
      <c r="BD1709" s="65"/>
      <c r="BE1709" s="65"/>
      <c r="BF1709" s="65"/>
      <c r="BG1709" s="65"/>
      <c r="BH1709" s="65"/>
      <c r="BI1709" s="65"/>
      <c r="BJ1709" s="65"/>
      <c r="BK1709" s="65"/>
      <c r="BL1709" s="65"/>
    </row>
    <row r="1710" spans="3:64">
      <c r="C1710" s="8"/>
      <c r="D1710" s="8"/>
      <c r="AA1710" s="65"/>
      <c r="AB1710" s="65"/>
      <c r="AC1710" s="65"/>
      <c r="AD1710" s="65"/>
      <c r="AE1710" s="65"/>
      <c r="AG1710" s="93"/>
      <c r="AN1710" s="65"/>
      <c r="AO1710" s="65"/>
      <c r="AP1710" s="65"/>
      <c r="AQ1710" s="65"/>
      <c r="AR1710" s="65"/>
      <c r="AS1710" s="65"/>
      <c r="AT1710" s="65"/>
      <c r="AU1710" s="65"/>
      <c r="AV1710" s="65"/>
    </row>
    <row r="1711" spans="3:64">
      <c r="C1711" s="8"/>
      <c r="D1711" s="8"/>
      <c r="AA1711" s="65"/>
      <c r="AB1711" s="65"/>
      <c r="AC1711" s="65"/>
      <c r="AD1711" s="65"/>
      <c r="AE1711" s="65"/>
      <c r="AG1711" s="93"/>
      <c r="AN1711" s="65"/>
      <c r="AO1711" s="65"/>
      <c r="AP1711" s="65"/>
      <c r="AQ1711" s="65"/>
      <c r="AR1711" s="65"/>
      <c r="AS1711" s="65"/>
      <c r="AT1711" s="65"/>
      <c r="AU1711" s="65"/>
      <c r="AV1711" s="65"/>
    </row>
    <row r="1712" spans="3:64">
      <c r="C1712" s="8"/>
      <c r="D1712" s="8"/>
      <c r="AA1712" s="65"/>
      <c r="AB1712" s="65"/>
      <c r="AC1712" s="65"/>
      <c r="AD1712" s="65"/>
      <c r="AE1712" s="65"/>
      <c r="AG1712" s="93"/>
      <c r="AN1712" s="65"/>
      <c r="AO1712" s="65"/>
      <c r="AP1712" s="65"/>
      <c r="AQ1712" s="65"/>
      <c r="AR1712" s="65"/>
      <c r="AS1712" s="65"/>
      <c r="AT1712" s="65"/>
      <c r="AU1712" s="65"/>
      <c r="AV1712" s="65"/>
      <c r="AX1712" s="65"/>
    </row>
    <row r="1713" spans="3:64">
      <c r="C1713" s="8"/>
      <c r="D1713" s="8"/>
      <c r="AA1713" s="65"/>
      <c r="AB1713" s="65"/>
      <c r="AC1713" s="65"/>
      <c r="AD1713" s="65"/>
      <c r="AE1713" s="65"/>
      <c r="AG1713" s="93"/>
      <c r="AN1713" s="65"/>
      <c r="AO1713" s="65"/>
      <c r="AP1713" s="65"/>
      <c r="AQ1713" s="65"/>
      <c r="AR1713" s="65"/>
      <c r="AS1713" s="65"/>
      <c r="AT1713" s="65"/>
      <c r="AU1713" s="65"/>
      <c r="AV1713" s="65"/>
    </row>
    <row r="1714" spans="3:64">
      <c r="C1714" s="8"/>
      <c r="D1714" s="8"/>
      <c r="AA1714" s="65"/>
      <c r="AB1714" s="65"/>
      <c r="AC1714" s="65"/>
      <c r="AD1714" s="65"/>
      <c r="AE1714" s="65"/>
      <c r="AG1714" s="93"/>
      <c r="AN1714" s="65"/>
      <c r="AO1714" s="65"/>
      <c r="AP1714" s="65"/>
      <c r="AQ1714" s="65"/>
      <c r="AR1714" s="65"/>
      <c r="AS1714" s="65"/>
      <c r="AT1714" s="65"/>
      <c r="AU1714" s="65"/>
    </row>
    <row r="1715" spans="3:64">
      <c r="C1715" s="8"/>
      <c r="D1715" s="8"/>
      <c r="AA1715" s="65"/>
      <c r="AB1715" s="65"/>
      <c r="AC1715" s="65"/>
      <c r="AD1715" s="65"/>
      <c r="AE1715" s="65"/>
      <c r="AG1715" s="93"/>
      <c r="AN1715" s="65"/>
      <c r="AO1715" s="65"/>
      <c r="AP1715" s="65"/>
      <c r="AQ1715" s="65"/>
      <c r="AR1715" s="65"/>
      <c r="AS1715" s="65"/>
      <c r="AT1715" s="65"/>
      <c r="AU1715" s="65"/>
      <c r="AV1715" s="65"/>
      <c r="AX1715" s="65"/>
    </row>
    <row r="1716" spans="3:64">
      <c r="C1716" s="8"/>
      <c r="D1716" s="8"/>
      <c r="AA1716" s="65"/>
      <c r="AB1716" s="65"/>
      <c r="AC1716" s="65"/>
      <c r="AD1716" s="65"/>
      <c r="AE1716" s="65"/>
      <c r="AG1716" s="93"/>
      <c r="AN1716" s="65"/>
      <c r="AO1716" s="65"/>
      <c r="AP1716" s="65"/>
      <c r="AQ1716" s="65"/>
      <c r="AR1716" s="65"/>
      <c r="AS1716" s="65"/>
      <c r="AT1716" s="65"/>
      <c r="AU1716" s="65"/>
      <c r="AV1716" s="65"/>
      <c r="AX1716" s="65"/>
      <c r="AY1716" s="65"/>
      <c r="AZ1716" s="65"/>
      <c r="BA1716" s="65"/>
      <c r="BB1716" s="65"/>
      <c r="BC1716" s="65"/>
      <c r="BD1716" s="65"/>
      <c r="BE1716" s="65"/>
      <c r="BF1716" s="65"/>
      <c r="BG1716" s="65"/>
      <c r="BH1716" s="65"/>
      <c r="BI1716" s="65"/>
      <c r="BJ1716" s="65"/>
      <c r="BK1716" s="65"/>
      <c r="BL1716" s="65"/>
    </row>
    <row r="1717" spans="3:64">
      <c r="C1717" s="8"/>
      <c r="D1717" s="8"/>
      <c r="AA1717" s="65"/>
      <c r="AB1717" s="65"/>
      <c r="AC1717" s="65"/>
      <c r="AD1717" s="65"/>
      <c r="AE1717" s="65"/>
      <c r="AG1717" s="93"/>
      <c r="AN1717" s="65"/>
      <c r="AO1717" s="65"/>
      <c r="AP1717" s="65"/>
      <c r="AQ1717" s="65"/>
      <c r="AR1717" s="65"/>
      <c r="AS1717" s="65"/>
      <c r="AT1717" s="65"/>
      <c r="AU1717" s="65"/>
      <c r="AV1717" s="65"/>
      <c r="AW1717" s="65"/>
      <c r="AX1717" s="65"/>
      <c r="AY1717" s="65"/>
      <c r="AZ1717" s="65"/>
      <c r="BA1717" s="65"/>
      <c r="BB1717" s="65"/>
      <c r="BC1717" s="65"/>
      <c r="BD1717" s="65"/>
      <c r="BE1717" s="65"/>
      <c r="BF1717" s="65"/>
      <c r="BG1717" s="65"/>
      <c r="BH1717" s="65"/>
      <c r="BI1717" s="65"/>
      <c r="BJ1717" s="65"/>
      <c r="BK1717" s="65"/>
      <c r="BL1717" s="65"/>
    </row>
    <row r="1718" spans="3:64">
      <c r="C1718" s="8"/>
      <c r="D1718" s="8"/>
      <c r="AA1718" s="65"/>
      <c r="AB1718" s="65"/>
      <c r="AC1718" s="65"/>
      <c r="AD1718" s="65"/>
      <c r="AE1718" s="65"/>
      <c r="AG1718" s="93"/>
      <c r="AN1718" s="65"/>
      <c r="AO1718" s="65"/>
      <c r="AP1718" s="65"/>
      <c r="AQ1718" s="65"/>
      <c r="AR1718" s="65"/>
      <c r="AS1718" s="65"/>
      <c r="AT1718" s="65"/>
      <c r="AU1718" s="65"/>
      <c r="AV1718" s="65"/>
    </row>
    <row r="1719" spans="3:64">
      <c r="C1719" s="8"/>
      <c r="D1719" s="8"/>
      <c r="AA1719" s="65"/>
      <c r="AB1719" s="65"/>
      <c r="AC1719" s="65"/>
      <c r="AD1719" s="65"/>
      <c r="AE1719" s="65"/>
      <c r="AG1719" s="93"/>
      <c r="AN1719" s="65"/>
      <c r="AO1719" s="65"/>
      <c r="AP1719" s="65"/>
      <c r="AQ1719" s="65"/>
      <c r="AR1719" s="65"/>
      <c r="AS1719" s="65"/>
      <c r="AT1719" s="65"/>
      <c r="AU1719" s="65"/>
    </row>
    <row r="1720" spans="3:64">
      <c r="C1720" s="8"/>
      <c r="D1720" s="8"/>
      <c r="AA1720" s="65"/>
      <c r="AB1720" s="65"/>
      <c r="AC1720" s="65"/>
      <c r="AD1720" s="65"/>
      <c r="AE1720" s="65"/>
      <c r="AG1720" s="93"/>
      <c r="AN1720" s="65"/>
      <c r="AO1720" s="65"/>
      <c r="AP1720" s="65"/>
      <c r="AQ1720" s="65"/>
      <c r="AR1720" s="65"/>
      <c r="AS1720" s="65"/>
      <c r="AT1720" s="65"/>
      <c r="AU1720" s="65"/>
      <c r="AV1720" s="65"/>
    </row>
    <row r="1721" spans="3:64">
      <c r="C1721" s="8"/>
      <c r="D1721" s="8"/>
      <c r="AA1721" s="65"/>
      <c r="AB1721" s="65"/>
      <c r="AC1721" s="65"/>
      <c r="AD1721" s="65"/>
      <c r="AE1721" s="65"/>
      <c r="AG1721" s="93"/>
      <c r="AN1721" s="65"/>
      <c r="AO1721" s="65"/>
      <c r="AP1721" s="65"/>
      <c r="AQ1721" s="65"/>
      <c r="AR1721" s="65"/>
      <c r="AS1721" s="65"/>
      <c r="AT1721" s="65"/>
      <c r="AU1721" s="65"/>
      <c r="AV1721" s="65"/>
    </row>
    <row r="1722" spans="3:64">
      <c r="C1722" s="8"/>
      <c r="D1722" s="8"/>
      <c r="AA1722" s="65"/>
      <c r="AB1722" s="65"/>
      <c r="AC1722" s="65"/>
      <c r="AD1722" s="65"/>
      <c r="AE1722" s="65"/>
      <c r="AG1722" s="93"/>
      <c r="AN1722" s="65"/>
      <c r="AO1722" s="65"/>
      <c r="AP1722" s="65"/>
      <c r="AQ1722" s="65"/>
      <c r="AR1722" s="65"/>
      <c r="AS1722" s="65"/>
      <c r="AT1722" s="65"/>
      <c r="AU1722" s="65"/>
      <c r="AV1722" s="65"/>
    </row>
    <row r="1723" spans="3:64">
      <c r="C1723" s="8"/>
      <c r="D1723" s="8"/>
      <c r="AA1723" s="65"/>
      <c r="AB1723" s="65"/>
      <c r="AC1723" s="65"/>
      <c r="AD1723" s="65"/>
      <c r="AE1723" s="65"/>
      <c r="AG1723" s="93"/>
      <c r="AN1723" s="65"/>
      <c r="AO1723" s="65"/>
      <c r="AP1723" s="65"/>
      <c r="AQ1723" s="65"/>
      <c r="AR1723" s="65"/>
      <c r="AS1723" s="65"/>
      <c r="AT1723" s="65"/>
      <c r="AU1723" s="65"/>
      <c r="AV1723" s="65"/>
    </row>
    <row r="1724" spans="3:64">
      <c r="C1724" s="8"/>
      <c r="D1724" s="8"/>
      <c r="AA1724" s="65"/>
      <c r="AB1724" s="65"/>
      <c r="AC1724" s="65"/>
      <c r="AD1724" s="65"/>
      <c r="AE1724" s="65"/>
      <c r="AG1724" s="93"/>
      <c r="AN1724" s="65"/>
      <c r="AO1724" s="65"/>
      <c r="AP1724" s="65"/>
      <c r="AQ1724" s="65"/>
      <c r="AR1724" s="65"/>
      <c r="AS1724" s="65"/>
      <c r="AT1724" s="65"/>
      <c r="AU1724" s="65"/>
      <c r="AV1724" s="65"/>
    </row>
    <row r="1725" spans="3:64">
      <c r="C1725" s="8"/>
      <c r="D1725" s="8"/>
      <c r="AA1725" s="65"/>
      <c r="AB1725" s="65"/>
      <c r="AC1725" s="65"/>
      <c r="AD1725" s="65"/>
      <c r="AE1725" s="65"/>
      <c r="AG1725" s="93"/>
      <c r="AN1725" s="65"/>
      <c r="AO1725" s="65"/>
      <c r="AP1725" s="65"/>
      <c r="AQ1725" s="65"/>
      <c r="AR1725" s="65"/>
      <c r="AS1725" s="65"/>
      <c r="AT1725" s="65"/>
      <c r="AU1725" s="65"/>
      <c r="AV1725" s="65"/>
      <c r="AX1725" s="65"/>
      <c r="AY1725" s="65"/>
      <c r="AZ1725" s="65"/>
      <c r="BA1725" s="65"/>
      <c r="BB1725" s="65"/>
      <c r="BC1725" s="65"/>
      <c r="BD1725" s="65"/>
      <c r="BE1725" s="65"/>
      <c r="BF1725" s="65"/>
      <c r="BG1725" s="65"/>
      <c r="BH1725" s="65"/>
      <c r="BI1725" s="65"/>
      <c r="BJ1725" s="65"/>
      <c r="BK1725" s="65"/>
      <c r="BL1725" s="65"/>
    </row>
    <row r="1726" spans="3:64">
      <c r="C1726" s="8"/>
      <c r="D1726" s="8"/>
      <c r="AA1726" s="65"/>
      <c r="AB1726" s="65"/>
      <c r="AC1726" s="65"/>
      <c r="AD1726" s="65"/>
      <c r="AE1726" s="65"/>
      <c r="AG1726" s="93"/>
      <c r="AN1726" s="65"/>
      <c r="AO1726" s="65"/>
      <c r="AP1726" s="65"/>
      <c r="AQ1726" s="65"/>
      <c r="AR1726" s="65"/>
      <c r="AS1726" s="65"/>
      <c r="AT1726" s="65"/>
      <c r="AU1726" s="65"/>
    </row>
    <row r="1727" spans="3:64">
      <c r="C1727" s="8"/>
      <c r="D1727" s="8"/>
      <c r="AA1727" s="65"/>
      <c r="AB1727" s="65"/>
      <c r="AC1727" s="65"/>
      <c r="AD1727" s="65"/>
      <c r="AE1727" s="65"/>
      <c r="AG1727" s="93"/>
      <c r="AN1727" s="65"/>
      <c r="AO1727" s="65"/>
      <c r="AP1727" s="65"/>
      <c r="AQ1727" s="65"/>
      <c r="AR1727" s="65"/>
      <c r="AS1727" s="65"/>
      <c r="AT1727" s="65"/>
      <c r="AU1727" s="65"/>
      <c r="AV1727" s="65"/>
    </row>
    <row r="1728" spans="3:64">
      <c r="C1728" s="8"/>
      <c r="D1728" s="8"/>
      <c r="AA1728" s="65"/>
      <c r="AB1728" s="65"/>
      <c r="AC1728" s="65"/>
      <c r="AD1728" s="65"/>
      <c r="AE1728" s="65"/>
      <c r="AG1728" s="93"/>
      <c r="AN1728" s="65"/>
      <c r="AO1728" s="65"/>
      <c r="AP1728" s="65"/>
      <c r="AQ1728" s="65"/>
      <c r="AR1728" s="65"/>
      <c r="AS1728" s="65"/>
      <c r="AT1728" s="65"/>
      <c r="AU1728" s="65"/>
      <c r="AV1728" s="65"/>
    </row>
    <row r="1729" spans="3:64">
      <c r="C1729" s="8"/>
      <c r="D1729" s="8"/>
      <c r="AA1729" s="65"/>
      <c r="AB1729" s="65"/>
      <c r="AC1729" s="65"/>
      <c r="AD1729" s="65"/>
      <c r="AE1729" s="65"/>
      <c r="AG1729" s="93"/>
      <c r="AN1729" s="65"/>
      <c r="AO1729" s="65"/>
      <c r="AP1729" s="65"/>
      <c r="AQ1729" s="65"/>
      <c r="AR1729" s="65"/>
      <c r="AS1729" s="65"/>
      <c r="AT1729" s="65"/>
      <c r="AU1729" s="65"/>
    </row>
    <row r="1730" spans="3:64">
      <c r="C1730" s="8"/>
      <c r="D1730" s="8"/>
      <c r="AA1730" s="65"/>
      <c r="AB1730" s="65"/>
      <c r="AC1730" s="65"/>
      <c r="AD1730" s="65"/>
      <c r="AE1730" s="65"/>
      <c r="AG1730" s="93"/>
      <c r="AN1730" s="65"/>
      <c r="AO1730" s="65"/>
      <c r="AP1730" s="65"/>
      <c r="AQ1730" s="65"/>
      <c r="AR1730" s="65"/>
      <c r="AS1730" s="65"/>
      <c r="AT1730" s="65"/>
      <c r="AU1730" s="65"/>
      <c r="AV1730" s="65"/>
      <c r="AX1730" s="65"/>
      <c r="AY1730" s="65"/>
      <c r="AZ1730" s="65"/>
      <c r="BA1730" s="65"/>
      <c r="BB1730" s="65"/>
      <c r="BC1730" s="65"/>
      <c r="BD1730" s="65"/>
      <c r="BE1730" s="65"/>
      <c r="BF1730" s="65"/>
      <c r="BG1730" s="65"/>
      <c r="BH1730" s="65"/>
      <c r="BI1730" s="65"/>
      <c r="BJ1730" s="65"/>
      <c r="BK1730" s="65"/>
      <c r="BL1730" s="65"/>
    </row>
    <row r="1731" spans="3:64">
      <c r="C1731" s="8"/>
      <c r="D1731" s="8"/>
      <c r="AA1731" s="65"/>
      <c r="AB1731" s="65"/>
      <c r="AC1731" s="65"/>
      <c r="AD1731" s="65"/>
      <c r="AE1731" s="65"/>
      <c r="AG1731" s="93"/>
      <c r="AN1731" s="65"/>
      <c r="AO1731" s="65"/>
      <c r="AP1731" s="65"/>
      <c r="AQ1731" s="65"/>
      <c r="AR1731" s="65"/>
      <c r="AS1731" s="65"/>
      <c r="AT1731" s="65"/>
      <c r="AU1731" s="65"/>
      <c r="AV1731" s="65"/>
    </row>
    <row r="1732" spans="3:64">
      <c r="C1732" s="8"/>
      <c r="D1732" s="8"/>
      <c r="AA1732" s="65"/>
      <c r="AB1732" s="65"/>
      <c r="AC1732" s="65"/>
      <c r="AD1732" s="65"/>
      <c r="AE1732" s="65"/>
      <c r="AG1732" s="93"/>
      <c r="AN1732" s="65"/>
      <c r="AO1732" s="65"/>
      <c r="AP1732" s="65"/>
      <c r="AQ1732" s="65"/>
      <c r="AR1732" s="65"/>
      <c r="AS1732" s="65"/>
      <c r="AT1732" s="65"/>
      <c r="AU1732" s="65"/>
    </row>
    <row r="1733" spans="3:64">
      <c r="C1733" s="8"/>
      <c r="D1733" s="8"/>
      <c r="AA1733" s="65"/>
      <c r="AB1733" s="65"/>
      <c r="AC1733" s="65"/>
      <c r="AD1733" s="65"/>
      <c r="AE1733" s="65"/>
      <c r="AG1733" s="93"/>
      <c r="AN1733" s="65"/>
      <c r="AO1733" s="65"/>
      <c r="AP1733" s="65"/>
      <c r="AQ1733" s="65"/>
      <c r="AR1733" s="65"/>
      <c r="AS1733" s="65"/>
      <c r="AT1733" s="65"/>
      <c r="AU1733" s="65"/>
    </row>
    <row r="1734" spans="3:64">
      <c r="C1734" s="8"/>
      <c r="D1734" s="8"/>
      <c r="AA1734" s="65"/>
      <c r="AB1734" s="65"/>
      <c r="AC1734" s="65"/>
      <c r="AD1734" s="65"/>
      <c r="AE1734" s="65"/>
      <c r="AG1734" s="93"/>
      <c r="AN1734" s="65"/>
      <c r="AO1734" s="65"/>
      <c r="AP1734" s="65"/>
      <c r="AQ1734" s="65"/>
      <c r="AR1734" s="65"/>
      <c r="AS1734" s="65"/>
      <c r="AT1734" s="65"/>
      <c r="AU1734" s="65"/>
    </row>
    <row r="1735" spans="3:64">
      <c r="C1735" s="8"/>
      <c r="D1735" s="8"/>
      <c r="AA1735" s="65"/>
      <c r="AB1735" s="65"/>
      <c r="AC1735" s="65"/>
      <c r="AD1735" s="65"/>
      <c r="AE1735" s="65"/>
      <c r="AG1735" s="93"/>
      <c r="AN1735" s="65"/>
      <c r="AO1735" s="65"/>
      <c r="AP1735" s="65"/>
      <c r="AQ1735" s="65"/>
      <c r="AR1735" s="65"/>
      <c r="AS1735" s="65"/>
      <c r="AT1735" s="65"/>
      <c r="AU1735" s="65"/>
      <c r="AV1735" s="65"/>
      <c r="AX1735" s="65"/>
      <c r="AY1735" s="65"/>
      <c r="AZ1735" s="65"/>
      <c r="BA1735" s="65"/>
      <c r="BB1735" s="65"/>
      <c r="BC1735" s="65"/>
      <c r="BD1735" s="65"/>
      <c r="BE1735" s="65"/>
      <c r="BF1735" s="65"/>
      <c r="BG1735" s="65"/>
      <c r="BH1735" s="65"/>
      <c r="BI1735" s="65"/>
      <c r="BJ1735" s="65"/>
      <c r="BK1735" s="65"/>
      <c r="BL1735" s="65"/>
    </row>
    <row r="1736" spans="3:64">
      <c r="C1736" s="8"/>
      <c r="D1736" s="8"/>
      <c r="AA1736" s="65"/>
      <c r="AB1736" s="65"/>
      <c r="AC1736" s="65"/>
      <c r="AD1736" s="65"/>
      <c r="AE1736" s="65"/>
      <c r="AG1736" s="93"/>
      <c r="AN1736" s="65"/>
      <c r="AO1736" s="65"/>
      <c r="AP1736" s="65"/>
      <c r="AQ1736" s="65"/>
      <c r="AR1736" s="65"/>
      <c r="AS1736" s="65"/>
      <c r="AT1736" s="65"/>
      <c r="AU1736" s="65"/>
    </row>
    <row r="1737" spans="3:64">
      <c r="C1737" s="8"/>
      <c r="D1737" s="8"/>
      <c r="AA1737" s="65"/>
      <c r="AB1737" s="65"/>
      <c r="AC1737" s="65"/>
      <c r="AD1737" s="65"/>
      <c r="AE1737" s="65"/>
      <c r="AG1737" s="93"/>
      <c r="AN1737" s="65"/>
      <c r="AO1737" s="65"/>
      <c r="AP1737" s="65"/>
      <c r="AQ1737" s="65"/>
      <c r="AR1737" s="65"/>
      <c r="AS1737" s="65"/>
      <c r="AT1737" s="65"/>
      <c r="AU1737" s="65"/>
      <c r="AV1737" s="65"/>
      <c r="AX1737" s="65"/>
    </row>
    <row r="1738" spans="3:64">
      <c r="C1738" s="8"/>
      <c r="D1738" s="8"/>
      <c r="AA1738" s="65"/>
      <c r="AB1738" s="65"/>
      <c r="AC1738" s="65"/>
      <c r="AD1738" s="65"/>
      <c r="AE1738" s="65"/>
      <c r="AG1738" s="93"/>
      <c r="AN1738" s="65"/>
      <c r="AO1738" s="65"/>
      <c r="AP1738" s="65"/>
      <c r="AQ1738" s="65"/>
      <c r="AR1738" s="65"/>
      <c r="AS1738" s="65"/>
      <c r="AT1738" s="65"/>
      <c r="AU1738" s="65"/>
    </row>
    <row r="1739" spans="3:64">
      <c r="C1739" s="8"/>
      <c r="D1739" s="8"/>
      <c r="AA1739" s="65"/>
      <c r="AB1739" s="65"/>
      <c r="AC1739" s="65"/>
      <c r="AD1739" s="65"/>
      <c r="AE1739" s="65"/>
      <c r="AG1739" s="93"/>
      <c r="AN1739" s="65"/>
      <c r="AO1739" s="65"/>
      <c r="AP1739" s="65"/>
      <c r="AQ1739" s="65"/>
      <c r="AR1739" s="65"/>
      <c r="AS1739" s="65"/>
      <c r="AT1739" s="65"/>
      <c r="AU1739" s="65"/>
    </row>
    <row r="1740" spans="3:64">
      <c r="C1740" s="8"/>
      <c r="D1740" s="8"/>
      <c r="AA1740" s="65"/>
      <c r="AB1740" s="65"/>
      <c r="AC1740" s="65"/>
      <c r="AD1740" s="65"/>
      <c r="AE1740" s="65"/>
      <c r="AG1740" s="93"/>
      <c r="AN1740" s="65"/>
      <c r="AO1740" s="65"/>
      <c r="AP1740" s="65"/>
      <c r="AQ1740" s="65"/>
      <c r="AR1740" s="65"/>
      <c r="AS1740" s="65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65"/>
      <c r="BF1740" s="65"/>
      <c r="BG1740" s="65"/>
      <c r="BH1740" s="65"/>
      <c r="BI1740" s="65"/>
      <c r="BJ1740" s="65"/>
      <c r="BK1740" s="65"/>
      <c r="BL1740" s="65"/>
    </row>
    <row r="1741" spans="3:64">
      <c r="C1741" s="8"/>
      <c r="D1741" s="8"/>
      <c r="AA1741" s="65"/>
      <c r="AB1741" s="65"/>
      <c r="AC1741" s="65"/>
      <c r="AD1741" s="65"/>
      <c r="AE1741" s="65"/>
      <c r="AG1741" s="93"/>
      <c r="AN1741" s="65"/>
      <c r="AO1741" s="65"/>
      <c r="AP1741" s="65"/>
      <c r="AQ1741" s="65"/>
      <c r="AR1741" s="65"/>
      <c r="AS1741" s="65"/>
      <c r="AT1741" s="65"/>
      <c r="AU1741" s="65"/>
      <c r="AV1741" s="65"/>
      <c r="AW1741" s="65"/>
      <c r="AX1741" s="65"/>
      <c r="AY1741" s="65"/>
      <c r="AZ1741" s="65"/>
      <c r="BA1741" s="65"/>
      <c r="BB1741" s="65"/>
      <c r="BC1741" s="65"/>
      <c r="BD1741" s="65"/>
      <c r="BE1741" s="65"/>
      <c r="BF1741" s="65"/>
      <c r="BG1741" s="65"/>
      <c r="BH1741" s="65"/>
      <c r="BI1741" s="65"/>
      <c r="BJ1741" s="65"/>
      <c r="BK1741" s="65"/>
      <c r="BL1741" s="65"/>
    </row>
    <row r="1742" spans="3:64">
      <c r="C1742" s="8"/>
      <c r="D1742" s="8"/>
      <c r="AA1742" s="65"/>
      <c r="AB1742" s="65"/>
      <c r="AC1742" s="65"/>
      <c r="AD1742" s="65"/>
      <c r="AE1742" s="65"/>
      <c r="AG1742" s="93"/>
      <c r="AN1742" s="65"/>
      <c r="AO1742" s="65"/>
      <c r="AP1742" s="65"/>
      <c r="AQ1742" s="65"/>
      <c r="AR1742" s="65"/>
      <c r="AS1742" s="65"/>
      <c r="AT1742" s="65"/>
      <c r="AU1742" s="65"/>
    </row>
    <row r="1743" spans="3:64">
      <c r="C1743" s="8"/>
      <c r="D1743" s="8"/>
      <c r="AA1743" s="65"/>
      <c r="AB1743" s="65"/>
      <c r="AC1743" s="65"/>
      <c r="AD1743" s="65"/>
      <c r="AE1743" s="65"/>
      <c r="AG1743" s="93"/>
      <c r="AN1743" s="65"/>
      <c r="AO1743" s="65"/>
      <c r="AP1743" s="65"/>
      <c r="AQ1743" s="65"/>
      <c r="AR1743" s="65"/>
      <c r="AS1743" s="65"/>
      <c r="AT1743" s="65"/>
      <c r="AU1743" s="65"/>
    </row>
    <row r="1744" spans="3:64">
      <c r="C1744" s="8"/>
      <c r="D1744" s="8"/>
      <c r="AA1744" s="65"/>
      <c r="AB1744" s="65"/>
      <c r="AC1744" s="65"/>
      <c r="AD1744" s="65"/>
      <c r="AE1744" s="65"/>
      <c r="AG1744" s="93"/>
      <c r="AN1744" s="65"/>
      <c r="AO1744" s="65"/>
      <c r="AP1744" s="65"/>
      <c r="AQ1744" s="65"/>
      <c r="AR1744" s="65"/>
      <c r="AS1744" s="65"/>
      <c r="AT1744" s="65"/>
      <c r="AU1744" s="65"/>
      <c r="AV1744" s="65"/>
    </row>
    <row r="1745" spans="3:64">
      <c r="C1745" s="8"/>
      <c r="D1745" s="8"/>
      <c r="AA1745" s="65"/>
      <c r="AB1745" s="65"/>
      <c r="AC1745" s="65"/>
      <c r="AD1745" s="65"/>
      <c r="AE1745" s="65"/>
      <c r="AG1745" s="93"/>
      <c r="AN1745" s="65"/>
      <c r="AO1745" s="65"/>
      <c r="AP1745" s="65"/>
      <c r="AQ1745" s="65"/>
      <c r="AR1745" s="65"/>
      <c r="AS1745" s="65"/>
      <c r="AT1745" s="65"/>
      <c r="AU1745" s="65"/>
    </row>
    <row r="1746" spans="3:64">
      <c r="C1746" s="8"/>
      <c r="D1746" s="8"/>
      <c r="AA1746" s="65"/>
      <c r="AB1746" s="65"/>
      <c r="AC1746" s="65"/>
      <c r="AD1746" s="65"/>
      <c r="AE1746" s="65"/>
      <c r="AG1746" s="93"/>
      <c r="AN1746" s="65"/>
      <c r="AO1746" s="65"/>
      <c r="AP1746" s="65"/>
      <c r="AQ1746" s="65"/>
      <c r="AR1746" s="65"/>
      <c r="AS1746" s="65"/>
      <c r="AT1746" s="65"/>
      <c r="AU1746" s="65"/>
    </row>
    <row r="1747" spans="3:64">
      <c r="C1747" s="8"/>
      <c r="D1747" s="8"/>
      <c r="AA1747" s="65"/>
      <c r="AB1747" s="65"/>
      <c r="AC1747" s="65"/>
      <c r="AD1747" s="65"/>
      <c r="AE1747" s="65"/>
      <c r="AG1747" s="93"/>
      <c r="AN1747" s="65"/>
      <c r="AO1747" s="65"/>
      <c r="AP1747" s="65"/>
      <c r="AQ1747" s="65"/>
      <c r="AR1747" s="65"/>
      <c r="AS1747" s="65"/>
      <c r="AT1747" s="65"/>
      <c r="AU1747" s="65"/>
    </row>
    <row r="1748" spans="3:64">
      <c r="C1748" s="8"/>
      <c r="D1748" s="8"/>
      <c r="AA1748" s="65"/>
      <c r="AB1748" s="65"/>
      <c r="AC1748" s="65"/>
      <c r="AD1748" s="65"/>
      <c r="AE1748" s="65"/>
      <c r="AG1748" s="93"/>
      <c r="AN1748" s="65"/>
      <c r="AO1748" s="65"/>
      <c r="AP1748" s="65"/>
      <c r="AQ1748" s="65"/>
      <c r="AR1748" s="65"/>
      <c r="AS1748" s="65"/>
      <c r="AT1748" s="65"/>
      <c r="AU1748" s="65"/>
    </row>
    <row r="1749" spans="3:64">
      <c r="C1749" s="8"/>
      <c r="D1749" s="8"/>
      <c r="AA1749" s="65"/>
      <c r="AB1749" s="65"/>
      <c r="AC1749" s="65"/>
      <c r="AD1749" s="65"/>
      <c r="AE1749" s="65"/>
      <c r="AG1749" s="93"/>
      <c r="AN1749" s="65"/>
      <c r="AO1749" s="65"/>
      <c r="AP1749" s="65"/>
      <c r="AQ1749" s="65"/>
      <c r="AR1749" s="65"/>
      <c r="AS1749" s="65"/>
      <c r="AT1749" s="65"/>
      <c r="AU1749" s="65"/>
    </row>
    <row r="1750" spans="3:64">
      <c r="C1750" s="8"/>
      <c r="D1750" s="8"/>
      <c r="AA1750" s="65"/>
      <c r="AB1750" s="65"/>
      <c r="AC1750" s="65"/>
      <c r="AD1750" s="65"/>
      <c r="AE1750" s="65"/>
      <c r="AG1750" s="93"/>
      <c r="AN1750" s="65"/>
      <c r="AO1750" s="65"/>
      <c r="AP1750" s="65"/>
      <c r="AQ1750" s="65"/>
      <c r="AR1750" s="65"/>
      <c r="AS1750" s="65"/>
      <c r="AT1750" s="65"/>
      <c r="AU1750" s="65"/>
      <c r="AV1750" s="65"/>
    </row>
    <row r="1751" spans="3:64">
      <c r="C1751" s="8"/>
      <c r="D1751" s="8"/>
      <c r="AA1751" s="65"/>
      <c r="AB1751" s="65"/>
      <c r="AC1751" s="65"/>
      <c r="AD1751" s="65"/>
      <c r="AE1751" s="65"/>
      <c r="AG1751" s="93"/>
      <c r="AN1751" s="65"/>
      <c r="AO1751" s="65"/>
      <c r="AP1751" s="65"/>
      <c r="AQ1751" s="65"/>
      <c r="AR1751" s="65"/>
      <c r="AS1751" s="65"/>
      <c r="AT1751" s="65"/>
      <c r="AU1751" s="65"/>
    </row>
    <row r="1752" spans="3:64">
      <c r="C1752" s="8"/>
      <c r="D1752" s="8"/>
      <c r="AA1752" s="65"/>
      <c r="AB1752" s="65"/>
      <c r="AC1752" s="65"/>
      <c r="AD1752" s="65"/>
      <c r="AE1752" s="65"/>
      <c r="AG1752" s="93"/>
      <c r="AN1752" s="65"/>
      <c r="AO1752" s="65"/>
      <c r="AP1752" s="65"/>
      <c r="AQ1752" s="65"/>
      <c r="AR1752" s="65"/>
      <c r="AS1752" s="65"/>
      <c r="AT1752" s="65"/>
      <c r="AU1752" s="65"/>
    </row>
    <row r="1753" spans="3:64">
      <c r="C1753" s="8"/>
      <c r="D1753" s="8"/>
      <c r="AA1753" s="65"/>
      <c r="AB1753" s="65"/>
      <c r="AC1753" s="65"/>
      <c r="AD1753" s="65"/>
      <c r="AE1753" s="65"/>
      <c r="AG1753" s="93"/>
      <c r="AN1753" s="65"/>
      <c r="AO1753" s="65"/>
      <c r="AP1753" s="65"/>
      <c r="AQ1753" s="65"/>
      <c r="AR1753" s="65"/>
      <c r="AS1753" s="65"/>
      <c r="AT1753" s="65"/>
      <c r="AU1753" s="65"/>
      <c r="AV1753" s="65"/>
      <c r="AW1753" s="65"/>
      <c r="AX1753" s="65"/>
      <c r="AY1753" s="65"/>
      <c r="AZ1753" s="65"/>
      <c r="BA1753" s="65"/>
      <c r="BB1753" s="65"/>
      <c r="BC1753" s="65"/>
      <c r="BD1753" s="65"/>
      <c r="BE1753" s="65"/>
      <c r="BF1753" s="65"/>
      <c r="BG1753" s="65"/>
      <c r="BH1753" s="65"/>
      <c r="BI1753" s="65"/>
      <c r="BJ1753" s="65"/>
      <c r="BK1753" s="65"/>
      <c r="BL1753" s="65"/>
    </row>
    <row r="1754" spans="3:64">
      <c r="C1754" s="8"/>
      <c r="D1754" s="8"/>
      <c r="AA1754" s="65"/>
      <c r="AB1754" s="65"/>
      <c r="AC1754" s="65"/>
      <c r="AD1754" s="65"/>
      <c r="AE1754" s="65"/>
      <c r="AG1754" s="93"/>
      <c r="AN1754" s="65"/>
      <c r="AO1754" s="65"/>
      <c r="AP1754" s="65"/>
      <c r="AQ1754" s="65"/>
      <c r="AR1754" s="65"/>
      <c r="AS1754" s="65"/>
      <c r="AT1754" s="65"/>
      <c r="AU1754" s="65"/>
    </row>
    <row r="1755" spans="3:64">
      <c r="C1755" s="8"/>
      <c r="D1755" s="8"/>
      <c r="AA1755" s="65"/>
      <c r="AB1755" s="65"/>
      <c r="AC1755" s="65"/>
      <c r="AD1755" s="65"/>
      <c r="AE1755" s="65"/>
      <c r="AG1755" s="93"/>
      <c r="AN1755" s="65"/>
      <c r="AO1755" s="65"/>
      <c r="AP1755" s="65"/>
      <c r="AQ1755" s="65"/>
      <c r="AR1755" s="65"/>
      <c r="AS1755" s="65"/>
      <c r="AT1755" s="65"/>
      <c r="AU1755" s="65"/>
    </row>
    <row r="1756" spans="3:64">
      <c r="C1756" s="8"/>
      <c r="D1756" s="8"/>
      <c r="AA1756" s="65"/>
      <c r="AB1756" s="65"/>
      <c r="AC1756" s="65"/>
      <c r="AD1756" s="65"/>
      <c r="AE1756" s="65"/>
      <c r="AG1756" s="93"/>
      <c r="AN1756" s="65"/>
      <c r="AO1756" s="65"/>
      <c r="AP1756" s="65"/>
      <c r="AQ1756" s="65"/>
      <c r="AR1756" s="65"/>
      <c r="AS1756" s="65"/>
      <c r="AT1756" s="65"/>
      <c r="AU1756" s="65"/>
    </row>
    <row r="1757" spans="3:64">
      <c r="C1757" s="8"/>
      <c r="D1757" s="8"/>
      <c r="AA1757" s="65"/>
      <c r="AB1757" s="65"/>
      <c r="AC1757" s="65"/>
      <c r="AD1757" s="65"/>
      <c r="AE1757" s="65"/>
      <c r="AG1757" s="93"/>
      <c r="AN1757" s="65"/>
      <c r="AO1757" s="65"/>
      <c r="AP1757" s="65"/>
      <c r="AQ1757" s="65"/>
      <c r="AR1757" s="65"/>
      <c r="AS1757" s="65"/>
      <c r="AT1757" s="65"/>
      <c r="AU1757" s="65"/>
    </row>
    <row r="1758" spans="3:64">
      <c r="C1758" s="8"/>
      <c r="D1758" s="8"/>
      <c r="AA1758" s="65"/>
      <c r="AB1758" s="65"/>
      <c r="AC1758" s="65"/>
      <c r="AD1758" s="65"/>
      <c r="AE1758" s="65"/>
      <c r="AG1758" s="93"/>
      <c r="AN1758" s="65"/>
      <c r="AO1758" s="65"/>
      <c r="AP1758" s="65"/>
      <c r="AQ1758" s="65"/>
      <c r="AR1758" s="65"/>
      <c r="AS1758" s="65"/>
      <c r="AT1758" s="65"/>
      <c r="AU1758" s="65"/>
    </row>
    <row r="1759" spans="3:64">
      <c r="C1759" s="8"/>
      <c r="D1759" s="8"/>
      <c r="AA1759" s="65"/>
      <c r="AB1759" s="65"/>
      <c r="AC1759" s="65"/>
      <c r="AD1759" s="65"/>
      <c r="AE1759" s="65"/>
      <c r="AG1759" s="93"/>
      <c r="AN1759" s="65"/>
      <c r="AO1759" s="65"/>
      <c r="AP1759" s="65"/>
      <c r="AQ1759" s="65"/>
      <c r="AR1759" s="65"/>
      <c r="AS1759" s="65"/>
      <c r="AT1759" s="65"/>
      <c r="AU1759" s="65"/>
      <c r="AV1759" s="65"/>
      <c r="AW1759" s="65"/>
      <c r="AX1759" s="65"/>
      <c r="AY1759" s="65"/>
      <c r="AZ1759" s="65"/>
      <c r="BA1759" s="65"/>
      <c r="BB1759" s="65"/>
      <c r="BC1759" s="65"/>
      <c r="BD1759" s="65"/>
      <c r="BE1759" s="65"/>
      <c r="BF1759" s="65"/>
      <c r="BG1759" s="65"/>
      <c r="BH1759" s="65"/>
      <c r="BI1759" s="65"/>
      <c r="BJ1759" s="65"/>
      <c r="BK1759" s="65"/>
      <c r="BL1759" s="65"/>
    </row>
    <row r="1760" spans="3:64">
      <c r="C1760" s="8"/>
      <c r="D1760" s="8"/>
      <c r="AA1760" s="65"/>
      <c r="AB1760" s="65"/>
      <c r="AC1760" s="65"/>
      <c r="AD1760" s="65"/>
      <c r="AE1760" s="65"/>
      <c r="AG1760" s="93"/>
      <c r="AN1760" s="65"/>
      <c r="AO1760" s="65"/>
      <c r="AP1760" s="65"/>
      <c r="AQ1760" s="65"/>
      <c r="AR1760" s="65"/>
      <c r="AS1760" s="65"/>
      <c r="AT1760" s="65"/>
      <c r="AU1760" s="65"/>
      <c r="AV1760" s="65"/>
      <c r="AW1760" s="65"/>
      <c r="AX1760" s="65"/>
      <c r="AY1760" s="65"/>
      <c r="AZ1760" s="65"/>
      <c r="BA1760" s="65"/>
      <c r="BB1760" s="65"/>
      <c r="BC1760" s="65"/>
      <c r="BD1760" s="65"/>
      <c r="BE1760" s="65"/>
      <c r="BF1760" s="65"/>
      <c r="BG1760" s="65"/>
      <c r="BH1760" s="65"/>
      <c r="BI1760" s="65"/>
      <c r="BJ1760" s="65"/>
      <c r="BK1760" s="65"/>
      <c r="BL1760" s="65"/>
    </row>
    <row r="1761" spans="3:64">
      <c r="C1761" s="8"/>
      <c r="D1761" s="8"/>
      <c r="AA1761" s="65"/>
      <c r="AB1761" s="65"/>
      <c r="AC1761" s="65"/>
      <c r="AD1761" s="65"/>
      <c r="AE1761" s="65"/>
      <c r="AG1761" s="93"/>
      <c r="AN1761" s="65"/>
      <c r="AO1761" s="65"/>
      <c r="AP1761" s="65"/>
      <c r="AQ1761" s="65"/>
      <c r="AR1761" s="65"/>
      <c r="AS1761" s="65"/>
      <c r="AT1761" s="65"/>
      <c r="AU1761" s="65"/>
      <c r="AV1761" s="65"/>
    </row>
    <row r="1762" spans="3:64">
      <c r="C1762" s="8"/>
      <c r="D1762" s="8"/>
      <c r="AA1762" s="65"/>
      <c r="AB1762" s="65"/>
      <c r="AC1762" s="65"/>
      <c r="AD1762" s="65"/>
      <c r="AE1762" s="65"/>
      <c r="AG1762" s="93"/>
      <c r="AN1762" s="65"/>
      <c r="AO1762" s="65"/>
      <c r="AP1762" s="65"/>
      <c r="AQ1762" s="65"/>
      <c r="AR1762" s="65"/>
      <c r="AS1762" s="65"/>
      <c r="AT1762" s="65"/>
      <c r="AU1762" s="65"/>
      <c r="AV1762" s="65"/>
    </row>
    <row r="1763" spans="3:64">
      <c r="C1763" s="8"/>
      <c r="D1763" s="8"/>
      <c r="AA1763" s="65"/>
      <c r="AB1763" s="65"/>
      <c r="AC1763" s="65"/>
      <c r="AD1763" s="65"/>
      <c r="AE1763" s="65"/>
      <c r="AG1763" s="93"/>
      <c r="AN1763" s="65"/>
      <c r="AO1763" s="65"/>
      <c r="AP1763" s="65"/>
      <c r="AQ1763" s="65"/>
      <c r="AR1763" s="65"/>
      <c r="AS1763" s="65"/>
      <c r="AT1763" s="65"/>
      <c r="AU1763" s="65"/>
    </row>
    <row r="1764" spans="3:64">
      <c r="C1764" s="8"/>
      <c r="D1764" s="8"/>
      <c r="AA1764" s="65"/>
      <c r="AB1764" s="65"/>
      <c r="AC1764" s="65"/>
      <c r="AD1764" s="65"/>
      <c r="AE1764" s="65"/>
      <c r="AG1764" s="93"/>
      <c r="AN1764" s="65"/>
      <c r="AO1764" s="65"/>
      <c r="AP1764" s="65"/>
      <c r="AQ1764" s="65"/>
      <c r="AR1764" s="65"/>
      <c r="AS1764" s="65"/>
      <c r="AT1764" s="65"/>
      <c r="AU1764" s="65"/>
    </row>
    <row r="1765" spans="3:64">
      <c r="C1765" s="8"/>
      <c r="D1765" s="8"/>
      <c r="AA1765" s="65"/>
      <c r="AB1765" s="65"/>
      <c r="AC1765" s="65"/>
      <c r="AD1765" s="65"/>
      <c r="AE1765" s="65"/>
      <c r="AG1765" s="93"/>
      <c r="AN1765" s="65"/>
      <c r="AO1765" s="65"/>
      <c r="AP1765" s="65"/>
      <c r="AQ1765" s="65"/>
      <c r="AR1765" s="65"/>
      <c r="AS1765" s="65"/>
      <c r="AT1765" s="65"/>
      <c r="AU1765" s="65"/>
      <c r="AV1765" s="65"/>
      <c r="AW1765" s="65"/>
      <c r="AX1765" s="65"/>
      <c r="AY1765" s="65"/>
      <c r="AZ1765" s="65"/>
      <c r="BA1765" s="65"/>
      <c r="BB1765" s="65"/>
      <c r="BC1765" s="65"/>
      <c r="BD1765" s="65"/>
      <c r="BE1765" s="65"/>
      <c r="BF1765" s="65"/>
      <c r="BG1765" s="65"/>
      <c r="BH1765" s="65"/>
      <c r="BI1765" s="65"/>
      <c r="BJ1765" s="65"/>
      <c r="BK1765" s="65"/>
      <c r="BL1765" s="65"/>
    </row>
    <row r="1766" spans="3:64">
      <c r="C1766" s="8"/>
      <c r="D1766" s="8"/>
      <c r="AA1766" s="65"/>
      <c r="AB1766" s="65"/>
      <c r="AC1766" s="65"/>
      <c r="AD1766" s="65"/>
      <c r="AE1766" s="65"/>
      <c r="AG1766" s="93"/>
      <c r="AN1766" s="65"/>
      <c r="AO1766" s="65"/>
      <c r="AP1766" s="65"/>
      <c r="AQ1766" s="65"/>
      <c r="AR1766" s="65"/>
      <c r="AS1766" s="65"/>
      <c r="AT1766" s="65"/>
      <c r="AU1766" s="65"/>
      <c r="AV1766" s="65"/>
      <c r="AX1766" s="65"/>
      <c r="AY1766" s="65"/>
      <c r="AZ1766" s="65"/>
      <c r="BA1766" s="65"/>
      <c r="BB1766" s="65"/>
      <c r="BC1766" s="65"/>
      <c r="BD1766" s="65"/>
      <c r="BE1766" s="65"/>
      <c r="BF1766" s="65"/>
      <c r="BG1766" s="65"/>
      <c r="BH1766" s="65"/>
      <c r="BI1766" s="65"/>
      <c r="BJ1766" s="65"/>
      <c r="BK1766" s="65"/>
      <c r="BL1766" s="65"/>
    </row>
    <row r="1767" spans="3:64">
      <c r="C1767" s="8"/>
      <c r="D1767" s="8"/>
      <c r="AA1767" s="65"/>
      <c r="AB1767" s="65"/>
      <c r="AC1767" s="65"/>
      <c r="AD1767" s="65"/>
      <c r="AE1767" s="65"/>
      <c r="AG1767" s="93"/>
      <c r="AN1767" s="65"/>
      <c r="AO1767" s="65"/>
      <c r="AP1767" s="65"/>
      <c r="AQ1767" s="65"/>
      <c r="AR1767" s="65"/>
      <c r="AS1767" s="65"/>
      <c r="AT1767" s="65"/>
      <c r="AU1767" s="65"/>
    </row>
    <row r="1768" spans="3:64">
      <c r="C1768" s="8"/>
      <c r="D1768" s="8"/>
      <c r="AA1768" s="65"/>
      <c r="AB1768" s="65"/>
      <c r="AC1768" s="65"/>
      <c r="AD1768" s="65"/>
      <c r="AE1768" s="65"/>
      <c r="AG1768" s="93"/>
      <c r="AN1768" s="65"/>
      <c r="AO1768" s="65"/>
      <c r="AP1768" s="65"/>
      <c r="AQ1768" s="65"/>
      <c r="AR1768" s="65"/>
      <c r="AS1768" s="65"/>
      <c r="AT1768" s="65"/>
      <c r="AU1768" s="65"/>
      <c r="AV1768" s="65"/>
    </row>
    <row r="1769" spans="3:64">
      <c r="C1769" s="8"/>
      <c r="D1769" s="8"/>
      <c r="AA1769" s="65"/>
      <c r="AB1769" s="65"/>
      <c r="AC1769" s="65"/>
      <c r="AD1769" s="65"/>
      <c r="AE1769" s="65"/>
      <c r="AG1769" s="93"/>
      <c r="AN1769" s="65"/>
      <c r="AO1769" s="65"/>
      <c r="AP1769" s="65"/>
      <c r="AQ1769" s="65"/>
      <c r="AR1769" s="65"/>
      <c r="AS1769" s="65"/>
      <c r="AT1769" s="65"/>
      <c r="AU1769" s="65"/>
    </row>
    <row r="1770" spans="3:64">
      <c r="C1770" s="8"/>
      <c r="D1770" s="8"/>
      <c r="AA1770" s="65"/>
      <c r="AB1770" s="65"/>
      <c r="AC1770" s="65"/>
      <c r="AD1770" s="65"/>
      <c r="AE1770" s="65"/>
      <c r="AG1770" s="93"/>
      <c r="AN1770" s="65"/>
      <c r="AO1770" s="65"/>
      <c r="AP1770" s="65"/>
      <c r="AQ1770" s="65"/>
      <c r="AR1770" s="65"/>
      <c r="AS1770" s="65"/>
      <c r="AT1770" s="65"/>
      <c r="AU1770" s="65"/>
      <c r="AV1770" s="65"/>
    </row>
    <row r="1771" spans="3:64">
      <c r="C1771" s="8"/>
      <c r="D1771" s="8"/>
      <c r="AA1771" s="65"/>
      <c r="AB1771" s="65"/>
      <c r="AC1771" s="65"/>
      <c r="AD1771" s="65"/>
      <c r="AE1771" s="65"/>
      <c r="AG1771" s="93"/>
      <c r="AN1771" s="65"/>
      <c r="AO1771" s="65"/>
      <c r="AP1771" s="65"/>
      <c r="AQ1771" s="65"/>
      <c r="AR1771" s="65"/>
      <c r="AS1771" s="65"/>
      <c r="AT1771" s="65"/>
      <c r="AU1771" s="65"/>
    </row>
    <row r="1772" spans="3:64">
      <c r="C1772" s="8"/>
      <c r="D1772" s="8"/>
      <c r="AA1772" s="65"/>
      <c r="AB1772" s="65"/>
      <c r="AC1772" s="65"/>
      <c r="AD1772" s="65"/>
      <c r="AE1772" s="65"/>
      <c r="AG1772" s="93"/>
      <c r="AN1772" s="65"/>
      <c r="AO1772" s="65"/>
      <c r="AP1772" s="65"/>
      <c r="AQ1772" s="65"/>
      <c r="AR1772" s="65"/>
      <c r="AS1772" s="65"/>
      <c r="AT1772" s="65"/>
      <c r="AU1772" s="65"/>
      <c r="AV1772" s="65"/>
    </row>
    <row r="1773" spans="3:64">
      <c r="C1773" s="8"/>
      <c r="D1773" s="8"/>
      <c r="AA1773" s="65"/>
      <c r="AB1773" s="65"/>
      <c r="AC1773" s="65"/>
      <c r="AD1773" s="65"/>
      <c r="AE1773" s="65"/>
      <c r="AG1773" s="93"/>
      <c r="AN1773" s="65"/>
      <c r="AO1773" s="65"/>
      <c r="AP1773" s="65"/>
      <c r="AQ1773" s="65"/>
      <c r="AR1773" s="65"/>
      <c r="AS1773" s="65"/>
      <c r="AT1773" s="65"/>
      <c r="AU1773" s="65"/>
      <c r="AV1773" s="65"/>
      <c r="AW1773" s="65"/>
      <c r="AX1773" s="65"/>
      <c r="AY1773" s="65"/>
      <c r="AZ1773" s="65"/>
      <c r="BA1773" s="65"/>
      <c r="BB1773" s="65"/>
      <c r="BC1773" s="65"/>
      <c r="BD1773" s="65"/>
      <c r="BE1773" s="65"/>
      <c r="BF1773" s="65"/>
      <c r="BG1773" s="65"/>
      <c r="BH1773" s="65"/>
      <c r="BI1773" s="65"/>
      <c r="BJ1773" s="65"/>
      <c r="BK1773" s="65"/>
      <c r="BL1773" s="65"/>
    </row>
    <row r="1774" spans="3:64">
      <c r="C1774" s="8"/>
      <c r="D1774" s="8"/>
      <c r="AA1774" s="65"/>
      <c r="AB1774" s="65"/>
      <c r="AC1774" s="65"/>
      <c r="AD1774" s="65"/>
      <c r="AE1774" s="65"/>
      <c r="AG1774" s="93"/>
      <c r="AN1774" s="65"/>
      <c r="AO1774" s="65"/>
      <c r="AP1774" s="65"/>
      <c r="AQ1774" s="65"/>
      <c r="AR1774" s="65"/>
      <c r="AS1774" s="65"/>
      <c r="AT1774" s="65"/>
      <c r="AU1774" s="65"/>
    </row>
    <row r="1775" spans="3:64">
      <c r="C1775" s="8"/>
      <c r="D1775" s="8"/>
      <c r="AA1775" s="65"/>
      <c r="AB1775" s="65"/>
      <c r="AC1775" s="65"/>
      <c r="AD1775" s="65"/>
      <c r="AE1775" s="65"/>
      <c r="AG1775" s="93"/>
      <c r="AN1775" s="65"/>
      <c r="AO1775" s="65"/>
      <c r="AP1775" s="65"/>
      <c r="AQ1775" s="65"/>
      <c r="AR1775" s="65"/>
      <c r="AS1775" s="65"/>
      <c r="AT1775" s="65"/>
      <c r="AU1775" s="65"/>
    </row>
    <row r="1776" spans="3:64">
      <c r="C1776" s="8"/>
      <c r="D1776" s="8"/>
      <c r="AA1776" s="65"/>
      <c r="AB1776" s="65"/>
      <c r="AC1776" s="65"/>
      <c r="AD1776" s="65"/>
      <c r="AE1776" s="65"/>
      <c r="AG1776" s="93"/>
      <c r="AN1776" s="65"/>
      <c r="AO1776" s="65"/>
      <c r="AP1776" s="65"/>
      <c r="AQ1776" s="65"/>
      <c r="AR1776" s="65"/>
      <c r="AS1776" s="65"/>
      <c r="AT1776" s="65"/>
      <c r="AU1776" s="65"/>
    </row>
    <row r="1777" spans="3:48">
      <c r="C1777" s="8"/>
      <c r="D1777" s="8"/>
      <c r="AA1777" s="65"/>
      <c r="AB1777" s="65"/>
      <c r="AC1777" s="65"/>
      <c r="AD1777" s="65"/>
      <c r="AE1777" s="65"/>
      <c r="AG1777" s="93"/>
      <c r="AN1777" s="65"/>
      <c r="AO1777" s="65"/>
      <c r="AP1777" s="65"/>
      <c r="AQ1777" s="65"/>
      <c r="AR1777" s="65"/>
      <c r="AS1777" s="65"/>
      <c r="AT1777" s="65"/>
      <c r="AU1777" s="65"/>
    </row>
    <row r="1778" spans="3:48">
      <c r="C1778" s="8"/>
      <c r="D1778" s="8"/>
      <c r="AA1778" s="65"/>
      <c r="AB1778" s="65"/>
      <c r="AC1778" s="65"/>
      <c r="AD1778" s="65"/>
      <c r="AE1778" s="65"/>
      <c r="AG1778" s="93"/>
      <c r="AN1778" s="65"/>
      <c r="AO1778" s="65"/>
      <c r="AP1778" s="65"/>
      <c r="AQ1778" s="65"/>
      <c r="AR1778" s="65"/>
      <c r="AS1778" s="65"/>
      <c r="AT1778" s="65"/>
      <c r="AU1778" s="65"/>
    </row>
    <row r="1779" spans="3:48">
      <c r="C1779" s="8"/>
      <c r="D1779" s="8"/>
      <c r="AA1779" s="65"/>
      <c r="AB1779" s="65"/>
      <c r="AC1779" s="65"/>
      <c r="AD1779" s="65"/>
      <c r="AE1779" s="65"/>
      <c r="AG1779" s="93"/>
      <c r="AN1779" s="65"/>
      <c r="AO1779" s="65"/>
      <c r="AP1779" s="65"/>
      <c r="AQ1779" s="65"/>
      <c r="AR1779" s="65"/>
      <c r="AS1779" s="65"/>
      <c r="AT1779" s="65"/>
      <c r="AU1779" s="65"/>
    </row>
    <row r="1780" spans="3:48">
      <c r="C1780" s="8"/>
      <c r="D1780" s="8"/>
      <c r="AA1780" s="65"/>
      <c r="AB1780" s="65"/>
      <c r="AC1780" s="65"/>
      <c r="AD1780" s="65"/>
      <c r="AE1780" s="65"/>
      <c r="AG1780" s="93"/>
      <c r="AN1780" s="65"/>
      <c r="AO1780" s="65"/>
      <c r="AP1780" s="65"/>
      <c r="AQ1780" s="65"/>
      <c r="AR1780" s="65"/>
      <c r="AS1780" s="65"/>
      <c r="AT1780" s="65"/>
      <c r="AU1780" s="65"/>
    </row>
    <row r="1781" spans="3:48">
      <c r="C1781" s="8"/>
      <c r="D1781" s="8"/>
      <c r="AA1781" s="65"/>
      <c r="AB1781" s="65"/>
      <c r="AC1781" s="65"/>
      <c r="AD1781" s="65"/>
      <c r="AE1781" s="65"/>
      <c r="AG1781" s="93"/>
      <c r="AN1781" s="65"/>
      <c r="AO1781" s="65"/>
      <c r="AP1781" s="65"/>
      <c r="AQ1781" s="65"/>
      <c r="AR1781" s="65"/>
      <c r="AS1781" s="65"/>
      <c r="AT1781" s="65"/>
      <c r="AU1781" s="65"/>
    </row>
    <row r="1782" spans="3:48">
      <c r="C1782" s="8"/>
      <c r="D1782" s="8"/>
      <c r="AA1782" s="65"/>
      <c r="AB1782" s="65"/>
      <c r="AC1782" s="65"/>
      <c r="AD1782" s="65"/>
      <c r="AE1782" s="65"/>
      <c r="AG1782" s="93"/>
      <c r="AN1782" s="65"/>
      <c r="AO1782" s="65"/>
      <c r="AP1782" s="65"/>
      <c r="AQ1782" s="65"/>
      <c r="AR1782" s="65"/>
      <c r="AS1782" s="65"/>
      <c r="AT1782" s="65"/>
      <c r="AU1782" s="65"/>
    </row>
    <row r="1783" spans="3:48">
      <c r="C1783" s="8"/>
      <c r="D1783" s="8"/>
      <c r="AA1783" s="65"/>
      <c r="AB1783" s="65"/>
      <c r="AC1783" s="65"/>
      <c r="AD1783" s="65"/>
      <c r="AE1783" s="65"/>
      <c r="AG1783" s="93"/>
      <c r="AN1783" s="65"/>
      <c r="AO1783" s="65"/>
      <c r="AP1783" s="65"/>
      <c r="AQ1783" s="65"/>
      <c r="AR1783" s="65"/>
      <c r="AS1783" s="65"/>
      <c r="AT1783" s="65"/>
      <c r="AU1783" s="65"/>
    </row>
    <row r="1784" spans="3:48">
      <c r="C1784" s="8"/>
      <c r="D1784" s="8"/>
      <c r="AA1784" s="65"/>
      <c r="AB1784" s="65"/>
      <c r="AC1784" s="65"/>
      <c r="AD1784" s="65"/>
      <c r="AE1784" s="65"/>
      <c r="AG1784" s="93"/>
      <c r="AN1784" s="65"/>
      <c r="AO1784" s="65"/>
      <c r="AP1784" s="65"/>
      <c r="AQ1784" s="65"/>
      <c r="AR1784" s="65"/>
      <c r="AS1784" s="65"/>
      <c r="AT1784" s="65"/>
      <c r="AU1784" s="65"/>
      <c r="AV1784" s="65"/>
    </row>
    <row r="1785" spans="3:48">
      <c r="C1785" s="8"/>
      <c r="D1785" s="8"/>
      <c r="AA1785" s="65"/>
      <c r="AB1785" s="65"/>
      <c r="AC1785" s="65"/>
      <c r="AD1785" s="65"/>
      <c r="AE1785" s="65"/>
      <c r="AG1785" s="93"/>
      <c r="AN1785" s="65"/>
      <c r="AO1785" s="65"/>
      <c r="AP1785" s="65"/>
      <c r="AQ1785" s="65"/>
      <c r="AR1785" s="65"/>
      <c r="AS1785" s="65"/>
      <c r="AT1785" s="65"/>
      <c r="AU1785" s="65"/>
    </row>
    <row r="1786" spans="3:48">
      <c r="C1786" s="8"/>
      <c r="D1786" s="8"/>
      <c r="AA1786" s="65"/>
      <c r="AB1786" s="65"/>
      <c r="AC1786" s="65"/>
      <c r="AD1786" s="65"/>
      <c r="AE1786" s="65"/>
      <c r="AG1786" s="93"/>
      <c r="AN1786" s="65"/>
      <c r="AO1786" s="65"/>
      <c r="AP1786" s="65"/>
      <c r="AQ1786" s="65"/>
      <c r="AR1786" s="65"/>
      <c r="AS1786" s="65"/>
      <c r="AT1786" s="65"/>
      <c r="AU1786" s="65"/>
    </row>
    <row r="1787" spans="3:48">
      <c r="C1787" s="8"/>
      <c r="D1787" s="8"/>
      <c r="AA1787" s="65"/>
      <c r="AB1787" s="65"/>
      <c r="AC1787" s="65"/>
      <c r="AD1787" s="65"/>
      <c r="AE1787" s="65"/>
      <c r="AG1787" s="93"/>
      <c r="AN1787" s="65"/>
      <c r="AO1787" s="65"/>
      <c r="AP1787" s="65"/>
      <c r="AQ1787" s="65"/>
      <c r="AR1787" s="65"/>
      <c r="AS1787" s="65"/>
      <c r="AT1787" s="65"/>
      <c r="AU1787" s="65"/>
    </row>
    <row r="1788" spans="3:48">
      <c r="C1788" s="8"/>
      <c r="D1788" s="8"/>
      <c r="AA1788" s="65"/>
      <c r="AB1788" s="65"/>
      <c r="AC1788" s="65"/>
      <c r="AD1788" s="65"/>
      <c r="AE1788" s="65"/>
      <c r="AG1788" s="93"/>
      <c r="AN1788" s="65"/>
      <c r="AO1788" s="65"/>
      <c r="AP1788" s="65"/>
      <c r="AQ1788" s="65"/>
      <c r="AR1788" s="65"/>
      <c r="AS1788" s="65"/>
      <c r="AT1788" s="65"/>
      <c r="AU1788" s="65"/>
    </row>
    <row r="1789" spans="3:48">
      <c r="C1789" s="8"/>
      <c r="D1789" s="8"/>
      <c r="AA1789" s="65"/>
      <c r="AB1789" s="65"/>
      <c r="AC1789" s="65"/>
      <c r="AD1789" s="65"/>
      <c r="AE1789" s="65"/>
      <c r="AG1789" s="93"/>
      <c r="AN1789" s="65"/>
      <c r="AO1789" s="65"/>
      <c r="AP1789" s="65"/>
      <c r="AQ1789" s="65"/>
      <c r="AR1789" s="65"/>
      <c r="AS1789" s="65"/>
      <c r="AT1789" s="65"/>
      <c r="AU1789" s="65"/>
      <c r="AV1789" s="65"/>
    </row>
    <row r="1790" spans="3:48">
      <c r="C1790" s="8"/>
      <c r="D1790" s="8"/>
      <c r="AA1790" s="65"/>
      <c r="AB1790" s="65"/>
      <c r="AC1790" s="65"/>
      <c r="AD1790" s="65"/>
      <c r="AE1790" s="65"/>
      <c r="AG1790" s="93"/>
      <c r="AN1790" s="65"/>
      <c r="AO1790" s="65"/>
      <c r="AP1790" s="65"/>
      <c r="AQ1790" s="65"/>
      <c r="AR1790" s="65"/>
      <c r="AS1790" s="65"/>
      <c r="AT1790" s="65"/>
      <c r="AU1790" s="65"/>
    </row>
    <row r="1791" spans="3:48">
      <c r="C1791" s="8"/>
      <c r="D1791" s="8"/>
      <c r="AA1791" s="65"/>
      <c r="AB1791" s="65"/>
      <c r="AC1791" s="65"/>
      <c r="AD1791" s="65"/>
      <c r="AE1791" s="65"/>
      <c r="AG1791" s="93"/>
      <c r="AN1791" s="65"/>
      <c r="AO1791" s="65"/>
      <c r="AP1791" s="65"/>
      <c r="AQ1791" s="65"/>
      <c r="AR1791" s="65"/>
      <c r="AS1791" s="65"/>
      <c r="AT1791" s="65"/>
      <c r="AU1791" s="65"/>
    </row>
    <row r="1792" spans="3:48">
      <c r="C1792" s="8"/>
      <c r="D1792" s="8"/>
      <c r="AA1792" s="65"/>
      <c r="AB1792" s="65"/>
      <c r="AC1792" s="65"/>
      <c r="AD1792" s="65"/>
      <c r="AE1792" s="65"/>
      <c r="AG1792" s="93"/>
      <c r="AN1792" s="65"/>
      <c r="AO1792" s="65"/>
      <c r="AP1792" s="65"/>
      <c r="AQ1792" s="65"/>
      <c r="AR1792" s="65"/>
      <c r="AS1792" s="65"/>
      <c r="AT1792" s="65"/>
      <c r="AU1792" s="65"/>
    </row>
    <row r="1793" spans="3:64">
      <c r="C1793" s="8"/>
      <c r="D1793" s="8"/>
      <c r="AA1793" s="65"/>
      <c r="AB1793" s="65"/>
      <c r="AC1793" s="65"/>
      <c r="AD1793" s="65"/>
      <c r="AE1793" s="65"/>
      <c r="AG1793" s="93"/>
      <c r="AN1793" s="65"/>
      <c r="AO1793" s="65"/>
      <c r="AP1793" s="65"/>
      <c r="AQ1793" s="65"/>
      <c r="AR1793" s="65"/>
      <c r="AS1793" s="65"/>
      <c r="AT1793" s="65"/>
      <c r="AU1793" s="65"/>
    </row>
    <row r="1794" spans="3:64">
      <c r="C1794" s="8"/>
      <c r="D1794" s="8"/>
      <c r="AA1794" s="65"/>
      <c r="AB1794" s="65"/>
      <c r="AC1794" s="65"/>
      <c r="AD1794" s="65"/>
      <c r="AE1794" s="65"/>
      <c r="AG1794" s="93"/>
      <c r="AN1794" s="65"/>
      <c r="AO1794" s="65"/>
      <c r="AP1794" s="65"/>
      <c r="AQ1794" s="65"/>
      <c r="AR1794" s="65"/>
      <c r="AS1794" s="65"/>
      <c r="AT1794" s="65"/>
      <c r="AU1794" s="65"/>
    </row>
    <row r="1795" spans="3:64">
      <c r="C1795" s="8"/>
      <c r="D1795" s="8"/>
      <c r="AA1795" s="65"/>
      <c r="AB1795" s="65"/>
      <c r="AC1795" s="65"/>
      <c r="AD1795" s="65"/>
      <c r="AE1795" s="65"/>
      <c r="AG1795" s="93"/>
      <c r="AN1795" s="65"/>
      <c r="AO1795" s="65"/>
      <c r="AP1795" s="65"/>
      <c r="AQ1795" s="65"/>
      <c r="AR1795" s="65"/>
      <c r="AS1795" s="65"/>
      <c r="AT1795" s="65"/>
      <c r="AU1795" s="65"/>
    </row>
    <row r="1796" spans="3:64">
      <c r="C1796" s="8"/>
      <c r="D1796" s="8"/>
      <c r="AA1796" s="65"/>
      <c r="AB1796" s="65"/>
      <c r="AC1796" s="65"/>
      <c r="AD1796" s="65"/>
      <c r="AE1796" s="65"/>
      <c r="AG1796" s="93"/>
      <c r="AN1796" s="65"/>
      <c r="AO1796" s="65"/>
      <c r="AP1796" s="65"/>
      <c r="AQ1796" s="65"/>
      <c r="AR1796" s="65"/>
      <c r="AS1796" s="65"/>
      <c r="AT1796" s="65"/>
      <c r="AU1796" s="65"/>
    </row>
    <row r="1797" spans="3:64">
      <c r="C1797" s="8"/>
      <c r="D1797" s="8"/>
      <c r="AA1797" s="65"/>
      <c r="AB1797" s="65"/>
      <c r="AC1797" s="65"/>
      <c r="AD1797" s="65"/>
      <c r="AE1797" s="65"/>
      <c r="AG1797" s="93"/>
      <c r="AN1797" s="65"/>
      <c r="AO1797" s="65"/>
      <c r="AP1797" s="65"/>
      <c r="AQ1797" s="65"/>
      <c r="AR1797" s="65"/>
      <c r="AS1797" s="65"/>
      <c r="AT1797" s="65"/>
      <c r="AU1797" s="65"/>
    </row>
    <row r="1798" spans="3:64">
      <c r="C1798" s="8"/>
      <c r="D1798" s="8"/>
      <c r="AA1798" s="65"/>
      <c r="AB1798" s="65"/>
      <c r="AC1798" s="65"/>
      <c r="AD1798" s="65"/>
      <c r="AE1798" s="65"/>
      <c r="AG1798" s="93"/>
      <c r="AN1798" s="65"/>
      <c r="AO1798" s="65"/>
      <c r="AP1798" s="65"/>
      <c r="AQ1798" s="65"/>
      <c r="AR1798" s="65"/>
      <c r="AS1798" s="65"/>
      <c r="AT1798" s="65"/>
      <c r="AU1798" s="65"/>
      <c r="AV1798" s="65"/>
    </row>
    <row r="1799" spans="3:64">
      <c r="C1799" s="8"/>
      <c r="D1799" s="8"/>
      <c r="AA1799" s="65"/>
      <c r="AB1799" s="65"/>
      <c r="AC1799" s="65"/>
      <c r="AD1799" s="65"/>
      <c r="AE1799" s="65"/>
      <c r="AG1799" s="93"/>
      <c r="AN1799" s="65"/>
      <c r="AO1799" s="65"/>
      <c r="AP1799" s="65"/>
      <c r="AQ1799" s="65"/>
      <c r="AR1799" s="65"/>
      <c r="AS1799" s="65"/>
      <c r="AT1799" s="65"/>
      <c r="AU1799" s="65"/>
    </row>
    <row r="1800" spans="3:64">
      <c r="C1800" s="8"/>
      <c r="D1800" s="8"/>
      <c r="AA1800" s="65"/>
      <c r="AB1800" s="65"/>
      <c r="AC1800" s="65"/>
      <c r="AD1800" s="65"/>
      <c r="AE1800" s="65"/>
      <c r="AG1800" s="93"/>
      <c r="AN1800" s="65"/>
      <c r="AO1800" s="65"/>
      <c r="AP1800" s="65"/>
      <c r="AQ1800" s="65"/>
      <c r="AR1800" s="65"/>
      <c r="AS1800" s="65"/>
      <c r="AT1800" s="65"/>
      <c r="AU1800" s="65"/>
      <c r="AV1800" s="65"/>
      <c r="AX1800" s="65"/>
    </row>
    <row r="1801" spans="3:64">
      <c r="C1801" s="8"/>
      <c r="D1801" s="8"/>
      <c r="AA1801" s="65"/>
      <c r="AB1801" s="65"/>
      <c r="AC1801" s="65"/>
      <c r="AD1801" s="65"/>
      <c r="AE1801" s="65"/>
      <c r="AG1801" s="93"/>
      <c r="AN1801" s="65"/>
      <c r="AO1801" s="65"/>
      <c r="AP1801" s="65"/>
      <c r="AQ1801" s="65"/>
      <c r="AR1801" s="65"/>
      <c r="AS1801" s="65"/>
      <c r="AT1801" s="65"/>
      <c r="AU1801" s="65"/>
      <c r="AV1801" s="65"/>
      <c r="AW1801" s="65"/>
      <c r="AX1801" s="65"/>
      <c r="AY1801" s="65"/>
      <c r="AZ1801" s="65"/>
      <c r="BA1801" s="65"/>
      <c r="BB1801" s="65"/>
      <c r="BC1801" s="65"/>
      <c r="BD1801" s="65"/>
      <c r="BE1801" s="65"/>
      <c r="BF1801" s="65"/>
      <c r="BG1801" s="65"/>
      <c r="BH1801" s="65"/>
      <c r="BI1801" s="65"/>
      <c r="BJ1801" s="65"/>
      <c r="BK1801" s="65"/>
      <c r="BL1801" s="65"/>
    </row>
    <row r="1802" spans="3:64">
      <c r="C1802" s="8"/>
      <c r="D1802" s="8"/>
      <c r="AA1802" s="65"/>
      <c r="AB1802" s="65"/>
      <c r="AC1802" s="65"/>
      <c r="AD1802" s="65"/>
      <c r="AE1802" s="65"/>
      <c r="AG1802" s="93"/>
      <c r="AN1802" s="65"/>
      <c r="AO1802" s="65"/>
      <c r="AP1802" s="65"/>
      <c r="AQ1802" s="65"/>
      <c r="AR1802" s="65"/>
      <c r="AS1802" s="65"/>
      <c r="AT1802" s="65"/>
      <c r="AU1802" s="65"/>
    </row>
    <row r="1803" spans="3:64">
      <c r="C1803" s="8"/>
      <c r="D1803" s="8"/>
      <c r="AA1803" s="65"/>
      <c r="AB1803" s="65"/>
      <c r="AC1803" s="65"/>
      <c r="AD1803" s="65"/>
      <c r="AE1803" s="65"/>
      <c r="AG1803" s="93"/>
      <c r="AN1803" s="65"/>
      <c r="AO1803" s="65"/>
      <c r="AP1803" s="65"/>
      <c r="AQ1803" s="65"/>
      <c r="AR1803" s="65"/>
      <c r="AS1803" s="65"/>
      <c r="AT1803" s="65"/>
      <c r="AU1803" s="65"/>
    </row>
    <row r="1804" spans="3:64">
      <c r="C1804" s="8"/>
      <c r="D1804" s="8"/>
      <c r="AA1804" s="65"/>
      <c r="AB1804" s="65"/>
      <c r="AC1804" s="65"/>
      <c r="AD1804" s="65"/>
      <c r="AE1804" s="65"/>
      <c r="AG1804" s="93"/>
      <c r="AN1804" s="65"/>
      <c r="AO1804" s="65"/>
      <c r="AP1804" s="65"/>
      <c r="AQ1804" s="65"/>
      <c r="AR1804" s="65"/>
      <c r="AS1804" s="65"/>
      <c r="AT1804" s="65"/>
      <c r="AU1804" s="65"/>
    </row>
    <row r="1805" spans="3:64">
      <c r="C1805" s="8"/>
      <c r="D1805" s="8"/>
      <c r="AA1805" s="65"/>
      <c r="AB1805" s="65"/>
      <c r="AC1805" s="65"/>
      <c r="AD1805" s="65"/>
      <c r="AE1805" s="65"/>
      <c r="AG1805" s="93"/>
      <c r="AN1805" s="65"/>
      <c r="AO1805" s="65"/>
      <c r="AP1805" s="65"/>
      <c r="AQ1805" s="65"/>
      <c r="AR1805" s="65"/>
      <c r="AS1805" s="65"/>
      <c r="AT1805" s="65"/>
      <c r="AU1805" s="65"/>
      <c r="AV1805" s="65"/>
      <c r="AX1805" s="65"/>
    </row>
    <row r="1806" spans="3:64">
      <c r="C1806" s="8"/>
      <c r="D1806" s="8"/>
      <c r="AA1806" s="65"/>
      <c r="AB1806" s="65"/>
      <c r="AC1806" s="65"/>
      <c r="AD1806" s="65"/>
      <c r="AE1806" s="65"/>
      <c r="AG1806" s="93"/>
      <c r="AN1806" s="65"/>
      <c r="AO1806" s="65"/>
      <c r="AP1806" s="65"/>
      <c r="AQ1806" s="65"/>
      <c r="AR1806" s="65"/>
      <c r="AS1806" s="65"/>
      <c r="AT1806" s="65"/>
      <c r="AU1806" s="65"/>
      <c r="AV1806" s="65"/>
      <c r="AW1806" s="65"/>
      <c r="AX1806" s="65"/>
      <c r="AY1806" s="65"/>
      <c r="AZ1806" s="65"/>
      <c r="BA1806" s="65"/>
      <c r="BB1806" s="65"/>
      <c r="BC1806" s="65"/>
      <c r="BD1806" s="65"/>
      <c r="BE1806" s="65"/>
      <c r="BF1806" s="65"/>
      <c r="BG1806" s="65"/>
      <c r="BH1806" s="65"/>
      <c r="BI1806" s="65"/>
      <c r="BJ1806" s="65"/>
      <c r="BK1806" s="65"/>
      <c r="BL1806" s="65"/>
    </row>
    <row r="1807" spans="3:64">
      <c r="C1807" s="8"/>
      <c r="D1807" s="8"/>
      <c r="AA1807" s="65"/>
      <c r="AB1807" s="65"/>
      <c r="AC1807" s="65"/>
      <c r="AD1807" s="65"/>
      <c r="AE1807" s="65"/>
      <c r="AG1807" s="93"/>
      <c r="AN1807" s="65"/>
      <c r="AO1807" s="65"/>
      <c r="AP1807" s="65"/>
      <c r="AQ1807" s="65"/>
      <c r="AR1807" s="65"/>
      <c r="AS1807" s="65"/>
      <c r="AT1807" s="65"/>
      <c r="AU1807" s="65"/>
    </row>
    <row r="1808" spans="3:64">
      <c r="C1808" s="8"/>
      <c r="D1808" s="8"/>
      <c r="AA1808" s="65"/>
      <c r="AB1808" s="65"/>
      <c r="AC1808" s="65"/>
      <c r="AD1808" s="65"/>
      <c r="AE1808" s="65"/>
      <c r="AG1808" s="93"/>
      <c r="AN1808" s="65"/>
      <c r="AO1808" s="65"/>
      <c r="AP1808" s="65"/>
      <c r="AQ1808" s="65"/>
      <c r="AR1808" s="65"/>
      <c r="AS1808" s="65"/>
      <c r="AT1808" s="65"/>
      <c r="AU1808" s="65"/>
    </row>
    <row r="1809" spans="3:64">
      <c r="C1809" s="8"/>
      <c r="D1809" s="8"/>
      <c r="AA1809" s="65"/>
      <c r="AB1809" s="65"/>
      <c r="AC1809" s="65"/>
      <c r="AD1809" s="65"/>
      <c r="AE1809" s="65"/>
      <c r="AG1809" s="93"/>
      <c r="AN1809" s="65"/>
      <c r="AO1809" s="65"/>
      <c r="AP1809" s="65"/>
      <c r="AQ1809" s="65"/>
      <c r="AR1809" s="65"/>
      <c r="AS1809" s="65"/>
      <c r="AT1809" s="65"/>
      <c r="AU1809" s="65"/>
    </row>
    <row r="1810" spans="3:64">
      <c r="C1810" s="8"/>
      <c r="D1810" s="8"/>
      <c r="AA1810" s="65"/>
      <c r="AB1810" s="65"/>
      <c r="AC1810" s="65"/>
      <c r="AD1810" s="65"/>
      <c r="AE1810" s="65"/>
      <c r="AG1810" s="93"/>
      <c r="AN1810" s="65"/>
      <c r="AO1810" s="65"/>
      <c r="AP1810" s="65"/>
      <c r="AQ1810" s="65"/>
      <c r="AR1810" s="65"/>
      <c r="AS1810" s="65"/>
      <c r="AT1810" s="65"/>
      <c r="AU1810" s="65"/>
    </row>
    <row r="1811" spans="3:64">
      <c r="C1811" s="8"/>
      <c r="D1811" s="8"/>
      <c r="AA1811" s="65"/>
      <c r="AB1811" s="65"/>
      <c r="AC1811" s="65"/>
      <c r="AD1811" s="65"/>
      <c r="AE1811" s="65"/>
      <c r="AG1811" s="93"/>
      <c r="AN1811" s="65"/>
      <c r="AO1811" s="65"/>
      <c r="AP1811" s="65"/>
      <c r="AQ1811" s="65"/>
      <c r="AR1811" s="65"/>
      <c r="AS1811" s="65"/>
      <c r="AT1811" s="65"/>
      <c r="AU1811" s="65"/>
      <c r="AV1811" s="65"/>
      <c r="AX1811" s="65"/>
    </row>
    <row r="1812" spans="3:64">
      <c r="C1812" s="8"/>
      <c r="D1812" s="8"/>
      <c r="AA1812" s="65"/>
      <c r="AB1812" s="65"/>
      <c r="AC1812" s="65"/>
      <c r="AD1812" s="65"/>
      <c r="AE1812" s="65"/>
      <c r="AG1812" s="93"/>
      <c r="AN1812" s="65"/>
      <c r="AO1812" s="65"/>
      <c r="AP1812" s="65"/>
      <c r="AQ1812" s="65"/>
      <c r="AR1812" s="65"/>
      <c r="AS1812" s="65"/>
      <c r="AT1812" s="65"/>
      <c r="AU1812" s="65"/>
    </row>
    <row r="1813" spans="3:64">
      <c r="C1813" s="8"/>
      <c r="D1813" s="8"/>
      <c r="AA1813" s="65"/>
      <c r="AB1813" s="65"/>
      <c r="AC1813" s="65"/>
      <c r="AD1813" s="65"/>
      <c r="AE1813" s="65"/>
      <c r="AG1813" s="93"/>
      <c r="AN1813" s="65"/>
      <c r="AO1813" s="65"/>
      <c r="AP1813" s="65"/>
      <c r="AQ1813" s="65"/>
      <c r="AR1813" s="65"/>
      <c r="AS1813" s="65"/>
      <c r="AT1813" s="65"/>
      <c r="AU1813" s="65"/>
    </row>
    <row r="1814" spans="3:64">
      <c r="C1814" s="8"/>
      <c r="D1814" s="8"/>
      <c r="AA1814" s="65"/>
      <c r="AB1814" s="65"/>
      <c r="AC1814" s="65"/>
      <c r="AD1814" s="65"/>
      <c r="AE1814" s="65"/>
      <c r="AG1814" s="93"/>
      <c r="AN1814" s="65"/>
      <c r="AO1814" s="65"/>
      <c r="AP1814" s="65"/>
      <c r="AQ1814" s="65"/>
      <c r="AR1814" s="65"/>
      <c r="AS1814" s="65"/>
      <c r="AT1814" s="65"/>
      <c r="AU1814" s="65"/>
    </row>
    <row r="1815" spans="3:64">
      <c r="C1815" s="8"/>
      <c r="D1815" s="8"/>
      <c r="AA1815" s="65"/>
      <c r="AB1815" s="65"/>
      <c r="AC1815" s="65"/>
      <c r="AD1815" s="65"/>
      <c r="AE1815" s="65"/>
      <c r="AG1815" s="93"/>
      <c r="AN1815" s="65"/>
      <c r="AO1815" s="65"/>
      <c r="AP1815" s="65"/>
      <c r="AQ1815" s="65"/>
      <c r="AR1815" s="65"/>
      <c r="AS1815" s="65"/>
      <c r="AT1815" s="65"/>
      <c r="AU1815" s="65"/>
    </row>
    <row r="1816" spans="3:64">
      <c r="C1816" s="8"/>
      <c r="D1816" s="8"/>
      <c r="AA1816" s="65"/>
      <c r="AB1816" s="65"/>
      <c r="AC1816" s="65"/>
      <c r="AD1816" s="65"/>
      <c r="AE1816" s="65"/>
      <c r="AG1816" s="93"/>
      <c r="AN1816" s="65"/>
      <c r="AO1816" s="65"/>
      <c r="AP1816" s="65"/>
      <c r="AQ1816" s="65"/>
      <c r="AR1816" s="65"/>
      <c r="AS1816" s="65"/>
      <c r="AT1816" s="65"/>
      <c r="AU1816" s="65"/>
    </row>
    <row r="1817" spans="3:64">
      <c r="C1817" s="8"/>
      <c r="D1817" s="8"/>
      <c r="AA1817" s="65"/>
      <c r="AB1817" s="65"/>
      <c r="AC1817" s="65"/>
      <c r="AD1817" s="65"/>
      <c r="AE1817" s="65"/>
      <c r="AG1817" s="93"/>
      <c r="AN1817" s="65"/>
      <c r="AO1817" s="65"/>
      <c r="AP1817" s="65"/>
      <c r="AQ1817" s="65"/>
      <c r="AR1817" s="65"/>
      <c r="AS1817" s="65"/>
      <c r="AT1817" s="65"/>
      <c r="AU1817" s="65"/>
    </row>
    <row r="1818" spans="3:64">
      <c r="C1818" s="8"/>
      <c r="D1818" s="8"/>
      <c r="AA1818" s="65"/>
      <c r="AB1818" s="65"/>
      <c r="AC1818" s="65"/>
      <c r="AD1818" s="65"/>
      <c r="AE1818" s="65"/>
      <c r="AG1818" s="93"/>
      <c r="AN1818" s="65"/>
      <c r="AO1818" s="65"/>
      <c r="AP1818" s="65"/>
      <c r="AQ1818" s="65"/>
      <c r="AR1818" s="65"/>
      <c r="AS1818" s="65"/>
      <c r="AT1818" s="65"/>
      <c r="AU1818" s="65"/>
      <c r="AV1818" s="65"/>
      <c r="AX1818" s="65"/>
      <c r="AY1818" s="65"/>
      <c r="AZ1818" s="65"/>
      <c r="BA1818" s="65"/>
      <c r="BB1818" s="65"/>
      <c r="BC1818" s="65"/>
      <c r="BD1818" s="65"/>
      <c r="BE1818" s="65"/>
      <c r="BF1818" s="65"/>
      <c r="BG1818" s="65"/>
      <c r="BH1818" s="65"/>
      <c r="BI1818" s="65"/>
      <c r="BJ1818" s="65"/>
      <c r="BK1818" s="65"/>
      <c r="BL1818" s="65"/>
    </row>
    <row r="1819" spans="3:64">
      <c r="C1819" s="8"/>
      <c r="D1819" s="8"/>
      <c r="AA1819" s="65"/>
      <c r="AB1819" s="65"/>
      <c r="AC1819" s="65"/>
      <c r="AD1819" s="65"/>
      <c r="AE1819" s="65"/>
      <c r="AG1819" s="93"/>
      <c r="AN1819" s="65"/>
      <c r="AO1819" s="65"/>
      <c r="AP1819" s="65"/>
      <c r="AQ1819" s="65"/>
      <c r="AR1819" s="65"/>
      <c r="AS1819" s="65"/>
      <c r="AT1819" s="65"/>
      <c r="AU1819" s="65"/>
      <c r="AV1819" s="65"/>
    </row>
    <row r="1820" spans="3:64">
      <c r="C1820" s="8"/>
      <c r="D1820" s="8"/>
      <c r="AA1820" s="65"/>
      <c r="AB1820" s="65"/>
      <c r="AC1820" s="65"/>
      <c r="AD1820" s="65"/>
      <c r="AE1820" s="65"/>
      <c r="AG1820" s="93"/>
      <c r="AN1820" s="65"/>
      <c r="AO1820" s="65"/>
      <c r="AP1820" s="65"/>
      <c r="AQ1820" s="65"/>
      <c r="AR1820" s="65"/>
      <c r="AS1820" s="65"/>
      <c r="AT1820" s="65"/>
      <c r="AU1820" s="65"/>
    </row>
    <row r="1821" spans="3:64">
      <c r="C1821" s="8"/>
      <c r="D1821" s="8"/>
      <c r="AA1821" s="65"/>
      <c r="AB1821" s="65"/>
      <c r="AC1821" s="65"/>
      <c r="AD1821" s="65"/>
      <c r="AE1821" s="65"/>
      <c r="AG1821" s="93"/>
      <c r="AN1821" s="65"/>
      <c r="AO1821" s="65"/>
      <c r="AP1821" s="65"/>
      <c r="AQ1821" s="65"/>
      <c r="AR1821" s="65"/>
      <c r="AS1821" s="65"/>
      <c r="AT1821" s="65"/>
      <c r="AU1821" s="65"/>
      <c r="AV1821" s="65"/>
    </row>
    <row r="1822" spans="3:64">
      <c r="C1822" s="8"/>
      <c r="D1822" s="8"/>
      <c r="AA1822" s="65"/>
      <c r="AB1822" s="65"/>
      <c r="AC1822" s="65"/>
      <c r="AD1822" s="65"/>
      <c r="AE1822" s="65"/>
      <c r="AG1822" s="93"/>
      <c r="AN1822" s="65"/>
      <c r="AO1822" s="65"/>
      <c r="AP1822" s="65"/>
      <c r="AQ1822" s="65"/>
      <c r="AR1822" s="65"/>
      <c r="AS1822" s="65"/>
      <c r="AT1822" s="65"/>
      <c r="AU1822" s="65"/>
    </row>
    <row r="1823" spans="3:64">
      <c r="C1823" s="8"/>
      <c r="D1823" s="8"/>
      <c r="AA1823" s="65"/>
      <c r="AB1823" s="65"/>
      <c r="AC1823" s="65"/>
      <c r="AD1823" s="65"/>
      <c r="AE1823" s="65"/>
      <c r="AG1823" s="93"/>
      <c r="AN1823" s="65"/>
      <c r="AO1823" s="65"/>
      <c r="AP1823" s="65"/>
      <c r="AQ1823" s="65"/>
      <c r="AR1823" s="65"/>
      <c r="AS1823" s="65"/>
      <c r="AT1823" s="65"/>
      <c r="AU1823" s="65"/>
    </row>
    <row r="1824" spans="3:64">
      <c r="C1824" s="8"/>
      <c r="D1824" s="8"/>
      <c r="AA1824" s="65"/>
      <c r="AB1824" s="65"/>
      <c r="AC1824" s="65"/>
      <c r="AD1824" s="65"/>
      <c r="AE1824" s="65"/>
      <c r="AG1824" s="93"/>
      <c r="AN1824" s="65"/>
      <c r="AO1824" s="65"/>
      <c r="AP1824" s="65"/>
      <c r="AQ1824" s="65"/>
      <c r="AR1824" s="65"/>
      <c r="AS1824" s="65"/>
      <c r="AT1824" s="65"/>
      <c r="AU1824" s="65"/>
    </row>
    <row r="1825" spans="3:64">
      <c r="C1825" s="8"/>
      <c r="D1825" s="8"/>
      <c r="AA1825" s="65"/>
      <c r="AB1825" s="65"/>
      <c r="AC1825" s="65"/>
      <c r="AD1825" s="65"/>
      <c r="AE1825" s="65"/>
      <c r="AG1825" s="93"/>
      <c r="AN1825" s="65"/>
      <c r="AO1825" s="65"/>
      <c r="AP1825" s="65"/>
      <c r="AQ1825" s="65"/>
      <c r="AR1825" s="65"/>
      <c r="AS1825" s="65"/>
      <c r="AT1825" s="65"/>
      <c r="AU1825" s="65"/>
    </row>
    <row r="1826" spans="3:64">
      <c r="C1826" s="8"/>
      <c r="D1826" s="8"/>
      <c r="AA1826" s="65"/>
      <c r="AB1826" s="65"/>
      <c r="AC1826" s="65"/>
      <c r="AD1826" s="65"/>
      <c r="AE1826" s="65"/>
      <c r="AG1826" s="93"/>
      <c r="AN1826" s="65"/>
      <c r="AO1826" s="65"/>
      <c r="AP1826" s="65"/>
      <c r="AQ1826" s="65"/>
      <c r="AR1826" s="65"/>
      <c r="AS1826" s="65"/>
      <c r="AT1826" s="65"/>
      <c r="AU1826" s="65"/>
    </row>
    <row r="1827" spans="3:64">
      <c r="C1827" s="8"/>
      <c r="D1827" s="8"/>
      <c r="AA1827" s="65"/>
      <c r="AB1827" s="65"/>
      <c r="AC1827" s="65"/>
      <c r="AD1827" s="65"/>
      <c r="AE1827" s="65"/>
      <c r="AG1827" s="93"/>
      <c r="AN1827" s="65"/>
      <c r="AO1827" s="65"/>
      <c r="AP1827" s="65"/>
      <c r="AQ1827" s="65"/>
      <c r="AR1827" s="65"/>
      <c r="AS1827" s="65"/>
      <c r="AT1827" s="65"/>
      <c r="AU1827" s="65"/>
    </row>
    <row r="1828" spans="3:64">
      <c r="C1828" s="8"/>
      <c r="D1828" s="8"/>
      <c r="AA1828" s="65"/>
      <c r="AB1828" s="65"/>
      <c r="AC1828" s="65"/>
      <c r="AD1828" s="65"/>
      <c r="AE1828" s="65"/>
      <c r="AG1828" s="93"/>
      <c r="AN1828" s="65"/>
      <c r="AO1828" s="65"/>
      <c r="AP1828" s="65"/>
      <c r="AQ1828" s="65"/>
      <c r="AR1828" s="65"/>
      <c r="AS1828" s="65"/>
      <c r="AT1828" s="65"/>
      <c r="AU1828" s="65"/>
    </row>
    <row r="1829" spans="3:64">
      <c r="C1829" s="8"/>
      <c r="D1829" s="8"/>
      <c r="AA1829" s="65"/>
      <c r="AB1829" s="65"/>
      <c r="AC1829" s="65"/>
      <c r="AD1829" s="65"/>
      <c r="AE1829" s="65"/>
      <c r="AG1829" s="93"/>
      <c r="AN1829" s="65"/>
      <c r="AO1829" s="65"/>
      <c r="AP1829" s="65"/>
      <c r="AQ1829" s="65"/>
      <c r="AR1829" s="65"/>
      <c r="AS1829" s="65"/>
      <c r="AT1829" s="65"/>
      <c r="AU1829" s="65"/>
    </row>
    <row r="1830" spans="3:64">
      <c r="C1830" s="8"/>
      <c r="D1830" s="8"/>
      <c r="AA1830" s="65"/>
      <c r="AB1830" s="65"/>
      <c r="AC1830" s="65"/>
      <c r="AD1830" s="65"/>
      <c r="AE1830" s="65"/>
      <c r="AG1830" s="93"/>
      <c r="AN1830" s="65"/>
      <c r="AO1830" s="65"/>
      <c r="AP1830" s="65"/>
      <c r="AQ1830" s="65"/>
      <c r="AR1830" s="65"/>
      <c r="AS1830" s="65"/>
      <c r="AT1830" s="65"/>
      <c r="AU1830" s="65"/>
    </row>
    <row r="1831" spans="3:64">
      <c r="C1831" s="8"/>
      <c r="D1831" s="8"/>
      <c r="AA1831" s="65"/>
      <c r="AB1831" s="65"/>
      <c r="AC1831" s="65"/>
      <c r="AD1831" s="65"/>
      <c r="AE1831" s="65"/>
      <c r="AG1831" s="93"/>
      <c r="AN1831" s="65"/>
      <c r="AO1831" s="65"/>
      <c r="AP1831" s="65"/>
      <c r="AQ1831" s="65"/>
      <c r="AR1831" s="65"/>
      <c r="AS1831" s="65"/>
      <c r="AT1831" s="65"/>
      <c r="AU1831" s="65"/>
      <c r="AV1831" s="65"/>
      <c r="AW1831" s="65"/>
      <c r="AX1831" s="65"/>
      <c r="AY1831" s="65"/>
      <c r="AZ1831" s="65"/>
      <c r="BA1831" s="65"/>
      <c r="BB1831" s="65"/>
      <c r="BC1831" s="65"/>
      <c r="BD1831" s="65"/>
      <c r="BE1831" s="65"/>
      <c r="BF1831" s="65"/>
      <c r="BG1831" s="65"/>
      <c r="BH1831" s="65"/>
      <c r="BI1831" s="65"/>
      <c r="BJ1831" s="65"/>
      <c r="BK1831" s="65"/>
      <c r="BL1831" s="65"/>
    </row>
    <row r="1832" spans="3:64">
      <c r="C1832" s="8"/>
      <c r="D1832" s="8"/>
      <c r="AA1832" s="65"/>
      <c r="AB1832" s="65"/>
      <c r="AC1832" s="65"/>
      <c r="AD1832" s="65"/>
      <c r="AE1832" s="65"/>
      <c r="AG1832" s="93"/>
      <c r="AN1832" s="65"/>
      <c r="AO1832" s="65"/>
      <c r="AP1832" s="65"/>
      <c r="AQ1832" s="65"/>
      <c r="AR1832" s="65"/>
      <c r="AS1832" s="65"/>
      <c r="AT1832" s="65"/>
      <c r="AU1832" s="65"/>
    </row>
    <row r="1833" spans="3:64">
      <c r="C1833" s="8"/>
      <c r="D1833" s="8"/>
      <c r="AA1833" s="65"/>
      <c r="AB1833" s="65"/>
      <c r="AC1833" s="65"/>
      <c r="AD1833" s="65"/>
      <c r="AE1833" s="65"/>
      <c r="AG1833" s="93"/>
      <c r="AN1833" s="65"/>
      <c r="AO1833" s="65"/>
      <c r="AP1833" s="65"/>
      <c r="AQ1833" s="65"/>
      <c r="AR1833" s="65"/>
      <c r="AS1833" s="65"/>
      <c r="AT1833" s="65"/>
      <c r="AU1833" s="65"/>
    </row>
    <row r="1834" spans="3:64">
      <c r="C1834" s="8"/>
      <c r="D1834" s="8"/>
      <c r="AA1834" s="65"/>
      <c r="AB1834" s="65"/>
      <c r="AC1834" s="65"/>
      <c r="AD1834" s="65"/>
      <c r="AE1834" s="65"/>
      <c r="AG1834" s="93"/>
      <c r="AN1834" s="65"/>
      <c r="AO1834" s="65"/>
      <c r="AP1834" s="65"/>
      <c r="AQ1834" s="65"/>
      <c r="AR1834" s="65"/>
      <c r="AS1834" s="65"/>
      <c r="AT1834" s="65"/>
      <c r="AU1834" s="65"/>
    </row>
    <row r="1835" spans="3:64">
      <c r="C1835" s="8"/>
      <c r="D1835" s="8"/>
      <c r="AA1835" s="65"/>
      <c r="AB1835" s="65"/>
      <c r="AC1835" s="65"/>
      <c r="AD1835" s="65"/>
      <c r="AE1835" s="65"/>
      <c r="AG1835" s="93"/>
      <c r="AN1835" s="65"/>
      <c r="AO1835" s="65"/>
      <c r="AP1835" s="65"/>
      <c r="AQ1835" s="65"/>
      <c r="AR1835" s="65"/>
      <c r="AS1835" s="65"/>
      <c r="AT1835" s="65"/>
      <c r="AU1835" s="65"/>
    </row>
    <row r="1836" spans="3:64">
      <c r="C1836" s="8"/>
      <c r="D1836" s="8"/>
      <c r="AA1836" s="65"/>
      <c r="AB1836" s="65"/>
      <c r="AC1836" s="65"/>
      <c r="AD1836" s="65"/>
      <c r="AE1836" s="65"/>
      <c r="AG1836" s="93"/>
      <c r="AN1836" s="65"/>
      <c r="AO1836" s="65"/>
      <c r="AP1836" s="65"/>
      <c r="AQ1836" s="65"/>
      <c r="AR1836" s="65"/>
      <c r="AS1836" s="65"/>
      <c r="AT1836" s="65"/>
      <c r="AU1836" s="65"/>
    </row>
    <row r="1837" spans="3:64">
      <c r="C1837" s="8"/>
      <c r="D1837" s="8"/>
      <c r="AA1837" s="65"/>
      <c r="AB1837" s="65"/>
      <c r="AC1837" s="65"/>
      <c r="AD1837" s="65"/>
      <c r="AE1837" s="65"/>
      <c r="AG1837" s="93"/>
      <c r="AN1837" s="65"/>
      <c r="AO1837" s="65"/>
      <c r="AP1837" s="65"/>
      <c r="AQ1837" s="65"/>
      <c r="AR1837" s="65"/>
      <c r="AS1837" s="65"/>
      <c r="AT1837" s="65"/>
      <c r="AU1837" s="65"/>
    </row>
    <row r="1838" spans="3:64">
      <c r="C1838" s="8"/>
      <c r="D1838" s="8"/>
      <c r="AA1838" s="65"/>
      <c r="AB1838" s="65"/>
      <c r="AC1838" s="65"/>
      <c r="AD1838" s="65"/>
      <c r="AE1838" s="65"/>
      <c r="AG1838" s="93"/>
      <c r="AN1838" s="65"/>
      <c r="AO1838" s="65"/>
      <c r="AP1838" s="65"/>
      <c r="AQ1838" s="65"/>
      <c r="AR1838" s="65"/>
      <c r="AS1838" s="65"/>
      <c r="AT1838" s="65"/>
      <c r="AU1838" s="65"/>
    </row>
    <row r="1839" spans="3:64">
      <c r="C1839" s="8"/>
      <c r="D1839" s="8"/>
      <c r="AA1839" s="65"/>
      <c r="AB1839" s="65"/>
      <c r="AC1839" s="65"/>
      <c r="AD1839" s="65"/>
      <c r="AE1839" s="65"/>
      <c r="AG1839" s="93"/>
      <c r="AN1839" s="65"/>
      <c r="AO1839" s="65"/>
      <c r="AP1839" s="65"/>
      <c r="AQ1839" s="65"/>
      <c r="AR1839" s="65"/>
      <c r="AS1839" s="65"/>
      <c r="AT1839" s="65"/>
      <c r="AU1839" s="65"/>
    </row>
    <row r="1840" spans="3:64">
      <c r="C1840" s="8"/>
      <c r="D1840" s="8"/>
      <c r="AA1840" s="65"/>
      <c r="AB1840" s="65"/>
      <c r="AC1840" s="65"/>
      <c r="AD1840" s="65"/>
      <c r="AE1840" s="65"/>
      <c r="AG1840" s="93"/>
      <c r="AN1840" s="65"/>
      <c r="AO1840" s="65"/>
      <c r="AP1840" s="65"/>
      <c r="AQ1840" s="65"/>
      <c r="AR1840" s="65"/>
      <c r="AS1840" s="65"/>
      <c r="AT1840" s="65"/>
      <c r="AU1840" s="65"/>
    </row>
    <row r="1841" spans="3:64">
      <c r="C1841" s="8"/>
      <c r="D1841" s="8"/>
      <c r="AA1841" s="65"/>
      <c r="AB1841" s="65"/>
      <c r="AC1841" s="65"/>
      <c r="AD1841" s="65"/>
      <c r="AE1841" s="65"/>
      <c r="AG1841" s="93"/>
      <c r="AN1841" s="65"/>
      <c r="AO1841" s="65"/>
      <c r="AP1841" s="65"/>
      <c r="AQ1841" s="65"/>
      <c r="AR1841" s="65"/>
      <c r="AS1841" s="65"/>
      <c r="AT1841" s="65"/>
      <c r="AU1841" s="65"/>
    </row>
    <row r="1842" spans="3:64">
      <c r="C1842" s="8"/>
      <c r="D1842" s="8"/>
      <c r="AA1842" s="65"/>
      <c r="AB1842" s="65"/>
      <c r="AC1842" s="65"/>
      <c r="AD1842" s="65"/>
      <c r="AE1842" s="65"/>
      <c r="AG1842" s="93"/>
      <c r="AN1842" s="65"/>
      <c r="AO1842" s="65"/>
      <c r="AP1842" s="65"/>
      <c r="AQ1842" s="65"/>
      <c r="AR1842" s="65"/>
      <c r="AS1842" s="65"/>
      <c r="AT1842" s="65"/>
      <c r="AU1842" s="65"/>
    </row>
    <row r="1843" spans="3:64">
      <c r="C1843" s="8"/>
      <c r="D1843" s="8"/>
      <c r="AA1843" s="65"/>
      <c r="AB1843" s="65"/>
      <c r="AC1843" s="65"/>
      <c r="AD1843" s="65"/>
      <c r="AE1843" s="65"/>
      <c r="AG1843" s="93"/>
      <c r="AN1843" s="65"/>
      <c r="AO1843" s="65"/>
      <c r="AP1843" s="65"/>
      <c r="AQ1843" s="65"/>
      <c r="AR1843" s="65"/>
      <c r="AS1843" s="65"/>
      <c r="AT1843" s="65"/>
      <c r="AU1843" s="65"/>
    </row>
    <row r="1844" spans="3:64">
      <c r="C1844" s="8"/>
      <c r="D1844" s="8"/>
      <c r="AA1844" s="65"/>
      <c r="AB1844" s="65"/>
      <c r="AC1844" s="65"/>
      <c r="AD1844" s="65"/>
      <c r="AE1844" s="65"/>
      <c r="AG1844" s="93"/>
      <c r="AN1844" s="65"/>
      <c r="AO1844" s="65"/>
      <c r="AP1844" s="65"/>
      <c r="AQ1844" s="65"/>
      <c r="AR1844" s="65"/>
      <c r="AS1844" s="65"/>
      <c r="AT1844" s="65"/>
      <c r="AU1844" s="65"/>
    </row>
    <row r="1845" spans="3:64">
      <c r="C1845" s="8"/>
      <c r="D1845" s="8"/>
      <c r="AA1845" s="65"/>
      <c r="AB1845" s="65"/>
      <c r="AC1845" s="65"/>
      <c r="AD1845" s="65"/>
      <c r="AE1845" s="65"/>
      <c r="AG1845" s="93"/>
      <c r="AN1845" s="65"/>
      <c r="AO1845" s="65"/>
      <c r="AP1845" s="65"/>
      <c r="AQ1845" s="65"/>
      <c r="AR1845" s="65"/>
      <c r="AS1845" s="65"/>
      <c r="AT1845" s="65"/>
      <c r="AU1845" s="65"/>
    </row>
    <row r="1846" spans="3:64">
      <c r="C1846" s="8"/>
      <c r="D1846" s="8"/>
      <c r="AA1846" s="65"/>
      <c r="AB1846" s="65"/>
      <c r="AC1846" s="65"/>
      <c r="AD1846" s="65"/>
      <c r="AE1846" s="65"/>
      <c r="AG1846" s="93"/>
      <c r="AN1846" s="65"/>
      <c r="AO1846" s="65"/>
      <c r="AP1846" s="65"/>
      <c r="AQ1846" s="65"/>
      <c r="AR1846" s="65"/>
      <c r="AS1846" s="65"/>
      <c r="AT1846" s="65"/>
      <c r="AU1846" s="65"/>
    </row>
    <row r="1847" spans="3:64">
      <c r="C1847" s="8"/>
      <c r="D1847" s="8"/>
      <c r="AA1847" s="65"/>
      <c r="AB1847" s="65"/>
      <c r="AC1847" s="65"/>
      <c r="AD1847" s="65"/>
      <c r="AE1847" s="65"/>
      <c r="AG1847" s="93"/>
      <c r="AN1847" s="65"/>
      <c r="AO1847" s="65"/>
      <c r="AP1847" s="65"/>
      <c r="AQ1847" s="65"/>
      <c r="AR1847" s="65"/>
      <c r="AS1847" s="65"/>
      <c r="AT1847" s="65"/>
      <c r="AU1847" s="65"/>
    </row>
    <row r="1848" spans="3:64">
      <c r="C1848" s="8"/>
      <c r="D1848" s="8"/>
      <c r="AA1848" s="65"/>
      <c r="AB1848" s="65"/>
      <c r="AC1848" s="65"/>
      <c r="AD1848" s="65"/>
      <c r="AE1848" s="65"/>
      <c r="AG1848" s="93"/>
      <c r="AN1848" s="65"/>
      <c r="AO1848" s="65"/>
      <c r="AP1848" s="65"/>
      <c r="AQ1848" s="65"/>
      <c r="AR1848" s="65"/>
      <c r="AS1848" s="65"/>
      <c r="AT1848" s="65"/>
      <c r="AU1848" s="65"/>
    </row>
    <row r="1849" spans="3:64">
      <c r="C1849" s="8"/>
      <c r="D1849" s="8"/>
      <c r="AA1849" s="65"/>
      <c r="AB1849" s="65"/>
      <c r="AC1849" s="65"/>
      <c r="AD1849" s="65"/>
      <c r="AE1849" s="65"/>
      <c r="AG1849" s="93"/>
      <c r="AN1849" s="65"/>
      <c r="AO1849" s="65"/>
      <c r="AP1849" s="65"/>
      <c r="AQ1849" s="65"/>
      <c r="AR1849" s="65"/>
      <c r="AS1849" s="65"/>
      <c r="AT1849" s="65"/>
      <c r="AU1849" s="65"/>
    </row>
    <row r="1850" spans="3:64">
      <c r="C1850" s="8"/>
      <c r="D1850" s="8"/>
      <c r="AA1850" s="65"/>
      <c r="AB1850" s="65"/>
      <c r="AC1850" s="65"/>
      <c r="AD1850" s="65"/>
      <c r="AE1850" s="65"/>
      <c r="AG1850" s="93"/>
      <c r="AN1850" s="65"/>
      <c r="AO1850" s="65"/>
      <c r="AP1850" s="65"/>
      <c r="AQ1850" s="65"/>
      <c r="AR1850" s="65"/>
      <c r="AS1850" s="65"/>
      <c r="AT1850" s="65"/>
      <c r="AU1850" s="65"/>
      <c r="AV1850" s="65"/>
    </row>
    <row r="1851" spans="3:64">
      <c r="C1851" s="8"/>
      <c r="D1851" s="8"/>
      <c r="AA1851" s="65"/>
      <c r="AB1851" s="65"/>
      <c r="AC1851" s="65"/>
      <c r="AD1851" s="65"/>
      <c r="AE1851" s="65"/>
      <c r="AG1851" s="93"/>
      <c r="AN1851" s="65"/>
      <c r="AO1851" s="65"/>
      <c r="AP1851" s="65"/>
      <c r="AQ1851" s="65"/>
      <c r="AR1851" s="65"/>
      <c r="AS1851" s="65"/>
      <c r="AT1851" s="65"/>
      <c r="AU1851" s="65"/>
    </row>
    <row r="1852" spans="3:64">
      <c r="C1852" s="8"/>
      <c r="D1852" s="8"/>
      <c r="AA1852" s="65"/>
      <c r="AB1852" s="65"/>
      <c r="AC1852" s="65"/>
      <c r="AD1852" s="65"/>
      <c r="AE1852" s="65"/>
      <c r="AG1852" s="93"/>
      <c r="AN1852" s="65"/>
      <c r="AO1852" s="65"/>
      <c r="AP1852" s="65"/>
      <c r="AQ1852" s="65"/>
      <c r="AR1852" s="65"/>
      <c r="AS1852" s="65"/>
      <c r="AT1852" s="65"/>
      <c r="AU1852" s="65"/>
      <c r="AV1852" s="65"/>
      <c r="AW1852" s="65"/>
      <c r="AX1852" s="65"/>
      <c r="AY1852" s="65"/>
      <c r="AZ1852" s="65"/>
      <c r="BA1852" s="65"/>
      <c r="BB1852" s="65"/>
      <c r="BC1852" s="65"/>
      <c r="BD1852" s="65"/>
      <c r="BE1852" s="65"/>
      <c r="BF1852" s="65"/>
      <c r="BG1852" s="65"/>
      <c r="BH1852" s="65"/>
      <c r="BI1852" s="65"/>
      <c r="BJ1852" s="65"/>
      <c r="BK1852" s="65"/>
      <c r="BL1852" s="65"/>
    </row>
    <row r="1853" spans="3:64">
      <c r="C1853" s="8"/>
      <c r="D1853" s="8"/>
      <c r="AA1853" s="65"/>
      <c r="AB1853" s="65"/>
      <c r="AC1853" s="65"/>
      <c r="AD1853" s="65"/>
      <c r="AE1853" s="65"/>
      <c r="AG1853" s="93"/>
      <c r="AN1853" s="65"/>
      <c r="AO1853" s="65"/>
      <c r="AP1853" s="65"/>
      <c r="AQ1853" s="65"/>
      <c r="AR1853" s="65"/>
      <c r="AS1853" s="65"/>
      <c r="AT1853" s="65"/>
      <c r="AU1853" s="65"/>
      <c r="AV1853" s="65"/>
    </row>
    <row r="1854" spans="3:64">
      <c r="C1854" s="8"/>
      <c r="D1854" s="8"/>
      <c r="AA1854" s="65"/>
      <c r="AB1854" s="65"/>
      <c r="AC1854" s="65"/>
      <c r="AD1854" s="65"/>
      <c r="AE1854" s="65"/>
      <c r="AG1854" s="93"/>
      <c r="AN1854" s="65"/>
      <c r="AO1854" s="65"/>
      <c r="AP1854" s="65"/>
      <c r="AQ1854" s="65"/>
      <c r="AR1854" s="65"/>
      <c r="AS1854" s="65"/>
      <c r="AT1854" s="65"/>
      <c r="AU1854" s="65"/>
    </row>
    <row r="1855" spans="3:64">
      <c r="C1855" s="8"/>
      <c r="D1855" s="8"/>
      <c r="AA1855" s="65"/>
      <c r="AB1855" s="65"/>
      <c r="AC1855" s="65"/>
      <c r="AD1855" s="65"/>
      <c r="AE1855" s="65"/>
      <c r="AG1855" s="93"/>
      <c r="AN1855" s="65"/>
      <c r="AO1855" s="65"/>
      <c r="AP1855" s="65"/>
      <c r="AQ1855" s="65"/>
      <c r="AR1855" s="65"/>
      <c r="AS1855" s="65"/>
      <c r="AT1855" s="65"/>
      <c r="AU1855" s="65"/>
    </row>
    <row r="1856" spans="3:64">
      <c r="C1856" s="8"/>
      <c r="D1856" s="8"/>
      <c r="AA1856" s="65"/>
      <c r="AB1856" s="65"/>
      <c r="AC1856" s="65"/>
      <c r="AD1856" s="65"/>
      <c r="AE1856" s="65"/>
      <c r="AG1856" s="93"/>
      <c r="AN1856" s="65"/>
      <c r="AO1856" s="65"/>
      <c r="AP1856" s="65"/>
      <c r="AQ1856" s="65"/>
      <c r="AR1856" s="65"/>
      <c r="AS1856" s="65"/>
      <c r="AT1856" s="65"/>
      <c r="AU1856" s="65"/>
    </row>
    <row r="1857" spans="3:47">
      <c r="C1857" s="8"/>
      <c r="D1857" s="8"/>
      <c r="AA1857" s="65"/>
      <c r="AB1857" s="65"/>
      <c r="AC1857" s="65"/>
      <c r="AD1857" s="65"/>
      <c r="AE1857" s="65"/>
      <c r="AG1857" s="93"/>
      <c r="AN1857" s="65"/>
      <c r="AO1857" s="65"/>
      <c r="AP1857" s="65"/>
      <c r="AQ1857" s="65"/>
      <c r="AR1857" s="65"/>
      <c r="AS1857" s="65"/>
      <c r="AT1857" s="65"/>
      <c r="AU1857" s="65"/>
    </row>
    <row r="1858" spans="3:47">
      <c r="C1858" s="8"/>
      <c r="D1858" s="8"/>
      <c r="AA1858" s="65"/>
      <c r="AB1858" s="65"/>
      <c r="AC1858" s="65"/>
      <c r="AD1858" s="65"/>
      <c r="AE1858" s="65"/>
      <c r="AG1858" s="93"/>
      <c r="AN1858" s="65"/>
      <c r="AO1858" s="65"/>
      <c r="AP1858" s="65"/>
      <c r="AQ1858" s="65"/>
      <c r="AR1858" s="65"/>
      <c r="AS1858" s="65"/>
      <c r="AT1858" s="65"/>
      <c r="AU1858" s="65"/>
    </row>
    <row r="1859" spans="3:47">
      <c r="C1859" s="8"/>
      <c r="D1859" s="8"/>
      <c r="AA1859" s="65"/>
      <c r="AB1859" s="65"/>
      <c r="AC1859" s="65"/>
      <c r="AD1859" s="65"/>
      <c r="AE1859" s="65"/>
      <c r="AG1859" s="93"/>
      <c r="AN1859" s="65"/>
      <c r="AO1859" s="65"/>
      <c r="AP1859" s="65"/>
      <c r="AQ1859" s="65"/>
      <c r="AR1859" s="65"/>
      <c r="AS1859" s="65"/>
      <c r="AT1859" s="65"/>
      <c r="AU1859" s="65"/>
    </row>
    <row r="1860" spans="3:47">
      <c r="C1860" s="8"/>
      <c r="D1860" s="8"/>
      <c r="AA1860" s="65"/>
      <c r="AB1860" s="65"/>
      <c r="AC1860" s="65"/>
      <c r="AD1860" s="65"/>
      <c r="AE1860" s="65"/>
      <c r="AG1860" s="93"/>
      <c r="AN1860" s="65"/>
      <c r="AO1860" s="65"/>
      <c r="AP1860" s="65"/>
      <c r="AQ1860" s="65"/>
      <c r="AR1860" s="65"/>
      <c r="AS1860" s="65"/>
      <c r="AT1860" s="65"/>
      <c r="AU1860" s="65"/>
    </row>
    <row r="1861" spans="3:47">
      <c r="C1861" s="8"/>
      <c r="D1861" s="8"/>
      <c r="AA1861" s="65"/>
      <c r="AB1861" s="65"/>
      <c r="AC1861" s="65"/>
      <c r="AD1861" s="65"/>
      <c r="AE1861" s="65"/>
      <c r="AG1861" s="93"/>
      <c r="AN1861" s="65"/>
      <c r="AO1861" s="65"/>
      <c r="AP1861" s="65"/>
      <c r="AQ1861" s="65"/>
      <c r="AR1861" s="65"/>
      <c r="AS1861" s="65"/>
      <c r="AT1861" s="65"/>
      <c r="AU1861" s="65"/>
    </row>
    <row r="1862" spans="3:47">
      <c r="C1862" s="8"/>
      <c r="D1862" s="8"/>
      <c r="AA1862" s="65"/>
      <c r="AB1862" s="65"/>
      <c r="AC1862" s="65"/>
      <c r="AD1862" s="65"/>
      <c r="AE1862" s="65"/>
      <c r="AG1862" s="93"/>
      <c r="AN1862" s="65"/>
      <c r="AO1862" s="65"/>
      <c r="AP1862" s="65"/>
      <c r="AQ1862" s="65"/>
      <c r="AR1862" s="65"/>
      <c r="AS1862" s="65"/>
      <c r="AT1862" s="65"/>
      <c r="AU1862" s="65"/>
    </row>
    <row r="1863" spans="3:47">
      <c r="C1863" s="8"/>
      <c r="D1863" s="8"/>
      <c r="AA1863" s="65"/>
      <c r="AB1863" s="65"/>
      <c r="AC1863" s="65"/>
      <c r="AD1863" s="65"/>
      <c r="AE1863" s="65"/>
      <c r="AG1863" s="93"/>
      <c r="AN1863" s="65"/>
      <c r="AO1863" s="65"/>
      <c r="AP1863" s="65"/>
      <c r="AQ1863" s="65"/>
      <c r="AR1863" s="65"/>
      <c r="AS1863" s="65"/>
      <c r="AT1863" s="65"/>
      <c r="AU1863" s="65"/>
    </row>
    <row r="1864" spans="3:47">
      <c r="C1864" s="8"/>
      <c r="D1864" s="8"/>
      <c r="AA1864" s="65"/>
      <c r="AB1864" s="65"/>
      <c r="AC1864" s="65"/>
      <c r="AD1864" s="65"/>
      <c r="AE1864" s="65"/>
      <c r="AG1864" s="93"/>
      <c r="AN1864" s="65"/>
      <c r="AO1864" s="65"/>
      <c r="AP1864" s="65"/>
      <c r="AQ1864" s="65"/>
      <c r="AR1864" s="65"/>
      <c r="AS1864" s="65"/>
      <c r="AT1864" s="65"/>
      <c r="AU1864" s="65"/>
    </row>
    <row r="1865" spans="3:47">
      <c r="C1865" s="8"/>
      <c r="D1865" s="8"/>
      <c r="AA1865" s="65"/>
      <c r="AB1865" s="65"/>
      <c r="AC1865" s="65"/>
      <c r="AD1865" s="65"/>
      <c r="AE1865" s="65"/>
      <c r="AG1865" s="93"/>
      <c r="AN1865" s="65"/>
      <c r="AO1865" s="65"/>
      <c r="AP1865" s="65"/>
      <c r="AQ1865" s="65"/>
      <c r="AR1865" s="65"/>
      <c r="AS1865" s="65"/>
      <c r="AT1865" s="65"/>
      <c r="AU1865" s="65"/>
    </row>
    <row r="1866" spans="3:47">
      <c r="C1866" s="8"/>
      <c r="D1866" s="8"/>
      <c r="AA1866" s="65"/>
      <c r="AB1866" s="65"/>
      <c r="AC1866" s="65"/>
      <c r="AD1866" s="65"/>
      <c r="AE1866" s="65"/>
      <c r="AG1866" s="93"/>
      <c r="AN1866" s="65"/>
      <c r="AO1866" s="65"/>
      <c r="AP1866" s="65"/>
      <c r="AQ1866" s="65"/>
      <c r="AR1866" s="65"/>
      <c r="AS1866" s="65"/>
      <c r="AT1866" s="65"/>
      <c r="AU1866" s="65"/>
    </row>
    <row r="1867" spans="3:47">
      <c r="C1867" s="8"/>
      <c r="D1867" s="8"/>
      <c r="AA1867" s="65"/>
      <c r="AB1867" s="65"/>
      <c r="AC1867" s="65"/>
      <c r="AD1867" s="65"/>
      <c r="AE1867" s="65"/>
      <c r="AG1867" s="93"/>
      <c r="AN1867" s="65"/>
      <c r="AO1867" s="65"/>
      <c r="AP1867" s="65"/>
      <c r="AQ1867" s="65"/>
      <c r="AR1867" s="65"/>
      <c r="AS1867" s="65"/>
      <c r="AT1867" s="65"/>
      <c r="AU1867" s="65"/>
    </row>
    <row r="1868" spans="3:47">
      <c r="C1868" s="8"/>
      <c r="D1868" s="8"/>
      <c r="AA1868" s="65"/>
      <c r="AB1868" s="65"/>
      <c r="AC1868" s="65"/>
      <c r="AD1868" s="65"/>
      <c r="AE1868" s="65"/>
      <c r="AG1868" s="93"/>
      <c r="AN1868" s="65"/>
      <c r="AO1868" s="65"/>
      <c r="AP1868" s="65"/>
      <c r="AQ1868" s="65"/>
      <c r="AR1868" s="65"/>
      <c r="AS1868" s="65"/>
      <c r="AT1868" s="65"/>
      <c r="AU1868" s="65"/>
    </row>
    <row r="1869" spans="3:47">
      <c r="C1869" s="8"/>
      <c r="D1869" s="8"/>
      <c r="AA1869" s="65"/>
      <c r="AB1869" s="65"/>
      <c r="AC1869" s="65"/>
      <c r="AD1869" s="65"/>
      <c r="AE1869" s="65"/>
      <c r="AG1869" s="93"/>
      <c r="AN1869" s="65"/>
      <c r="AO1869" s="65"/>
      <c r="AP1869" s="65"/>
      <c r="AQ1869" s="65"/>
      <c r="AR1869" s="65"/>
      <c r="AS1869" s="65"/>
      <c r="AT1869" s="65"/>
      <c r="AU1869" s="65"/>
    </row>
    <row r="1870" spans="3:47">
      <c r="C1870" s="8"/>
      <c r="D1870" s="8"/>
      <c r="AA1870" s="65"/>
      <c r="AB1870" s="65"/>
      <c r="AC1870" s="65"/>
      <c r="AD1870" s="65"/>
      <c r="AE1870" s="65"/>
      <c r="AG1870" s="93"/>
      <c r="AN1870" s="65"/>
      <c r="AO1870" s="65"/>
      <c r="AP1870" s="65"/>
      <c r="AQ1870" s="65"/>
      <c r="AR1870" s="65"/>
      <c r="AS1870" s="65"/>
      <c r="AT1870" s="65"/>
      <c r="AU1870" s="65"/>
    </row>
    <row r="1871" spans="3:47">
      <c r="C1871" s="8"/>
      <c r="D1871" s="8"/>
      <c r="AA1871" s="65"/>
      <c r="AB1871" s="65"/>
      <c r="AC1871" s="65"/>
      <c r="AD1871" s="65"/>
      <c r="AE1871" s="65"/>
      <c r="AG1871" s="93"/>
      <c r="AN1871" s="65"/>
      <c r="AO1871" s="65"/>
      <c r="AP1871" s="65"/>
      <c r="AQ1871" s="65"/>
      <c r="AR1871" s="65"/>
      <c r="AS1871" s="65"/>
      <c r="AT1871" s="65"/>
      <c r="AU1871" s="65"/>
    </row>
    <row r="1872" spans="3:47">
      <c r="C1872" s="8"/>
      <c r="D1872" s="8"/>
      <c r="AA1872" s="65"/>
      <c r="AB1872" s="65"/>
      <c r="AC1872" s="65"/>
      <c r="AD1872" s="65"/>
      <c r="AE1872" s="65"/>
      <c r="AG1872" s="93"/>
      <c r="AN1872" s="65"/>
      <c r="AO1872" s="65"/>
      <c r="AP1872" s="65"/>
      <c r="AQ1872" s="65"/>
      <c r="AR1872" s="65"/>
      <c r="AS1872" s="65"/>
      <c r="AT1872" s="65"/>
      <c r="AU1872" s="65"/>
    </row>
    <row r="1873" spans="3:47">
      <c r="C1873" s="8"/>
      <c r="D1873" s="8"/>
      <c r="AA1873" s="65"/>
      <c r="AB1873" s="65"/>
      <c r="AC1873" s="65"/>
      <c r="AD1873" s="65"/>
      <c r="AE1873" s="65"/>
      <c r="AG1873" s="93"/>
      <c r="AN1873" s="65"/>
      <c r="AO1873" s="65"/>
      <c r="AP1873" s="65"/>
      <c r="AQ1873" s="65"/>
      <c r="AR1873" s="65"/>
      <c r="AS1873" s="65"/>
      <c r="AT1873" s="65"/>
      <c r="AU1873" s="65"/>
    </row>
    <row r="1874" spans="3:47">
      <c r="C1874" s="8"/>
      <c r="D1874" s="8"/>
      <c r="AA1874" s="65"/>
      <c r="AB1874" s="65"/>
      <c r="AC1874" s="65"/>
      <c r="AD1874" s="65"/>
      <c r="AE1874" s="65"/>
      <c r="AG1874" s="93"/>
      <c r="AN1874" s="65"/>
      <c r="AO1874" s="65"/>
      <c r="AP1874" s="65"/>
      <c r="AQ1874" s="65"/>
      <c r="AR1874" s="65"/>
      <c r="AS1874" s="65"/>
      <c r="AT1874" s="65"/>
      <c r="AU1874" s="65"/>
    </row>
    <row r="1875" spans="3:47">
      <c r="C1875" s="8"/>
      <c r="D1875" s="8"/>
      <c r="AA1875" s="65"/>
      <c r="AB1875" s="65"/>
      <c r="AC1875" s="65"/>
      <c r="AD1875" s="65"/>
      <c r="AE1875" s="65"/>
      <c r="AG1875" s="93"/>
      <c r="AN1875" s="65"/>
      <c r="AO1875" s="65"/>
      <c r="AP1875" s="65"/>
      <c r="AQ1875" s="65"/>
      <c r="AR1875" s="65"/>
      <c r="AS1875" s="65"/>
      <c r="AT1875" s="65"/>
      <c r="AU1875" s="65"/>
    </row>
    <row r="1876" spans="3:47">
      <c r="C1876" s="8"/>
      <c r="D1876" s="8"/>
      <c r="AA1876" s="65"/>
      <c r="AB1876" s="65"/>
      <c r="AC1876" s="65"/>
      <c r="AD1876" s="65"/>
      <c r="AE1876" s="65"/>
      <c r="AG1876" s="93"/>
      <c r="AN1876" s="65"/>
      <c r="AO1876" s="65"/>
      <c r="AP1876" s="65"/>
      <c r="AQ1876" s="65"/>
      <c r="AR1876" s="65"/>
      <c r="AS1876" s="65"/>
      <c r="AT1876" s="65"/>
      <c r="AU1876" s="65"/>
    </row>
    <row r="1877" spans="3:47">
      <c r="C1877" s="8"/>
      <c r="D1877" s="8"/>
      <c r="AA1877" s="65"/>
      <c r="AB1877" s="65"/>
      <c r="AC1877" s="65"/>
      <c r="AD1877" s="65"/>
      <c r="AE1877" s="65"/>
      <c r="AG1877" s="93"/>
      <c r="AN1877" s="65"/>
      <c r="AO1877" s="65"/>
      <c r="AP1877" s="65"/>
      <c r="AQ1877" s="65"/>
      <c r="AR1877" s="65"/>
      <c r="AS1877" s="65"/>
      <c r="AT1877" s="65"/>
      <c r="AU1877" s="65"/>
    </row>
    <row r="1878" spans="3:47">
      <c r="C1878" s="8"/>
      <c r="D1878" s="8"/>
      <c r="AA1878" s="65"/>
      <c r="AB1878" s="65"/>
      <c r="AC1878" s="65"/>
      <c r="AD1878" s="65"/>
      <c r="AE1878" s="65"/>
      <c r="AG1878" s="93"/>
      <c r="AN1878" s="65"/>
      <c r="AO1878" s="65"/>
      <c r="AP1878" s="65"/>
      <c r="AQ1878" s="65"/>
      <c r="AR1878" s="65"/>
      <c r="AS1878" s="65"/>
      <c r="AT1878" s="65"/>
      <c r="AU1878" s="65"/>
    </row>
    <row r="1879" spans="3:47">
      <c r="C1879" s="8"/>
      <c r="D1879" s="8"/>
      <c r="AA1879" s="65"/>
      <c r="AB1879" s="65"/>
      <c r="AC1879" s="65"/>
      <c r="AD1879" s="65"/>
      <c r="AE1879" s="65"/>
      <c r="AG1879" s="93"/>
      <c r="AN1879" s="65"/>
      <c r="AO1879" s="65"/>
      <c r="AP1879" s="65"/>
      <c r="AQ1879" s="65"/>
      <c r="AR1879" s="65"/>
      <c r="AS1879" s="65"/>
      <c r="AT1879" s="65"/>
      <c r="AU1879" s="65"/>
    </row>
    <row r="1880" spans="3:47">
      <c r="C1880" s="8"/>
      <c r="D1880" s="8"/>
      <c r="AA1880" s="65"/>
      <c r="AB1880" s="65"/>
      <c r="AC1880" s="65"/>
      <c r="AD1880" s="65"/>
      <c r="AE1880" s="65"/>
      <c r="AG1880" s="93"/>
      <c r="AN1880" s="65"/>
      <c r="AO1880" s="65"/>
      <c r="AP1880" s="65"/>
      <c r="AQ1880" s="65"/>
      <c r="AR1880" s="65"/>
      <c r="AS1880" s="65"/>
      <c r="AT1880" s="65"/>
      <c r="AU1880" s="65"/>
    </row>
    <row r="1881" spans="3:47">
      <c r="C1881" s="8"/>
      <c r="D1881" s="8"/>
      <c r="AA1881" s="65"/>
      <c r="AB1881" s="65"/>
      <c r="AC1881" s="65"/>
      <c r="AD1881" s="65"/>
      <c r="AE1881" s="65"/>
      <c r="AG1881" s="93"/>
      <c r="AN1881" s="65"/>
      <c r="AO1881" s="65"/>
      <c r="AP1881" s="65"/>
      <c r="AQ1881" s="65"/>
      <c r="AR1881" s="65"/>
      <c r="AS1881" s="65"/>
      <c r="AT1881" s="65"/>
      <c r="AU1881" s="65"/>
    </row>
    <row r="1882" spans="3:47">
      <c r="C1882" s="8"/>
      <c r="D1882" s="8"/>
      <c r="AA1882" s="65"/>
      <c r="AB1882" s="65"/>
      <c r="AC1882" s="65"/>
      <c r="AD1882" s="65"/>
      <c r="AE1882" s="65"/>
      <c r="AG1882" s="93"/>
      <c r="AN1882" s="65"/>
      <c r="AO1882" s="65"/>
      <c r="AP1882" s="65"/>
      <c r="AQ1882" s="65"/>
      <c r="AR1882" s="65"/>
      <c r="AS1882" s="65"/>
      <c r="AT1882" s="65"/>
      <c r="AU1882" s="65"/>
    </row>
    <row r="1883" spans="3:47">
      <c r="C1883" s="8"/>
      <c r="D1883" s="8"/>
      <c r="AA1883" s="65"/>
      <c r="AB1883" s="65"/>
      <c r="AC1883" s="65"/>
      <c r="AD1883" s="65"/>
      <c r="AE1883" s="65"/>
      <c r="AG1883" s="93"/>
      <c r="AN1883" s="65"/>
      <c r="AO1883" s="65"/>
      <c r="AP1883" s="65"/>
      <c r="AQ1883" s="65"/>
      <c r="AR1883" s="65"/>
      <c r="AS1883" s="65"/>
      <c r="AT1883" s="65"/>
      <c r="AU1883" s="65"/>
    </row>
    <row r="1884" spans="3:47">
      <c r="C1884" s="8"/>
      <c r="D1884" s="8"/>
      <c r="AA1884" s="65"/>
      <c r="AB1884" s="65"/>
      <c r="AC1884" s="65"/>
      <c r="AD1884" s="65"/>
      <c r="AE1884" s="65"/>
      <c r="AG1884" s="93"/>
      <c r="AN1884" s="65"/>
      <c r="AO1884" s="65"/>
      <c r="AP1884" s="65"/>
      <c r="AQ1884" s="65"/>
      <c r="AR1884" s="65"/>
      <c r="AS1884" s="65"/>
      <c r="AT1884" s="65"/>
      <c r="AU1884" s="65"/>
    </row>
    <row r="1885" spans="3:47">
      <c r="C1885" s="8"/>
      <c r="D1885" s="8"/>
      <c r="AA1885" s="65"/>
      <c r="AB1885" s="65"/>
      <c r="AC1885" s="65"/>
      <c r="AD1885" s="65"/>
      <c r="AE1885" s="65"/>
      <c r="AG1885" s="93"/>
      <c r="AN1885" s="65"/>
      <c r="AO1885" s="65"/>
      <c r="AP1885" s="65"/>
      <c r="AQ1885" s="65"/>
      <c r="AR1885" s="65"/>
      <c r="AS1885" s="65"/>
      <c r="AT1885" s="65"/>
      <c r="AU1885" s="65"/>
    </row>
    <row r="1886" spans="3:47">
      <c r="C1886" s="8"/>
      <c r="D1886" s="8"/>
      <c r="AA1886" s="65"/>
      <c r="AB1886" s="65"/>
      <c r="AC1886" s="65"/>
      <c r="AD1886" s="65"/>
      <c r="AE1886" s="65"/>
      <c r="AG1886" s="93"/>
      <c r="AN1886" s="65"/>
      <c r="AO1886" s="65"/>
      <c r="AP1886" s="65"/>
      <c r="AQ1886" s="65"/>
      <c r="AR1886" s="65"/>
      <c r="AS1886" s="65"/>
      <c r="AT1886" s="65"/>
      <c r="AU1886" s="65"/>
    </row>
    <row r="1887" spans="3:47">
      <c r="C1887" s="8"/>
      <c r="D1887" s="8"/>
      <c r="AA1887" s="65"/>
      <c r="AB1887" s="65"/>
      <c r="AC1887" s="65"/>
      <c r="AD1887" s="65"/>
      <c r="AE1887" s="65"/>
      <c r="AG1887" s="93"/>
      <c r="AN1887" s="65"/>
      <c r="AO1887" s="65"/>
      <c r="AP1887" s="65"/>
      <c r="AQ1887" s="65"/>
      <c r="AR1887" s="65"/>
      <c r="AS1887" s="65"/>
      <c r="AT1887" s="65"/>
      <c r="AU1887" s="65"/>
    </row>
    <row r="1888" spans="3:47">
      <c r="C1888" s="8"/>
      <c r="D1888" s="8"/>
      <c r="AA1888" s="65"/>
      <c r="AB1888" s="65"/>
      <c r="AC1888" s="65"/>
      <c r="AD1888" s="65"/>
      <c r="AE1888" s="65"/>
      <c r="AG1888" s="93"/>
      <c r="AN1888" s="65"/>
      <c r="AO1888" s="65"/>
      <c r="AP1888" s="65"/>
      <c r="AQ1888" s="65"/>
      <c r="AR1888" s="65"/>
      <c r="AS1888" s="65"/>
      <c r="AT1888" s="65"/>
      <c r="AU1888" s="65"/>
    </row>
    <row r="1889" spans="3:47">
      <c r="C1889" s="8"/>
      <c r="D1889" s="8"/>
      <c r="AA1889" s="65"/>
      <c r="AB1889" s="65"/>
      <c r="AC1889" s="65"/>
      <c r="AD1889" s="65"/>
      <c r="AE1889" s="65"/>
      <c r="AG1889" s="93"/>
      <c r="AN1889" s="65"/>
      <c r="AO1889" s="65"/>
      <c r="AP1889" s="65"/>
      <c r="AQ1889" s="65"/>
      <c r="AR1889" s="65"/>
      <c r="AS1889" s="65"/>
      <c r="AT1889" s="65"/>
      <c r="AU1889" s="65"/>
    </row>
    <row r="1890" spans="3:47">
      <c r="C1890" s="8"/>
      <c r="D1890" s="8"/>
      <c r="AA1890" s="65"/>
      <c r="AB1890" s="65"/>
      <c r="AC1890" s="65"/>
      <c r="AD1890" s="65"/>
      <c r="AE1890" s="65"/>
      <c r="AG1890" s="93"/>
      <c r="AN1890" s="65"/>
      <c r="AO1890" s="65"/>
      <c r="AP1890" s="65"/>
      <c r="AQ1890" s="65"/>
      <c r="AR1890" s="65"/>
      <c r="AS1890" s="65"/>
      <c r="AT1890" s="65"/>
      <c r="AU1890" s="65"/>
    </row>
    <row r="1891" spans="3:47">
      <c r="C1891" s="8"/>
      <c r="D1891" s="8"/>
      <c r="AA1891" s="65"/>
      <c r="AB1891" s="65"/>
      <c r="AC1891" s="65"/>
      <c r="AD1891" s="65"/>
      <c r="AE1891" s="65"/>
      <c r="AG1891" s="93"/>
      <c r="AN1891" s="65"/>
      <c r="AO1891" s="65"/>
      <c r="AP1891" s="65"/>
      <c r="AQ1891" s="65"/>
      <c r="AR1891" s="65"/>
      <c r="AS1891" s="65"/>
      <c r="AT1891" s="65"/>
      <c r="AU1891" s="65"/>
    </row>
    <row r="1892" spans="3:47">
      <c r="C1892" s="8"/>
      <c r="D1892" s="8"/>
      <c r="AA1892" s="65"/>
      <c r="AB1892" s="65"/>
      <c r="AC1892" s="65"/>
      <c r="AD1892" s="65"/>
      <c r="AE1892" s="65"/>
      <c r="AG1892" s="93"/>
      <c r="AN1892" s="65"/>
      <c r="AO1892" s="65"/>
      <c r="AP1892" s="65"/>
      <c r="AQ1892" s="65"/>
      <c r="AR1892" s="65"/>
      <c r="AS1892" s="65"/>
      <c r="AT1892" s="65"/>
      <c r="AU1892" s="65"/>
    </row>
    <row r="1893" spans="3:47">
      <c r="C1893" s="8"/>
      <c r="D1893" s="8"/>
      <c r="AA1893" s="65"/>
      <c r="AB1893" s="65"/>
      <c r="AC1893" s="65"/>
      <c r="AD1893" s="65"/>
      <c r="AE1893" s="65"/>
      <c r="AG1893" s="93"/>
      <c r="AN1893" s="65"/>
      <c r="AO1893" s="65"/>
      <c r="AP1893" s="65"/>
      <c r="AQ1893" s="65"/>
      <c r="AR1893" s="65"/>
      <c r="AS1893" s="65"/>
      <c r="AT1893" s="65"/>
      <c r="AU1893" s="65"/>
    </row>
    <row r="1894" spans="3:47">
      <c r="C1894" s="8"/>
      <c r="D1894" s="8"/>
      <c r="AA1894" s="65"/>
      <c r="AB1894" s="65"/>
      <c r="AC1894" s="65"/>
      <c r="AD1894" s="65"/>
      <c r="AE1894" s="65"/>
      <c r="AG1894" s="93"/>
      <c r="AN1894" s="65"/>
      <c r="AO1894" s="65"/>
      <c r="AP1894" s="65"/>
      <c r="AQ1894" s="65"/>
      <c r="AR1894" s="65"/>
      <c r="AS1894" s="65"/>
      <c r="AT1894" s="65"/>
      <c r="AU1894" s="65"/>
    </row>
    <row r="1895" spans="3:47">
      <c r="C1895" s="8"/>
      <c r="D1895" s="8"/>
      <c r="AA1895" s="65"/>
      <c r="AB1895" s="65"/>
      <c r="AC1895" s="65"/>
      <c r="AD1895" s="65"/>
      <c r="AE1895" s="65"/>
      <c r="AG1895" s="93"/>
      <c r="AN1895" s="65"/>
      <c r="AO1895" s="65"/>
      <c r="AP1895" s="65"/>
      <c r="AQ1895" s="65"/>
      <c r="AR1895" s="65"/>
      <c r="AS1895" s="65"/>
      <c r="AT1895" s="65"/>
      <c r="AU1895" s="65"/>
    </row>
    <row r="1896" spans="3:47">
      <c r="C1896" s="8"/>
      <c r="D1896" s="8"/>
      <c r="AA1896" s="65"/>
      <c r="AB1896" s="65"/>
      <c r="AC1896" s="65"/>
      <c r="AD1896" s="65"/>
      <c r="AE1896" s="65"/>
      <c r="AG1896" s="93"/>
      <c r="AN1896" s="65"/>
      <c r="AO1896" s="65"/>
      <c r="AP1896" s="65"/>
      <c r="AQ1896" s="65"/>
      <c r="AR1896" s="65"/>
      <c r="AS1896" s="65"/>
      <c r="AT1896" s="65"/>
      <c r="AU1896" s="65"/>
    </row>
    <row r="1897" spans="3:47">
      <c r="C1897" s="8"/>
      <c r="D1897" s="8"/>
      <c r="AA1897" s="65"/>
      <c r="AB1897" s="65"/>
      <c r="AC1897" s="65"/>
      <c r="AD1897" s="65"/>
      <c r="AE1897" s="65"/>
      <c r="AG1897" s="93"/>
      <c r="AN1897" s="65"/>
      <c r="AO1897" s="65"/>
      <c r="AP1897" s="65"/>
      <c r="AQ1897" s="65"/>
      <c r="AR1897" s="65"/>
      <c r="AS1897" s="65"/>
      <c r="AT1897" s="65"/>
      <c r="AU1897" s="65"/>
    </row>
    <row r="1898" spans="3:47">
      <c r="C1898" s="8"/>
      <c r="D1898" s="8"/>
      <c r="AA1898" s="65"/>
      <c r="AB1898" s="65"/>
      <c r="AC1898" s="65"/>
      <c r="AD1898" s="65"/>
      <c r="AE1898" s="65"/>
      <c r="AG1898" s="93"/>
      <c r="AN1898" s="65"/>
      <c r="AO1898" s="65"/>
      <c r="AP1898" s="65"/>
      <c r="AQ1898" s="65"/>
      <c r="AR1898" s="65"/>
      <c r="AS1898" s="65"/>
      <c r="AT1898" s="65"/>
      <c r="AU1898" s="65"/>
    </row>
    <row r="1899" spans="3:47">
      <c r="C1899" s="8"/>
      <c r="D1899" s="8"/>
      <c r="AA1899" s="65"/>
      <c r="AB1899" s="65"/>
      <c r="AC1899" s="65"/>
      <c r="AD1899" s="65"/>
      <c r="AE1899" s="65"/>
      <c r="AG1899" s="93"/>
      <c r="AN1899" s="65"/>
      <c r="AO1899" s="65"/>
      <c r="AP1899" s="65"/>
      <c r="AQ1899" s="65"/>
      <c r="AR1899" s="65"/>
      <c r="AS1899" s="65"/>
      <c r="AT1899" s="65"/>
      <c r="AU1899" s="65"/>
    </row>
    <row r="1900" spans="3:47">
      <c r="C1900" s="8"/>
      <c r="D1900" s="8"/>
      <c r="AA1900" s="65"/>
      <c r="AB1900" s="65"/>
      <c r="AC1900" s="65"/>
      <c r="AD1900" s="65"/>
      <c r="AE1900" s="65"/>
      <c r="AG1900" s="93"/>
      <c r="AN1900" s="65"/>
      <c r="AO1900" s="65"/>
      <c r="AP1900" s="65"/>
      <c r="AQ1900" s="65"/>
      <c r="AR1900" s="65"/>
      <c r="AS1900" s="65"/>
      <c r="AT1900" s="65"/>
      <c r="AU1900" s="65"/>
    </row>
    <row r="1901" spans="3:47">
      <c r="C1901" s="8"/>
      <c r="D1901" s="8"/>
      <c r="AA1901" s="65"/>
      <c r="AB1901" s="65"/>
      <c r="AC1901" s="65"/>
      <c r="AD1901" s="65"/>
      <c r="AE1901" s="65"/>
      <c r="AG1901" s="93"/>
      <c r="AN1901" s="65"/>
      <c r="AO1901" s="65"/>
      <c r="AP1901" s="65"/>
      <c r="AQ1901" s="65"/>
      <c r="AR1901" s="65"/>
      <c r="AS1901" s="65"/>
      <c r="AT1901" s="65"/>
      <c r="AU1901" s="65"/>
    </row>
    <row r="1902" spans="3:47">
      <c r="C1902" s="8"/>
      <c r="D1902" s="8"/>
      <c r="AA1902" s="65"/>
      <c r="AB1902" s="65"/>
      <c r="AC1902" s="65"/>
      <c r="AD1902" s="65"/>
      <c r="AE1902" s="65"/>
      <c r="AG1902" s="93"/>
      <c r="AN1902" s="65"/>
      <c r="AO1902" s="65"/>
      <c r="AP1902" s="65"/>
      <c r="AQ1902" s="65"/>
      <c r="AR1902" s="65"/>
      <c r="AS1902" s="65"/>
      <c r="AT1902" s="65"/>
      <c r="AU1902" s="65"/>
    </row>
    <row r="1903" spans="3:47">
      <c r="C1903" s="8"/>
      <c r="D1903" s="8"/>
      <c r="AA1903" s="65"/>
      <c r="AB1903" s="65"/>
      <c r="AC1903" s="65"/>
      <c r="AD1903" s="65"/>
      <c r="AE1903" s="65"/>
      <c r="AG1903" s="93"/>
      <c r="AN1903" s="65"/>
      <c r="AO1903" s="65"/>
      <c r="AP1903" s="65"/>
      <c r="AQ1903" s="65"/>
      <c r="AR1903" s="65"/>
      <c r="AS1903" s="65"/>
      <c r="AT1903" s="65"/>
      <c r="AU1903" s="65"/>
    </row>
    <row r="1904" spans="3:47">
      <c r="C1904" s="8"/>
      <c r="D1904" s="8"/>
      <c r="AA1904" s="65"/>
      <c r="AB1904" s="65"/>
      <c r="AC1904" s="65"/>
      <c r="AD1904" s="65"/>
      <c r="AE1904" s="65"/>
      <c r="AG1904" s="93"/>
      <c r="AN1904" s="65"/>
      <c r="AO1904" s="65"/>
      <c r="AP1904" s="65"/>
      <c r="AQ1904" s="65"/>
      <c r="AR1904" s="65"/>
      <c r="AS1904" s="65"/>
      <c r="AT1904" s="65"/>
      <c r="AU1904" s="65"/>
    </row>
    <row r="1905" spans="3:48">
      <c r="C1905" s="8"/>
      <c r="D1905" s="8"/>
      <c r="AA1905" s="65"/>
      <c r="AB1905" s="65"/>
      <c r="AC1905" s="65"/>
      <c r="AD1905" s="65"/>
      <c r="AE1905" s="65"/>
      <c r="AG1905" s="93"/>
      <c r="AN1905" s="65"/>
      <c r="AO1905" s="65"/>
      <c r="AP1905" s="65"/>
      <c r="AQ1905" s="65"/>
      <c r="AR1905" s="65"/>
      <c r="AS1905" s="65"/>
      <c r="AT1905" s="65"/>
      <c r="AU1905" s="65"/>
    </row>
    <row r="1906" spans="3:48">
      <c r="C1906" s="8"/>
      <c r="D1906" s="8"/>
      <c r="AA1906" s="65"/>
      <c r="AB1906" s="65"/>
      <c r="AC1906" s="65"/>
      <c r="AD1906" s="65"/>
      <c r="AE1906" s="65"/>
      <c r="AG1906" s="93"/>
      <c r="AN1906" s="65"/>
      <c r="AO1906" s="65"/>
      <c r="AP1906" s="65"/>
      <c r="AQ1906" s="65"/>
      <c r="AR1906" s="65"/>
      <c r="AS1906" s="65"/>
      <c r="AT1906" s="65"/>
      <c r="AU1906" s="65"/>
    </row>
    <row r="1907" spans="3:48">
      <c r="C1907" s="8"/>
      <c r="D1907" s="8"/>
      <c r="AA1907" s="65"/>
      <c r="AB1907" s="65"/>
      <c r="AC1907" s="65"/>
      <c r="AD1907" s="65"/>
      <c r="AE1907" s="65"/>
      <c r="AG1907" s="93"/>
      <c r="AN1907" s="65"/>
      <c r="AO1907" s="65"/>
      <c r="AP1907" s="65"/>
      <c r="AQ1907" s="65"/>
      <c r="AR1907" s="65"/>
      <c r="AS1907" s="65"/>
      <c r="AT1907" s="65"/>
      <c r="AU1907" s="65"/>
    </row>
    <row r="1908" spans="3:48">
      <c r="C1908" s="8"/>
      <c r="D1908" s="8"/>
      <c r="AA1908" s="65"/>
      <c r="AB1908" s="65"/>
      <c r="AC1908" s="65"/>
      <c r="AD1908" s="65"/>
      <c r="AE1908" s="65"/>
      <c r="AG1908" s="93"/>
      <c r="AN1908" s="65"/>
      <c r="AO1908" s="65"/>
      <c r="AP1908" s="65"/>
      <c r="AQ1908" s="65"/>
      <c r="AR1908" s="65"/>
      <c r="AS1908" s="65"/>
      <c r="AT1908" s="65"/>
      <c r="AU1908" s="65"/>
    </row>
    <row r="1909" spans="3:48">
      <c r="C1909" s="8"/>
      <c r="D1909" s="8"/>
      <c r="AA1909" s="65"/>
      <c r="AB1909" s="65"/>
      <c r="AC1909" s="65"/>
      <c r="AD1909" s="65"/>
      <c r="AE1909" s="65"/>
      <c r="AG1909" s="93"/>
      <c r="AN1909" s="65"/>
      <c r="AO1909" s="65"/>
      <c r="AP1909" s="65"/>
      <c r="AQ1909" s="65"/>
      <c r="AR1909" s="65"/>
      <c r="AS1909" s="65"/>
      <c r="AT1909" s="65"/>
      <c r="AU1909" s="65"/>
    </row>
    <row r="1910" spans="3:48">
      <c r="C1910" s="8"/>
      <c r="D1910" s="8"/>
      <c r="AA1910" s="65"/>
      <c r="AB1910" s="65"/>
      <c r="AC1910" s="65"/>
      <c r="AD1910" s="65"/>
      <c r="AE1910" s="65"/>
      <c r="AG1910" s="93"/>
      <c r="AN1910" s="65"/>
      <c r="AO1910" s="65"/>
      <c r="AP1910" s="65"/>
      <c r="AQ1910" s="65"/>
      <c r="AR1910" s="65"/>
      <c r="AS1910" s="65"/>
      <c r="AT1910" s="65"/>
      <c r="AU1910" s="65"/>
    </row>
    <row r="1911" spans="3:48">
      <c r="C1911" s="8"/>
      <c r="D1911" s="8"/>
      <c r="AA1911" s="65"/>
      <c r="AB1911" s="65"/>
      <c r="AC1911" s="65"/>
      <c r="AD1911" s="65"/>
      <c r="AE1911" s="65"/>
      <c r="AG1911" s="93"/>
      <c r="AN1911" s="65"/>
      <c r="AO1911" s="65"/>
      <c r="AP1911" s="65"/>
      <c r="AQ1911" s="65"/>
      <c r="AR1911" s="65"/>
      <c r="AS1911" s="65"/>
      <c r="AT1911" s="65"/>
      <c r="AU1911" s="65"/>
    </row>
    <row r="1912" spans="3:48">
      <c r="C1912" s="8"/>
      <c r="D1912" s="8"/>
      <c r="AA1912" s="65"/>
      <c r="AB1912" s="65"/>
      <c r="AC1912" s="65"/>
      <c r="AD1912" s="65"/>
      <c r="AE1912" s="65"/>
      <c r="AG1912" s="93"/>
      <c r="AN1912" s="65"/>
      <c r="AO1912" s="65"/>
      <c r="AP1912" s="65"/>
      <c r="AQ1912" s="65"/>
      <c r="AR1912" s="65"/>
      <c r="AS1912" s="65"/>
      <c r="AT1912" s="65"/>
      <c r="AU1912" s="65"/>
    </row>
    <row r="1913" spans="3:48">
      <c r="C1913" s="8"/>
      <c r="D1913" s="8"/>
      <c r="AA1913" s="65"/>
      <c r="AB1913" s="65"/>
      <c r="AC1913" s="65"/>
      <c r="AD1913" s="65"/>
      <c r="AE1913" s="65"/>
      <c r="AG1913" s="93"/>
      <c r="AN1913" s="65"/>
      <c r="AO1913" s="65"/>
      <c r="AP1913" s="65"/>
      <c r="AQ1913" s="65"/>
      <c r="AR1913" s="65"/>
      <c r="AS1913" s="65"/>
      <c r="AT1913" s="65"/>
      <c r="AU1913" s="65"/>
    </row>
    <row r="1914" spans="3:48">
      <c r="C1914" s="8"/>
      <c r="D1914" s="8"/>
      <c r="AA1914" s="65"/>
      <c r="AB1914" s="65"/>
      <c r="AC1914" s="65"/>
      <c r="AD1914" s="65"/>
      <c r="AE1914" s="65"/>
      <c r="AG1914" s="93"/>
      <c r="AN1914" s="65"/>
      <c r="AO1914" s="65"/>
      <c r="AP1914" s="65"/>
      <c r="AQ1914" s="65"/>
      <c r="AR1914" s="65"/>
      <c r="AS1914" s="65"/>
      <c r="AT1914" s="65"/>
      <c r="AU1914" s="65"/>
    </row>
    <row r="1915" spans="3:48">
      <c r="C1915" s="8"/>
      <c r="D1915" s="8"/>
      <c r="AA1915" s="65"/>
      <c r="AB1915" s="65"/>
      <c r="AC1915" s="65"/>
      <c r="AD1915" s="65"/>
      <c r="AE1915" s="65"/>
      <c r="AG1915" s="93"/>
      <c r="AN1915" s="65"/>
      <c r="AO1915" s="65"/>
      <c r="AP1915" s="65"/>
      <c r="AQ1915" s="65"/>
      <c r="AR1915" s="65"/>
      <c r="AS1915" s="65"/>
      <c r="AT1915" s="65"/>
      <c r="AU1915" s="65"/>
    </row>
    <row r="1916" spans="3:48">
      <c r="C1916" s="8"/>
      <c r="D1916" s="8"/>
      <c r="AA1916" s="65"/>
      <c r="AB1916" s="65"/>
      <c r="AC1916" s="65"/>
      <c r="AD1916" s="65"/>
      <c r="AE1916" s="65"/>
      <c r="AG1916" s="93"/>
      <c r="AN1916" s="65"/>
      <c r="AO1916" s="65"/>
      <c r="AP1916" s="65"/>
      <c r="AQ1916" s="65"/>
      <c r="AR1916" s="65"/>
      <c r="AS1916" s="65"/>
      <c r="AT1916" s="65"/>
      <c r="AU1916" s="65"/>
      <c r="AV1916" s="65"/>
    </row>
    <row r="1917" spans="3:48">
      <c r="C1917" s="8"/>
      <c r="D1917" s="8"/>
      <c r="AA1917" s="65"/>
      <c r="AB1917" s="65"/>
      <c r="AC1917" s="65"/>
      <c r="AD1917" s="65"/>
      <c r="AE1917" s="65"/>
      <c r="AG1917" s="93"/>
      <c r="AN1917" s="65"/>
      <c r="AO1917" s="65"/>
      <c r="AP1917" s="65"/>
      <c r="AQ1917" s="65"/>
      <c r="AR1917" s="65"/>
      <c r="AS1917" s="65"/>
      <c r="AT1917" s="65"/>
      <c r="AU1917" s="65"/>
    </row>
    <row r="1918" spans="3:48">
      <c r="C1918" s="8"/>
      <c r="D1918" s="8"/>
      <c r="AA1918" s="65"/>
      <c r="AB1918" s="65"/>
      <c r="AC1918" s="65"/>
      <c r="AD1918" s="65"/>
      <c r="AE1918" s="65"/>
      <c r="AG1918" s="93"/>
      <c r="AN1918" s="65"/>
      <c r="AO1918" s="65"/>
      <c r="AP1918" s="65"/>
      <c r="AQ1918" s="65"/>
      <c r="AR1918" s="65"/>
      <c r="AS1918" s="65"/>
      <c r="AT1918" s="65"/>
      <c r="AU1918" s="65"/>
    </row>
    <row r="1919" spans="3:48">
      <c r="C1919" s="8"/>
      <c r="D1919" s="8"/>
      <c r="AA1919" s="65"/>
      <c r="AB1919" s="65"/>
      <c r="AC1919" s="65"/>
      <c r="AD1919" s="65"/>
      <c r="AE1919" s="65"/>
      <c r="AG1919" s="93"/>
      <c r="AN1919" s="65"/>
      <c r="AO1919" s="65"/>
      <c r="AP1919" s="65"/>
      <c r="AQ1919" s="65"/>
      <c r="AR1919" s="65"/>
      <c r="AS1919" s="65"/>
      <c r="AT1919" s="65"/>
      <c r="AU1919" s="65"/>
    </row>
    <row r="1920" spans="3:48">
      <c r="C1920" s="8"/>
      <c r="D1920" s="8"/>
      <c r="AA1920" s="65"/>
      <c r="AB1920" s="65"/>
      <c r="AC1920" s="65"/>
      <c r="AD1920" s="65"/>
      <c r="AE1920" s="65"/>
      <c r="AG1920" s="93"/>
      <c r="AN1920" s="65"/>
      <c r="AO1920" s="65"/>
      <c r="AP1920" s="65"/>
      <c r="AQ1920" s="65"/>
      <c r="AR1920" s="65"/>
      <c r="AS1920" s="65"/>
      <c r="AT1920" s="65"/>
      <c r="AU1920" s="65"/>
      <c r="AV1920" s="65"/>
    </row>
    <row r="1921" spans="3:48">
      <c r="C1921" s="8"/>
      <c r="D1921" s="8"/>
      <c r="AA1921" s="65"/>
      <c r="AB1921" s="65"/>
      <c r="AC1921" s="65"/>
      <c r="AD1921" s="65"/>
      <c r="AE1921" s="65"/>
      <c r="AG1921" s="93"/>
      <c r="AN1921" s="65"/>
      <c r="AO1921" s="65"/>
      <c r="AP1921" s="65"/>
      <c r="AQ1921" s="65"/>
      <c r="AR1921" s="65"/>
      <c r="AS1921" s="65"/>
      <c r="AT1921" s="65"/>
      <c r="AU1921" s="65"/>
    </row>
    <row r="1922" spans="3:48">
      <c r="C1922" s="8"/>
      <c r="D1922" s="8"/>
      <c r="AA1922" s="65"/>
      <c r="AB1922" s="65"/>
      <c r="AC1922" s="65"/>
      <c r="AD1922" s="65"/>
      <c r="AE1922" s="65"/>
      <c r="AG1922" s="93"/>
      <c r="AN1922" s="65"/>
      <c r="AO1922" s="65"/>
      <c r="AP1922" s="65"/>
      <c r="AQ1922" s="65"/>
      <c r="AR1922" s="65"/>
      <c r="AS1922" s="65"/>
      <c r="AT1922" s="65"/>
      <c r="AU1922" s="65"/>
    </row>
    <row r="1923" spans="3:48">
      <c r="C1923" s="8"/>
      <c r="D1923" s="8"/>
      <c r="AA1923" s="65"/>
      <c r="AB1923" s="65"/>
      <c r="AC1923" s="65"/>
      <c r="AD1923" s="65"/>
      <c r="AE1923" s="65"/>
      <c r="AG1923" s="93"/>
      <c r="AN1923" s="65"/>
      <c r="AO1923" s="65"/>
      <c r="AP1923" s="65"/>
      <c r="AQ1923" s="65"/>
      <c r="AR1923" s="65"/>
      <c r="AS1923" s="65"/>
      <c r="AT1923" s="65"/>
      <c r="AU1923" s="65"/>
      <c r="AV1923" s="65"/>
    </row>
    <row r="1924" spans="3:48">
      <c r="C1924" s="8"/>
      <c r="D1924" s="8"/>
      <c r="AA1924" s="65"/>
      <c r="AB1924" s="65"/>
      <c r="AC1924" s="65"/>
      <c r="AD1924" s="65"/>
      <c r="AE1924" s="65"/>
      <c r="AG1924" s="93"/>
      <c r="AN1924" s="65"/>
      <c r="AO1924" s="65"/>
      <c r="AP1924" s="65"/>
      <c r="AQ1924" s="65"/>
      <c r="AR1924" s="65"/>
      <c r="AS1924" s="65"/>
      <c r="AT1924" s="65"/>
      <c r="AU1924" s="65"/>
    </row>
    <row r="1925" spans="3:48">
      <c r="C1925" s="8"/>
      <c r="D1925" s="8"/>
      <c r="AA1925" s="65"/>
      <c r="AB1925" s="65"/>
      <c r="AC1925" s="65"/>
      <c r="AD1925" s="65"/>
      <c r="AE1925" s="65"/>
      <c r="AG1925" s="93"/>
      <c r="AN1925" s="65"/>
      <c r="AO1925" s="65"/>
      <c r="AP1925" s="65"/>
      <c r="AQ1925" s="65"/>
      <c r="AR1925" s="65"/>
      <c r="AS1925" s="65"/>
      <c r="AT1925" s="65"/>
      <c r="AU1925" s="65"/>
    </row>
    <row r="1926" spans="3:48">
      <c r="C1926" s="8"/>
      <c r="D1926" s="8"/>
      <c r="AA1926" s="65"/>
      <c r="AB1926" s="65"/>
      <c r="AC1926" s="65"/>
      <c r="AD1926" s="65"/>
      <c r="AE1926" s="65"/>
      <c r="AG1926" s="93"/>
      <c r="AN1926" s="65"/>
      <c r="AO1926" s="65"/>
      <c r="AP1926" s="65"/>
      <c r="AQ1926" s="65"/>
      <c r="AR1926" s="65"/>
      <c r="AS1926" s="65"/>
      <c r="AT1926" s="65"/>
      <c r="AU1926" s="65"/>
    </row>
    <row r="1927" spans="3:48">
      <c r="C1927" s="8"/>
      <c r="D1927" s="8"/>
      <c r="AA1927" s="65"/>
      <c r="AB1927" s="65"/>
      <c r="AC1927" s="65"/>
      <c r="AD1927" s="65"/>
      <c r="AE1927" s="65"/>
      <c r="AG1927" s="93"/>
      <c r="AN1927" s="65"/>
      <c r="AO1927" s="65"/>
      <c r="AP1927" s="65"/>
      <c r="AQ1927" s="65"/>
      <c r="AR1927" s="65"/>
      <c r="AS1927" s="65"/>
      <c r="AT1927" s="65"/>
      <c r="AU1927" s="65"/>
    </row>
    <row r="1928" spans="3:48">
      <c r="C1928" s="8"/>
      <c r="D1928" s="8"/>
      <c r="AA1928" s="65"/>
      <c r="AB1928" s="65"/>
      <c r="AC1928" s="65"/>
      <c r="AD1928" s="65"/>
      <c r="AE1928" s="65"/>
      <c r="AG1928" s="93"/>
      <c r="AN1928" s="65"/>
      <c r="AO1928" s="65"/>
      <c r="AP1928" s="65"/>
      <c r="AQ1928" s="65"/>
      <c r="AR1928" s="65"/>
      <c r="AS1928" s="65"/>
      <c r="AT1928" s="65"/>
      <c r="AU1928" s="65"/>
    </row>
    <row r="1929" spans="3:48">
      <c r="C1929" s="8"/>
      <c r="D1929" s="8"/>
      <c r="AA1929" s="65"/>
      <c r="AB1929" s="65"/>
      <c r="AC1929" s="65"/>
      <c r="AD1929" s="65"/>
      <c r="AE1929" s="65"/>
      <c r="AG1929" s="93"/>
      <c r="AN1929" s="65"/>
      <c r="AO1929" s="65"/>
      <c r="AP1929" s="65"/>
      <c r="AQ1929" s="65"/>
      <c r="AR1929" s="65"/>
      <c r="AS1929" s="65"/>
      <c r="AT1929" s="65"/>
      <c r="AU1929" s="65"/>
    </row>
    <row r="1930" spans="3:48">
      <c r="C1930" s="8"/>
      <c r="D1930" s="8"/>
      <c r="AA1930" s="65"/>
      <c r="AB1930" s="65"/>
      <c r="AC1930" s="65"/>
      <c r="AD1930" s="65"/>
      <c r="AE1930" s="65"/>
      <c r="AG1930" s="93"/>
      <c r="AN1930" s="65"/>
      <c r="AO1930" s="65"/>
      <c r="AP1930" s="65"/>
      <c r="AQ1930" s="65"/>
      <c r="AR1930" s="65"/>
      <c r="AS1930" s="65"/>
      <c r="AT1930" s="65"/>
      <c r="AU1930" s="65"/>
    </row>
    <row r="1931" spans="3:48">
      <c r="C1931" s="8"/>
      <c r="D1931" s="8"/>
      <c r="AA1931" s="65"/>
      <c r="AB1931" s="65"/>
      <c r="AC1931" s="65"/>
      <c r="AD1931" s="65"/>
      <c r="AE1931" s="65"/>
      <c r="AG1931" s="93"/>
      <c r="AN1931" s="65"/>
      <c r="AO1931" s="65"/>
      <c r="AP1931" s="65"/>
      <c r="AQ1931" s="65"/>
      <c r="AR1931" s="65"/>
      <c r="AS1931" s="65"/>
      <c r="AT1931" s="65"/>
      <c r="AU1931" s="65"/>
    </row>
    <row r="1932" spans="3:48">
      <c r="C1932" s="8"/>
      <c r="D1932" s="8"/>
      <c r="AA1932" s="65"/>
      <c r="AB1932" s="65"/>
      <c r="AC1932" s="65"/>
      <c r="AD1932" s="65"/>
      <c r="AE1932" s="65"/>
      <c r="AG1932" s="93"/>
      <c r="AN1932" s="65"/>
      <c r="AO1932" s="65"/>
      <c r="AP1932" s="65"/>
      <c r="AQ1932" s="65"/>
      <c r="AR1932" s="65"/>
      <c r="AS1932" s="65"/>
      <c r="AT1932" s="65"/>
      <c r="AU1932" s="65"/>
    </row>
    <row r="1933" spans="3:48">
      <c r="C1933" s="8"/>
      <c r="D1933" s="8"/>
      <c r="AA1933" s="65"/>
      <c r="AB1933" s="65"/>
      <c r="AC1933" s="65"/>
      <c r="AD1933" s="65"/>
      <c r="AE1933" s="65"/>
      <c r="AG1933" s="93"/>
      <c r="AN1933" s="65"/>
      <c r="AO1933" s="65"/>
      <c r="AP1933" s="65"/>
      <c r="AQ1933" s="65"/>
      <c r="AR1933" s="65"/>
      <c r="AS1933" s="65"/>
      <c r="AT1933" s="65"/>
      <c r="AU1933" s="65"/>
    </row>
    <row r="1934" spans="3:48">
      <c r="C1934" s="8"/>
      <c r="D1934" s="8"/>
      <c r="AA1934" s="65"/>
      <c r="AB1934" s="65"/>
      <c r="AC1934" s="65"/>
      <c r="AD1934" s="65"/>
      <c r="AE1934" s="65"/>
      <c r="AG1934" s="93"/>
      <c r="AN1934" s="65"/>
      <c r="AO1934" s="65"/>
      <c r="AP1934" s="65"/>
      <c r="AQ1934" s="65"/>
      <c r="AR1934" s="65"/>
      <c r="AS1934" s="65"/>
      <c r="AT1934" s="65"/>
      <c r="AU1934" s="65"/>
    </row>
    <row r="1935" spans="3:48">
      <c r="C1935" s="8"/>
      <c r="D1935" s="8"/>
      <c r="AA1935" s="65"/>
      <c r="AB1935" s="65"/>
      <c r="AC1935" s="65"/>
      <c r="AD1935" s="65"/>
      <c r="AE1935" s="65"/>
      <c r="AG1935" s="93"/>
      <c r="AN1935" s="65"/>
      <c r="AO1935" s="65"/>
      <c r="AP1935" s="65"/>
      <c r="AQ1935" s="65"/>
      <c r="AR1935" s="65"/>
      <c r="AS1935" s="65"/>
      <c r="AT1935" s="65"/>
      <c r="AU1935" s="65"/>
    </row>
    <row r="1936" spans="3:48">
      <c r="C1936" s="8"/>
      <c r="D1936" s="8"/>
      <c r="AA1936" s="65"/>
      <c r="AB1936" s="65"/>
      <c r="AC1936" s="65"/>
      <c r="AD1936" s="65"/>
      <c r="AE1936" s="65"/>
      <c r="AG1936" s="93"/>
      <c r="AN1936" s="65"/>
      <c r="AO1936" s="65"/>
      <c r="AP1936" s="65"/>
      <c r="AQ1936" s="65"/>
      <c r="AR1936" s="65"/>
      <c r="AS1936" s="65"/>
      <c r="AT1936" s="65"/>
      <c r="AU1936" s="65"/>
    </row>
    <row r="1937" spans="3:47">
      <c r="C1937" s="8"/>
      <c r="D1937" s="8"/>
      <c r="AA1937" s="65"/>
      <c r="AB1937" s="65"/>
      <c r="AC1937" s="65"/>
      <c r="AD1937" s="65"/>
      <c r="AE1937" s="65"/>
      <c r="AG1937" s="93"/>
      <c r="AN1937" s="65"/>
      <c r="AO1937" s="65"/>
      <c r="AP1937" s="65"/>
      <c r="AQ1937" s="65"/>
      <c r="AR1937" s="65"/>
      <c r="AS1937" s="65"/>
      <c r="AT1937" s="65"/>
      <c r="AU1937" s="65"/>
    </row>
    <row r="1938" spans="3:47">
      <c r="C1938" s="8"/>
      <c r="D1938" s="8"/>
      <c r="AA1938" s="65"/>
      <c r="AB1938" s="65"/>
      <c r="AC1938" s="65"/>
      <c r="AD1938" s="65"/>
      <c r="AE1938" s="65"/>
      <c r="AG1938" s="93"/>
      <c r="AN1938" s="65"/>
      <c r="AO1938" s="65"/>
      <c r="AP1938" s="65"/>
      <c r="AQ1938" s="65"/>
      <c r="AR1938" s="65"/>
      <c r="AS1938" s="65"/>
      <c r="AT1938" s="65"/>
      <c r="AU1938" s="65"/>
    </row>
    <row r="1939" spans="3:47">
      <c r="C1939" s="8"/>
      <c r="D1939" s="8"/>
      <c r="AA1939" s="65"/>
      <c r="AB1939" s="65"/>
      <c r="AC1939" s="65"/>
      <c r="AD1939" s="65"/>
      <c r="AE1939" s="65"/>
      <c r="AG1939" s="93"/>
      <c r="AN1939" s="65"/>
      <c r="AO1939" s="65"/>
      <c r="AP1939" s="65"/>
      <c r="AQ1939" s="65"/>
      <c r="AR1939" s="65"/>
      <c r="AS1939" s="65"/>
      <c r="AT1939" s="65"/>
      <c r="AU1939" s="65"/>
    </row>
    <row r="1940" spans="3:47">
      <c r="C1940" s="8"/>
      <c r="D1940" s="8"/>
      <c r="AA1940" s="65"/>
      <c r="AB1940" s="65"/>
      <c r="AC1940" s="65"/>
      <c r="AD1940" s="65"/>
      <c r="AE1940" s="65"/>
      <c r="AG1940" s="93"/>
      <c r="AN1940" s="65"/>
      <c r="AO1940" s="65"/>
      <c r="AP1940" s="65"/>
      <c r="AQ1940" s="65"/>
      <c r="AR1940" s="65"/>
      <c r="AS1940" s="65"/>
      <c r="AT1940" s="65"/>
      <c r="AU1940" s="65"/>
    </row>
    <row r="1941" spans="3:47">
      <c r="C1941" s="8"/>
      <c r="D1941" s="8"/>
      <c r="AA1941" s="65"/>
      <c r="AB1941" s="65"/>
      <c r="AC1941" s="65"/>
      <c r="AD1941" s="65"/>
      <c r="AE1941" s="65"/>
      <c r="AG1941" s="93"/>
      <c r="AN1941" s="65"/>
      <c r="AO1941" s="65"/>
      <c r="AP1941" s="65"/>
      <c r="AQ1941" s="65"/>
      <c r="AR1941" s="65"/>
      <c r="AS1941" s="65"/>
      <c r="AT1941" s="65"/>
      <c r="AU1941" s="65"/>
    </row>
    <row r="1942" spans="3:47">
      <c r="C1942" s="8"/>
      <c r="D1942" s="8"/>
      <c r="AA1942" s="65"/>
      <c r="AB1942" s="65"/>
      <c r="AC1942" s="65"/>
      <c r="AD1942" s="65"/>
      <c r="AE1942" s="65"/>
      <c r="AG1942" s="93"/>
      <c r="AN1942" s="65"/>
      <c r="AO1942" s="65"/>
      <c r="AP1942" s="65"/>
      <c r="AQ1942" s="65"/>
      <c r="AR1942" s="65"/>
      <c r="AS1942" s="65"/>
      <c r="AT1942" s="65"/>
      <c r="AU1942" s="65"/>
    </row>
    <row r="1943" spans="3:47">
      <c r="C1943" s="8"/>
      <c r="D1943" s="8"/>
      <c r="AA1943" s="65"/>
      <c r="AB1943" s="65"/>
      <c r="AC1943" s="65"/>
      <c r="AD1943" s="65"/>
      <c r="AE1943" s="65"/>
      <c r="AG1943" s="93"/>
      <c r="AN1943" s="65"/>
      <c r="AO1943" s="65"/>
      <c r="AP1943" s="65"/>
      <c r="AQ1943" s="65"/>
      <c r="AR1943" s="65"/>
      <c r="AS1943" s="65"/>
      <c r="AT1943" s="65"/>
      <c r="AU1943" s="65"/>
    </row>
    <row r="1944" spans="3:47">
      <c r="C1944" s="8"/>
      <c r="D1944" s="8"/>
      <c r="AA1944" s="65"/>
      <c r="AB1944" s="65"/>
      <c r="AC1944" s="65"/>
      <c r="AD1944" s="65"/>
      <c r="AE1944" s="65"/>
      <c r="AG1944" s="93"/>
      <c r="AN1944" s="65"/>
      <c r="AO1944" s="65"/>
      <c r="AP1944" s="65"/>
      <c r="AQ1944" s="65"/>
      <c r="AR1944" s="65"/>
      <c r="AS1944" s="65"/>
      <c r="AT1944" s="65"/>
      <c r="AU1944" s="65"/>
    </row>
    <row r="1945" spans="3:47">
      <c r="C1945" s="8"/>
      <c r="D1945" s="8"/>
      <c r="AA1945" s="65"/>
      <c r="AB1945" s="65"/>
      <c r="AC1945" s="65"/>
      <c r="AD1945" s="65"/>
      <c r="AE1945" s="65"/>
      <c r="AG1945" s="93"/>
      <c r="AN1945" s="65"/>
      <c r="AO1945" s="65"/>
      <c r="AP1945" s="65"/>
      <c r="AQ1945" s="65"/>
      <c r="AR1945" s="65"/>
      <c r="AS1945" s="65"/>
      <c r="AT1945" s="65"/>
      <c r="AU1945" s="65"/>
    </row>
    <row r="1946" spans="3:47">
      <c r="C1946" s="8"/>
      <c r="D1946" s="8"/>
      <c r="AA1946" s="65"/>
      <c r="AB1946" s="65"/>
      <c r="AC1946" s="65"/>
      <c r="AD1946" s="65"/>
      <c r="AE1946" s="65"/>
      <c r="AG1946" s="93"/>
      <c r="AN1946" s="65"/>
      <c r="AO1946" s="65"/>
      <c r="AP1946" s="65"/>
      <c r="AQ1946" s="65"/>
      <c r="AR1946" s="65"/>
      <c r="AS1946" s="65"/>
      <c r="AT1946" s="65"/>
      <c r="AU1946" s="65"/>
    </row>
    <row r="1947" spans="3:47">
      <c r="C1947" s="8"/>
      <c r="D1947" s="8"/>
      <c r="AA1947" s="65"/>
      <c r="AB1947" s="65"/>
      <c r="AC1947" s="65"/>
      <c r="AD1947" s="65"/>
      <c r="AE1947" s="65"/>
      <c r="AG1947" s="93"/>
      <c r="AN1947" s="65"/>
      <c r="AO1947" s="65"/>
      <c r="AP1947" s="65"/>
      <c r="AQ1947" s="65"/>
      <c r="AR1947" s="65"/>
      <c r="AS1947" s="65"/>
      <c r="AT1947" s="65"/>
      <c r="AU1947" s="65"/>
    </row>
    <row r="1948" spans="3:47">
      <c r="C1948" s="8"/>
      <c r="D1948" s="8"/>
      <c r="AA1948" s="65"/>
      <c r="AB1948" s="65"/>
      <c r="AC1948" s="65"/>
      <c r="AD1948" s="65"/>
      <c r="AE1948" s="65"/>
      <c r="AG1948" s="93"/>
      <c r="AN1948" s="65"/>
      <c r="AO1948" s="65"/>
      <c r="AP1948" s="65"/>
      <c r="AQ1948" s="65"/>
      <c r="AR1948" s="65"/>
      <c r="AS1948" s="65"/>
      <c r="AT1948" s="65"/>
      <c r="AU1948" s="65"/>
    </row>
    <row r="1949" spans="3:47">
      <c r="C1949" s="8"/>
      <c r="D1949" s="8"/>
      <c r="AA1949" s="65"/>
      <c r="AB1949" s="65"/>
      <c r="AC1949" s="65"/>
      <c r="AD1949" s="65"/>
      <c r="AE1949" s="65"/>
      <c r="AG1949" s="93"/>
      <c r="AN1949" s="65"/>
      <c r="AO1949" s="65"/>
      <c r="AP1949" s="65"/>
      <c r="AQ1949" s="65"/>
      <c r="AR1949" s="65"/>
      <c r="AS1949" s="65"/>
      <c r="AT1949" s="65"/>
      <c r="AU1949" s="65"/>
    </row>
    <row r="1950" spans="3:47">
      <c r="C1950" s="8"/>
      <c r="D1950" s="8"/>
      <c r="AA1950" s="65"/>
      <c r="AB1950" s="65"/>
      <c r="AC1950" s="65"/>
      <c r="AD1950" s="65"/>
      <c r="AE1950" s="65"/>
      <c r="AG1950" s="93"/>
      <c r="AN1950" s="65"/>
      <c r="AO1950" s="65"/>
      <c r="AP1950" s="65"/>
      <c r="AQ1950" s="65"/>
      <c r="AR1950" s="65"/>
      <c r="AS1950" s="65"/>
      <c r="AT1950" s="65"/>
      <c r="AU1950" s="65"/>
    </row>
    <row r="1951" spans="3:47">
      <c r="C1951" s="8"/>
      <c r="D1951" s="8"/>
      <c r="AA1951" s="65"/>
      <c r="AB1951" s="65"/>
      <c r="AC1951" s="65"/>
      <c r="AD1951" s="65"/>
      <c r="AE1951" s="65"/>
      <c r="AG1951" s="93"/>
      <c r="AN1951" s="65"/>
      <c r="AO1951" s="65"/>
      <c r="AP1951" s="65"/>
      <c r="AQ1951" s="65"/>
      <c r="AR1951" s="65"/>
      <c r="AS1951" s="65"/>
      <c r="AT1951" s="65"/>
      <c r="AU1951" s="65"/>
    </row>
    <row r="1952" spans="3:47">
      <c r="C1952" s="8"/>
      <c r="D1952" s="8"/>
      <c r="AA1952" s="65"/>
      <c r="AB1952" s="65"/>
      <c r="AC1952" s="65"/>
      <c r="AD1952" s="65"/>
      <c r="AE1952" s="65"/>
      <c r="AG1952" s="93"/>
      <c r="AN1952" s="65"/>
      <c r="AO1952" s="65"/>
      <c r="AP1952" s="65"/>
      <c r="AQ1952" s="65"/>
      <c r="AR1952" s="65"/>
      <c r="AS1952" s="65"/>
      <c r="AT1952" s="65"/>
      <c r="AU1952" s="65"/>
    </row>
    <row r="1953" spans="3:47">
      <c r="C1953" s="8"/>
      <c r="D1953" s="8"/>
      <c r="AA1953" s="65"/>
      <c r="AB1953" s="65"/>
      <c r="AC1953" s="65"/>
      <c r="AD1953" s="65"/>
      <c r="AE1953" s="65"/>
      <c r="AG1953" s="93"/>
      <c r="AN1953" s="65"/>
      <c r="AO1953" s="65"/>
      <c r="AP1953" s="65"/>
      <c r="AQ1953" s="65"/>
      <c r="AR1953" s="65"/>
      <c r="AS1953" s="65"/>
      <c r="AT1953" s="65"/>
      <c r="AU1953" s="65"/>
    </row>
    <row r="1954" spans="3:47">
      <c r="C1954" s="8"/>
      <c r="D1954" s="8"/>
      <c r="Z1954">
        <f>F1954</f>
        <v>0</v>
      </c>
      <c r="AA1954" s="65">
        <f>AB$3+AB$4*Z1954+AB$5*Z1954^2+AH1954</f>
        <v>4.669142388077206E-3</v>
      </c>
      <c r="AB1954" s="65">
        <f>IF(S1954&lt;&gt;0,G1954-AH1954, -9999)</f>
        <v>-9999</v>
      </c>
      <c r="AC1954" s="65">
        <f>+G1954-P1954</f>
        <v>0</v>
      </c>
      <c r="AD1954" s="65">
        <f>IF(S1954&lt;&gt;0,G1954-AA1954, -9999)</f>
        <v>-9999</v>
      </c>
      <c r="AE1954" s="65">
        <f>+(G1954-AA1954)^2*S1954</f>
        <v>0</v>
      </c>
      <c r="AF1954">
        <f>IF(S1954&lt;&gt;0,G1954-P1954, -9999)</f>
        <v>-9999</v>
      </c>
      <c r="AG1954" s="93"/>
      <c r="AH1954">
        <f>$AB$6*($AB$11/AI1954*AJ1954+$AB$12)</f>
        <v>1.6543851685977991E-3</v>
      </c>
      <c r="AI1954">
        <f>1+$AB$7*COS(AL1954)</f>
        <v>0.94396403000521223</v>
      </c>
      <c r="AJ1954">
        <f>SIN(AL1954+RADIANS($AB$9))</f>
        <v>-0.19415668109608594</v>
      </c>
      <c r="AK1954">
        <f>$AB$7*SIN(AL1954)</f>
        <v>0.54489640212896562</v>
      </c>
      <c r="AL1954">
        <f>2*ATAN(AM1954)</f>
        <v>-1.4683187265882154</v>
      </c>
      <c r="AM1954">
        <f>SQRT((1+$AB$7)/(1-$AB$7))*TAN(AN1954/2)</f>
        <v>-0.90243606203008675</v>
      </c>
      <c r="AN1954" s="65">
        <f t="shared" ref="AN1954:AT1954" si="82">$AU1954+$AB$7*SIN(AO1954)</f>
        <v>67.052779232198944</v>
      </c>
      <c r="AO1954" s="65">
        <f t="shared" si="82"/>
        <v>67.05259394301082</v>
      </c>
      <c r="AP1954" s="65">
        <f t="shared" si="82"/>
        <v>67.051877887934836</v>
      </c>
      <c r="AQ1954" s="65">
        <f t="shared" si="82"/>
        <v>67.049119608827638</v>
      </c>
      <c r="AR1954" s="65">
        <f t="shared" si="82"/>
        <v>67.038623548851945</v>
      </c>
      <c r="AS1954" s="65">
        <f t="shared" si="82"/>
        <v>67.000374142685772</v>
      </c>
      <c r="AT1954" s="65">
        <f t="shared" si="82"/>
        <v>66.877573609074801</v>
      </c>
      <c r="AU1954" s="65">
        <f>RADIANS($AB$9)+$AB$18*(F1954-AB$15)</f>
        <v>66.569889174778879</v>
      </c>
    </row>
    <row r="1955" spans="3:47">
      <c r="C1955" s="8"/>
      <c r="D1955" s="8"/>
      <c r="AA1955" s="65"/>
      <c r="AB1955" s="65"/>
      <c r="AC1955" s="65"/>
      <c r="AD1955" s="65"/>
      <c r="AE1955" s="65"/>
      <c r="AG1955" s="93"/>
      <c r="AN1955" s="65"/>
      <c r="AO1955" s="65"/>
      <c r="AP1955" s="65"/>
      <c r="AQ1955" s="65"/>
      <c r="AR1955" s="65"/>
      <c r="AS1955" s="65"/>
      <c r="AT1955" s="65"/>
      <c r="AU1955" s="65"/>
    </row>
    <row r="1956" spans="3:47">
      <c r="C1956" s="8"/>
      <c r="D1956" s="8"/>
      <c r="Z1956">
        <f>F1956</f>
        <v>0</v>
      </c>
      <c r="AA1956" s="65">
        <f>AB$3+AB$4*Z1956+AB$5*Z1956^2+AH1956</f>
        <v>4.669142388077206E-3</v>
      </c>
      <c r="AB1956" s="65">
        <f>IF(S1956&lt;&gt;0,G1956-AH1956, -9999)</f>
        <v>-9999</v>
      </c>
      <c r="AC1956" s="65">
        <f>+G1956-P1956</f>
        <v>0</v>
      </c>
      <c r="AD1956" s="65">
        <f>IF(S1956&lt;&gt;0,G1956-AA1956, -9999)</f>
        <v>-9999</v>
      </c>
      <c r="AE1956" s="65">
        <f>+(G1956-AA1956)^2*S1956</f>
        <v>0</v>
      </c>
      <c r="AF1956">
        <f>IF(S1956&lt;&gt;0,G1956-P1956, -9999)</f>
        <v>-9999</v>
      </c>
      <c r="AG1956" s="93"/>
      <c r="AH1956">
        <f>$AB$6*($AB$11/AI1956*AJ1956+$AB$12)</f>
        <v>1.6543851685977991E-3</v>
      </c>
      <c r="AI1956">
        <f>1+$AB$7*COS(AL1956)</f>
        <v>0.94396403000521223</v>
      </c>
      <c r="AJ1956">
        <f>SIN(AL1956+RADIANS($AB$9))</f>
        <v>-0.19415668109608594</v>
      </c>
      <c r="AK1956">
        <f>$AB$7*SIN(AL1956)</f>
        <v>0.54489640212896562</v>
      </c>
      <c r="AL1956">
        <f>2*ATAN(AM1956)</f>
        <v>-1.4683187265882154</v>
      </c>
      <c r="AM1956">
        <f>SQRT((1+$AB$7)/(1-$AB$7))*TAN(AN1956/2)</f>
        <v>-0.90243606203008675</v>
      </c>
      <c r="AN1956" s="65">
        <f t="shared" ref="AN1956:AT1956" si="83">$AU1956+$AB$7*SIN(AO1956)</f>
        <v>67.052779232198944</v>
      </c>
      <c r="AO1956" s="65">
        <f t="shared" si="83"/>
        <v>67.05259394301082</v>
      </c>
      <c r="AP1956" s="65">
        <f t="shared" si="83"/>
        <v>67.051877887934836</v>
      </c>
      <c r="AQ1956" s="65">
        <f t="shared" si="83"/>
        <v>67.049119608827638</v>
      </c>
      <c r="AR1956" s="65">
        <f t="shared" si="83"/>
        <v>67.038623548851945</v>
      </c>
      <c r="AS1956" s="65">
        <f t="shared" si="83"/>
        <v>67.000374142685772</v>
      </c>
      <c r="AT1956" s="65">
        <f t="shared" si="83"/>
        <v>66.877573609074801</v>
      </c>
      <c r="AU1956" s="65">
        <f>RADIANS($AB$9)+$AB$18*(F1956-AB$15)</f>
        <v>66.569889174778879</v>
      </c>
    </row>
    <row r="1957" spans="3:47">
      <c r="C1957" s="8"/>
      <c r="D1957" s="8"/>
      <c r="AA1957" s="65"/>
      <c r="AB1957" s="65"/>
      <c r="AC1957" s="65"/>
      <c r="AD1957" s="65"/>
      <c r="AE1957" s="65"/>
      <c r="AG1957" s="93"/>
      <c r="AN1957" s="65"/>
      <c r="AO1957" s="65"/>
      <c r="AP1957" s="65"/>
      <c r="AQ1957" s="65"/>
      <c r="AR1957" s="65"/>
      <c r="AS1957" s="65"/>
      <c r="AT1957" s="65"/>
      <c r="AU1957" s="65"/>
    </row>
    <row r="1958" spans="3:47">
      <c r="C1958" s="8"/>
      <c r="D1958" s="8"/>
      <c r="AA1958" s="65"/>
      <c r="AB1958" s="65"/>
      <c r="AC1958" s="65"/>
      <c r="AD1958" s="65"/>
      <c r="AE1958" s="65"/>
      <c r="AG1958" s="93"/>
      <c r="AN1958" s="65"/>
      <c r="AO1958" s="65"/>
      <c r="AP1958" s="65"/>
      <c r="AQ1958" s="65"/>
      <c r="AR1958" s="65"/>
      <c r="AS1958" s="65"/>
      <c r="AT1958" s="65"/>
      <c r="AU1958" s="65"/>
    </row>
    <row r="1959" spans="3:47">
      <c r="C1959" s="8"/>
      <c r="D1959" s="8"/>
      <c r="AA1959" s="65"/>
      <c r="AB1959" s="65"/>
      <c r="AC1959" s="65"/>
      <c r="AD1959" s="65"/>
      <c r="AE1959" s="65"/>
      <c r="AG1959" s="93"/>
      <c r="AN1959" s="65"/>
      <c r="AO1959" s="65"/>
      <c r="AP1959" s="65"/>
      <c r="AQ1959" s="65"/>
      <c r="AR1959" s="65"/>
      <c r="AS1959" s="65"/>
      <c r="AT1959" s="65"/>
      <c r="AU1959" s="65"/>
    </row>
    <row r="1960" spans="3:47">
      <c r="C1960" s="8"/>
      <c r="D1960" s="8"/>
      <c r="AA1960" s="65"/>
      <c r="AB1960" s="65"/>
      <c r="AC1960" s="65"/>
      <c r="AD1960" s="65"/>
      <c r="AE1960" s="65"/>
      <c r="AG1960" s="93"/>
      <c r="AN1960" s="65"/>
      <c r="AO1960" s="65"/>
      <c r="AP1960" s="65"/>
      <c r="AQ1960" s="65"/>
      <c r="AR1960" s="65"/>
      <c r="AS1960" s="65"/>
      <c r="AT1960" s="65"/>
      <c r="AU1960" s="65"/>
    </row>
    <row r="1961" spans="3:47">
      <c r="C1961" s="8"/>
      <c r="D1961" s="8"/>
      <c r="AA1961" s="65"/>
      <c r="AB1961" s="65"/>
      <c r="AC1961" s="65"/>
      <c r="AD1961" s="65"/>
      <c r="AE1961" s="65"/>
      <c r="AG1961" s="93"/>
      <c r="AN1961" s="65"/>
      <c r="AO1961" s="65"/>
      <c r="AP1961" s="65"/>
      <c r="AQ1961" s="65"/>
      <c r="AR1961" s="65"/>
      <c r="AS1961" s="65"/>
      <c r="AT1961" s="65"/>
      <c r="AU1961" s="65"/>
    </row>
    <row r="1962" spans="3:47">
      <c r="C1962" s="8"/>
      <c r="D1962" s="8"/>
      <c r="AA1962" s="65"/>
      <c r="AB1962" s="65"/>
      <c r="AC1962" s="65"/>
      <c r="AD1962" s="65"/>
      <c r="AE1962" s="65"/>
      <c r="AG1962" s="93"/>
      <c r="AN1962" s="65"/>
      <c r="AO1962" s="65"/>
      <c r="AP1962" s="65"/>
      <c r="AQ1962" s="65"/>
      <c r="AR1962" s="65"/>
      <c r="AS1962" s="65"/>
      <c r="AT1962" s="65"/>
      <c r="AU1962" s="65"/>
    </row>
    <row r="1963" spans="3:47">
      <c r="C1963" s="8"/>
      <c r="D1963" s="8"/>
      <c r="AA1963" s="65"/>
      <c r="AB1963" s="65"/>
      <c r="AC1963" s="65"/>
      <c r="AD1963" s="65"/>
      <c r="AE1963" s="65"/>
      <c r="AG1963" s="93"/>
      <c r="AN1963" s="65"/>
      <c r="AO1963" s="65"/>
      <c r="AP1963" s="65"/>
      <c r="AQ1963" s="65"/>
      <c r="AR1963" s="65"/>
      <c r="AS1963" s="65"/>
      <c r="AT1963" s="65"/>
      <c r="AU1963" s="65"/>
    </row>
    <row r="1964" spans="3:47">
      <c r="C1964" s="8"/>
      <c r="D1964" s="8"/>
      <c r="AA1964" s="65"/>
      <c r="AB1964" s="65"/>
      <c r="AC1964" s="65"/>
      <c r="AD1964" s="65"/>
      <c r="AE1964" s="65"/>
      <c r="AG1964" s="93"/>
      <c r="AN1964" s="65"/>
      <c r="AO1964" s="65"/>
      <c r="AP1964" s="65"/>
      <c r="AQ1964" s="65"/>
      <c r="AR1964" s="65"/>
      <c r="AS1964" s="65"/>
      <c r="AT1964" s="65"/>
      <c r="AU1964" s="65"/>
    </row>
    <row r="1965" spans="3:47">
      <c r="C1965" s="8"/>
      <c r="D1965" s="8"/>
      <c r="AA1965" s="65"/>
      <c r="AB1965" s="65"/>
      <c r="AC1965" s="65"/>
      <c r="AD1965" s="65"/>
      <c r="AE1965" s="65"/>
      <c r="AG1965" s="93"/>
      <c r="AN1965" s="65"/>
      <c r="AO1965" s="65"/>
      <c r="AP1965" s="65"/>
      <c r="AQ1965" s="65"/>
      <c r="AR1965" s="65"/>
      <c r="AS1965" s="65"/>
      <c r="AT1965" s="65"/>
      <c r="AU1965" s="65"/>
    </row>
    <row r="1966" spans="3:47">
      <c r="C1966" s="8"/>
      <c r="D1966" s="8"/>
      <c r="AA1966" s="65"/>
      <c r="AB1966" s="65"/>
      <c r="AC1966" s="65"/>
      <c r="AD1966" s="65"/>
      <c r="AE1966" s="65"/>
      <c r="AG1966" s="93"/>
      <c r="AN1966" s="65"/>
      <c r="AO1966" s="65"/>
      <c r="AP1966" s="65"/>
      <c r="AQ1966" s="65"/>
      <c r="AR1966" s="65"/>
      <c r="AS1966" s="65"/>
      <c r="AT1966" s="65"/>
      <c r="AU1966" s="65"/>
    </row>
    <row r="1967" spans="3:47">
      <c r="C1967" s="8"/>
      <c r="D1967" s="8"/>
      <c r="AA1967" s="65"/>
      <c r="AB1967" s="65"/>
      <c r="AC1967" s="65"/>
      <c r="AD1967" s="65"/>
      <c r="AE1967" s="65"/>
      <c r="AG1967" s="93"/>
      <c r="AN1967" s="65"/>
      <c r="AO1967" s="65"/>
      <c r="AP1967" s="65"/>
      <c r="AQ1967" s="65"/>
      <c r="AR1967" s="65"/>
      <c r="AS1967" s="65"/>
      <c r="AT1967" s="65"/>
      <c r="AU1967" s="65"/>
    </row>
    <row r="1968" spans="3:47">
      <c r="C1968" s="8"/>
      <c r="D1968" s="8"/>
      <c r="AA1968" s="65"/>
      <c r="AB1968" s="65"/>
      <c r="AC1968" s="65"/>
      <c r="AD1968" s="65"/>
      <c r="AE1968" s="65"/>
      <c r="AG1968" s="93"/>
      <c r="AN1968" s="65"/>
      <c r="AO1968" s="65"/>
      <c r="AP1968" s="65"/>
      <c r="AQ1968" s="65"/>
      <c r="AR1968" s="65"/>
      <c r="AS1968" s="65"/>
      <c r="AT1968" s="65"/>
      <c r="AU1968" s="65"/>
    </row>
    <row r="1969" spans="3:47">
      <c r="C1969" s="8"/>
      <c r="D1969" s="8"/>
      <c r="AA1969" s="65"/>
      <c r="AB1969" s="65"/>
      <c r="AC1969" s="65"/>
      <c r="AD1969" s="65"/>
      <c r="AE1969" s="65"/>
      <c r="AG1969" s="93"/>
      <c r="AN1969" s="65"/>
      <c r="AO1969" s="65"/>
      <c r="AP1969" s="65"/>
      <c r="AQ1969" s="65"/>
      <c r="AR1969" s="65"/>
      <c r="AS1969" s="65"/>
      <c r="AT1969" s="65"/>
      <c r="AU1969" s="65"/>
    </row>
    <row r="1970" spans="3:47">
      <c r="C1970" s="8"/>
      <c r="D1970" s="8"/>
      <c r="AA1970" s="65"/>
      <c r="AB1970" s="65"/>
      <c r="AC1970" s="65"/>
      <c r="AD1970" s="65"/>
      <c r="AE1970" s="65"/>
      <c r="AG1970" s="93"/>
      <c r="AN1970" s="65"/>
      <c r="AO1970" s="65"/>
      <c r="AP1970" s="65"/>
      <c r="AQ1970" s="65"/>
      <c r="AR1970" s="65"/>
      <c r="AS1970" s="65"/>
      <c r="AT1970" s="65"/>
      <c r="AU1970" s="65"/>
    </row>
    <row r="1971" spans="3:47">
      <c r="C1971" s="8"/>
      <c r="D1971" s="8"/>
      <c r="AA1971" s="65"/>
      <c r="AB1971" s="65"/>
      <c r="AC1971" s="65"/>
      <c r="AD1971" s="65"/>
      <c r="AE1971" s="65"/>
      <c r="AG1971" s="93"/>
      <c r="AN1971" s="65"/>
      <c r="AO1971" s="65"/>
      <c r="AP1971" s="65"/>
      <c r="AQ1971" s="65"/>
      <c r="AR1971" s="65"/>
      <c r="AS1971" s="65"/>
      <c r="AT1971" s="65"/>
      <c r="AU1971" s="65"/>
    </row>
    <row r="1972" spans="3:47">
      <c r="C1972" s="8"/>
      <c r="D1972" s="8"/>
      <c r="AA1972" s="65"/>
      <c r="AB1972" s="65"/>
      <c r="AC1972" s="65"/>
      <c r="AD1972" s="65"/>
      <c r="AE1972" s="65"/>
      <c r="AG1972" s="93"/>
      <c r="AN1972" s="65"/>
      <c r="AO1972" s="65"/>
      <c r="AP1972" s="65"/>
      <c r="AQ1972" s="65"/>
      <c r="AR1972" s="65"/>
      <c r="AS1972" s="65"/>
      <c r="AT1972" s="65"/>
      <c r="AU1972" s="65"/>
    </row>
    <row r="1973" spans="3:47">
      <c r="C1973" s="8"/>
      <c r="D1973" s="8"/>
      <c r="AA1973" s="65"/>
      <c r="AB1973" s="65"/>
      <c r="AC1973" s="65"/>
      <c r="AD1973" s="65"/>
      <c r="AE1973" s="65"/>
      <c r="AG1973" s="93"/>
      <c r="AN1973" s="65"/>
      <c r="AO1973" s="65"/>
      <c r="AP1973" s="65"/>
      <c r="AQ1973" s="65"/>
      <c r="AR1973" s="65"/>
      <c r="AS1973" s="65"/>
      <c r="AT1973" s="65"/>
      <c r="AU1973" s="65"/>
    </row>
    <row r="1974" spans="3:47">
      <c r="C1974" s="8"/>
      <c r="D1974" s="8"/>
      <c r="AA1974" s="65"/>
      <c r="AB1974" s="65"/>
      <c r="AC1974" s="65"/>
      <c r="AD1974" s="65"/>
      <c r="AE1974" s="65"/>
      <c r="AG1974" s="93"/>
      <c r="AN1974" s="65"/>
      <c r="AO1974" s="65"/>
      <c r="AP1974" s="65"/>
      <c r="AQ1974" s="65"/>
      <c r="AR1974" s="65"/>
      <c r="AS1974" s="65"/>
      <c r="AT1974" s="65"/>
      <c r="AU1974" s="65"/>
    </row>
    <row r="1975" spans="3:47">
      <c r="C1975" s="8"/>
      <c r="D1975" s="8"/>
      <c r="AA1975" s="65"/>
      <c r="AB1975" s="65"/>
      <c r="AC1975" s="65"/>
      <c r="AD1975" s="65"/>
      <c r="AE1975" s="65"/>
      <c r="AG1975" s="93"/>
      <c r="AN1975" s="65"/>
      <c r="AO1975" s="65"/>
      <c r="AP1975" s="65"/>
      <c r="AQ1975" s="65"/>
      <c r="AR1975" s="65"/>
      <c r="AS1975" s="65"/>
      <c r="AT1975" s="65"/>
      <c r="AU1975" s="65"/>
    </row>
    <row r="1976" spans="3:47">
      <c r="C1976" s="8"/>
      <c r="D1976" s="8"/>
      <c r="AA1976" s="65"/>
      <c r="AB1976" s="65"/>
      <c r="AC1976" s="65"/>
      <c r="AD1976" s="65"/>
      <c r="AE1976" s="65"/>
      <c r="AG1976" s="93"/>
      <c r="AN1976" s="65"/>
      <c r="AO1976" s="65"/>
      <c r="AP1976" s="65"/>
      <c r="AQ1976" s="65"/>
      <c r="AR1976" s="65"/>
      <c r="AS1976" s="65"/>
      <c r="AT1976" s="65"/>
      <c r="AU1976" s="65"/>
    </row>
    <row r="1977" spans="3:47">
      <c r="C1977" s="8"/>
      <c r="D1977" s="8"/>
      <c r="AA1977" s="65"/>
      <c r="AB1977" s="65"/>
      <c r="AC1977" s="65"/>
      <c r="AD1977" s="65"/>
      <c r="AE1977" s="65"/>
      <c r="AG1977" s="93"/>
      <c r="AN1977" s="65"/>
      <c r="AO1977" s="65"/>
      <c r="AP1977" s="65"/>
      <c r="AQ1977" s="65"/>
      <c r="AR1977" s="65"/>
      <c r="AS1977" s="65"/>
      <c r="AT1977" s="65"/>
      <c r="AU1977" s="65"/>
    </row>
    <row r="1978" spans="3:47">
      <c r="C1978" s="8"/>
      <c r="D1978" s="8"/>
      <c r="AA1978" s="65"/>
      <c r="AB1978" s="65"/>
      <c r="AC1978" s="65"/>
      <c r="AD1978" s="65"/>
      <c r="AE1978" s="65"/>
      <c r="AG1978" s="93"/>
      <c r="AN1978" s="65"/>
      <c r="AO1978" s="65"/>
      <c r="AP1978" s="65"/>
      <c r="AQ1978" s="65"/>
      <c r="AR1978" s="65"/>
      <c r="AS1978" s="65"/>
      <c r="AT1978" s="65"/>
      <c r="AU1978" s="65"/>
    </row>
    <row r="1979" spans="3:47">
      <c r="C1979" s="8"/>
      <c r="D1979" s="8"/>
      <c r="AA1979" s="65"/>
      <c r="AB1979" s="65"/>
      <c r="AC1979" s="65"/>
      <c r="AD1979" s="65"/>
      <c r="AE1979" s="65"/>
      <c r="AG1979" s="93"/>
      <c r="AN1979" s="65"/>
      <c r="AO1979" s="65"/>
      <c r="AP1979" s="65"/>
      <c r="AQ1979" s="65"/>
      <c r="AR1979" s="65"/>
      <c r="AS1979" s="65"/>
      <c r="AT1979" s="65"/>
      <c r="AU1979" s="65"/>
    </row>
    <row r="1980" spans="3:47">
      <c r="C1980" s="8"/>
      <c r="D1980" s="8"/>
      <c r="AA1980" s="65"/>
      <c r="AB1980" s="65"/>
      <c r="AC1980" s="65"/>
      <c r="AD1980" s="65"/>
      <c r="AE1980" s="65"/>
      <c r="AG1980" s="93"/>
      <c r="AN1980" s="65"/>
      <c r="AO1980" s="65"/>
      <c r="AP1980" s="65"/>
      <c r="AQ1980" s="65"/>
      <c r="AR1980" s="65"/>
      <c r="AS1980" s="65"/>
      <c r="AT1980" s="65"/>
      <c r="AU1980" s="65"/>
    </row>
    <row r="1981" spans="3:47">
      <c r="C1981" s="8"/>
      <c r="D1981" s="8"/>
      <c r="AA1981" s="65"/>
      <c r="AB1981" s="65"/>
      <c r="AC1981" s="65"/>
      <c r="AD1981" s="65"/>
      <c r="AE1981" s="65"/>
      <c r="AG1981" s="93"/>
      <c r="AN1981" s="65"/>
      <c r="AO1981" s="65"/>
      <c r="AP1981" s="65"/>
      <c r="AQ1981" s="65"/>
      <c r="AR1981" s="65"/>
      <c r="AS1981" s="65"/>
      <c r="AT1981" s="65"/>
      <c r="AU1981" s="65"/>
    </row>
    <row r="1982" spans="3:47">
      <c r="C1982" s="8"/>
      <c r="D1982" s="8"/>
      <c r="AA1982" s="65"/>
      <c r="AB1982" s="65"/>
      <c r="AC1982" s="65"/>
      <c r="AD1982" s="65"/>
      <c r="AE1982" s="65"/>
      <c r="AG1982" s="93"/>
      <c r="AN1982" s="65"/>
      <c r="AO1982" s="65"/>
      <c r="AP1982" s="65"/>
      <c r="AQ1982" s="65"/>
      <c r="AR1982" s="65"/>
      <c r="AS1982" s="65"/>
      <c r="AT1982" s="65"/>
      <c r="AU1982" s="65"/>
    </row>
    <row r="1983" spans="3:47">
      <c r="C1983" s="8"/>
      <c r="D1983" s="8"/>
      <c r="AA1983" s="65"/>
      <c r="AB1983" s="65"/>
      <c r="AC1983" s="65"/>
      <c r="AD1983" s="65"/>
      <c r="AE1983" s="65"/>
      <c r="AG1983" s="93"/>
      <c r="AN1983" s="65"/>
      <c r="AO1983" s="65"/>
      <c r="AP1983" s="65"/>
      <c r="AQ1983" s="65"/>
      <c r="AR1983" s="65"/>
      <c r="AS1983" s="65"/>
      <c r="AT1983" s="65"/>
      <c r="AU1983" s="65"/>
    </row>
    <row r="1984" spans="3:47">
      <c r="C1984" s="8"/>
      <c r="D1984" s="8"/>
      <c r="AA1984" s="65"/>
      <c r="AB1984" s="65"/>
      <c r="AC1984" s="65"/>
      <c r="AD1984" s="65"/>
      <c r="AE1984" s="65"/>
      <c r="AG1984" s="93"/>
      <c r="AN1984" s="65"/>
      <c r="AO1984" s="65"/>
      <c r="AP1984" s="65"/>
      <c r="AQ1984" s="65"/>
      <c r="AR1984" s="65"/>
      <c r="AS1984" s="65"/>
      <c r="AT1984" s="65"/>
      <c r="AU1984" s="65"/>
    </row>
    <row r="1985" spans="3:47">
      <c r="C1985" s="8"/>
      <c r="D1985" s="8"/>
      <c r="AA1985" s="65"/>
      <c r="AB1985" s="65"/>
      <c r="AC1985" s="65"/>
      <c r="AD1985" s="65"/>
      <c r="AE1985" s="65"/>
      <c r="AG1985" s="93"/>
      <c r="AN1985" s="65"/>
      <c r="AO1985" s="65"/>
      <c r="AP1985" s="65"/>
      <c r="AQ1985" s="65"/>
      <c r="AR1985" s="65"/>
      <c r="AS1985" s="65"/>
      <c r="AT1985" s="65"/>
      <c r="AU1985" s="65"/>
    </row>
    <row r="1986" spans="3:47">
      <c r="C1986" s="8"/>
      <c r="D1986" s="8"/>
      <c r="AA1986" s="65"/>
      <c r="AB1986" s="65"/>
      <c r="AC1986" s="65"/>
      <c r="AD1986" s="65"/>
      <c r="AE1986" s="65"/>
      <c r="AG1986" s="93"/>
      <c r="AN1986" s="65"/>
      <c r="AO1986" s="65"/>
      <c r="AP1986" s="65"/>
      <c r="AQ1986" s="65"/>
      <c r="AR1986" s="65"/>
      <c r="AS1986" s="65"/>
      <c r="AT1986" s="65"/>
      <c r="AU1986" s="65"/>
    </row>
    <row r="1987" spans="3:47">
      <c r="C1987" s="8"/>
      <c r="D1987" s="8"/>
      <c r="AA1987" s="65"/>
      <c r="AB1987" s="65"/>
      <c r="AC1987" s="65"/>
      <c r="AD1987" s="65"/>
      <c r="AE1987" s="65"/>
      <c r="AG1987" s="93"/>
      <c r="AN1987" s="65"/>
      <c r="AO1987" s="65"/>
      <c r="AP1987" s="65"/>
      <c r="AQ1987" s="65"/>
      <c r="AR1987" s="65"/>
      <c r="AS1987" s="65"/>
      <c r="AT1987" s="65"/>
      <c r="AU1987" s="65"/>
    </row>
    <row r="1988" spans="3:47">
      <c r="C1988" s="8"/>
      <c r="D1988" s="8"/>
      <c r="AA1988" s="65"/>
      <c r="AB1988" s="65"/>
      <c r="AC1988" s="65"/>
      <c r="AD1988" s="65"/>
      <c r="AE1988" s="65"/>
      <c r="AG1988" s="93"/>
      <c r="AN1988" s="65"/>
      <c r="AO1988" s="65"/>
      <c r="AP1988" s="65"/>
      <c r="AQ1988" s="65"/>
      <c r="AR1988" s="65"/>
      <c r="AS1988" s="65"/>
      <c r="AT1988" s="65"/>
      <c r="AU1988" s="65"/>
    </row>
    <row r="1989" spans="3:47">
      <c r="C1989" s="8"/>
      <c r="D1989" s="8"/>
      <c r="AA1989" s="65"/>
      <c r="AB1989" s="65"/>
      <c r="AC1989" s="65"/>
      <c r="AD1989" s="65"/>
      <c r="AE1989" s="65"/>
      <c r="AG1989" s="93"/>
      <c r="AN1989" s="65"/>
      <c r="AO1989" s="65"/>
      <c r="AP1989" s="65"/>
      <c r="AQ1989" s="65"/>
      <c r="AR1989" s="65"/>
      <c r="AS1989" s="65"/>
      <c r="AT1989" s="65"/>
      <c r="AU1989" s="65"/>
    </row>
    <row r="1990" spans="3:47">
      <c r="C1990" s="8"/>
      <c r="D1990" s="8"/>
      <c r="AA1990" s="65"/>
      <c r="AB1990" s="65"/>
      <c r="AC1990" s="65"/>
      <c r="AD1990" s="65"/>
      <c r="AE1990" s="65"/>
      <c r="AG1990" s="93"/>
      <c r="AN1990" s="65"/>
      <c r="AO1990" s="65"/>
      <c r="AP1990" s="65"/>
      <c r="AQ1990" s="65"/>
      <c r="AR1990" s="65"/>
      <c r="AS1990" s="65"/>
      <c r="AT1990" s="65"/>
      <c r="AU1990" s="65"/>
    </row>
    <row r="1991" spans="3:47">
      <c r="C1991" s="8"/>
      <c r="D1991" s="8"/>
      <c r="AA1991" s="65"/>
      <c r="AB1991" s="65"/>
      <c r="AC1991" s="65"/>
      <c r="AD1991" s="65"/>
      <c r="AE1991" s="65"/>
      <c r="AG1991" s="93"/>
      <c r="AN1991" s="65"/>
      <c r="AO1991" s="65"/>
      <c r="AP1991" s="65"/>
      <c r="AQ1991" s="65"/>
      <c r="AR1991" s="65"/>
      <c r="AS1991" s="65"/>
      <c r="AT1991" s="65"/>
      <c r="AU1991" s="65"/>
    </row>
    <row r="1992" spans="3:47">
      <c r="C1992" s="8"/>
      <c r="D1992" s="8"/>
      <c r="AA1992" s="65"/>
      <c r="AB1992" s="65"/>
      <c r="AC1992" s="65"/>
      <c r="AD1992" s="65"/>
      <c r="AE1992" s="65"/>
      <c r="AG1992" s="93"/>
      <c r="AN1992" s="65"/>
      <c r="AO1992" s="65"/>
      <c r="AP1992" s="65"/>
      <c r="AQ1992" s="65"/>
      <c r="AR1992" s="65"/>
      <c r="AS1992" s="65"/>
      <c r="AT1992" s="65"/>
      <c r="AU1992" s="65"/>
    </row>
    <row r="1993" spans="3:47">
      <c r="C1993" s="8"/>
      <c r="D1993" s="8"/>
      <c r="AA1993" s="65"/>
      <c r="AB1993" s="65"/>
      <c r="AC1993" s="65"/>
      <c r="AD1993" s="65"/>
      <c r="AE1993" s="65"/>
      <c r="AG1993" s="93"/>
      <c r="AN1993" s="65"/>
      <c r="AO1993" s="65"/>
      <c r="AP1993" s="65"/>
      <c r="AQ1993" s="65"/>
      <c r="AR1993" s="65"/>
      <c r="AS1993" s="65"/>
      <c r="AT1993" s="65"/>
      <c r="AU1993" s="65"/>
    </row>
    <row r="1994" spans="3:47">
      <c r="C1994" s="8"/>
      <c r="D1994" s="8"/>
      <c r="AA1994" s="65"/>
      <c r="AB1994" s="65"/>
      <c r="AC1994" s="65"/>
      <c r="AD1994" s="65"/>
      <c r="AE1994" s="65"/>
      <c r="AG1994" s="93"/>
      <c r="AN1994" s="65"/>
      <c r="AO1994" s="65"/>
      <c r="AP1994" s="65"/>
      <c r="AQ1994" s="65"/>
      <c r="AR1994" s="65"/>
      <c r="AS1994" s="65"/>
      <c r="AT1994" s="65"/>
      <c r="AU1994" s="65"/>
    </row>
    <row r="1995" spans="3:47">
      <c r="C1995" s="8"/>
      <c r="D1995" s="8"/>
      <c r="AA1995" s="65"/>
      <c r="AB1995" s="65"/>
      <c r="AC1995" s="65"/>
      <c r="AD1995" s="65"/>
      <c r="AE1995" s="65"/>
      <c r="AG1995" s="93"/>
      <c r="AN1995" s="65"/>
      <c r="AO1995" s="65"/>
      <c r="AP1995" s="65"/>
      <c r="AQ1995" s="65"/>
      <c r="AR1995" s="65"/>
      <c r="AS1995" s="65"/>
      <c r="AT1995" s="65"/>
      <c r="AU1995" s="65"/>
    </row>
    <row r="1996" spans="3:47">
      <c r="C1996" s="8"/>
      <c r="D1996" s="8"/>
      <c r="AA1996" s="65"/>
      <c r="AB1996" s="65"/>
      <c r="AC1996" s="65"/>
      <c r="AD1996" s="65"/>
      <c r="AE1996" s="65"/>
      <c r="AG1996" s="93"/>
      <c r="AN1996" s="65"/>
      <c r="AO1996" s="65"/>
      <c r="AP1996" s="65"/>
      <c r="AQ1996" s="65"/>
      <c r="AR1996" s="65"/>
      <c r="AS1996" s="65"/>
      <c r="AT1996" s="65"/>
      <c r="AU1996" s="65"/>
    </row>
    <row r="1997" spans="3:47">
      <c r="C1997" s="8"/>
      <c r="D1997" s="8"/>
      <c r="AA1997" s="65"/>
      <c r="AB1997" s="65"/>
      <c r="AC1997" s="65"/>
      <c r="AD1997" s="65"/>
      <c r="AE1997" s="65"/>
      <c r="AG1997" s="93"/>
      <c r="AN1997" s="65"/>
      <c r="AO1997" s="65"/>
      <c r="AP1997" s="65"/>
      <c r="AQ1997" s="65"/>
      <c r="AR1997" s="65"/>
      <c r="AS1997" s="65"/>
      <c r="AT1997" s="65"/>
      <c r="AU1997" s="65"/>
    </row>
    <row r="1998" spans="3:47">
      <c r="C1998" s="8"/>
      <c r="D1998" s="8"/>
      <c r="AA1998" s="65"/>
      <c r="AB1998" s="65"/>
      <c r="AC1998" s="65"/>
      <c r="AD1998" s="65"/>
      <c r="AE1998" s="65"/>
      <c r="AG1998" s="93"/>
      <c r="AN1998" s="65"/>
      <c r="AO1998" s="65"/>
      <c r="AP1998" s="65"/>
      <c r="AQ1998" s="65"/>
      <c r="AR1998" s="65"/>
      <c r="AS1998" s="65"/>
      <c r="AT1998" s="65"/>
      <c r="AU1998" s="65"/>
    </row>
    <row r="1999" spans="3:47">
      <c r="C1999" s="8"/>
      <c r="D1999" s="8"/>
      <c r="AA1999" s="65"/>
      <c r="AB1999" s="65"/>
      <c r="AC1999" s="65"/>
      <c r="AD1999" s="65"/>
      <c r="AE1999" s="65"/>
      <c r="AG1999" s="93"/>
      <c r="AN1999" s="65"/>
      <c r="AO1999" s="65"/>
      <c r="AP1999" s="65"/>
      <c r="AQ1999" s="65"/>
      <c r="AR1999" s="65"/>
      <c r="AS1999" s="65"/>
      <c r="AT1999" s="65"/>
      <c r="AU1999" s="65"/>
    </row>
    <row r="2000" spans="3:47">
      <c r="C2000" s="8"/>
      <c r="D2000" s="8"/>
      <c r="AA2000" s="65"/>
      <c r="AB2000" s="65"/>
      <c r="AC2000" s="65"/>
      <c r="AD2000" s="65"/>
      <c r="AE2000" s="65"/>
      <c r="AG2000" s="93"/>
      <c r="AN2000" s="65"/>
      <c r="AO2000" s="65"/>
      <c r="AP2000" s="65"/>
      <c r="AQ2000" s="65"/>
      <c r="AR2000" s="65"/>
      <c r="AS2000" s="65"/>
      <c r="AT2000" s="65"/>
      <c r="AU2000" s="65"/>
    </row>
    <row r="2001" spans="3:47">
      <c r="C2001" s="8"/>
      <c r="D2001" s="8"/>
      <c r="AA2001" s="65"/>
      <c r="AB2001" s="65"/>
      <c r="AC2001" s="65"/>
      <c r="AD2001" s="65"/>
      <c r="AE2001" s="65"/>
      <c r="AG2001" s="93"/>
      <c r="AN2001" s="65"/>
      <c r="AO2001" s="65"/>
      <c r="AP2001" s="65"/>
      <c r="AQ2001" s="65"/>
      <c r="AR2001" s="65"/>
      <c r="AS2001" s="65"/>
      <c r="AT2001" s="65"/>
      <c r="AU2001" s="65"/>
    </row>
    <row r="2002" spans="3:47">
      <c r="C2002" s="8"/>
      <c r="D2002" s="8"/>
      <c r="AA2002" s="65"/>
      <c r="AB2002" s="65"/>
      <c r="AC2002" s="65"/>
      <c r="AD2002" s="65"/>
      <c r="AE2002" s="65"/>
      <c r="AG2002" s="93"/>
      <c r="AN2002" s="65"/>
      <c r="AO2002" s="65"/>
      <c r="AP2002" s="65"/>
      <c r="AQ2002" s="65"/>
      <c r="AR2002" s="65"/>
      <c r="AS2002" s="65"/>
      <c r="AT2002" s="65"/>
      <c r="AU2002" s="65"/>
    </row>
    <row r="2003" spans="3:47">
      <c r="C2003" s="8"/>
      <c r="D2003" s="8"/>
      <c r="AA2003" s="65"/>
      <c r="AB2003" s="65"/>
      <c r="AC2003" s="65"/>
      <c r="AD2003" s="65"/>
      <c r="AE2003" s="65"/>
      <c r="AG2003" s="93"/>
      <c r="AN2003" s="65"/>
      <c r="AO2003" s="65"/>
      <c r="AP2003" s="65"/>
      <c r="AQ2003" s="65"/>
      <c r="AR2003" s="65"/>
      <c r="AS2003" s="65"/>
      <c r="AT2003" s="65"/>
      <c r="AU2003" s="65"/>
    </row>
    <row r="2004" spans="3:47">
      <c r="C2004" s="8"/>
      <c r="D2004" s="8"/>
      <c r="AA2004" s="65"/>
      <c r="AB2004" s="65"/>
      <c r="AC2004" s="65"/>
      <c r="AD2004" s="65"/>
      <c r="AE2004" s="65"/>
      <c r="AG2004" s="93"/>
      <c r="AN2004" s="65"/>
      <c r="AO2004" s="65"/>
      <c r="AP2004" s="65"/>
      <c r="AQ2004" s="65"/>
      <c r="AR2004" s="65"/>
      <c r="AS2004" s="65"/>
      <c r="AT2004" s="65"/>
      <c r="AU2004" s="65"/>
    </row>
    <row r="2005" spans="3:47">
      <c r="C2005" s="8"/>
      <c r="D2005" s="8"/>
      <c r="AA2005" s="65"/>
      <c r="AB2005" s="65"/>
      <c r="AC2005" s="65"/>
      <c r="AD2005" s="65"/>
      <c r="AE2005" s="65"/>
      <c r="AG2005" s="93"/>
      <c r="AN2005" s="65"/>
      <c r="AO2005" s="65"/>
      <c r="AP2005" s="65"/>
      <c r="AQ2005" s="65"/>
      <c r="AR2005" s="65"/>
      <c r="AS2005" s="65"/>
      <c r="AT2005" s="65"/>
      <c r="AU2005" s="65"/>
    </row>
    <row r="2006" spans="3:47">
      <c r="C2006" s="8"/>
      <c r="D2006" s="8"/>
      <c r="AA2006" s="65"/>
      <c r="AB2006" s="65"/>
      <c r="AC2006" s="65"/>
      <c r="AD2006" s="65"/>
      <c r="AE2006" s="65"/>
      <c r="AG2006" s="93"/>
      <c r="AN2006" s="65"/>
      <c r="AO2006" s="65"/>
      <c r="AP2006" s="65"/>
      <c r="AQ2006" s="65"/>
      <c r="AR2006" s="65"/>
      <c r="AS2006" s="65"/>
      <c r="AT2006" s="65"/>
      <c r="AU2006" s="65"/>
    </row>
    <row r="2007" spans="3:47">
      <c r="C2007" s="8"/>
      <c r="D2007" s="8"/>
      <c r="AA2007" s="65"/>
      <c r="AB2007" s="65"/>
      <c r="AC2007" s="65"/>
      <c r="AD2007" s="65"/>
      <c r="AE2007" s="65"/>
      <c r="AG2007" s="93"/>
      <c r="AN2007" s="65"/>
      <c r="AO2007" s="65"/>
      <c r="AP2007" s="65"/>
      <c r="AQ2007" s="65"/>
      <c r="AR2007" s="65"/>
      <c r="AS2007" s="65"/>
      <c r="AT2007" s="65"/>
      <c r="AU2007" s="65"/>
    </row>
    <row r="2008" spans="3:47">
      <c r="C2008" s="8"/>
      <c r="D2008" s="8"/>
      <c r="AA2008" s="65"/>
      <c r="AB2008" s="65"/>
      <c r="AC2008" s="65"/>
      <c r="AD2008" s="65"/>
      <c r="AE2008" s="65"/>
      <c r="AG2008" s="93"/>
      <c r="AN2008" s="65"/>
      <c r="AO2008" s="65"/>
      <c r="AP2008" s="65"/>
      <c r="AQ2008" s="65"/>
      <c r="AR2008" s="65"/>
      <c r="AS2008" s="65"/>
      <c r="AT2008" s="65"/>
      <c r="AU2008" s="65"/>
    </row>
    <row r="2009" spans="3:47">
      <c r="C2009" s="8"/>
      <c r="D2009" s="8"/>
      <c r="AA2009" s="65"/>
      <c r="AB2009" s="65"/>
      <c r="AC2009" s="65"/>
      <c r="AD2009" s="65"/>
      <c r="AE2009" s="65"/>
      <c r="AG2009" s="93"/>
      <c r="AN2009" s="65"/>
      <c r="AO2009" s="65"/>
      <c r="AP2009" s="65"/>
      <c r="AQ2009" s="65"/>
      <c r="AR2009" s="65"/>
      <c r="AS2009" s="65"/>
      <c r="AT2009" s="65"/>
      <c r="AU2009" s="65"/>
    </row>
    <row r="2010" spans="3:47">
      <c r="C2010" s="8"/>
      <c r="D2010" s="8"/>
      <c r="AA2010" s="65"/>
      <c r="AB2010" s="65"/>
      <c r="AC2010" s="65"/>
      <c r="AD2010" s="65"/>
      <c r="AE2010" s="65"/>
      <c r="AG2010" s="93"/>
      <c r="AN2010" s="65"/>
      <c r="AO2010" s="65"/>
      <c r="AP2010" s="65"/>
      <c r="AQ2010" s="65"/>
      <c r="AR2010" s="65"/>
      <c r="AS2010" s="65"/>
      <c r="AT2010" s="65"/>
      <c r="AU2010" s="65"/>
    </row>
    <row r="2011" spans="3:47">
      <c r="C2011" s="8"/>
      <c r="D2011" s="8"/>
      <c r="AA2011" s="65"/>
      <c r="AB2011" s="65"/>
      <c r="AC2011" s="65"/>
      <c r="AD2011" s="65"/>
      <c r="AE2011" s="65"/>
      <c r="AG2011" s="93"/>
      <c r="AN2011" s="65"/>
      <c r="AO2011" s="65"/>
      <c r="AP2011" s="65"/>
      <c r="AQ2011" s="65"/>
      <c r="AR2011" s="65"/>
      <c r="AS2011" s="65"/>
      <c r="AT2011" s="65"/>
      <c r="AU2011" s="65"/>
    </row>
    <row r="2012" spans="3:47">
      <c r="C2012" s="8"/>
      <c r="D2012" s="8"/>
      <c r="AA2012" s="65"/>
      <c r="AB2012" s="65"/>
      <c r="AC2012" s="65"/>
      <c r="AD2012" s="65"/>
      <c r="AE2012" s="65"/>
      <c r="AG2012" s="93"/>
      <c r="AN2012" s="65"/>
      <c r="AO2012" s="65"/>
      <c r="AP2012" s="65"/>
      <c r="AQ2012" s="65"/>
      <c r="AR2012" s="65"/>
      <c r="AS2012" s="65"/>
      <c r="AT2012" s="65"/>
      <c r="AU2012" s="65"/>
    </row>
    <row r="2013" spans="3:47">
      <c r="C2013" s="8"/>
      <c r="D2013" s="8"/>
      <c r="AA2013" s="65"/>
      <c r="AB2013" s="65"/>
      <c r="AC2013" s="65"/>
      <c r="AD2013" s="65"/>
      <c r="AE2013" s="65"/>
      <c r="AG2013" s="93"/>
      <c r="AN2013" s="65"/>
      <c r="AO2013" s="65"/>
      <c r="AP2013" s="65"/>
      <c r="AQ2013" s="65"/>
      <c r="AR2013" s="65"/>
      <c r="AS2013" s="65"/>
      <c r="AT2013" s="65"/>
      <c r="AU2013" s="65"/>
    </row>
    <row r="2014" spans="3:47">
      <c r="C2014" s="8"/>
      <c r="D2014" s="8"/>
      <c r="AA2014" s="65"/>
      <c r="AB2014" s="65"/>
      <c r="AC2014" s="65"/>
      <c r="AD2014" s="65"/>
      <c r="AE2014" s="65"/>
      <c r="AG2014" s="93"/>
      <c r="AN2014" s="65"/>
      <c r="AO2014" s="65"/>
      <c r="AP2014" s="65"/>
      <c r="AQ2014" s="65"/>
      <c r="AR2014" s="65"/>
      <c r="AS2014" s="65"/>
      <c r="AT2014" s="65"/>
      <c r="AU2014" s="65"/>
    </row>
    <row r="2015" spans="3:47">
      <c r="C2015" s="8"/>
      <c r="D2015" s="8"/>
      <c r="AA2015" s="65"/>
      <c r="AB2015" s="65"/>
      <c r="AC2015" s="65"/>
      <c r="AD2015" s="65"/>
      <c r="AE2015" s="65"/>
      <c r="AG2015" s="93"/>
      <c r="AN2015" s="65"/>
      <c r="AO2015" s="65"/>
      <c r="AP2015" s="65"/>
      <c r="AQ2015" s="65"/>
      <c r="AR2015" s="65"/>
      <c r="AS2015" s="65"/>
      <c r="AT2015" s="65"/>
      <c r="AU2015" s="65"/>
    </row>
    <row r="2016" spans="3:47">
      <c r="C2016" s="8"/>
      <c r="D2016" s="8"/>
      <c r="AA2016" s="65"/>
      <c r="AB2016" s="65"/>
      <c r="AC2016" s="65"/>
      <c r="AD2016" s="65"/>
      <c r="AE2016" s="65"/>
      <c r="AG2016" s="93"/>
      <c r="AN2016" s="65"/>
      <c r="AO2016" s="65"/>
      <c r="AP2016" s="65"/>
      <c r="AQ2016" s="65"/>
      <c r="AR2016" s="65"/>
      <c r="AS2016" s="65"/>
      <c r="AT2016" s="65"/>
      <c r="AU2016" s="65"/>
    </row>
    <row r="2017" spans="3:47">
      <c r="C2017" s="8"/>
      <c r="D2017" s="8"/>
      <c r="AA2017" s="65"/>
      <c r="AB2017" s="65"/>
      <c r="AC2017" s="65"/>
      <c r="AD2017" s="65"/>
      <c r="AE2017" s="65"/>
      <c r="AG2017" s="93"/>
      <c r="AN2017" s="65"/>
      <c r="AO2017" s="65"/>
      <c r="AP2017" s="65"/>
      <c r="AQ2017" s="65"/>
      <c r="AR2017" s="65"/>
      <c r="AS2017" s="65"/>
      <c r="AT2017" s="65"/>
      <c r="AU2017" s="65"/>
    </row>
    <row r="2018" spans="3:47">
      <c r="C2018" s="8"/>
      <c r="D2018" s="8"/>
      <c r="AA2018" s="65"/>
      <c r="AB2018" s="65"/>
      <c r="AC2018" s="65"/>
      <c r="AD2018" s="65"/>
      <c r="AE2018" s="65"/>
      <c r="AG2018" s="93"/>
      <c r="AN2018" s="65"/>
      <c r="AO2018" s="65"/>
      <c r="AP2018" s="65"/>
      <c r="AQ2018" s="65"/>
      <c r="AR2018" s="65"/>
      <c r="AS2018" s="65"/>
      <c r="AT2018" s="65"/>
      <c r="AU2018" s="65"/>
    </row>
    <row r="2019" spans="3:47">
      <c r="C2019" s="8"/>
      <c r="D2019" s="8"/>
      <c r="AA2019" s="65"/>
      <c r="AB2019" s="65"/>
      <c r="AC2019" s="65"/>
      <c r="AD2019" s="65"/>
      <c r="AE2019" s="65"/>
      <c r="AG2019" s="93"/>
      <c r="AN2019" s="65"/>
      <c r="AO2019" s="65"/>
      <c r="AP2019" s="65"/>
      <c r="AQ2019" s="65"/>
      <c r="AR2019" s="65"/>
      <c r="AS2019" s="65"/>
      <c r="AT2019" s="65"/>
      <c r="AU2019" s="65"/>
    </row>
    <row r="2020" spans="3:47">
      <c r="C2020" s="8"/>
      <c r="D2020" s="8"/>
      <c r="AA2020" s="65"/>
      <c r="AB2020" s="65"/>
      <c r="AC2020" s="65"/>
      <c r="AD2020" s="65"/>
      <c r="AE2020" s="65"/>
      <c r="AG2020" s="93"/>
      <c r="AN2020" s="65"/>
      <c r="AO2020" s="65"/>
      <c r="AP2020" s="65"/>
      <c r="AQ2020" s="65"/>
      <c r="AR2020" s="65"/>
      <c r="AS2020" s="65"/>
      <c r="AT2020" s="65"/>
      <c r="AU2020" s="65"/>
    </row>
    <row r="2021" spans="3:47">
      <c r="C2021" s="8"/>
      <c r="D2021" s="8"/>
      <c r="AA2021" s="65"/>
      <c r="AB2021" s="65"/>
      <c r="AC2021" s="65"/>
      <c r="AD2021" s="65"/>
      <c r="AE2021" s="65"/>
      <c r="AG2021" s="93"/>
      <c r="AN2021" s="65"/>
      <c r="AO2021" s="65"/>
      <c r="AP2021" s="65"/>
      <c r="AQ2021" s="65"/>
      <c r="AR2021" s="65"/>
      <c r="AS2021" s="65"/>
      <c r="AT2021" s="65"/>
      <c r="AU2021" s="65"/>
    </row>
    <row r="2022" spans="3:47">
      <c r="C2022" s="8"/>
      <c r="D2022" s="8"/>
      <c r="AA2022" s="65"/>
      <c r="AB2022" s="65"/>
      <c r="AC2022" s="65"/>
      <c r="AD2022" s="65"/>
      <c r="AE2022" s="65"/>
      <c r="AG2022" s="93"/>
      <c r="AN2022" s="65"/>
      <c r="AO2022" s="65"/>
      <c r="AP2022" s="65"/>
      <c r="AQ2022" s="65"/>
      <c r="AR2022" s="65"/>
      <c r="AS2022" s="65"/>
      <c r="AT2022" s="65"/>
      <c r="AU2022" s="65"/>
    </row>
    <row r="2023" spans="3:47">
      <c r="C2023" s="8"/>
      <c r="D2023" s="8"/>
      <c r="AA2023" s="65"/>
      <c r="AB2023" s="65"/>
      <c r="AC2023" s="65"/>
      <c r="AD2023" s="65"/>
      <c r="AE2023" s="65"/>
      <c r="AG2023" s="93"/>
      <c r="AN2023" s="65"/>
      <c r="AO2023" s="65"/>
      <c r="AP2023" s="65"/>
      <c r="AQ2023" s="65"/>
      <c r="AR2023" s="65"/>
      <c r="AS2023" s="65"/>
      <c r="AT2023" s="65"/>
      <c r="AU2023" s="65"/>
    </row>
    <row r="2024" spans="3:47">
      <c r="C2024" s="8"/>
      <c r="D2024" s="8"/>
      <c r="AA2024" s="65"/>
      <c r="AB2024" s="65"/>
      <c r="AC2024" s="65"/>
      <c r="AD2024" s="65"/>
      <c r="AE2024" s="65"/>
      <c r="AG2024" s="93"/>
      <c r="AN2024" s="65"/>
      <c r="AO2024" s="65"/>
      <c r="AP2024" s="65"/>
      <c r="AQ2024" s="65"/>
      <c r="AR2024" s="65"/>
      <c r="AS2024" s="65"/>
      <c r="AT2024" s="65"/>
      <c r="AU2024" s="65"/>
    </row>
    <row r="2025" spans="3:47">
      <c r="C2025" s="8"/>
      <c r="D2025" s="8"/>
      <c r="AA2025" s="65"/>
      <c r="AB2025" s="65"/>
      <c r="AC2025" s="65"/>
      <c r="AD2025" s="65"/>
      <c r="AE2025" s="65"/>
      <c r="AG2025" s="93"/>
      <c r="AN2025" s="65"/>
      <c r="AO2025" s="65"/>
      <c r="AP2025" s="65"/>
      <c r="AQ2025" s="65"/>
      <c r="AR2025" s="65"/>
      <c r="AS2025" s="65"/>
      <c r="AT2025" s="65"/>
      <c r="AU2025" s="65"/>
    </row>
    <row r="2026" spans="3:47">
      <c r="C2026" s="8"/>
      <c r="D2026" s="8"/>
      <c r="AA2026" s="65"/>
      <c r="AB2026" s="65"/>
      <c r="AC2026" s="65"/>
      <c r="AD2026" s="65"/>
      <c r="AE2026" s="65"/>
      <c r="AG2026" s="93"/>
      <c r="AN2026" s="65"/>
      <c r="AO2026" s="65"/>
      <c r="AP2026" s="65"/>
      <c r="AQ2026" s="65"/>
      <c r="AR2026" s="65"/>
      <c r="AS2026" s="65"/>
      <c r="AT2026" s="65"/>
      <c r="AU2026" s="65"/>
    </row>
    <row r="2027" spans="3:47">
      <c r="C2027" s="8"/>
      <c r="D2027" s="8"/>
      <c r="AA2027" s="65"/>
      <c r="AB2027" s="65"/>
      <c r="AC2027" s="65"/>
      <c r="AD2027" s="65"/>
      <c r="AE2027" s="65"/>
      <c r="AG2027" s="93"/>
      <c r="AN2027" s="65"/>
      <c r="AO2027" s="65"/>
      <c r="AP2027" s="65"/>
      <c r="AQ2027" s="65"/>
      <c r="AR2027" s="65"/>
      <c r="AS2027" s="65"/>
      <c r="AT2027" s="65"/>
      <c r="AU2027" s="65"/>
    </row>
    <row r="2028" spans="3:47">
      <c r="C2028" s="8"/>
      <c r="D2028" s="8"/>
      <c r="AA2028" s="65"/>
      <c r="AB2028" s="65"/>
      <c r="AC2028" s="65"/>
      <c r="AD2028" s="65"/>
      <c r="AE2028" s="65"/>
      <c r="AG2028" s="93"/>
      <c r="AN2028" s="65"/>
      <c r="AO2028" s="65"/>
      <c r="AP2028" s="65"/>
      <c r="AQ2028" s="65"/>
      <c r="AR2028" s="65"/>
      <c r="AS2028" s="65"/>
      <c r="AT2028" s="65"/>
      <c r="AU2028" s="65"/>
    </row>
    <row r="2029" spans="3:47">
      <c r="C2029" s="8"/>
      <c r="D2029" s="8"/>
      <c r="AA2029" s="65"/>
      <c r="AB2029" s="65"/>
      <c r="AC2029" s="65"/>
      <c r="AD2029" s="65"/>
      <c r="AE2029" s="65"/>
      <c r="AG2029" s="93"/>
      <c r="AN2029" s="65"/>
      <c r="AO2029" s="65"/>
      <c r="AP2029" s="65"/>
      <c r="AQ2029" s="65"/>
      <c r="AR2029" s="65"/>
      <c r="AS2029" s="65"/>
      <c r="AT2029" s="65"/>
      <c r="AU2029" s="65"/>
    </row>
    <row r="2030" spans="3:47">
      <c r="C2030" s="8"/>
      <c r="D2030" s="8"/>
      <c r="AA2030" s="65"/>
      <c r="AB2030" s="65"/>
      <c r="AC2030" s="65"/>
      <c r="AD2030" s="65"/>
      <c r="AE2030" s="65"/>
      <c r="AG2030" s="93"/>
      <c r="AN2030" s="65"/>
      <c r="AO2030" s="65"/>
      <c r="AP2030" s="65"/>
      <c r="AQ2030" s="65"/>
      <c r="AR2030" s="65"/>
      <c r="AS2030" s="65"/>
      <c r="AT2030" s="65"/>
      <c r="AU2030" s="65"/>
    </row>
    <row r="2031" spans="3:47">
      <c r="C2031" s="8"/>
      <c r="D2031" s="8"/>
      <c r="AA2031" s="65"/>
      <c r="AB2031" s="65"/>
      <c r="AC2031" s="65"/>
      <c r="AD2031" s="65"/>
      <c r="AE2031" s="65"/>
      <c r="AG2031" s="93"/>
      <c r="AN2031" s="65"/>
      <c r="AO2031" s="65"/>
      <c r="AP2031" s="65"/>
      <c r="AQ2031" s="65"/>
      <c r="AR2031" s="65"/>
      <c r="AS2031" s="65"/>
      <c r="AT2031" s="65"/>
      <c r="AU2031" s="65"/>
    </row>
    <row r="2032" spans="3:47">
      <c r="C2032" s="8"/>
      <c r="D2032" s="8"/>
      <c r="AA2032" s="65"/>
      <c r="AB2032" s="65"/>
      <c r="AC2032" s="65"/>
      <c r="AD2032" s="65"/>
      <c r="AE2032" s="65"/>
      <c r="AG2032" s="93"/>
      <c r="AN2032" s="65"/>
      <c r="AO2032" s="65"/>
      <c r="AP2032" s="65"/>
      <c r="AQ2032" s="65"/>
      <c r="AR2032" s="65"/>
      <c r="AS2032" s="65"/>
      <c r="AT2032" s="65"/>
      <c r="AU2032" s="65"/>
    </row>
    <row r="2033" spans="3:47">
      <c r="C2033" s="8"/>
      <c r="D2033" s="8"/>
      <c r="AA2033" s="65"/>
      <c r="AB2033" s="65"/>
      <c r="AC2033" s="65"/>
      <c r="AD2033" s="65"/>
      <c r="AE2033" s="65"/>
      <c r="AG2033" s="93"/>
      <c r="AN2033" s="65"/>
      <c r="AO2033" s="65"/>
      <c r="AP2033" s="65"/>
      <c r="AQ2033" s="65"/>
      <c r="AR2033" s="65"/>
      <c r="AS2033" s="65"/>
      <c r="AT2033" s="65"/>
      <c r="AU2033" s="65"/>
    </row>
    <row r="2034" spans="3:47">
      <c r="C2034" s="8"/>
      <c r="D2034" s="8"/>
      <c r="AA2034" s="65"/>
      <c r="AB2034" s="65"/>
      <c r="AC2034" s="65"/>
      <c r="AD2034" s="65"/>
      <c r="AE2034" s="65"/>
      <c r="AG2034" s="93"/>
      <c r="AN2034" s="65"/>
      <c r="AO2034" s="65"/>
      <c r="AP2034" s="65"/>
      <c r="AQ2034" s="65"/>
      <c r="AR2034" s="65"/>
      <c r="AS2034" s="65"/>
      <c r="AT2034" s="65"/>
      <c r="AU2034" s="65"/>
    </row>
    <row r="2035" spans="3:47">
      <c r="C2035" s="8"/>
      <c r="D2035" s="8"/>
      <c r="AA2035" s="65"/>
      <c r="AB2035" s="65"/>
      <c r="AC2035" s="65"/>
      <c r="AD2035" s="65"/>
      <c r="AE2035" s="65"/>
      <c r="AG2035" s="93"/>
      <c r="AN2035" s="65"/>
      <c r="AO2035" s="65"/>
      <c r="AP2035" s="65"/>
      <c r="AQ2035" s="65"/>
      <c r="AR2035" s="65"/>
      <c r="AS2035" s="65"/>
      <c r="AT2035" s="65"/>
      <c r="AU2035" s="65"/>
    </row>
    <row r="2036" spans="3:47">
      <c r="C2036" s="8"/>
      <c r="D2036" s="8"/>
      <c r="AA2036" s="65"/>
      <c r="AB2036" s="65"/>
      <c r="AC2036" s="65"/>
      <c r="AD2036" s="65"/>
      <c r="AE2036" s="65"/>
      <c r="AG2036" s="93"/>
      <c r="AN2036" s="65"/>
      <c r="AO2036" s="65"/>
      <c r="AP2036" s="65"/>
      <c r="AQ2036" s="65"/>
      <c r="AR2036" s="65"/>
      <c r="AS2036" s="65"/>
      <c r="AT2036" s="65"/>
      <c r="AU2036" s="65"/>
    </row>
    <row r="2037" spans="3:47">
      <c r="C2037" s="8"/>
      <c r="D2037" s="8"/>
      <c r="AA2037" s="65"/>
      <c r="AB2037" s="65"/>
      <c r="AC2037" s="65"/>
      <c r="AD2037" s="65"/>
      <c r="AE2037" s="65"/>
      <c r="AG2037" s="93"/>
      <c r="AN2037" s="65"/>
      <c r="AO2037" s="65"/>
      <c r="AP2037" s="65"/>
      <c r="AQ2037" s="65"/>
      <c r="AR2037" s="65"/>
      <c r="AS2037" s="65"/>
      <c r="AT2037" s="65"/>
      <c r="AU2037" s="65"/>
    </row>
    <row r="2038" spans="3:47">
      <c r="C2038" s="8"/>
      <c r="D2038" s="8"/>
      <c r="AA2038" s="65"/>
      <c r="AB2038" s="65"/>
      <c r="AC2038" s="65"/>
      <c r="AD2038" s="65"/>
      <c r="AE2038" s="65"/>
      <c r="AG2038" s="93"/>
      <c r="AN2038" s="65"/>
      <c r="AO2038" s="65"/>
      <c r="AP2038" s="65"/>
      <c r="AQ2038" s="65"/>
      <c r="AR2038" s="65"/>
      <c r="AS2038" s="65"/>
      <c r="AT2038" s="65"/>
      <c r="AU2038" s="65"/>
    </row>
    <row r="2039" spans="3:47">
      <c r="C2039" s="8"/>
      <c r="D2039" s="8"/>
      <c r="AA2039" s="65"/>
      <c r="AB2039" s="65"/>
      <c r="AC2039" s="65"/>
      <c r="AD2039" s="65"/>
      <c r="AE2039" s="65"/>
      <c r="AG2039" s="93"/>
      <c r="AN2039" s="65"/>
      <c r="AO2039" s="65"/>
      <c r="AP2039" s="65"/>
      <c r="AQ2039" s="65"/>
      <c r="AR2039" s="65"/>
      <c r="AS2039" s="65"/>
      <c r="AT2039" s="65"/>
      <c r="AU2039" s="65"/>
    </row>
    <row r="2040" spans="3:47">
      <c r="C2040" s="8"/>
      <c r="D2040" s="8"/>
      <c r="AA2040" s="65"/>
      <c r="AB2040" s="65"/>
      <c r="AC2040" s="65"/>
      <c r="AD2040" s="65"/>
      <c r="AE2040" s="65"/>
      <c r="AG2040" s="93"/>
      <c r="AN2040" s="65"/>
      <c r="AO2040" s="65"/>
      <c r="AP2040" s="65"/>
      <c r="AQ2040" s="65"/>
      <c r="AR2040" s="65"/>
      <c r="AS2040" s="65"/>
      <c r="AT2040" s="65"/>
      <c r="AU2040" s="65"/>
    </row>
    <row r="2041" spans="3:47">
      <c r="C2041" s="8"/>
      <c r="D2041" s="8"/>
      <c r="AA2041" s="65"/>
      <c r="AB2041" s="65"/>
      <c r="AC2041" s="65"/>
      <c r="AD2041" s="65"/>
      <c r="AE2041" s="65"/>
      <c r="AG2041" s="93"/>
      <c r="AN2041" s="65"/>
      <c r="AO2041" s="65"/>
      <c r="AP2041" s="65"/>
      <c r="AQ2041" s="65"/>
      <c r="AR2041" s="65"/>
      <c r="AS2041" s="65"/>
      <c r="AT2041" s="65"/>
      <c r="AU2041" s="65"/>
    </row>
    <row r="2042" spans="3:47">
      <c r="C2042" s="8"/>
      <c r="D2042" s="8"/>
      <c r="AA2042" s="65"/>
      <c r="AB2042" s="65"/>
      <c r="AC2042" s="65"/>
      <c r="AD2042" s="65"/>
      <c r="AE2042" s="65"/>
      <c r="AG2042" s="93"/>
      <c r="AN2042" s="65"/>
      <c r="AO2042" s="65"/>
      <c r="AP2042" s="65"/>
      <c r="AQ2042" s="65"/>
      <c r="AR2042" s="65"/>
      <c r="AS2042" s="65"/>
      <c r="AT2042" s="65"/>
      <c r="AU2042" s="65"/>
    </row>
    <row r="2043" spans="3:47">
      <c r="C2043" s="8"/>
      <c r="D2043" s="8"/>
      <c r="AA2043" s="65"/>
      <c r="AB2043" s="65"/>
      <c r="AC2043" s="65"/>
      <c r="AD2043" s="65"/>
      <c r="AE2043" s="65"/>
      <c r="AG2043" s="93"/>
      <c r="AN2043" s="65"/>
      <c r="AO2043" s="65"/>
      <c r="AP2043" s="65"/>
      <c r="AQ2043" s="65"/>
      <c r="AR2043" s="65"/>
      <c r="AS2043" s="65"/>
      <c r="AT2043" s="65"/>
      <c r="AU2043" s="65"/>
    </row>
    <row r="2044" spans="3:47">
      <c r="C2044" s="8"/>
      <c r="D2044" s="8"/>
      <c r="AA2044" s="65"/>
      <c r="AB2044" s="65"/>
      <c r="AC2044" s="65"/>
      <c r="AD2044" s="65"/>
      <c r="AE2044" s="65"/>
      <c r="AG2044" s="93"/>
      <c r="AN2044" s="65"/>
      <c r="AO2044" s="65"/>
      <c r="AP2044" s="65"/>
      <c r="AQ2044" s="65"/>
      <c r="AR2044" s="65"/>
      <c r="AS2044" s="65"/>
      <c r="AT2044" s="65"/>
      <c r="AU2044" s="65"/>
    </row>
    <row r="2045" spans="3:47">
      <c r="C2045" s="8"/>
      <c r="D2045" s="8"/>
      <c r="AA2045" s="65"/>
      <c r="AB2045" s="65"/>
      <c r="AC2045" s="65"/>
      <c r="AD2045" s="65"/>
      <c r="AE2045" s="65"/>
      <c r="AG2045" s="93"/>
      <c r="AN2045" s="65"/>
      <c r="AO2045" s="65"/>
      <c r="AP2045" s="65"/>
      <c r="AQ2045" s="65"/>
      <c r="AR2045" s="65"/>
      <c r="AS2045" s="65"/>
      <c r="AT2045" s="65"/>
      <c r="AU2045" s="65"/>
    </row>
    <row r="2046" spans="3:47">
      <c r="C2046" s="8"/>
      <c r="D2046" s="8"/>
      <c r="AA2046" s="65"/>
      <c r="AB2046" s="65"/>
      <c r="AC2046" s="65"/>
      <c r="AD2046" s="65"/>
      <c r="AE2046" s="65"/>
      <c r="AG2046" s="93"/>
      <c r="AN2046" s="65"/>
      <c r="AO2046" s="65"/>
      <c r="AP2046" s="65"/>
      <c r="AQ2046" s="65"/>
      <c r="AR2046" s="65"/>
      <c r="AS2046" s="65"/>
      <c r="AT2046" s="65"/>
      <c r="AU2046" s="65"/>
    </row>
    <row r="2047" spans="3:47">
      <c r="C2047" s="8"/>
      <c r="D2047" s="8"/>
      <c r="AA2047" s="65"/>
      <c r="AB2047" s="65"/>
      <c r="AC2047" s="65"/>
      <c r="AD2047" s="65"/>
      <c r="AE2047" s="65"/>
      <c r="AG2047" s="93"/>
      <c r="AN2047" s="65"/>
      <c r="AO2047" s="65"/>
      <c r="AP2047" s="65"/>
      <c r="AQ2047" s="65"/>
      <c r="AR2047" s="65"/>
      <c r="AS2047" s="65"/>
      <c r="AT2047" s="65"/>
      <c r="AU2047" s="65"/>
    </row>
    <row r="2048" spans="3:47">
      <c r="C2048" s="8"/>
      <c r="D2048" s="8"/>
      <c r="AA2048" s="65"/>
      <c r="AB2048" s="65"/>
      <c r="AC2048" s="65"/>
      <c r="AD2048" s="65"/>
      <c r="AE2048" s="65"/>
      <c r="AG2048" s="93"/>
      <c r="AN2048" s="65"/>
      <c r="AO2048" s="65"/>
      <c r="AP2048" s="65"/>
      <c r="AQ2048" s="65"/>
      <c r="AR2048" s="65"/>
      <c r="AS2048" s="65"/>
      <c r="AT2048" s="65"/>
      <c r="AU2048" s="65"/>
    </row>
    <row r="2049" spans="3:47">
      <c r="C2049" s="8"/>
      <c r="D2049" s="8"/>
      <c r="AA2049" s="65"/>
      <c r="AB2049" s="65"/>
      <c r="AC2049" s="65"/>
      <c r="AD2049" s="65"/>
      <c r="AE2049" s="65"/>
      <c r="AG2049" s="93"/>
      <c r="AN2049" s="65"/>
      <c r="AO2049" s="65"/>
      <c r="AP2049" s="65"/>
      <c r="AQ2049" s="65"/>
      <c r="AR2049" s="65"/>
      <c r="AS2049" s="65"/>
      <c r="AT2049" s="65"/>
      <c r="AU2049" s="65"/>
    </row>
    <row r="2050" spans="3:47">
      <c r="C2050" s="8"/>
      <c r="D2050" s="8"/>
      <c r="AA2050" s="65"/>
      <c r="AB2050" s="65"/>
      <c r="AC2050" s="65"/>
      <c r="AD2050" s="65"/>
      <c r="AE2050" s="65"/>
      <c r="AG2050" s="93"/>
      <c r="AN2050" s="65"/>
      <c r="AO2050" s="65"/>
      <c r="AP2050" s="65"/>
      <c r="AQ2050" s="65"/>
      <c r="AR2050" s="65"/>
      <c r="AS2050" s="65"/>
      <c r="AT2050" s="65"/>
      <c r="AU2050" s="65"/>
    </row>
    <row r="2051" spans="3:47">
      <c r="C2051" s="8"/>
      <c r="D2051" s="8"/>
      <c r="AA2051" s="65"/>
      <c r="AB2051" s="65"/>
      <c r="AC2051" s="65"/>
      <c r="AD2051" s="65"/>
      <c r="AE2051" s="65"/>
      <c r="AG2051" s="93"/>
      <c r="AN2051" s="65"/>
      <c r="AO2051" s="65"/>
      <c r="AP2051" s="65"/>
      <c r="AQ2051" s="65"/>
      <c r="AR2051" s="65"/>
      <c r="AS2051" s="65"/>
      <c r="AT2051" s="65"/>
      <c r="AU2051" s="65"/>
    </row>
    <row r="2052" spans="3:47">
      <c r="C2052" s="8"/>
      <c r="D2052" s="8"/>
      <c r="AA2052" s="65"/>
      <c r="AB2052" s="65"/>
      <c r="AC2052" s="65"/>
      <c r="AD2052" s="65"/>
      <c r="AE2052" s="65"/>
      <c r="AG2052" s="93"/>
      <c r="AN2052" s="65"/>
      <c r="AO2052" s="65"/>
      <c r="AP2052" s="65"/>
      <c r="AQ2052" s="65"/>
      <c r="AR2052" s="65"/>
      <c r="AS2052" s="65"/>
      <c r="AT2052" s="65"/>
      <c r="AU2052" s="65"/>
    </row>
    <row r="2053" spans="3:47">
      <c r="C2053" s="8"/>
      <c r="D2053" s="8"/>
      <c r="AA2053" s="65"/>
      <c r="AB2053" s="65"/>
      <c r="AC2053" s="65"/>
      <c r="AD2053" s="65"/>
      <c r="AE2053" s="65"/>
      <c r="AG2053" s="93"/>
      <c r="AN2053" s="65"/>
      <c r="AO2053" s="65"/>
      <c r="AP2053" s="65"/>
      <c r="AQ2053" s="65"/>
      <c r="AR2053" s="65"/>
      <c r="AS2053" s="65"/>
      <c r="AT2053" s="65"/>
      <c r="AU2053" s="65"/>
    </row>
    <row r="2054" spans="3:47">
      <c r="C2054" s="8"/>
      <c r="D2054" s="8"/>
      <c r="AA2054" s="65"/>
      <c r="AB2054" s="65"/>
      <c r="AC2054" s="65"/>
      <c r="AD2054" s="65"/>
      <c r="AE2054" s="65"/>
      <c r="AG2054" s="93"/>
      <c r="AN2054" s="65"/>
      <c r="AO2054" s="65"/>
      <c r="AP2054" s="65"/>
      <c r="AQ2054" s="65"/>
      <c r="AR2054" s="65"/>
      <c r="AS2054" s="65"/>
      <c r="AT2054" s="65"/>
      <c r="AU2054" s="65"/>
    </row>
    <row r="2055" spans="3:47">
      <c r="C2055" s="8"/>
      <c r="D2055" s="8"/>
      <c r="AA2055" s="65"/>
      <c r="AB2055" s="65"/>
      <c r="AC2055" s="65"/>
      <c r="AD2055" s="65"/>
      <c r="AE2055" s="65"/>
      <c r="AG2055" s="93"/>
      <c r="AN2055" s="65"/>
      <c r="AO2055" s="65"/>
      <c r="AP2055" s="65"/>
      <c r="AQ2055" s="65"/>
      <c r="AR2055" s="65"/>
      <c r="AS2055" s="65"/>
      <c r="AT2055" s="65"/>
      <c r="AU2055" s="65"/>
    </row>
    <row r="2056" spans="3:47">
      <c r="C2056" s="8"/>
      <c r="D2056" s="8"/>
      <c r="AA2056" s="65"/>
      <c r="AB2056" s="65"/>
      <c r="AC2056" s="65"/>
      <c r="AD2056" s="65"/>
      <c r="AE2056" s="65"/>
      <c r="AG2056" s="93"/>
      <c r="AN2056" s="65"/>
      <c r="AO2056" s="65"/>
      <c r="AP2056" s="65"/>
      <c r="AQ2056" s="65"/>
      <c r="AR2056" s="65"/>
      <c r="AS2056" s="65"/>
      <c r="AT2056" s="65"/>
      <c r="AU2056" s="65"/>
    </row>
    <row r="2057" spans="3:47">
      <c r="C2057" s="8"/>
      <c r="D2057" s="8"/>
      <c r="AA2057" s="65"/>
      <c r="AB2057" s="65"/>
      <c r="AC2057" s="65"/>
      <c r="AD2057" s="65"/>
      <c r="AE2057" s="65"/>
      <c r="AG2057" s="93"/>
      <c r="AN2057" s="65"/>
      <c r="AO2057" s="65"/>
      <c r="AP2057" s="65"/>
      <c r="AQ2057" s="65"/>
      <c r="AR2057" s="65"/>
      <c r="AS2057" s="65"/>
      <c r="AT2057" s="65"/>
      <c r="AU2057" s="65"/>
    </row>
    <row r="2058" spans="3:47">
      <c r="C2058" s="8"/>
      <c r="D2058" s="8"/>
      <c r="AA2058" s="65"/>
      <c r="AB2058" s="65"/>
      <c r="AC2058" s="65"/>
      <c r="AD2058" s="65"/>
      <c r="AE2058" s="65"/>
      <c r="AG2058" s="93"/>
      <c r="AN2058" s="65"/>
      <c r="AO2058" s="65"/>
      <c r="AP2058" s="65"/>
      <c r="AQ2058" s="65"/>
      <c r="AR2058" s="65"/>
      <c r="AS2058" s="65"/>
      <c r="AT2058" s="65"/>
      <c r="AU2058" s="65"/>
    </row>
    <row r="2059" spans="3:47">
      <c r="C2059" s="8"/>
      <c r="D2059" s="8"/>
      <c r="AA2059" s="65"/>
      <c r="AB2059" s="65"/>
      <c r="AC2059" s="65"/>
      <c r="AD2059" s="65"/>
      <c r="AE2059" s="65"/>
      <c r="AG2059" s="93"/>
      <c r="AN2059" s="65"/>
      <c r="AO2059" s="65"/>
      <c r="AP2059" s="65"/>
      <c r="AQ2059" s="65"/>
      <c r="AR2059" s="65"/>
      <c r="AS2059" s="65"/>
      <c r="AT2059" s="65"/>
      <c r="AU2059" s="65"/>
    </row>
    <row r="2060" spans="3:47">
      <c r="C2060" s="8"/>
      <c r="D2060" s="8"/>
      <c r="AA2060" s="65"/>
      <c r="AB2060" s="65"/>
      <c r="AC2060" s="65"/>
      <c r="AD2060" s="65"/>
      <c r="AE2060" s="65"/>
      <c r="AG2060" s="93"/>
      <c r="AN2060" s="65"/>
      <c r="AO2060" s="65"/>
      <c r="AP2060" s="65"/>
      <c r="AQ2060" s="65"/>
      <c r="AR2060" s="65"/>
      <c r="AS2060" s="65"/>
      <c r="AT2060" s="65"/>
      <c r="AU2060" s="65"/>
    </row>
    <row r="2061" spans="3:47">
      <c r="C2061" s="8"/>
      <c r="D2061" s="8"/>
      <c r="AA2061" s="65"/>
      <c r="AB2061" s="65"/>
      <c r="AC2061" s="65"/>
      <c r="AD2061" s="65"/>
      <c r="AE2061" s="65"/>
      <c r="AG2061" s="93"/>
      <c r="AN2061" s="65"/>
      <c r="AO2061" s="65"/>
      <c r="AP2061" s="65"/>
      <c r="AQ2061" s="65"/>
      <c r="AR2061" s="65"/>
      <c r="AS2061" s="65"/>
      <c r="AT2061" s="65"/>
      <c r="AU2061" s="65"/>
    </row>
    <row r="2062" spans="3:47">
      <c r="C2062" s="8"/>
      <c r="D2062" s="8"/>
      <c r="AA2062" s="65"/>
      <c r="AB2062" s="65"/>
      <c r="AC2062" s="65"/>
      <c r="AD2062" s="65"/>
      <c r="AE2062" s="65"/>
      <c r="AG2062" s="93"/>
      <c r="AN2062" s="65"/>
      <c r="AO2062" s="65"/>
      <c r="AP2062" s="65"/>
      <c r="AQ2062" s="65"/>
      <c r="AR2062" s="65"/>
      <c r="AS2062" s="65"/>
      <c r="AT2062" s="65"/>
      <c r="AU2062" s="65"/>
    </row>
    <row r="2063" spans="3:47">
      <c r="C2063" s="8"/>
      <c r="D2063" s="8"/>
      <c r="AA2063" s="65"/>
      <c r="AB2063" s="65"/>
      <c r="AC2063" s="65"/>
      <c r="AD2063" s="65"/>
      <c r="AE2063" s="65"/>
      <c r="AG2063" s="93"/>
      <c r="AN2063" s="65"/>
      <c r="AO2063" s="65"/>
      <c r="AP2063" s="65"/>
      <c r="AQ2063" s="65"/>
      <c r="AR2063" s="65"/>
      <c r="AS2063" s="65"/>
      <c r="AT2063" s="65"/>
      <c r="AU2063" s="65"/>
    </row>
    <row r="2064" spans="3:47">
      <c r="C2064" s="8"/>
      <c r="D2064" s="8"/>
      <c r="AA2064" s="65"/>
      <c r="AB2064" s="65"/>
      <c r="AC2064" s="65"/>
      <c r="AD2064" s="65"/>
      <c r="AE2064" s="65"/>
      <c r="AG2064" s="93"/>
      <c r="AN2064" s="65"/>
      <c r="AO2064" s="65"/>
      <c r="AP2064" s="65"/>
      <c r="AQ2064" s="65"/>
      <c r="AR2064" s="65"/>
      <c r="AS2064" s="65"/>
      <c r="AT2064" s="65"/>
      <c r="AU2064" s="65"/>
    </row>
    <row r="2065" spans="3:47">
      <c r="C2065" s="8"/>
      <c r="D2065" s="8"/>
      <c r="AA2065" s="65"/>
      <c r="AB2065" s="65"/>
      <c r="AC2065" s="65"/>
      <c r="AD2065" s="65"/>
      <c r="AE2065" s="65"/>
      <c r="AG2065" s="93"/>
      <c r="AN2065" s="65"/>
      <c r="AO2065" s="65"/>
      <c r="AP2065" s="65"/>
      <c r="AQ2065" s="65"/>
      <c r="AR2065" s="65"/>
      <c r="AS2065" s="65"/>
      <c r="AT2065" s="65"/>
      <c r="AU2065" s="65"/>
    </row>
    <row r="2066" spans="3:47">
      <c r="C2066" s="8"/>
      <c r="D2066" s="8"/>
      <c r="AA2066" s="65"/>
      <c r="AB2066" s="65"/>
      <c r="AC2066" s="65"/>
      <c r="AD2066" s="65"/>
      <c r="AE2066" s="65"/>
      <c r="AG2066" s="93"/>
      <c r="AN2066" s="65"/>
      <c r="AO2066" s="65"/>
      <c r="AP2066" s="65"/>
      <c r="AQ2066" s="65"/>
      <c r="AR2066" s="65"/>
      <c r="AS2066" s="65"/>
      <c r="AT2066" s="65"/>
      <c r="AU2066" s="65"/>
    </row>
    <row r="2067" spans="3:47">
      <c r="C2067" s="8"/>
      <c r="D2067" s="8"/>
      <c r="AA2067" s="65"/>
      <c r="AB2067" s="65"/>
      <c r="AC2067" s="65"/>
      <c r="AD2067" s="65"/>
      <c r="AE2067" s="65"/>
      <c r="AG2067" s="93"/>
      <c r="AN2067" s="65"/>
      <c r="AO2067" s="65"/>
      <c r="AP2067" s="65"/>
      <c r="AQ2067" s="65"/>
      <c r="AR2067" s="65"/>
      <c r="AS2067" s="65"/>
      <c r="AT2067" s="65"/>
      <c r="AU2067" s="65"/>
    </row>
    <row r="2068" spans="3:47">
      <c r="C2068" s="8"/>
      <c r="D2068" s="8"/>
      <c r="AA2068" s="65"/>
      <c r="AB2068" s="65"/>
      <c r="AC2068" s="65"/>
      <c r="AD2068" s="65"/>
      <c r="AE2068" s="65"/>
      <c r="AG2068" s="93"/>
      <c r="AN2068" s="65"/>
      <c r="AO2068" s="65"/>
      <c r="AP2068" s="65"/>
      <c r="AQ2068" s="65"/>
      <c r="AR2068" s="65"/>
      <c r="AS2068" s="65"/>
      <c r="AT2068" s="65"/>
      <c r="AU2068" s="65"/>
    </row>
    <row r="2069" spans="3:47">
      <c r="C2069" s="8"/>
      <c r="D2069" s="8"/>
      <c r="AA2069" s="65"/>
      <c r="AB2069" s="65"/>
      <c r="AC2069" s="65"/>
      <c r="AD2069" s="65"/>
      <c r="AE2069" s="65"/>
      <c r="AF2069" s="94"/>
      <c r="AG2069" s="93"/>
      <c r="AN2069" s="65"/>
      <c r="AO2069" s="65"/>
      <c r="AP2069" s="65"/>
      <c r="AQ2069" s="65"/>
      <c r="AR2069" s="65"/>
      <c r="AS2069" s="65"/>
      <c r="AT2069" s="65"/>
      <c r="AU2069" s="65"/>
    </row>
    <row r="2070" spans="3:47">
      <c r="C2070" s="8"/>
      <c r="D2070" s="8"/>
      <c r="AA2070" s="65"/>
      <c r="AB2070" s="65"/>
      <c r="AC2070" s="65"/>
      <c r="AD2070" s="65"/>
      <c r="AE2070" s="65"/>
      <c r="AF2070" s="94"/>
      <c r="AG2070" s="93"/>
      <c r="AN2070" s="65"/>
      <c r="AO2070" s="65"/>
      <c r="AP2070" s="65"/>
      <c r="AQ2070" s="65"/>
      <c r="AR2070" s="65"/>
      <c r="AS2070" s="65"/>
      <c r="AT2070" s="65"/>
      <c r="AU2070" s="65"/>
    </row>
    <row r="2071" spans="3:47">
      <c r="C2071" s="8"/>
      <c r="D2071" s="8"/>
      <c r="AA2071" s="65"/>
      <c r="AB2071" s="65"/>
      <c r="AC2071" s="65"/>
      <c r="AD2071" s="65"/>
      <c r="AE2071" s="65"/>
      <c r="AF2071" s="94"/>
      <c r="AG2071" s="93"/>
      <c r="AN2071" s="65"/>
      <c r="AO2071" s="65"/>
      <c r="AP2071" s="65"/>
      <c r="AQ2071" s="65"/>
      <c r="AR2071" s="65"/>
      <c r="AS2071" s="65"/>
      <c r="AT2071" s="65"/>
      <c r="AU2071" s="65"/>
    </row>
    <row r="2072" spans="3:47">
      <c r="C2072" s="8"/>
      <c r="D2072" s="8"/>
      <c r="AA2072" s="65"/>
      <c r="AB2072" s="65"/>
      <c r="AC2072" s="65"/>
      <c r="AD2072" s="65"/>
      <c r="AE2072" s="65"/>
      <c r="AF2072" s="94"/>
      <c r="AG2072" s="93"/>
      <c r="AN2072" s="65"/>
      <c r="AO2072" s="65"/>
      <c r="AP2072" s="65"/>
      <c r="AQ2072" s="65"/>
      <c r="AR2072" s="65"/>
      <c r="AS2072" s="65"/>
      <c r="AT2072" s="65"/>
      <c r="AU2072" s="65"/>
    </row>
    <row r="2073" spans="3:47">
      <c r="C2073" s="8"/>
      <c r="D2073" s="8"/>
      <c r="AA2073" s="65"/>
      <c r="AB2073" s="65"/>
      <c r="AC2073" s="65"/>
      <c r="AD2073" s="65"/>
      <c r="AE2073" s="65"/>
      <c r="AF2073" s="94"/>
      <c r="AG2073" s="93"/>
      <c r="AN2073" s="65"/>
      <c r="AO2073" s="65"/>
      <c r="AP2073" s="65"/>
      <c r="AQ2073" s="65"/>
      <c r="AR2073" s="65"/>
      <c r="AS2073" s="65"/>
      <c r="AT2073" s="65"/>
      <c r="AU2073" s="65"/>
    </row>
    <row r="2074" spans="3:47">
      <c r="C2074" s="8"/>
      <c r="D2074" s="8"/>
      <c r="AA2074" s="65"/>
      <c r="AB2074" s="65"/>
      <c r="AC2074" s="65"/>
      <c r="AD2074" s="65"/>
      <c r="AE2074" s="65"/>
      <c r="AF2074" s="94"/>
      <c r="AG2074" s="93"/>
      <c r="AN2074" s="65"/>
      <c r="AO2074" s="65"/>
      <c r="AP2074" s="65"/>
      <c r="AQ2074" s="65"/>
      <c r="AR2074" s="65"/>
      <c r="AS2074" s="65"/>
      <c r="AT2074" s="65"/>
      <c r="AU2074" s="65"/>
    </row>
    <row r="2075" spans="3:47">
      <c r="C2075" s="8"/>
      <c r="D2075" s="8"/>
      <c r="AA2075" s="65"/>
      <c r="AB2075" s="65"/>
      <c r="AC2075" s="65"/>
      <c r="AD2075" s="65"/>
      <c r="AE2075" s="65"/>
      <c r="AF2075" s="94"/>
      <c r="AG2075" s="93"/>
      <c r="AN2075" s="65"/>
      <c r="AO2075" s="65"/>
      <c r="AP2075" s="65"/>
      <c r="AQ2075" s="65"/>
      <c r="AR2075" s="65"/>
      <c r="AS2075" s="65"/>
      <c r="AT2075" s="65"/>
      <c r="AU2075" s="65"/>
    </row>
    <row r="2076" spans="3:47">
      <c r="C2076" s="8"/>
      <c r="D2076" s="8"/>
      <c r="AA2076" s="65"/>
      <c r="AB2076" s="65"/>
      <c r="AC2076" s="65"/>
      <c r="AD2076" s="65"/>
      <c r="AE2076" s="65"/>
      <c r="AF2076" s="94"/>
      <c r="AG2076" s="93"/>
      <c r="AN2076" s="65"/>
      <c r="AO2076" s="65"/>
      <c r="AP2076" s="65"/>
      <c r="AQ2076" s="65"/>
      <c r="AR2076" s="65"/>
      <c r="AS2076" s="65"/>
      <c r="AT2076" s="65"/>
      <c r="AU2076" s="65"/>
    </row>
    <row r="2077" spans="3:47">
      <c r="C2077" s="8"/>
      <c r="D2077" s="8"/>
      <c r="AA2077" s="65"/>
      <c r="AB2077" s="65"/>
      <c r="AC2077" s="65"/>
      <c r="AD2077" s="65"/>
      <c r="AE2077" s="65"/>
      <c r="AF2077" s="94"/>
      <c r="AG2077" s="93"/>
      <c r="AN2077" s="65"/>
      <c r="AO2077" s="65"/>
      <c r="AP2077" s="65"/>
      <c r="AQ2077" s="65"/>
      <c r="AR2077" s="65"/>
      <c r="AS2077" s="65"/>
      <c r="AT2077" s="65"/>
      <c r="AU2077" s="65"/>
    </row>
    <row r="2078" spans="3:47">
      <c r="C2078" s="8"/>
      <c r="D2078" s="8"/>
      <c r="AA2078" s="65"/>
      <c r="AB2078" s="65"/>
      <c r="AC2078" s="65"/>
      <c r="AD2078" s="65"/>
      <c r="AE2078" s="65"/>
      <c r="AF2078" s="94"/>
      <c r="AG2078" s="93"/>
      <c r="AN2078" s="65"/>
      <c r="AO2078" s="65"/>
      <c r="AP2078" s="65"/>
      <c r="AQ2078" s="65"/>
      <c r="AR2078" s="65"/>
      <c r="AS2078" s="65"/>
      <c r="AT2078" s="65"/>
      <c r="AU2078" s="65"/>
    </row>
    <row r="2079" spans="3:47">
      <c r="C2079" s="8"/>
      <c r="D2079" s="8"/>
      <c r="AA2079" s="65"/>
      <c r="AB2079" s="65"/>
      <c r="AC2079" s="65"/>
      <c r="AD2079" s="65"/>
      <c r="AE2079" s="65"/>
      <c r="AF2079" s="94"/>
      <c r="AG2079" s="93"/>
      <c r="AN2079" s="65"/>
      <c r="AO2079" s="65"/>
      <c r="AP2079" s="65"/>
      <c r="AQ2079" s="65"/>
      <c r="AR2079" s="65"/>
      <c r="AS2079" s="65"/>
      <c r="AT2079" s="65"/>
      <c r="AU2079" s="65"/>
    </row>
    <row r="2080" spans="3:47">
      <c r="C2080" s="8"/>
      <c r="D2080" s="8"/>
      <c r="AA2080" s="65"/>
      <c r="AB2080" s="65"/>
      <c r="AC2080" s="65"/>
      <c r="AD2080" s="65"/>
      <c r="AE2080" s="65"/>
      <c r="AF2080" s="94"/>
      <c r="AG2080" s="93"/>
      <c r="AN2080" s="65"/>
      <c r="AO2080" s="65"/>
      <c r="AP2080" s="65"/>
      <c r="AQ2080" s="65"/>
      <c r="AR2080" s="65"/>
      <c r="AS2080" s="65"/>
      <c r="AT2080" s="65"/>
      <c r="AU2080" s="65"/>
    </row>
    <row r="2081" spans="3:47">
      <c r="C2081" s="8"/>
      <c r="D2081" s="8"/>
      <c r="AA2081" s="65"/>
      <c r="AB2081" s="65"/>
      <c r="AC2081" s="65"/>
      <c r="AD2081" s="65"/>
      <c r="AE2081" s="65"/>
      <c r="AF2081" s="94"/>
      <c r="AG2081" s="93"/>
      <c r="AN2081" s="65"/>
      <c r="AO2081" s="65"/>
      <c r="AP2081" s="65"/>
      <c r="AQ2081" s="65"/>
      <c r="AR2081" s="65"/>
      <c r="AS2081" s="65"/>
      <c r="AT2081" s="65"/>
      <c r="AU2081" s="65"/>
    </row>
    <row r="2082" spans="3:47">
      <c r="C2082" s="8"/>
      <c r="D2082" s="8"/>
      <c r="AA2082" s="65"/>
      <c r="AB2082" s="65"/>
      <c r="AC2082" s="65"/>
      <c r="AD2082" s="65"/>
      <c r="AE2082" s="65"/>
      <c r="AF2082" s="94"/>
      <c r="AG2082" s="93"/>
      <c r="AN2082" s="65"/>
      <c r="AO2082" s="65"/>
      <c r="AP2082" s="65"/>
      <c r="AQ2082" s="65"/>
      <c r="AR2082" s="65"/>
      <c r="AS2082" s="65"/>
      <c r="AT2082" s="65"/>
      <c r="AU2082" s="65"/>
    </row>
    <row r="2083" spans="3:47">
      <c r="C2083" s="8"/>
      <c r="D2083" s="8"/>
      <c r="AA2083" s="65"/>
      <c r="AB2083" s="65"/>
      <c r="AC2083" s="65"/>
      <c r="AD2083" s="65"/>
      <c r="AE2083" s="65"/>
      <c r="AF2083" s="94"/>
      <c r="AG2083" s="93"/>
      <c r="AN2083" s="65"/>
      <c r="AO2083" s="65"/>
      <c r="AP2083" s="65"/>
      <c r="AQ2083" s="65"/>
      <c r="AR2083" s="65"/>
      <c r="AS2083" s="65"/>
      <c r="AT2083" s="65"/>
      <c r="AU2083" s="65"/>
    </row>
    <row r="2084" spans="3:47">
      <c r="C2084" s="8"/>
      <c r="D2084" s="8"/>
      <c r="AA2084" s="65"/>
      <c r="AB2084" s="65"/>
      <c r="AC2084" s="65"/>
      <c r="AD2084" s="65"/>
      <c r="AE2084" s="65"/>
      <c r="AF2084" s="94"/>
      <c r="AG2084" s="93"/>
      <c r="AN2084" s="65"/>
      <c r="AO2084" s="65"/>
      <c r="AP2084" s="65"/>
      <c r="AQ2084" s="65"/>
      <c r="AR2084" s="65"/>
      <c r="AS2084" s="65"/>
      <c r="AT2084" s="65"/>
      <c r="AU2084" s="65"/>
    </row>
    <row r="2085" spans="3:47">
      <c r="C2085" s="8"/>
      <c r="D2085" s="8"/>
      <c r="AA2085" s="65"/>
      <c r="AB2085" s="65"/>
      <c r="AC2085" s="65"/>
      <c r="AD2085" s="65"/>
      <c r="AE2085" s="65"/>
      <c r="AF2085" s="94"/>
      <c r="AG2085" s="93"/>
      <c r="AN2085" s="65"/>
      <c r="AO2085" s="65"/>
      <c r="AP2085" s="65"/>
      <c r="AQ2085" s="65"/>
      <c r="AR2085" s="65"/>
      <c r="AS2085" s="65"/>
      <c r="AT2085" s="65"/>
      <c r="AU2085" s="65"/>
    </row>
    <row r="2086" spans="3:47">
      <c r="C2086" s="8"/>
      <c r="D2086" s="8"/>
      <c r="AA2086" s="65"/>
      <c r="AB2086" s="65"/>
      <c r="AC2086" s="65"/>
      <c r="AD2086" s="65"/>
      <c r="AE2086" s="65"/>
      <c r="AF2086" s="94"/>
      <c r="AG2086" s="93"/>
      <c r="AN2086" s="65"/>
      <c r="AO2086" s="65"/>
      <c r="AP2086" s="65"/>
      <c r="AQ2086" s="65"/>
      <c r="AR2086" s="65"/>
      <c r="AS2086" s="65"/>
      <c r="AT2086" s="65"/>
      <c r="AU2086" s="65"/>
    </row>
    <row r="2087" spans="3:47">
      <c r="C2087" s="8"/>
      <c r="D2087" s="8"/>
      <c r="AA2087" s="65"/>
      <c r="AB2087" s="65"/>
      <c r="AC2087" s="65"/>
      <c r="AD2087" s="65"/>
      <c r="AE2087" s="65"/>
      <c r="AF2087" s="94"/>
      <c r="AG2087" s="93"/>
      <c r="AN2087" s="65"/>
      <c r="AO2087" s="65"/>
      <c r="AP2087" s="65"/>
      <c r="AQ2087" s="65"/>
      <c r="AR2087" s="65"/>
      <c r="AS2087" s="65"/>
      <c r="AT2087" s="65"/>
      <c r="AU2087" s="65"/>
    </row>
    <row r="2088" spans="3:47">
      <c r="C2088" s="8"/>
      <c r="D2088" s="8"/>
      <c r="AA2088" s="65"/>
      <c r="AB2088" s="65"/>
      <c r="AC2088" s="65"/>
      <c r="AD2088" s="65"/>
      <c r="AE2088" s="65"/>
      <c r="AF2088" s="94"/>
      <c r="AG2088" s="93"/>
      <c r="AN2088" s="65"/>
      <c r="AO2088" s="65"/>
      <c r="AP2088" s="65"/>
      <c r="AQ2088" s="65"/>
      <c r="AR2088" s="65"/>
      <c r="AS2088" s="65"/>
      <c r="AT2088" s="65"/>
      <c r="AU2088" s="65"/>
    </row>
    <row r="2089" spans="3:47">
      <c r="C2089" s="8"/>
      <c r="D2089" s="8"/>
      <c r="AA2089" s="65"/>
      <c r="AB2089" s="65"/>
      <c r="AC2089" s="65"/>
      <c r="AD2089" s="65"/>
      <c r="AE2089" s="65"/>
      <c r="AF2089" s="94"/>
      <c r="AG2089" s="93"/>
      <c r="AN2089" s="65"/>
      <c r="AO2089" s="65"/>
      <c r="AP2089" s="65"/>
      <c r="AQ2089" s="65"/>
      <c r="AR2089" s="65"/>
      <c r="AS2089" s="65"/>
      <c r="AT2089" s="65"/>
      <c r="AU2089" s="65"/>
    </row>
    <row r="2090" spans="3:47">
      <c r="C2090" s="8"/>
      <c r="D2090" s="8"/>
      <c r="AA2090" s="65"/>
      <c r="AB2090" s="65"/>
      <c r="AC2090" s="65"/>
      <c r="AD2090" s="65"/>
      <c r="AE2090" s="65"/>
      <c r="AF2090" s="94"/>
      <c r="AG2090" s="93"/>
      <c r="AN2090" s="65"/>
      <c r="AO2090" s="65"/>
      <c r="AP2090" s="65"/>
      <c r="AQ2090" s="65"/>
      <c r="AR2090" s="65"/>
      <c r="AS2090" s="65"/>
      <c r="AT2090" s="65"/>
      <c r="AU2090" s="65"/>
    </row>
    <row r="2091" spans="3:47">
      <c r="C2091" s="8"/>
      <c r="D2091" s="8"/>
      <c r="AA2091" s="65"/>
      <c r="AB2091" s="65"/>
      <c r="AC2091" s="65"/>
      <c r="AD2091" s="65"/>
      <c r="AE2091" s="65"/>
      <c r="AF2091" s="94"/>
      <c r="AG2091" s="93"/>
      <c r="AN2091" s="65"/>
      <c r="AO2091" s="65"/>
      <c r="AP2091" s="65"/>
      <c r="AQ2091" s="65"/>
      <c r="AR2091" s="65"/>
      <c r="AS2091" s="65"/>
      <c r="AT2091" s="65"/>
      <c r="AU2091" s="65"/>
    </row>
    <row r="2092" spans="3:47">
      <c r="C2092" s="8"/>
      <c r="D2092" s="8"/>
      <c r="AA2092" s="65"/>
      <c r="AB2092" s="65"/>
      <c r="AC2092" s="65"/>
      <c r="AD2092" s="65"/>
      <c r="AE2092" s="65"/>
      <c r="AF2092" s="94"/>
      <c r="AG2092" s="93"/>
      <c r="AN2092" s="65"/>
      <c r="AO2092" s="65"/>
      <c r="AP2092" s="65"/>
      <c r="AQ2092" s="65"/>
      <c r="AR2092" s="65"/>
      <c r="AS2092" s="65"/>
      <c r="AT2092" s="65"/>
      <c r="AU2092" s="65"/>
    </row>
    <row r="2093" spans="3:47">
      <c r="C2093" s="8"/>
      <c r="D2093" s="8"/>
      <c r="AA2093" s="65"/>
      <c r="AB2093" s="65"/>
      <c r="AC2093" s="65"/>
      <c r="AD2093" s="65"/>
      <c r="AE2093" s="65"/>
      <c r="AF2093" s="94"/>
      <c r="AG2093" s="93"/>
      <c r="AN2093" s="65"/>
      <c r="AO2093" s="65"/>
      <c r="AP2093" s="65"/>
      <c r="AQ2093" s="65"/>
      <c r="AR2093" s="65"/>
      <c r="AS2093" s="65"/>
      <c r="AT2093" s="65"/>
      <c r="AU2093" s="65"/>
    </row>
    <row r="2094" spans="3:47">
      <c r="C2094" s="8"/>
      <c r="D2094" s="8"/>
      <c r="AA2094" s="65"/>
      <c r="AB2094" s="65"/>
      <c r="AC2094" s="65"/>
      <c r="AD2094" s="65"/>
      <c r="AE2094" s="65"/>
      <c r="AF2094" s="94"/>
      <c r="AG2094" s="93"/>
      <c r="AN2094" s="65"/>
      <c r="AO2094" s="65"/>
      <c r="AP2094" s="65"/>
      <c r="AQ2094" s="65"/>
      <c r="AR2094" s="65"/>
      <c r="AS2094" s="65"/>
      <c r="AT2094" s="65"/>
      <c r="AU2094" s="65"/>
    </row>
    <row r="2095" spans="3:47">
      <c r="C2095" s="8"/>
      <c r="D2095" s="8"/>
      <c r="AA2095" s="65"/>
      <c r="AB2095" s="65"/>
      <c r="AC2095" s="65"/>
      <c r="AD2095" s="65"/>
      <c r="AE2095" s="65"/>
      <c r="AF2095" s="94"/>
      <c r="AG2095" s="93"/>
      <c r="AN2095" s="65"/>
      <c r="AO2095" s="65"/>
      <c r="AP2095" s="65"/>
      <c r="AQ2095" s="65"/>
      <c r="AR2095" s="65"/>
      <c r="AS2095" s="65"/>
      <c r="AT2095" s="65"/>
      <c r="AU2095" s="65"/>
    </row>
    <row r="2096" spans="3:47">
      <c r="C2096" s="8"/>
      <c r="D2096" s="8"/>
      <c r="AA2096" s="65"/>
      <c r="AB2096" s="65"/>
      <c r="AC2096" s="65"/>
      <c r="AD2096" s="65"/>
      <c r="AE2096" s="65"/>
      <c r="AF2096" s="94"/>
      <c r="AG2096" s="93"/>
      <c r="AN2096" s="65"/>
      <c r="AO2096" s="65"/>
      <c r="AP2096" s="65"/>
      <c r="AQ2096" s="65"/>
      <c r="AR2096" s="65"/>
      <c r="AS2096" s="65"/>
      <c r="AT2096" s="65"/>
      <c r="AU2096" s="65"/>
    </row>
    <row r="2097" spans="3:47">
      <c r="C2097" s="8"/>
      <c r="D2097" s="8"/>
      <c r="AA2097" s="65"/>
      <c r="AB2097" s="65"/>
      <c r="AC2097" s="65"/>
      <c r="AD2097" s="65"/>
      <c r="AE2097" s="65"/>
      <c r="AF2097" s="94"/>
      <c r="AG2097" s="93"/>
      <c r="AN2097" s="65"/>
      <c r="AO2097" s="65"/>
      <c r="AP2097" s="65"/>
      <c r="AQ2097" s="65"/>
      <c r="AR2097" s="65"/>
      <c r="AS2097" s="65"/>
      <c r="AT2097" s="65"/>
      <c r="AU2097" s="65"/>
    </row>
    <row r="2098" spans="3:47">
      <c r="C2098" s="8"/>
      <c r="D2098" s="8"/>
      <c r="AA2098" s="65"/>
      <c r="AB2098" s="65"/>
      <c r="AC2098" s="65"/>
      <c r="AD2098" s="65"/>
      <c r="AE2098" s="65"/>
      <c r="AF2098" s="94"/>
      <c r="AG2098" s="93"/>
      <c r="AN2098" s="65"/>
      <c r="AO2098" s="65"/>
      <c r="AP2098" s="65"/>
      <c r="AQ2098" s="65"/>
      <c r="AR2098" s="65"/>
      <c r="AS2098" s="65"/>
      <c r="AT2098" s="65"/>
      <c r="AU2098" s="65"/>
    </row>
    <row r="2099" spans="3:47">
      <c r="C2099" s="8"/>
      <c r="D2099" s="8"/>
      <c r="AA2099" s="65"/>
      <c r="AB2099" s="65"/>
      <c r="AC2099" s="65"/>
      <c r="AD2099" s="65"/>
      <c r="AE2099" s="65"/>
      <c r="AF2099" s="94"/>
      <c r="AG2099" s="93"/>
      <c r="AN2099" s="65"/>
      <c r="AO2099" s="65"/>
      <c r="AP2099" s="65"/>
      <c r="AQ2099" s="65"/>
      <c r="AR2099" s="65"/>
      <c r="AS2099" s="65"/>
      <c r="AT2099" s="65"/>
      <c r="AU2099" s="65"/>
    </row>
    <row r="2100" spans="3:47">
      <c r="C2100" s="8"/>
      <c r="D2100" s="8"/>
      <c r="AA2100" s="65"/>
      <c r="AB2100" s="65"/>
      <c r="AC2100" s="65"/>
      <c r="AD2100" s="65"/>
      <c r="AE2100" s="65"/>
      <c r="AF2100" s="94"/>
      <c r="AG2100" s="93"/>
      <c r="AN2100" s="65"/>
      <c r="AO2100" s="65"/>
      <c r="AP2100" s="65"/>
      <c r="AQ2100" s="65"/>
      <c r="AR2100" s="65"/>
      <c r="AS2100" s="65"/>
      <c r="AT2100" s="65"/>
      <c r="AU2100" s="65"/>
    </row>
    <row r="2101" spans="3:47">
      <c r="C2101" s="8"/>
      <c r="D2101" s="8"/>
      <c r="AA2101" s="65"/>
      <c r="AB2101" s="65"/>
      <c r="AC2101" s="65"/>
      <c r="AD2101" s="65"/>
      <c r="AE2101" s="65"/>
      <c r="AF2101" s="94"/>
      <c r="AG2101" s="93"/>
      <c r="AN2101" s="65"/>
      <c r="AO2101" s="65"/>
      <c r="AP2101" s="65"/>
      <c r="AQ2101" s="65"/>
      <c r="AR2101" s="65"/>
      <c r="AS2101" s="65"/>
      <c r="AT2101" s="65"/>
      <c r="AU2101" s="65"/>
    </row>
    <row r="2102" spans="3:47">
      <c r="C2102" s="8"/>
      <c r="D2102" s="8"/>
      <c r="AA2102" s="65"/>
      <c r="AB2102" s="65"/>
      <c r="AC2102" s="65"/>
      <c r="AD2102" s="65"/>
      <c r="AE2102" s="65"/>
      <c r="AF2102" s="94"/>
      <c r="AG2102" s="93"/>
      <c r="AN2102" s="65"/>
      <c r="AO2102" s="65"/>
      <c r="AP2102" s="65"/>
      <c r="AQ2102" s="65"/>
      <c r="AR2102" s="65"/>
      <c r="AS2102" s="65"/>
      <c r="AT2102" s="65"/>
      <c r="AU2102" s="65"/>
    </row>
    <row r="2103" spans="3:47">
      <c r="C2103" s="8"/>
      <c r="D2103" s="8"/>
      <c r="AA2103" s="65"/>
      <c r="AB2103" s="65"/>
      <c r="AC2103" s="65"/>
      <c r="AD2103" s="65"/>
      <c r="AE2103" s="65"/>
      <c r="AF2103" s="94"/>
      <c r="AG2103" s="93"/>
      <c r="AN2103" s="65"/>
      <c r="AO2103" s="65"/>
      <c r="AP2103" s="65"/>
      <c r="AQ2103" s="65"/>
      <c r="AR2103" s="65"/>
      <c r="AS2103" s="65"/>
      <c r="AT2103" s="65"/>
      <c r="AU2103" s="65"/>
    </row>
    <row r="2104" spans="3:47">
      <c r="C2104" s="8"/>
      <c r="D2104" s="8"/>
      <c r="AA2104" s="65"/>
      <c r="AB2104" s="65"/>
      <c r="AC2104" s="65"/>
      <c r="AD2104" s="65"/>
      <c r="AE2104" s="65"/>
      <c r="AF2104" s="94"/>
      <c r="AG2104" s="93"/>
      <c r="AN2104" s="65"/>
      <c r="AO2104" s="65"/>
      <c r="AP2104" s="65"/>
      <c r="AQ2104" s="65"/>
      <c r="AR2104" s="65"/>
      <c r="AS2104" s="65"/>
      <c r="AT2104" s="65"/>
      <c r="AU2104" s="65"/>
    </row>
    <row r="2105" spans="3:47">
      <c r="C2105" s="8"/>
      <c r="D2105" s="8"/>
      <c r="AA2105" s="65"/>
      <c r="AB2105" s="65"/>
      <c r="AC2105" s="65"/>
      <c r="AD2105" s="65"/>
      <c r="AE2105" s="65"/>
      <c r="AF2105" s="94"/>
      <c r="AG2105" s="93"/>
      <c r="AN2105" s="65"/>
      <c r="AO2105" s="65"/>
      <c r="AP2105" s="65"/>
      <c r="AQ2105" s="65"/>
      <c r="AR2105" s="65"/>
      <c r="AS2105" s="65"/>
      <c r="AT2105" s="65"/>
      <c r="AU2105" s="65"/>
    </row>
    <row r="2106" spans="3:47">
      <c r="C2106" s="8"/>
      <c r="D2106" s="8"/>
      <c r="AA2106" s="65"/>
      <c r="AB2106" s="65"/>
      <c r="AC2106" s="65"/>
      <c r="AD2106" s="65"/>
      <c r="AE2106" s="65"/>
      <c r="AF2106" s="94"/>
      <c r="AG2106" s="93"/>
      <c r="AN2106" s="65"/>
      <c r="AO2106" s="65"/>
      <c r="AP2106" s="65"/>
      <c r="AQ2106" s="65"/>
      <c r="AR2106" s="65"/>
      <c r="AS2106" s="65"/>
      <c r="AT2106" s="65"/>
      <c r="AU2106" s="65"/>
    </row>
    <row r="2107" spans="3:47">
      <c r="C2107" s="8"/>
      <c r="D2107" s="8"/>
      <c r="AA2107" s="65"/>
      <c r="AB2107" s="65"/>
      <c r="AC2107" s="65"/>
      <c r="AD2107" s="65"/>
      <c r="AE2107" s="65"/>
      <c r="AF2107" s="94"/>
      <c r="AG2107" s="93"/>
      <c r="AN2107" s="65"/>
      <c r="AO2107" s="65"/>
      <c r="AP2107" s="65"/>
      <c r="AQ2107" s="65"/>
      <c r="AR2107" s="65"/>
      <c r="AS2107" s="65"/>
      <c r="AT2107" s="65"/>
      <c r="AU2107" s="65"/>
    </row>
    <row r="2108" spans="3:47">
      <c r="C2108" s="8"/>
      <c r="D2108" s="8"/>
      <c r="AA2108" s="65"/>
      <c r="AB2108" s="65"/>
      <c r="AC2108" s="65"/>
      <c r="AD2108" s="65"/>
      <c r="AE2108" s="65"/>
      <c r="AF2108" s="94"/>
      <c r="AG2108" s="93"/>
      <c r="AN2108" s="65"/>
      <c r="AO2108" s="65"/>
      <c r="AP2108" s="65"/>
      <c r="AQ2108" s="65"/>
      <c r="AR2108" s="65"/>
      <c r="AS2108" s="65"/>
      <c r="AT2108" s="65"/>
      <c r="AU2108" s="65"/>
    </row>
    <row r="2109" spans="3:47">
      <c r="C2109" s="8"/>
      <c r="D2109" s="8"/>
      <c r="AA2109" s="65"/>
      <c r="AB2109" s="65"/>
      <c r="AC2109" s="65"/>
      <c r="AD2109" s="65"/>
      <c r="AE2109" s="65"/>
      <c r="AF2109" s="94"/>
      <c r="AG2109" s="93"/>
      <c r="AN2109" s="65"/>
      <c r="AO2109" s="65"/>
      <c r="AP2109" s="65"/>
      <c r="AQ2109" s="65"/>
      <c r="AR2109" s="65"/>
      <c r="AS2109" s="65"/>
      <c r="AT2109" s="65"/>
      <c r="AU2109" s="65"/>
    </row>
    <row r="2110" spans="3:47">
      <c r="C2110" s="8"/>
      <c r="D2110" s="8"/>
      <c r="AA2110" s="65"/>
      <c r="AB2110" s="65"/>
      <c r="AC2110" s="65"/>
      <c r="AD2110" s="65"/>
      <c r="AE2110" s="65"/>
      <c r="AF2110" s="94"/>
      <c r="AG2110" s="93"/>
      <c r="AN2110" s="65"/>
      <c r="AO2110" s="65"/>
      <c r="AP2110" s="65"/>
      <c r="AQ2110" s="65"/>
      <c r="AR2110" s="65"/>
      <c r="AS2110" s="65"/>
      <c r="AT2110" s="65"/>
      <c r="AU2110" s="65"/>
    </row>
    <row r="2111" spans="3:47">
      <c r="C2111" s="8"/>
      <c r="D2111" s="8"/>
      <c r="AA2111" s="65"/>
      <c r="AB2111" s="65"/>
      <c r="AC2111" s="65"/>
      <c r="AD2111" s="65"/>
      <c r="AE2111" s="65"/>
      <c r="AF2111" s="94"/>
      <c r="AG2111" s="93"/>
      <c r="AN2111" s="65"/>
      <c r="AO2111" s="65"/>
      <c r="AP2111" s="65"/>
      <c r="AQ2111" s="65"/>
      <c r="AR2111" s="65"/>
      <c r="AS2111" s="65"/>
      <c r="AT2111" s="65"/>
      <c r="AU2111" s="65"/>
    </row>
    <row r="2112" spans="3:47">
      <c r="C2112" s="8"/>
      <c r="D2112" s="8"/>
      <c r="AA2112" s="65"/>
      <c r="AB2112" s="65"/>
      <c r="AC2112" s="65"/>
      <c r="AD2112" s="65"/>
      <c r="AE2112" s="65"/>
      <c r="AF2112" s="94"/>
      <c r="AG2112" s="93"/>
      <c r="AN2112" s="65"/>
      <c r="AO2112" s="65"/>
      <c r="AP2112" s="65"/>
      <c r="AQ2112" s="65"/>
      <c r="AR2112" s="65"/>
      <c r="AS2112" s="65"/>
      <c r="AT2112" s="65"/>
      <c r="AU2112" s="65"/>
    </row>
    <row r="2113" spans="3:47">
      <c r="C2113" s="8"/>
      <c r="D2113" s="8"/>
      <c r="AA2113" s="65"/>
      <c r="AB2113" s="65"/>
      <c r="AC2113" s="65"/>
      <c r="AD2113" s="65"/>
      <c r="AE2113" s="65"/>
      <c r="AF2113" s="94"/>
      <c r="AG2113" s="93"/>
      <c r="AN2113" s="65"/>
      <c r="AO2113" s="65"/>
      <c r="AP2113" s="65"/>
      <c r="AQ2113" s="65"/>
      <c r="AR2113" s="65"/>
      <c r="AS2113" s="65"/>
      <c r="AT2113" s="65"/>
      <c r="AU2113" s="65"/>
    </row>
    <row r="2114" spans="3:47">
      <c r="C2114" s="8"/>
      <c r="D2114" s="8"/>
      <c r="AA2114" s="65"/>
      <c r="AB2114" s="65"/>
      <c r="AC2114" s="65"/>
      <c r="AD2114" s="65"/>
      <c r="AE2114" s="65"/>
      <c r="AF2114" s="94"/>
      <c r="AG2114" s="93"/>
      <c r="AN2114" s="65"/>
      <c r="AO2114" s="65"/>
      <c r="AP2114" s="65"/>
      <c r="AQ2114" s="65"/>
      <c r="AR2114" s="65"/>
      <c r="AS2114" s="65"/>
      <c r="AT2114" s="65"/>
      <c r="AU2114" s="65"/>
    </row>
    <row r="2115" spans="3:47">
      <c r="C2115" s="8"/>
      <c r="D2115" s="8"/>
      <c r="AA2115" s="65"/>
      <c r="AB2115" s="65"/>
      <c r="AC2115" s="65"/>
      <c r="AD2115" s="65"/>
      <c r="AE2115" s="65"/>
      <c r="AF2115" s="94"/>
      <c r="AG2115" s="93"/>
      <c r="AN2115" s="65"/>
      <c r="AO2115" s="65"/>
      <c r="AP2115" s="65"/>
      <c r="AQ2115" s="65"/>
      <c r="AR2115" s="65"/>
      <c r="AS2115" s="65"/>
      <c r="AT2115" s="65"/>
      <c r="AU2115" s="65"/>
    </row>
    <row r="2116" spans="3:47">
      <c r="C2116" s="8"/>
      <c r="D2116" s="8"/>
      <c r="AA2116" s="65"/>
      <c r="AB2116" s="65"/>
      <c r="AC2116" s="65"/>
      <c r="AD2116" s="65"/>
      <c r="AE2116" s="65"/>
      <c r="AF2116" s="94"/>
      <c r="AG2116" s="93"/>
      <c r="AN2116" s="65"/>
      <c r="AO2116" s="65"/>
      <c r="AP2116" s="65"/>
      <c r="AQ2116" s="65"/>
      <c r="AR2116" s="65"/>
      <c r="AS2116" s="65"/>
      <c r="AT2116" s="65"/>
      <c r="AU2116" s="65"/>
    </row>
    <row r="2117" spans="3:47">
      <c r="C2117" s="8"/>
      <c r="D2117" s="8"/>
      <c r="AA2117" s="65"/>
      <c r="AB2117" s="65"/>
      <c r="AC2117" s="65"/>
      <c r="AD2117" s="65"/>
      <c r="AE2117" s="65"/>
      <c r="AF2117" s="94"/>
      <c r="AG2117" s="93"/>
      <c r="AN2117" s="65"/>
      <c r="AO2117" s="65"/>
      <c r="AP2117" s="65"/>
      <c r="AQ2117" s="65"/>
      <c r="AR2117" s="65"/>
      <c r="AS2117" s="65"/>
      <c r="AT2117" s="65"/>
      <c r="AU2117" s="65"/>
    </row>
    <row r="2118" spans="3:47">
      <c r="C2118" s="8"/>
      <c r="D2118" s="8"/>
      <c r="AA2118" s="65"/>
      <c r="AB2118" s="65"/>
      <c r="AC2118" s="65"/>
      <c r="AD2118" s="65"/>
      <c r="AE2118" s="65"/>
      <c r="AF2118" s="94"/>
      <c r="AG2118" s="93"/>
      <c r="AN2118" s="65"/>
      <c r="AO2118" s="65"/>
      <c r="AP2118" s="65"/>
      <c r="AQ2118" s="65"/>
      <c r="AR2118" s="65"/>
      <c r="AS2118" s="65"/>
      <c r="AT2118" s="65"/>
      <c r="AU2118" s="65"/>
    </row>
    <row r="2119" spans="3:47">
      <c r="C2119" s="8"/>
      <c r="D2119" s="8"/>
      <c r="AA2119" s="65"/>
      <c r="AB2119" s="65"/>
      <c r="AC2119" s="65"/>
      <c r="AD2119" s="65"/>
      <c r="AE2119" s="65"/>
      <c r="AF2119" s="94"/>
      <c r="AG2119" s="93"/>
      <c r="AN2119" s="65"/>
      <c r="AO2119" s="65"/>
      <c r="AP2119" s="65"/>
      <c r="AQ2119" s="65"/>
      <c r="AR2119" s="65"/>
      <c r="AS2119" s="65"/>
      <c r="AT2119" s="65"/>
      <c r="AU2119" s="65"/>
    </row>
    <row r="2120" spans="3:47">
      <c r="C2120" s="8"/>
      <c r="D2120" s="8"/>
      <c r="AA2120" s="65"/>
      <c r="AB2120" s="65"/>
      <c r="AC2120" s="65"/>
      <c r="AD2120" s="65"/>
      <c r="AE2120" s="65"/>
      <c r="AF2120" s="94"/>
      <c r="AG2120" s="93"/>
      <c r="AN2120" s="65"/>
      <c r="AO2120" s="65"/>
      <c r="AP2120" s="65"/>
      <c r="AQ2120" s="65"/>
      <c r="AR2120" s="65"/>
      <c r="AS2120" s="65"/>
      <c r="AT2120" s="65"/>
      <c r="AU2120" s="65"/>
    </row>
    <row r="2121" spans="3:47">
      <c r="C2121" s="8"/>
      <c r="D2121" s="8"/>
      <c r="AA2121" s="65"/>
      <c r="AB2121" s="65"/>
      <c r="AC2121" s="65"/>
      <c r="AD2121" s="65"/>
      <c r="AE2121" s="65"/>
      <c r="AF2121" s="94"/>
      <c r="AG2121" s="93"/>
      <c r="AN2121" s="65"/>
      <c r="AO2121" s="65"/>
      <c r="AP2121" s="65"/>
      <c r="AQ2121" s="65"/>
      <c r="AR2121" s="65"/>
      <c r="AS2121" s="65"/>
      <c r="AT2121" s="65"/>
      <c r="AU2121" s="65"/>
    </row>
    <row r="2122" spans="3:47">
      <c r="C2122" s="8"/>
      <c r="D2122" s="8"/>
      <c r="AA2122" s="65"/>
      <c r="AB2122" s="65"/>
      <c r="AC2122" s="65"/>
      <c r="AD2122" s="65"/>
      <c r="AE2122" s="65"/>
      <c r="AF2122" s="94"/>
      <c r="AG2122" s="93"/>
      <c r="AN2122" s="65"/>
      <c r="AO2122" s="65"/>
      <c r="AP2122" s="65"/>
      <c r="AQ2122" s="65"/>
      <c r="AR2122" s="65"/>
      <c r="AS2122" s="65"/>
      <c r="AT2122" s="65"/>
      <c r="AU2122" s="65"/>
    </row>
    <row r="2123" spans="3:47">
      <c r="C2123" s="8"/>
      <c r="D2123" s="8"/>
      <c r="AA2123" s="65"/>
      <c r="AB2123" s="65"/>
      <c r="AC2123" s="65"/>
      <c r="AD2123" s="65"/>
      <c r="AE2123" s="65"/>
      <c r="AF2123" s="94"/>
      <c r="AG2123" s="93"/>
      <c r="AN2123" s="65"/>
      <c r="AO2123" s="65"/>
      <c r="AP2123" s="65"/>
      <c r="AQ2123" s="65"/>
      <c r="AR2123" s="65"/>
      <c r="AS2123" s="65"/>
      <c r="AT2123" s="65"/>
      <c r="AU2123" s="65"/>
    </row>
    <row r="2124" spans="3:47">
      <c r="C2124" s="8"/>
      <c r="D2124" s="8"/>
      <c r="AA2124" s="65"/>
      <c r="AB2124" s="65"/>
      <c r="AC2124" s="65"/>
      <c r="AD2124" s="65"/>
      <c r="AE2124" s="65"/>
      <c r="AF2124" s="94"/>
      <c r="AG2124" s="93"/>
      <c r="AN2124" s="65"/>
      <c r="AO2124" s="65"/>
      <c r="AP2124" s="65"/>
      <c r="AQ2124" s="65"/>
      <c r="AR2124" s="65"/>
      <c r="AS2124" s="65"/>
      <c r="AT2124" s="65"/>
      <c r="AU2124" s="65"/>
    </row>
    <row r="2125" spans="3:47">
      <c r="C2125" s="8"/>
      <c r="D2125" s="8"/>
      <c r="AA2125" s="65"/>
      <c r="AB2125" s="65"/>
      <c r="AC2125" s="65"/>
      <c r="AD2125" s="65"/>
      <c r="AE2125" s="65"/>
      <c r="AF2125" s="94"/>
      <c r="AG2125" s="93"/>
      <c r="AN2125" s="65"/>
      <c r="AO2125" s="65"/>
      <c r="AP2125" s="65"/>
      <c r="AQ2125" s="65"/>
      <c r="AR2125" s="65"/>
      <c r="AS2125" s="65"/>
      <c r="AT2125" s="65"/>
      <c r="AU2125" s="65"/>
    </row>
    <row r="2126" spans="3:47">
      <c r="C2126" s="8"/>
      <c r="D2126" s="8"/>
      <c r="AA2126" s="65"/>
      <c r="AB2126" s="65"/>
      <c r="AC2126" s="65"/>
      <c r="AD2126" s="65"/>
      <c r="AE2126" s="65"/>
      <c r="AF2126" s="94"/>
      <c r="AG2126" s="93"/>
      <c r="AN2126" s="65"/>
      <c r="AO2126" s="65"/>
      <c r="AP2126" s="65"/>
      <c r="AQ2126" s="65"/>
      <c r="AR2126" s="65"/>
      <c r="AS2126" s="65"/>
      <c r="AT2126" s="65"/>
      <c r="AU2126" s="65"/>
    </row>
    <row r="2127" spans="3:47">
      <c r="C2127" s="8"/>
      <c r="D2127" s="8"/>
      <c r="AA2127" s="65"/>
      <c r="AB2127" s="65"/>
      <c r="AC2127" s="65"/>
      <c r="AD2127" s="65"/>
      <c r="AE2127" s="65"/>
      <c r="AF2127" s="94"/>
      <c r="AG2127" s="93"/>
      <c r="AN2127" s="65"/>
      <c r="AO2127" s="65"/>
      <c r="AP2127" s="65"/>
      <c r="AQ2127" s="65"/>
      <c r="AR2127" s="65"/>
      <c r="AS2127" s="65"/>
      <c r="AT2127" s="65"/>
      <c r="AU2127" s="65"/>
    </row>
    <row r="2128" spans="3:47">
      <c r="C2128" s="8"/>
      <c r="D2128" s="8"/>
      <c r="AA2128" s="65"/>
      <c r="AB2128" s="65"/>
      <c r="AC2128" s="65"/>
      <c r="AD2128" s="65"/>
      <c r="AE2128" s="65"/>
      <c r="AF2128" s="94"/>
      <c r="AG2128" s="93"/>
      <c r="AN2128" s="65"/>
      <c r="AO2128" s="65"/>
      <c r="AP2128" s="65"/>
      <c r="AQ2128" s="65"/>
      <c r="AR2128" s="65"/>
      <c r="AS2128" s="65"/>
      <c r="AT2128" s="65"/>
      <c r="AU2128" s="65"/>
    </row>
    <row r="2129" spans="3:47">
      <c r="C2129" s="8"/>
      <c r="D2129" s="8"/>
      <c r="AA2129" s="65"/>
      <c r="AB2129" s="65"/>
      <c r="AC2129" s="65"/>
      <c r="AD2129" s="65"/>
      <c r="AE2129" s="65"/>
      <c r="AF2129" s="94"/>
      <c r="AG2129" s="93"/>
      <c r="AN2129" s="65"/>
      <c r="AO2129" s="65"/>
      <c r="AP2129" s="65"/>
      <c r="AQ2129" s="65"/>
      <c r="AR2129" s="65"/>
      <c r="AS2129" s="65"/>
      <c r="AT2129" s="65"/>
      <c r="AU2129" s="65"/>
    </row>
    <row r="2130" spans="3:47">
      <c r="C2130" s="8"/>
      <c r="D2130" s="8"/>
      <c r="AA2130" s="65"/>
      <c r="AB2130" s="65"/>
      <c r="AC2130" s="65"/>
      <c r="AD2130" s="65"/>
      <c r="AE2130" s="65"/>
      <c r="AF2130" s="94"/>
      <c r="AG2130" s="93"/>
      <c r="AN2130" s="65"/>
      <c r="AO2130" s="65"/>
      <c r="AP2130" s="65"/>
      <c r="AQ2130" s="65"/>
      <c r="AR2130" s="65"/>
      <c r="AS2130" s="65"/>
      <c r="AT2130" s="65"/>
      <c r="AU2130" s="65"/>
    </row>
    <row r="2131" spans="3:47">
      <c r="C2131" s="8"/>
      <c r="D2131" s="8"/>
      <c r="AA2131" s="65"/>
      <c r="AB2131" s="65"/>
      <c r="AC2131" s="65"/>
      <c r="AD2131" s="65"/>
      <c r="AE2131" s="65"/>
      <c r="AF2131" s="94"/>
      <c r="AG2131" s="93"/>
      <c r="AN2131" s="65"/>
      <c r="AO2131" s="65"/>
      <c r="AP2131" s="65"/>
      <c r="AQ2131" s="65"/>
      <c r="AR2131" s="65"/>
      <c r="AS2131" s="65"/>
      <c r="AT2131" s="65"/>
      <c r="AU2131" s="65"/>
    </row>
    <row r="2132" spans="3:47">
      <c r="C2132" s="8"/>
      <c r="D2132" s="8"/>
      <c r="AA2132" s="65"/>
      <c r="AB2132" s="65"/>
      <c r="AC2132" s="65"/>
      <c r="AD2132" s="65"/>
      <c r="AE2132" s="65"/>
      <c r="AF2132" s="94"/>
      <c r="AG2132" s="93"/>
      <c r="AN2132" s="65"/>
      <c r="AO2132" s="65"/>
      <c r="AP2132" s="65"/>
      <c r="AQ2132" s="65"/>
      <c r="AR2132" s="65"/>
      <c r="AS2132" s="65"/>
      <c r="AT2132" s="65"/>
      <c r="AU2132" s="65"/>
    </row>
    <row r="2133" spans="3:47">
      <c r="C2133" s="8"/>
      <c r="D2133" s="8"/>
      <c r="AA2133" s="65"/>
      <c r="AB2133" s="65"/>
      <c r="AC2133" s="65"/>
      <c r="AD2133" s="65"/>
      <c r="AE2133" s="65"/>
      <c r="AF2133" s="94"/>
      <c r="AG2133" s="93"/>
      <c r="AN2133" s="65"/>
      <c r="AO2133" s="65"/>
      <c r="AP2133" s="65"/>
      <c r="AQ2133" s="65"/>
      <c r="AR2133" s="65"/>
      <c r="AS2133" s="65"/>
      <c r="AT2133" s="65"/>
      <c r="AU2133" s="65"/>
    </row>
    <row r="2134" spans="3:47">
      <c r="C2134" s="8"/>
      <c r="D2134" s="8"/>
      <c r="AA2134" s="65"/>
      <c r="AB2134" s="65"/>
      <c r="AC2134" s="65"/>
      <c r="AD2134" s="65"/>
      <c r="AE2134" s="65"/>
      <c r="AF2134" s="94"/>
      <c r="AG2134" s="93"/>
      <c r="AN2134" s="65"/>
      <c r="AO2134" s="65"/>
      <c r="AP2134" s="65"/>
      <c r="AQ2134" s="65"/>
      <c r="AR2134" s="65"/>
      <c r="AS2134" s="65"/>
      <c r="AT2134" s="65"/>
      <c r="AU2134" s="65"/>
    </row>
    <row r="2135" spans="3:47">
      <c r="C2135" s="8"/>
      <c r="D2135" s="8"/>
      <c r="AA2135" s="65"/>
      <c r="AB2135" s="65"/>
      <c r="AC2135" s="65"/>
      <c r="AD2135" s="65"/>
      <c r="AE2135" s="65"/>
      <c r="AF2135" s="94"/>
      <c r="AG2135" s="93"/>
      <c r="AN2135" s="65"/>
      <c r="AO2135" s="65"/>
      <c r="AP2135" s="65"/>
      <c r="AQ2135" s="65"/>
      <c r="AR2135" s="65"/>
      <c r="AS2135" s="65"/>
      <c r="AT2135" s="65"/>
      <c r="AU2135" s="65"/>
    </row>
    <row r="2136" spans="3:47">
      <c r="C2136" s="8"/>
      <c r="D2136" s="8"/>
      <c r="AA2136" s="65"/>
      <c r="AB2136" s="65"/>
      <c r="AC2136" s="65"/>
      <c r="AD2136" s="65"/>
      <c r="AE2136" s="65"/>
      <c r="AF2136" s="94"/>
      <c r="AG2136" s="93"/>
      <c r="AN2136" s="65"/>
      <c r="AO2136" s="65"/>
      <c r="AP2136" s="65"/>
      <c r="AQ2136" s="65"/>
      <c r="AR2136" s="65"/>
      <c r="AS2136" s="65"/>
      <c r="AT2136" s="65"/>
      <c r="AU2136" s="65"/>
    </row>
    <row r="2137" spans="3:47">
      <c r="C2137" s="8"/>
      <c r="D2137" s="8"/>
      <c r="AA2137" s="65"/>
      <c r="AB2137" s="65"/>
      <c r="AC2137" s="65"/>
      <c r="AD2137" s="65"/>
      <c r="AE2137" s="65"/>
      <c r="AF2137" s="94"/>
      <c r="AG2137" s="93"/>
      <c r="AN2137" s="65"/>
      <c r="AO2137" s="65"/>
      <c r="AP2137" s="65"/>
      <c r="AQ2137" s="65"/>
      <c r="AR2137" s="65"/>
      <c r="AS2137" s="65"/>
      <c r="AT2137" s="65"/>
      <c r="AU2137" s="65"/>
    </row>
    <row r="2138" spans="3:47">
      <c r="C2138" s="8"/>
      <c r="D2138" s="8"/>
      <c r="AA2138" s="65"/>
      <c r="AB2138" s="65"/>
      <c r="AC2138" s="65"/>
      <c r="AD2138" s="65"/>
      <c r="AE2138" s="65"/>
      <c r="AF2138" s="94"/>
      <c r="AG2138" s="93"/>
      <c r="AN2138" s="65"/>
      <c r="AO2138" s="65"/>
      <c r="AP2138" s="65"/>
      <c r="AQ2138" s="65"/>
      <c r="AR2138" s="65"/>
      <c r="AS2138" s="65"/>
      <c r="AT2138" s="65"/>
      <c r="AU2138" s="65"/>
    </row>
    <row r="2139" spans="3:47">
      <c r="C2139" s="8"/>
      <c r="D2139" s="8"/>
      <c r="AA2139" s="65"/>
      <c r="AB2139" s="65"/>
      <c r="AC2139" s="65"/>
      <c r="AD2139" s="65"/>
      <c r="AE2139" s="65"/>
      <c r="AF2139" s="94"/>
      <c r="AG2139" s="93"/>
      <c r="AN2139" s="65"/>
      <c r="AO2139" s="65"/>
      <c r="AP2139" s="65"/>
      <c r="AQ2139" s="65"/>
      <c r="AR2139" s="65"/>
      <c r="AS2139" s="65"/>
      <c r="AT2139" s="65"/>
      <c r="AU2139" s="65"/>
    </row>
    <row r="2140" spans="3:47">
      <c r="C2140" s="8"/>
      <c r="D2140" s="8"/>
      <c r="AA2140" s="65"/>
      <c r="AB2140" s="65"/>
      <c r="AC2140" s="65"/>
      <c r="AD2140" s="65"/>
      <c r="AE2140" s="65"/>
      <c r="AF2140" s="94"/>
      <c r="AG2140" s="93"/>
      <c r="AN2140" s="65"/>
      <c r="AO2140" s="65"/>
      <c r="AP2140" s="65"/>
      <c r="AQ2140" s="65"/>
      <c r="AR2140" s="65"/>
      <c r="AS2140" s="65"/>
      <c r="AT2140" s="65"/>
      <c r="AU2140" s="65"/>
    </row>
    <row r="2141" spans="3:47">
      <c r="C2141" s="8"/>
      <c r="D2141" s="8"/>
      <c r="AA2141" s="65"/>
      <c r="AB2141" s="65"/>
      <c r="AC2141" s="65"/>
      <c r="AD2141" s="65"/>
      <c r="AE2141" s="65"/>
      <c r="AF2141" s="94"/>
      <c r="AG2141" s="93"/>
      <c r="AN2141" s="65"/>
      <c r="AO2141" s="65"/>
      <c r="AP2141" s="65"/>
      <c r="AQ2141" s="65"/>
      <c r="AR2141" s="65"/>
      <c r="AS2141" s="65"/>
      <c r="AT2141" s="65"/>
      <c r="AU2141" s="65"/>
    </row>
    <row r="2142" spans="3:47">
      <c r="C2142" s="8"/>
      <c r="D2142" s="8"/>
      <c r="AA2142" s="65"/>
      <c r="AB2142" s="65"/>
      <c r="AC2142" s="65"/>
      <c r="AD2142" s="65"/>
      <c r="AE2142" s="65"/>
      <c r="AF2142" s="94"/>
      <c r="AG2142" s="93"/>
      <c r="AN2142" s="65"/>
      <c r="AO2142" s="65"/>
      <c r="AP2142" s="65"/>
      <c r="AQ2142" s="65"/>
      <c r="AR2142" s="65"/>
      <c r="AS2142" s="65"/>
      <c r="AT2142" s="65"/>
      <c r="AU2142" s="65"/>
    </row>
    <row r="2143" spans="3:47">
      <c r="C2143" s="8"/>
      <c r="D2143" s="8"/>
      <c r="AA2143" s="65"/>
      <c r="AB2143" s="65"/>
      <c r="AC2143" s="65"/>
      <c r="AD2143" s="65"/>
      <c r="AE2143" s="65"/>
      <c r="AF2143" s="94"/>
      <c r="AG2143" s="93"/>
      <c r="AN2143" s="65"/>
      <c r="AO2143" s="65"/>
      <c r="AP2143" s="65"/>
      <c r="AQ2143" s="65"/>
      <c r="AR2143" s="65"/>
      <c r="AS2143" s="65"/>
      <c r="AT2143" s="65"/>
      <c r="AU2143" s="65"/>
    </row>
    <row r="2144" spans="3:47">
      <c r="C2144" s="8"/>
      <c r="D2144" s="8"/>
      <c r="AA2144" s="65"/>
      <c r="AB2144" s="65"/>
      <c r="AC2144" s="65"/>
      <c r="AD2144" s="65"/>
      <c r="AE2144" s="65"/>
      <c r="AF2144" s="94"/>
      <c r="AG2144" s="93"/>
      <c r="AN2144" s="65"/>
      <c r="AO2144" s="65"/>
      <c r="AP2144" s="65"/>
      <c r="AQ2144" s="65"/>
      <c r="AR2144" s="65"/>
      <c r="AS2144" s="65"/>
      <c r="AT2144" s="65"/>
      <c r="AU2144" s="65"/>
    </row>
    <row r="2145" spans="3:47">
      <c r="C2145" s="8"/>
      <c r="D2145" s="8"/>
      <c r="AA2145" s="65"/>
      <c r="AB2145" s="65"/>
      <c r="AC2145" s="65"/>
      <c r="AD2145" s="65"/>
      <c r="AE2145" s="65"/>
      <c r="AF2145" s="94"/>
      <c r="AG2145" s="93"/>
      <c r="AN2145" s="65"/>
      <c r="AO2145" s="65"/>
      <c r="AP2145" s="65"/>
      <c r="AQ2145" s="65"/>
      <c r="AR2145" s="65"/>
      <c r="AS2145" s="65"/>
      <c r="AT2145" s="65"/>
      <c r="AU2145" s="65"/>
    </row>
    <row r="2146" spans="3:47">
      <c r="C2146" s="8"/>
      <c r="D2146" s="8"/>
      <c r="AA2146" s="65"/>
      <c r="AB2146" s="65"/>
      <c r="AC2146" s="65"/>
      <c r="AD2146" s="65"/>
      <c r="AE2146" s="65"/>
      <c r="AF2146" s="94"/>
      <c r="AG2146" s="93"/>
      <c r="AN2146" s="65"/>
      <c r="AO2146" s="65"/>
      <c r="AP2146" s="65"/>
      <c r="AQ2146" s="65"/>
      <c r="AR2146" s="65"/>
      <c r="AS2146" s="65"/>
      <c r="AT2146" s="65"/>
      <c r="AU2146" s="65"/>
    </row>
    <row r="2147" spans="3:47">
      <c r="C2147" s="8"/>
      <c r="D2147" s="8"/>
      <c r="AA2147" s="65"/>
      <c r="AB2147" s="65"/>
      <c r="AC2147" s="65"/>
      <c r="AD2147" s="65"/>
      <c r="AE2147" s="65"/>
      <c r="AF2147" s="94"/>
      <c r="AG2147" s="93"/>
      <c r="AN2147" s="65"/>
      <c r="AO2147" s="65"/>
      <c r="AP2147" s="65"/>
      <c r="AQ2147" s="65"/>
      <c r="AR2147" s="65"/>
      <c r="AS2147" s="65"/>
      <c r="AT2147" s="65"/>
      <c r="AU2147" s="65"/>
    </row>
    <row r="2148" spans="3:47">
      <c r="C2148" s="8"/>
      <c r="D2148" s="8"/>
      <c r="AA2148" s="65"/>
      <c r="AB2148" s="65"/>
      <c r="AC2148" s="65"/>
      <c r="AD2148" s="65"/>
      <c r="AE2148" s="65"/>
      <c r="AF2148" s="94"/>
      <c r="AG2148" s="93"/>
      <c r="AN2148" s="65"/>
      <c r="AO2148" s="65"/>
      <c r="AP2148" s="65"/>
      <c r="AQ2148" s="65"/>
      <c r="AR2148" s="65"/>
      <c r="AS2148" s="65"/>
      <c r="AT2148" s="65"/>
      <c r="AU2148" s="65"/>
    </row>
    <row r="2149" spans="3:47">
      <c r="C2149" s="8"/>
      <c r="D2149" s="8"/>
      <c r="AA2149" s="65"/>
      <c r="AB2149" s="65"/>
      <c r="AC2149" s="65"/>
      <c r="AD2149" s="65"/>
      <c r="AE2149" s="65"/>
      <c r="AF2149" s="94"/>
      <c r="AG2149" s="93"/>
      <c r="AN2149" s="65"/>
      <c r="AO2149" s="65"/>
      <c r="AP2149" s="65"/>
      <c r="AQ2149" s="65"/>
      <c r="AR2149" s="65"/>
      <c r="AS2149" s="65"/>
      <c r="AT2149" s="65"/>
      <c r="AU2149" s="65"/>
    </row>
    <row r="2150" spans="3:47">
      <c r="C2150" s="8"/>
      <c r="D2150" s="8"/>
      <c r="AA2150" s="65"/>
      <c r="AB2150" s="65"/>
      <c r="AC2150" s="65"/>
      <c r="AD2150" s="65"/>
      <c r="AE2150" s="65"/>
      <c r="AF2150" s="94"/>
      <c r="AG2150" s="93"/>
      <c r="AN2150" s="65"/>
      <c r="AO2150" s="65"/>
      <c r="AP2150" s="65"/>
      <c r="AQ2150" s="65"/>
      <c r="AR2150" s="65"/>
      <c r="AS2150" s="65"/>
      <c r="AT2150" s="65"/>
      <c r="AU2150" s="65"/>
    </row>
    <row r="2151" spans="3:47">
      <c r="C2151" s="8"/>
      <c r="D2151" s="8"/>
      <c r="AA2151" s="65"/>
      <c r="AB2151" s="65"/>
      <c r="AC2151" s="65"/>
      <c r="AD2151" s="65"/>
      <c r="AE2151" s="65"/>
      <c r="AF2151" s="94"/>
      <c r="AG2151" s="93"/>
      <c r="AN2151" s="65"/>
      <c r="AO2151" s="65"/>
      <c r="AP2151" s="65"/>
      <c r="AQ2151" s="65"/>
      <c r="AR2151" s="65"/>
      <c r="AS2151" s="65"/>
      <c r="AT2151" s="65"/>
      <c r="AU2151" s="65"/>
    </row>
    <row r="2152" spans="3:47">
      <c r="C2152" s="8"/>
      <c r="D2152" s="8"/>
      <c r="AA2152" s="65"/>
      <c r="AB2152" s="65"/>
      <c r="AC2152" s="65"/>
      <c r="AD2152" s="65"/>
      <c r="AE2152" s="65"/>
      <c r="AF2152" s="94"/>
      <c r="AG2152" s="93"/>
      <c r="AN2152" s="65"/>
      <c r="AO2152" s="65"/>
      <c r="AP2152" s="65"/>
      <c r="AQ2152" s="65"/>
      <c r="AR2152" s="65"/>
      <c r="AS2152" s="65"/>
      <c r="AT2152" s="65"/>
      <c r="AU2152" s="65"/>
    </row>
    <row r="2153" spans="3:47">
      <c r="C2153" s="8"/>
      <c r="D2153" s="8"/>
      <c r="AA2153" s="65"/>
      <c r="AB2153" s="65"/>
      <c r="AC2153" s="65"/>
      <c r="AD2153" s="65"/>
      <c r="AE2153" s="65"/>
      <c r="AF2153" s="94"/>
      <c r="AG2153" s="93"/>
      <c r="AN2153" s="65"/>
      <c r="AO2153" s="65"/>
      <c r="AP2153" s="65"/>
      <c r="AQ2153" s="65"/>
      <c r="AR2153" s="65"/>
      <c r="AS2153" s="65"/>
      <c r="AT2153" s="65"/>
      <c r="AU2153" s="65"/>
    </row>
    <row r="2154" spans="3:47">
      <c r="C2154" s="8"/>
      <c r="D2154" s="8"/>
      <c r="AA2154" s="65"/>
      <c r="AB2154" s="65"/>
      <c r="AC2154" s="65"/>
      <c r="AD2154" s="65"/>
      <c r="AE2154" s="65"/>
      <c r="AF2154" s="94"/>
      <c r="AG2154" s="93"/>
      <c r="AN2154" s="65"/>
      <c r="AO2154" s="65"/>
      <c r="AP2154" s="65"/>
      <c r="AQ2154" s="65"/>
      <c r="AR2154" s="65"/>
      <c r="AS2154" s="65"/>
      <c r="AT2154" s="65"/>
      <c r="AU2154" s="65"/>
    </row>
    <row r="2155" spans="3:47">
      <c r="C2155" s="8"/>
      <c r="D2155" s="8"/>
      <c r="AA2155" s="65"/>
      <c r="AB2155" s="65"/>
      <c r="AC2155" s="65"/>
      <c r="AD2155" s="65"/>
      <c r="AE2155" s="65"/>
      <c r="AF2155" s="94"/>
      <c r="AG2155" s="93"/>
      <c r="AN2155" s="65"/>
      <c r="AO2155" s="65"/>
      <c r="AP2155" s="65"/>
      <c r="AQ2155" s="65"/>
      <c r="AR2155" s="65"/>
      <c r="AS2155" s="65"/>
      <c r="AT2155" s="65"/>
      <c r="AU2155" s="65"/>
    </row>
    <row r="2156" spans="3:47">
      <c r="C2156" s="8"/>
      <c r="D2156" s="8"/>
      <c r="AA2156" s="65"/>
      <c r="AB2156" s="65"/>
      <c r="AC2156" s="65"/>
      <c r="AD2156" s="65"/>
      <c r="AE2156" s="65"/>
      <c r="AF2156" s="94"/>
      <c r="AG2156" s="93"/>
      <c r="AN2156" s="65"/>
      <c r="AO2156" s="65"/>
      <c r="AP2156" s="65"/>
      <c r="AQ2156" s="65"/>
      <c r="AR2156" s="65"/>
      <c r="AS2156" s="65"/>
      <c r="AT2156" s="65"/>
      <c r="AU2156" s="65"/>
    </row>
    <row r="2157" spans="3:47">
      <c r="C2157" s="8"/>
      <c r="D2157" s="8"/>
      <c r="AA2157" s="65"/>
      <c r="AB2157" s="65"/>
      <c r="AC2157" s="65"/>
      <c r="AD2157" s="65"/>
      <c r="AE2157" s="65"/>
      <c r="AF2157" s="94"/>
      <c r="AG2157" s="93"/>
      <c r="AN2157" s="65"/>
      <c r="AO2157" s="65"/>
      <c r="AP2157" s="65"/>
      <c r="AQ2157" s="65"/>
      <c r="AR2157" s="65"/>
      <c r="AS2157" s="65"/>
      <c r="AT2157" s="65"/>
      <c r="AU2157" s="65"/>
    </row>
    <row r="2158" spans="3:47">
      <c r="C2158" s="8"/>
      <c r="D2158" s="8"/>
      <c r="AA2158" s="65"/>
      <c r="AB2158" s="65"/>
      <c r="AC2158" s="65"/>
      <c r="AD2158" s="65"/>
      <c r="AE2158" s="65"/>
      <c r="AF2158" s="94"/>
      <c r="AG2158" s="93"/>
      <c r="AN2158" s="65"/>
      <c r="AO2158" s="65"/>
      <c r="AP2158" s="65"/>
      <c r="AQ2158" s="65"/>
      <c r="AR2158" s="65"/>
      <c r="AS2158" s="65"/>
      <c r="AT2158" s="65"/>
      <c r="AU2158" s="65"/>
    </row>
    <row r="2159" spans="3:47">
      <c r="C2159" s="8"/>
      <c r="D2159" s="8"/>
      <c r="AA2159" s="65"/>
      <c r="AB2159" s="65"/>
      <c r="AC2159" s="65"/>
      <c r="AD2159" s="65"/>
      <c r="AE2159" s="65"/>
      <c r="AF2159" s="94"/>
      <c r="AG2159" s="93"/>
      <c r="AN2159" s="65"/>
      <c r="AO2159" s="65"/>
      <c r="AP2159" s="65"/>
      <c r="AQ2159" s="65"/>
      <c r="AR2159" s="65"/>
      <c r="AS2159" s="65"/>
      <c r="AT2159" s="65"/>
      <c r="AU2159" s="65"/>
    </row>
    <row r="2160" spans="3:47">
      <c r="C2160" s="8"/>
      <c r="D2160" s="8"/>
      <c r="AA2160" s="65"/>
      <c r="AB2160" s="65"/>
      <c r="AC2160" s="65"/>
      <c r="AD2160" s="65"/>
      <c r="AE2160" s="65"/>
      <c r="AF2160" s="94"/>
      <c r="AG2160" s="93"/>
      <c r="AN2160" s="65"/>
      <c r="AO2160" s="65"/>
      <c r="AP2160" s="65"/>
      <c r="AQ2160" s="65"/>
      <c r="AR2160" s="65"/>
      <c r="AS2160" s="65"/>
      <c r="AT2160" s="65"/>
      <c r="AU2160" s="65"/>
    </row>
    <row r="2161" spans="3:47">
      <c r="C2161" s="8"/>
      <c r="D2161" s="8"/>
      <c r="AA2161" s="65"/>
      <c r="AB2161" s="65"/>
      <c r="AC2161" s="65"/>
      <c r="AD2161" s="65"/>
      <c r="AE2161" s="65"/>
      <c r="AF2161" s="94"/>
      <c r="AG2161" s="93"/>
      <c r="AN2161" s="65"/>
      <c r="AO2161" s="65"/>
      <c r="AP2161" s="65"/>
      <c r="AQ2161" s="65"/>
      <c r="AR2161" s="65"/>
      <c r="AS2161" s="65"/>
      <c r="AT2161" s="65"/>
      <c r="AU2161" s="65"/>
    </row>
    <row r="2162" spans="3:47">
      <c r="C2162" s="8"/>
      <c r="D2162" s="8"/>
      <c r="AA2162" s="65"/>
      <c r="AB2162" s="65"/>
      <c r="AC2162" s="65"/>
      <c r="AD2162" s="65"/>
      <c r="AE2162" s="65"/>
      <c r="AF2162" s="94"/>
      <c r="AG2162" s="93"/>
      <c r="AN2162" s="65"/>
      <c r="AO2162" s="65"/>
      <c r="AP2162" s="65"/>
      <c r="AQ2162" s="65"/>
      <c r="AR2162" s="65"/>
      <c r="AS2162" s="65"/>
      <c r="AT2162" s="65"/>
      <c r="AU2162" s="65"/>
    </row>
    <row r="2163" spans="3:47">
      <c r="C2163" s="8"/>
      <c r="D2163" s="8"/>
      <c r="AA2163" s="65"/>
      <c r="AB2163" s="65"/>
      <c r="AC2163" s="65"/>
      <c r="AD2163" s="65"/>
      <c r="AE2163" s="65"/>
      <c r="AF2163" s="94"/>
      <c r="AG2163" s="93"/>
      <c r="AN2163" s="65"/>
      <c r="AO2163" s="65"/>
      <c r="AP2163" s="65"/>
      <c r="AQ2163" s="65"/>
      <c r="AR2163" s="65"/>
      <c r="AS2163" s="65"/>
      <c r="AT2163" s="65"/>
      <c r="AU2163" s="65"/>
    </row>
    <row r="2164" spans="3:47">
      <c r="C2164" s="8"/>
      <c r="D2164" s="8"/>
      <c r="AA2164" s="65"/>
      <c r="AB2164" s="65"/>
      <c r="AC2164" s="65"/>
      <c r="AD2164" s="65"/>
      <c r="AE2164" s="65"/>
      <c r="AF2164" s="94"/>
      <c r="AG2164" s="93"/>
      <c r="AN2164" s="65"/>
      <c r="AO2164" s="65"/>
      <c r="AP2164" s="65"/>
      <c r="AQ2164" s="65"/>
      <c r="AR2164" s="65"/>
      <c r="AS2164" s="65"/>
      <c r="AT2164" s="65"/>
      <c r="AU2164" s="65"/>
    </row>
    <row r="2165" spans="3:47">
      <c r="C2165" s="8"/>
      <c r="D2165" s="8"/>
      <c r="AA2165" s="65"/>
      <c r="AB2165" s="65"/>
      <c r="AC2165" s="65"/>
      <c r="AD2165" s="65"/>
      <c r="AE2165" s="65"/>
      <c r="AF2165" s="94"/>
      <c r="AG2165" s="93"/>
      <c r="AN2165" s="65"/>
      <c r="AO2165" s="65"/>
      <c r="AP2165" s="65"/>
      <c r="AQ2165" s="65"/>
      <c r="AR2165" s="65"/>
      <c r="AS2165" s="65"/>
      <c r="AT2165" s="65"/>
      <c r="AU2165" s="65"/>
    </row>
    <row r="2166" spans="3:47">
      <c r="C2166" s="8"/>
      <c r="D2166" s="8"/>
      <c r="AA2166" s="65"/>
      <c r="AB2166" s="65"/>
      <c r="AC2166" s="65"/>
      <c r="AD2166" s="65"/>
      <c r="AE2166" s="65"/>
      <c r="AF2166" s="94"/>
      <c r="AG2166" s="93"/>
      <c r="AN2166" s="65"/>
      <c r="AO2166" s="65"/>
      <c r="AP2166" s="65"/>
      <c r="AQ2166" s="65"/>
      <c r="AR2166" s="65"/>
      <c r="AS2166" s="65"/>
      <c r="AT2166" s="65"/>
      <c r="AU2166" s="65"/>
    </row>
    <row r="2167" spans="3:47">
      <c r="C2167" s="8"/>
      <c r="D2167" s="8"/>
      <c r="AA2167" s="65"/>
      <c r="AB2167" s="65"/>
      <c r="AC2167" s="65"/>
      <c r="AD2167" s="65"/>
      <c r="AE2167" s="65"/>
      <c r="AF2167" s="94"/>
      <c r="AG2167" s="93"/>
      <c r="AN2167" s="65"/>
      <c r="AO2167" s="65"/>
      <c r="AP2167" s="65"/>
      <c r="AQ2167" s="65"/>
      <c r="AR2167" s="65"/>
      <c r="AS2167" s="65"/>
      <c r="AT2167" s="65"/>
      <c r="AU2167" s="65"/>
    </row>
    <row r="2168" spans="3:47">
      <c r="C2168" s="8"/>
      <c r="D2168" s="8"/>
      <c r="AA2168" s="65"/>
      <c r="AB2168" s="65"/>
      <c r="AC2168" s="65"/>
      <c r="AD2168" s="65"/>
      <c r="AE2168" s="65"/>
      <c r="AF2168" s="94"/>
      <c r="AG2168" s="93"/>
      <c r="AN2168" s="65"/>
      <c r="AO2168" s="65"/>
      <c r="AP2168" s="65"/>
      <c r="AQ2168" s="65"/>
      <c r="AR2168" s="65"/>
      <c r="AS2168" s="65"/>
      <c r="AT2168" s="65"/>
      <c r="AU2168" s="65"/>
    </row>
    <row r="2169" spans="3:47">
      <c r="C2169" s="8"/>
      <c r="D2169" s="8"/>
      <c r="AA2169" s="65"/>
      <c r="AB2169" s="65"/>
      <c r="AC2169" s="65"/>
      <c r="AD2169" s="65"/>
      <c r="AE2169" s="65"/>
      <c r="AF2169" s="94"/>
      <c r="AG2169" s="93"/>
      <c r="AN2169" s="65"/>
      <c r="AO2169" s="65"/>
      <c r="AP2169" s="65"/>
      <c r="AQ2169" s="65"/>
      <c r="AR2169" s="65"/>
      <c r="AS2169" s="65"/>
      <c r="AT2169" s="65"/>
      <c r="AU2169" s="65"/>
    </row>
    <row r="2170" spans="3:47">
      <c r="C2170" s="8"/>
      <c r="D2170" s="8"/>
      <c r="AA2170" s="65"/>
      <c r="AB2170" s="65"/>
      <c r="AC2170" s="65"/>
      <c r="AD2170" s="65"/>
      <c r="AE2170" s="65"/>
      <c r="AF2170" s="94"/>
      <c r="AG2170" s="93"/>
      <c r="AN2170" s="65"/>
      <c r="AO2170" s="65"/>
      <c r="AP2170" s="65"/>
      <c r="AQ2170" s="65"/>
      <c r="AR2170" s="65"/>
      <c r="AS2170" s="65"/>
      <c r="AT2170" s="65"/>
      <c r="AU2170" s="65"/>
    </row>
    <row r="2171" spans="3:47">
      <c r="C2171" s="8"/>
      <c r="D2171" s="8"/>
      <c r="AA2171" s="65"/>
      <c r="AB2171" s="65"/>
      <c r="AC2171" s="65"/>
      <c r="AD2171" s="65"/>
      <c r="AE2171" s="65"/>
      <c r="AF2171" s="94"/>
      <c r="AG2171" s="93"/>
      <c r="AN2171" s="65"/>
      <c r="AO2171" s="65"/>
      <c r="AP2171" s="65"/>
      <c r="AQ2171" s="65"/>
      <c r="AR2171" s="65"/>
      <c r="AS2171" s="65"/>
      <c r="AT2171" s="65"/>
      <c r="AU2171" s="65"/>
    </row>
    <row r="2172" spans="3:47">
      <c r="C2172" s="8"/>
      <c r="D2172" s="8"/>
      <c r="AA2172" s="65"/>
      <c r="AB2172" s="65"/>
      <c r="AC2172" s="65"/>
      <c r="AD2172" s="65"/>
      <c r="AE2172" s="65"/>
      <c r="AF2172" s="94"/>
      <c r="AG2172" s="93"/>
      <c r="AN2172" s="65"/>
      <c r="AO2172" s="65"/>
      <c r="AP2172" s="65"/>
      <c r="AQ2172" s="65"/>
      <c r="AR2172" s="65"/>
      <c r="AS2172" s="65"/>
      <c r="AT2172" s="65"/>
      <c r="AU2172" s="65"/>
    </row>
    <row r="2173" spans="3:47">
      <c r="C2173" s="8"/>
      <c r="D2173" s="8"/>
      <c r="AA2173" s="65"/>
      <c r="AB2173" s="65"/>
      <c r="AC2173" s="65"/>
      <c r="AD2173" s="65"/>
      <c r="AE2173" s="65"/>
      <c r="AF2173" s="94"/>
      <c r="AG2173" s="93"/>
      <c r="AN2173" s="65"/>
      <c r="AO2173" s="65"/>
      <c r="AP2173" s="65"/>
      <c r="AQ2173" s="65"/>
      <c r="AR2173" s="65"/>
      <c r="AS2173" s="65"/>
      <c r="AT2173" s="65"/>
      <c r="AU2173" s="65"/>
    </row>
    <row r="2174" spans="3:47">
      <c r="C2174" s="8"/>
      <c r="D2174" s="8"/>
      <c r="AA2174" s="65"/>
      <c r="AB2174" s="65"/>
      <c r="AC2174" s="65"/>
      <c r="AD2174" s="65"/>
      <c r="AE2174" s="65"/>
      <c r="AF2174" s="94"/>
      <c r="AG2174" s="93"/>
      <c r="AN2174" s="65"/>
      <c r="AO2174" s="65"/>
      <c r="AP2174" s="65"/>
      <c r="AQ2174" s="65"/>
      <c r="AR2174" s="65"/>
      <c r="AS2174" s="65"/>
      <c r="AT2174" s="65"/>
      <c r="AU2174" s="65"/>
    </row>
    <row r="2175" spans="3:47">
      <c r="C2175" s="8"/>
      <c r="D2175" s="8"/>
      <c r="AA2175" s="65"/>
      <c r="AB2175" s="65"/>
      <c r="AC2175" s="65"/>
      <c r="AD2175" s="65"/>
      <c r="AE2175" s="65"/>
      <c r="AF2175" s="94"/>
      <c r="AG2175" s="93"/>
      <c r="AN2175" s="65"/>
      <c r="AO2175" s="65"/>
      <c r="AP2175" s="65"/>
      <c r="AQ2175" s="65"/>
      <c r="AR2175" s="65"/>
      <c r="AS2175" s="65"/>
      <c r="AT2175" s="65"/>
      <c r="AU2175" s="65"/>
    </row>
    <row r="2176" spans="3:47">
      <c r="C2176" s="8"/>
      <c r="D2176" s="8"/>
      <c r="AA2176" s="65"/>
      <c r="AB2176" s="65"/>
      <c r="AC2176" s="65"/>
      <c r="AD2176" s="65"/>
      <c r="AE2176" s="65"/>
      <c r="AF2176" s="94"/>
      <c r="AG2176" s="93"/>
      <c r="AN2176" s="65"/>
      <c r="AO2176" s="65"/>
      <c r="AP2176" s="65"/>
      <c r="AQ2176" s="65"/>
      <c r="AR2176" s="65"/>
      <c r="AS2176" s="65"/>
      <c r="AT2176" s="65"/>
      <c r="AU2176" s="65"/>
    </row>
    <row r="2177" spans="3:47">
      <c r="C2177" s="8"/>
      <c r="D2177" s="8"/>
      <c r="AA2177" s="65"/>
      <c r="AB2177" s="65"/>
      <c r="AC2177" s="65"/>
      <c r="AD2177" s="65"/>
      <c r="AE2177" s="65"/>
      <c r="AF2177" s="94"/>
      <c r="AG2177" s="93"/>
      <c r="AN2177" s="65"/>
      <c r="AO2177" s="65"/>
      <c r="AP2177" s="65"/>
      <c r="AQ2177" s="65"/>
      <c r="AR2177" s="65"/>
      <c r="AS2177" s="65"/>
      <c r="AT2177" s="65"/>
      <c r="AU2177" s="65"/>
    </row>
    <row r="2178" spans="3:47">
      <c r="C2178" s="8"/>
      <c r="D2178" s="8"/>
      <c r="AA2178" s="65"/>
      <c r="AB2178" s="65"/>
      <c r="AC2178" s="65"/>
      <c r="AD2178" s="65"/>
      <c r="AE2178" s="65"/>
      <c r="AF2178" s="94"/>
      <c r="AG2178" s="93"/>
      <c r="AN2178" s="65"/>
      <c r="AO2178" s="65"/>
      <c r="AP2178" s="65"/>
      <c r="AQ2178" s="65"/>
      <c r="AR2178" s="65"/>
      <c r="AS2178" s="65"/>
      <c r="AT2178" s="65"/>
      <c r="AU2178" s="65"/>
    </row>
    <row r="2179" spans="3:47">
      <c r="C2179" s="8"/>
      <c r="D2179" s="8"/>
      <c r="AA2179" s="65"/>
      <c r="AB2179" s="65"/>
      <c r="AC2179" s="65"/>
      <c r="AD2179" s="65"/>
      <c r="AE2179" s="65"/>
      <c r="AF2179" s="94"/>
      <c r="AG2179" s="93"/>
      <c r="AN2179" s="65"/>
      <c r="AO2179" s="65"/>
      <c r="AP2179" s="65"/>
      <c r="AQ2179" s="65"/>
      <c r="AR2179" s="65"/>
      <c r="AS2179" s="65"/>
      <c r="AT2179" s="65"/>
      <c r="AU2179" s="65"/>
    </row>
    <row r="2180" spans="3:47">
      <c r="C2180" s="8"/>
      <c r="D2180" s="8"/>
      <c r="AA2180" s="65"/>
      <c r="AB2180" s="65"/>
      <c r="AC2180" s="65"/>
      <c r="AD2180" s="65"/>
      <c r="AE2180" s="65"/>
      <c r="AF2180" s="94"/>
      <c r="AG2180" s="93"/>
      <c r="AN2180" s="65"/>
      <c r="AO2180" s="65"/>
      <c r="AP2180" s="65"/>
      <c r="AQ2180" s="65"/>
      <c r="AR2180" s="65"/>
      <c r="AS2180" s="65"/>
      <c r="AT2180" s="65"/>
      <c r="AU2180" s="65"/>
    </row>
    <row r="2181" spans="3:47">
      <c r="C2181" s="8"/>
      <c r="D2181" s="8"/>
      <c r="AA2181" s="65"/>
      <c r="AB2181" s="65"/>
      <c r="AC2181" s="65"/>
      <c r="AD2181" s="65"/>
      <c r="AE2181" s="65"/>
      <c r="AF2181" s="94"/>
      <c r="AG2181" s="93"/>
      <c r="AN2181" s="65"/>
      <c r="AO2181" s="65"/>
      <c r="AP2181" s="65"/>
      <c r="AQ2181" s="65"/>
      <c r="AR2181" s="65"/>
      <c r="AS2181" s="65"/>
      <c r="AT2181" s="65"/>
      <c r="AU2181" s="65"/>
    </row>
    <row r="2182" spans="3:47">
      <c r="C2182" s="8"/>
      <c r="D2182" s="8"/>
      <c r="AA2182" s="65"/>
      <c r="AB2182" s="65"/>
      <c r="AC2182" s="65"/>
      <c r="AD2182" s="65"/>
      <c r="AE2182" s="65"/>
      <c r="AF2182" s="94"/>
      <c r="AG2182" s="93"/>
      <c r="AN2182" s="65"/>
      <c r="AO2182" s="65"/>
      <c r="AP2182" s="65"/>
      <c r="AQ2182" s="65"/>
      <c r="AR2182" s="65"/>
      <c r="AS2182" s="65"/>
      <c r="AT2182" s="65"/>
      <c r="AU2182" s="65"/>
    </row>
    <row r="2183" spans="3:47">
      <c r="C2183" s="8"/>
      <c r="D2183" s="8"/>
      <c r="AA2183" s="65"/>
      <c r="AB2183" s="65"/>
      <c r="AC2183" s="65"/>
      <c r="AD2183" s="65"/>
      <c r="AE2183" s="65"/>
      <c r="AF2183" s="94"/>
      <c r="AG2183" s="93"/>
      <c r="AN2183" s="65"/>
      <c r="AO2183" s="65"/>
      <c r="AP2183" s="65"/>
      <c r="AQ2183" s="65"/>
      <c r="AR2183" s="65"/>
      <c r="AS2183" s="65"/>
      <c r="AT2183" s="65"/>
      <c r="AU2183" s="65"/>
    </row>
    <row r="2184" spans="3:47">
      <c r="C2184" s="8"/>
      <c r="D2184" s="8"/>
      <c r="AA2184" s="65"/>
      <c r="AB2184" s="65"/>
      <c r="AC2184" s="65"/>
      <c r="AD2184" s="65"/>
      <c r="AE2184" s="65"/>
      <c r="AF2184" s="94"/>
      <c r="AG2184" s="93"/>
      <c r="AN2184" s="65"/>
      <c r="AO2184" s="65"/>
      <c r="AP2184" s="65"/>
      <c r="AQ2184" s="65"/>
      <c r="AR2184" s="65"/>
      <c r="AS2184" s="65"/>
      <c r="AT2184" s="65"/>
      <c r="AU2184" s="65"/>
    </row>
    <row r="2185" spans="3:47">
      <c r="C2185" s="8"/>
      <c r="D2185" s="8"/>
      <c r="AA2185" s="65"/>
      <c r="AB2185" s="65"/>
      <c r="AC2185" s="65"/>
      <c r="AD2185" s="65"/>
      <c r="AE2185" s="65"/>
      <c r="AF2185" s="94"/>
      <c r="AG2185" s="93"/>
      <c r="AN2185" s="65"/>
      <c r="AO2185" s="65"/>
      <c r="AP2185" s="65"/>
      <c r="AQ2185" s="65"/>
      <c r="AR2185" s="65"/>
      <c r="AS2185" s="65"/>
      <c r="AT2185" s="65"/>
      <c r="AU2185" s="65"/>
    </row>
    <row r="2186" spans="3:47">
      <c r="C2186" s="8"/>
      <c r="D2186" s="8"/>
      <c r="AA2186" s="65"/>
      <c r="AB2186" s="65"/>
      <c r="AC2186" s="65"/>
      <c r="AD2186" s="65"/>
      <c r="AE2186" s="65"/>
      <c r="AF2186" s="94"/>
      <c r="AG2186" s="93"/>
      <c r="AN2186" s="65"/>
      <c r="AO2186" s="65"/>
      <c r="AP2186" s="65"/>
      <c r="AQ2186" s="65"/>
      <c r="AR2186" s="65"/>
      <c r="AS2186" s="65"/>
      <c r="AT2186" s="65"/>
      <c r="AU2186" s="65"/>
    </row>
    <row r="2187" spans="3:47">
      <c r="C2187" s="8"/>
      <c r="D2187" s="8"/>
      <c r="AA2187" s="65"/>
      <c r="AB2187" s="65"/>
      <c r="AC2187" s="65"/>
      <c r="AD2187" s="65"/>
      <c r="AE2187" s="65"/>
      <c r="AF2187" s="94"/>
      <c r="AG2187" s="93"/>
      <c r="AN2187" s="65"/>
      <c r="AO2187" s="65"/>
      <c r="AP2187" s="65"/>
      <c r="AQ2187" s="65"/>
      <c r="AR2187" s="65"/>
      <c r="AS2187" s="65"/>
      <c r="AT2187" s="65"/>
      <c r="AU2187" s="65"/>
    </row>
    <row r="2188" spans="3:47">
      <c r="C2188" s="8"/>
      <c r="D2188" s="8"/>
      <c r="AA2188" s="65"/>
      <c r="AB2188" s="65"/>
      <c r="AC2188" s="65"/>
      <c r="AD2188" s="65"/>
      <c r="AE2188" s="65"/>
      <c r="AF2188" s="94"/>
      <c r="AG2188" s="93"/>
      <c r="AN2188" s="65"/>
      <c r="AO2188" s="65"/>
      <c r="AP2188" s="65"/>
      <c r="AQ2188" s="65"/>
      <c r="AR2188" s="65"/>
      <c r="AS2188" s="65"/>
      <c r="AT2188" s="65"/>
      <c r="AU2188" s="65"/>
    </row>
    <row r="2189" spans="3:47">
      <c r="C2189" s="8"/>
      <c r="D2189" s="8"/>
      <c r="AA2189" s="65"/>
      <c r="AB2189" s="65"/>
      <c r="AC2189" s="65"/>
      <c r="AD2189" s="65"/>
      <c r="AE2189" s="65"/>
      <c r="AF2189" s="94"/>
      <c r="AG2189" s="93"/>
      <c r="AN2189" s="65"/>
      <c r="AO2189" s="65"/>
      <c r="AP2189" s="65"/>
      <c r="AQ2189" s="65"/>
      <c r="AR2189" s="65"/>
      <c r="AS2189" s="65"/>
      <c r="AT2189" s="65"/>
      <c r="AU2189" s="65"/>
    </row>
    <row r="2190" spans="3:47">
      <c r="C2190" s="8"/>
      <c r="D2190" s="8"/>
      <c r="AA2190" s="65"/>
      <c r="AB2190" s="65"/>
      <c r="AC2190" s="65"/>
      <c r="AD2190" s="65"/>
      <c r="AE2190" s="65"/>
      <c r="AF2190" s="94"/>
      <c r="AG2190" s="93"/>
      <c r="AN2190" s="65"/>
      <c r="AO2190" s="65"/>
      <c r="AP2190" s="65"/>
      <c r="AQ2190" s="65"/>
      <c r="AR2190" s="65"/>
      <c r="AS2190" s="65"/>
      <c r="AT2190" s="65"/>
      <c r="AU2190" s="65"/>
    </row>
    <row r="2191" spans="3:47">
      <c r="C2191" s="8"/>
      <c r="D2191" s="8"/>
      <c r="AA2191" s="65"/>
      <c r="AB2191" s="65"/>
      <c r="AC2191" s="65"/>
      <c r="AD2191" s="65"/>
      <c r="AE2191" s="65"/>
      <c r="AF2191" s="94"/>
      <c r="AG2191" s="93"/>
      <c r="AN2191" s="65"/>
      <c r="AO2191" s="65"/>
      <c r="AP2191" s="65"/>
      <c r="AQ2191" s="65"/>
      <c r="AR2191" s="65"/>
      <c r="AS2191" s="65"/>
      <c r="AT2191" s="65"/>
      <c r="AU2191" s="65"/>
    </row>
    <row r="2192" spans="3:47">
      <c r="C2192" s="8"/>
      <c r="D2192" s="8"/>
      <c r="AA2192" s="65"/>
      <c r="AB2192" s="65"/>
      <c r="AC2192" s="65"/>
      <c r="AD2192" s="65"/>
      <c r="AE2192" s="65"/>
      <c r="AF2192" s="94"/>
      <c r="AG2192" s="93"/>
      <c r="AN2192" s="65"/>
      <c r="AO2192" s="65"/>
      <c r="AP2192" s="65"/>
      <c r="AQ2192" s="65"/>
      <c r="AR2192" s="65"/>
      <c r="AS2192" s="65"/>
      <c r="AT2192" s="65"/>
      <c r="AU2192" s="65"/>
    </row>
    <row r="2193" spans="3:47">
      <c r="C2193" s="8"/>
      <c r="D2193" s="8"/>
      <c r="AA2193" s="65"/>
      <c r="AB2193" s="65"/>
      <c r="AC2193" s="65"/>
      <c r="AD2193" s="65"/>
      <c r="AE2193" s="65"/>
      <c r="AF2193" s="94"/>
      <c r="AG2193" s="93"/>
      <c r="AN2193" s="65"/>
      <c r="AO2193" s="65"/>
      <c r="AP2193" s="65"/>
      <c r="AQ2193" s="65"/>
      <c r="AR2193" s="65"/>
      <c r="AS2193" s="65"/>
      <c r="AT2193" s="65"/>
      <c r="AU2193" s="65"/>
    </row>
    <row r="2194" spans="3:47">
      <c r="C2194" s="8"/>
      <c r="D2194" s="8"/>
      <c r="AA2194" s="65"/>
      <c r="AB2194" s="65"/>
      <c r="AC2194" s="65"/>
      <c r="AD2194" s="65"/>
      <c r="AE2194" s="65"/>
      <c r="AF2194" s="94"/>
      <c r="AG2194" s="93"/>
      <c r="AN2194" s="65"/>
      <c r="AO2194" s="65"/>
      <c r="AP2194" s="65"/>
      <c r="AQ2194" s="65"/>
      <c r="AR2194" s="65"/>
      <c r="AS2194" s="65"/>
      <c r="AT2194" s="65"/>
      <c r="AU2194" s="65"/>
    </row>
    <row r="2195" spans="3:47">
      <c r="C2195" s="8"/>
      <c r="D2195" s="8"/>
      <c r="AA2195" s="65"/>
      <c r="AB2195" s="65"/>
      <c r="AC2195" s="65"/>
      <c r="AD2195" s="65"/>
      <c r="AE2195" s="65"/>
      <c r="AF2195" s="94"/>
      <c r="AG2195" s="93"/>
      <c r="AN2195" s="65"/>
      <c r="AO2195" s="65"/>
      <c r="AP2195" s="65"/>
      <c r="AQ2195" s="65"/>
      <c r="AR2195" s="65"/>
      <c r="AS2195" s="65"/>
      <c r="AT2195" s="65"/>
      <c r="AU2195" s="65"/>
    </row>
    <row r="2196" spans="3:47">
      <c r="C2196" s="8"/>
      <c r="D2196" s="8"/>
      <c r="AA2196" s="65"/>
      <c r="AB2196" s="65"/>
      <c r="AC2196" s="65"/>
      <c r="AD2196" s="65"/>
      <c r="AE2196" s="65"/>
      <c r="AF2196" s="94"/>
      <c r="AG2196" s="93"/>
      <c r="AN2196" s="65"/>
      <c r="AO2196" s="65"/>
      <c r="AP2196" s="65"/>
      <c r="AQ2196" s="65"/>
      <c r="AR2196" s="65"/>
      <c r="AS2196" s="65"/>
      <c r="AT2196" s="65"/>
      <c r="AU2196" s="65"/>
    </row>
    <row r="2197" spans="3:47">
      <c r="C2197" s="8"/>
      <c r="D2197" s="8"/>
      <c r="AA2197" s="65"/>
      <c r="AB2197" s="65"/>
      <c r="AC2197" s="65"/>
      <c r="AD2197" s="65"/>
      <c r="AE2197" s="65"/>
      <c r="AF2197" s="94"/>
      <c r="AG2197" s="93"/>
      <c r="AN2197" s="65"/>
      <c r="AO2197" s="65"/>
      <c r="AP2197" s="65"/>
      <c r="AQ2197" s="65"/>
      <c r="AR2197" s="65"/>
      <c r="AS2197" s="65"/>
      <c r="AT2197" s="65"/>
      <c r="AU2197" s="65"/>
    </row>
    <row r="2198" spans="3:47">
      <c r="C2198" s="8"/>
      <c r="D2198" s="8"/>
      <c r="AA2198" s="65"/>
      <c r="AB2198" s="65"/>
      <c r="AC2198" s="65"/>
      <c r="AD2198" s="65"/>
      <c r="AE2198" s="65"/>
      <c r="AF2198" s="94"/>
      <c r="AG2198" s="93"/>
      <c r="AN2198" s="65"/>
      <c r="AO2198" s="65"/>
      <c r="AP2198" s="65"/>
      <c r="AQ2198" s="65"/>
      <c r="AR2198" s="65"/>
      <c r="AS2198" s="65"/>
      <c r="AT2198" s="65"/>
      <c r="AU2198" s="65"/>
    </row>
    <row r="2199" spans="3:47">
      <c r="C2199" s="8"/>
      <c r="D2199" s="8"/>
      <c r="AA2199" s="65"/>
      <c r="AB2199" s="65"/>
      <c r="AC2199" s="65"/>
      <c r="AD2199" s="65"/>
      <c r="AE2199" s="65"/>
      <c r="AF2199" s="94"/>
      <c r="AG2199" s="93"/>
      <c r="AN2199" s="65"/>
      <c r="AO2199" s="65"/>
      <c r="AP2199" s="65"/>
      <c r="AQ2199" s="65"/>
      <c r="AR2199" s="65"/>
      <c r="AS2199" s="65"/>
      <c r="AT2199" s="65"/>
      <c r="AU2199" s="65"/>
    </row>
    <row r="2200" spans="3:47">
      <c r="C2200" s="8"/>
      <c r="D2200" s="8"/>
      <c r="AA2200" s="65"/>
      <c r="AB2200" s="65"/>
      <c r="AC2200" s="65"/>
      <c r="AD2200" s="65"/>
      <c r="AE2200" s="65"/>
      <c r="AF2200" s="94"/>
      <c r="AG2200" s="93"/>
      <c r="AN2200" s="65"/>
      <c r="AO2200" s="65"/>
      <c r="AP2200" s="65"/>
      <c r="AQ2200" s="65"/>
      <c r="AR2200" s="65"/>
      <c r="AS2200" s="65"/>
      <c r="AT2200" s="65"/>
      <c r="AU2200" s="65"/>
    </row>
    <row r="2201" spans="3:47">
      <c r="C2201" s="8"/>
      <c r="D2201" s="8"/>
      <c r="AA2201" s="65"/>
      <c r="AB2201" s="65"/>
      <c r="AC2201" s="65"/>
      <c r="AD2201" s="65"/>
      <c r="AE2201" s="65"/>
      <c r="AF2201" s="94"/>
      <c r="AG2201" s="93"/>
      <c r="AN2201" s="65"/>
      <c r="AO2201" s="65"/>
      <c r="AP2201" s="65"/>
      <c r="AQ2201" s="65"/>
      <c r="AR2201" s="65"/>
      <c r="AS2201" s="65"/>
      <c r="AT2201" s="65"/>
      <c r="AU2201" s="65"/>
    </row>
    <row r="2202" spans="3:47">
      <c r="C2202" s="8"/>
      <c r="D2202" s="8"/>
      <c r="AA2202" s="65"/>
      <c r="AB2202" s="65"/>
      <c r="AC2202" s="65"/>
      <c r="AD2202" s="65"/>
      <c r="AE2202" s="65"/>
      <c r="AF2202" s="94"/>
      <c r="AG2202" s="93"/>
      <c r="AN2202" s="65"/>
      <c r="AO2202" s="65"/>
      <c r="AP2202" s="65"/>
      <c r="AQ2202" s="65"/>
      <c r="AR2202" s="65"/>
      <c r="AS2202" s="65"/>
      <c r="AT2202" s="65"/>
      <c r="AU2202" s="65"/>
    </row>
    <row r="2203" spans="3:47">
      <c r="C2203" s="8"/>
      <c r="D2203" s="8"/>
      <c r="AA2203" s="65"/>
      <c r="AB2203" s="65"/>
      <c r="AC2203" s="65"/>
      <c r="AD2203" s="65"/>
      <c r="AE2203" s="65"/>
      <c r="AF2203" s="94"/>
      <c r="AG2203" s="93"/>
      <c r="AN2203" s="65"/>
      <c r="AO2203" s="65"/>
      <c r="AP2203" s="65"/>
      <c r="AQ2203" s="65"/>
      <c r="AR2203" s="65"/>
      <c r="AS2203" s="65"/>
      <c r="AT2203" s="65"/>
      <c r="AU2203" s="65"/>
    </row>
    <row r="2204" spans="3:47">
      <c r="C2204" s="8"/>
      <c r="D2204" s="8"/>
      <c r="AA2204" s="65"/>
      <c r="AB2204" s="65"/>
      <c r="AC2204" s="65"/>
      <c r="AD2204" s="65"/>
      <c r="AE2204" s="65"/>
      <c r="AF2204" s="94"/>
      <c r="AG2204" s="93"/>
      <c r="AN2204" s="65"/>
      <c r="AO2204" s="65"/>
      <c r="AP2204" s="65"/>
      <c r="AQ2204" s="65"/>
      <c r="AR2204" s="65"/>
      <c r="AS2204" s="65"/>
      <c r="AT2204" s="65"/>
      <c r="AU2204" s="65"/>
    </row>
    <row r="2205" spans="3:47">
      <c r="C2205" s="8"/>
      <c r="D2205" s="8"/>
      <c r="AA2205" s="65"/>
      <c r="AB2205" s="65"/>
      <c r="AC2205" s="65"/>
      <c r="AD2205" s="65"/>
      <c r="AE2205" s="65"/>
      <c r="AF2205" s="94"/>
      <c r="AG2205" s="93"/>
      <c r="AN2205" s="65"/>
      <c r="AO2205" s="65"/>
      <c r="AP2205" s="65"/>
      <c r="AQ2205" s="65"/>
      <c r="AR2205" s="65"/>
      <c r="AS2205" s="65"/>
      <c r="AT2205" s="65"/>
      <c r="AU2205" s="65"/>
    </row>
    <row r="2206" spans="3:47">
      <c r="C2206" s="8"/>
      <c r="D2206" s="8"/>
      <c r="AA2206" s="65"/>
      <c r="AB2206" s="65"/>
      <c r="AC2206" s="65"/>
      <c r="AD2206" s="65"/>
      <c r="AE2206" s="65"/>
      <c r="AF2206" s="94"/>
      <c r="AG2206" s="93"/>
      <c r="AN2206" s="65"/>
      <c r="AO2206" s="65"/>
      <c r="AP2206" s="65"/>
      <c r="AQ2206" s="65"/>
      <c r="AR2206" s="65"/>
      <c r="AS2206" s="65"/>
      <c r="AT2206" s="65"/>
      <c r="AU2206" s="65"/>
    </row>
    <row r="2207" spans="3:47">
      <c r="C2207" s="8"/>
      <c r="D2207" s="8"/>
      <c r="AA2207" s="65"/>
      <c r="AB2207" s="65"/>
      <c r="AC2207" s="65"/>
      <c r="AD2207" s="65"/>
      <c r="AE2207" s="65"/>
      <c r="AF2207" s="94"/>
      <c r="AG2207" s="93"/>
      <c r="AN2207" s="65"/>
      <c r="AO2207" s="65"/>
      <c r="AP2207" s="65"/>
      <c r="AQ2207" s="65"/>
      <c r="AR2207" s="65"/>
      <c r="AS2207" s="65"/>
      <c r="AT2207" s="65"/>
      <c r="AU2207" s="65"/>
    </row>
    <row r="2208" spans="3:47">
      <c r="C2208" s="8"/>
      <c r="D2208" s="8"/>
      <c r="AA2208" s="65"/>
      <c r="AB2208" s="65"/>
      <c r="AC2208" s="65"/>
      <c r="AD2208" s="65"/>
      <c r="AE2208" s="65"/>
      <c r="AF2208" s="94"/>
      <c r="AG2208" s="93"/>
      <c r="AN2208" s="65"/>
      <c r="AO2208" s="65"/>
      <c r="AP2208" s="65"/>
      <c r="AQ2208" s="65"/>
      <c r="AR2208" s="65"/>
      <c r="AS2208" s="65"/>
      <c r="AT2208" s="65"/>
      <c r="AU2208" s="65"/>
    </row>
    <row r="2209" spans="3:47">
      <c r="C2209" s="8"/>
      <c r="D2209" s="8"/>
      <c r="AA2209" s="65"/>
      <c r="AB2209" s="65"/>
      <c r="AC2209" s="65"/>
      <c r="AD2209" s="65"/>
      <c r="AE2209" s="65"/>
      <c r="AF2209" s="94"/>
      <c r="AG2209" s="93"/>
      <c r="AN2209" s="65"/>
      <c r="AO2209" s="65"/>
      <c r="AP2209" s="65"/>
      <c r="AQ2209" s="65"/>
      <c r="AR2209" s="65"/>
      <c r="AS2209" s="65"/>
      <c r="AT2209" s="65"/>
      <c r="AU2209" s="65"/>
    </row>
    <row r="2210" spans="3:47">
      <c r="C2210" s="8"/>
      <c r="D2210" s="8"/>
      <c r="AA2210" s="65"/>
      <c r="AB2210" s="65"/>
      <c r="AC2210" s="65"/>
      <c r="AD2210" s="65"/>
      <c r="AE2210" s="65"/>
      <c r="AF2210" s="94"/>
      <c r="AG2210" s="93"/>
      <c r="AN2210" s="65"/>
      <c r="AO2210" s="65"/>
      <c r="AP2210" s="65"/>
      <c r="AQ2210" s="65"/>
      <c r="AR2210" s="65"/>
      <c r="AS2210" s="65"/>
      <c r="AT2210" s="65"/>
      <c r="AU2210" s="65"/>
    </row>
    <row r="2211" spans="3:47">
      <c r="C2211" s="8"/>
      <c r="D2211" s="8"/>
      <c r="AA2211" s="65"/>
      <c r="AB2211" s="65"/>
      <c r="AC2211" s="65"/>
      <c r="AD2211" s="65"/>
      <c r="AE2211" s="65"/>
      <c r="AF2211" s="94"/>
      <c r="AG2211" s="93"/>
      <c r="AN2211" s="65"/>
      <c r="AO2211" s="65"/>
      <c r="AP2211" s="65"/>
      <c r="AQ2211" s="65"/>
      <c r="AR2211" s="65"/>
      <c r="AS2211" s="65"/>
      <c r="AT2211" s="65"/>
      <c r="AU2211" s="65"/>
    </row>
    <row r="2212" spans="3:47">
      <c r="C2212" s="8"/>
      <c r="D2212" s="8"/>
      <c r="AA2212" s="65"/>
      <c r="AB2212" s="65"/>
      <c r="AC2212" s="65"/>
      <c r="AD2212" s="65"/>
      <c r="AE2212" s="65"/>
      <c r="AF2212" s="94"/>
      <c r="AG2212" s="93"/>
      <c r="AN2212" s="65"/>
      <c r="AO2212" s="65"/>
      <c r="AP2212" s="65"/>
      <c r="AQ2212" s="65"/>
      <c r="AR2212" s="65"/>
      <c r="AS2212" s="65"/>
      <c r="AT2212" s="65"/>
      <c r="AU2212" s="65"/>
    </row>
    <row r="2213" spans="3:47">
      <c r="C2213" s="8"/>
      <c r="D2213" s="8"/>
      <c r="AA2213" s="65"/>
      <c r="AB2213" s="65"/>
      <c r="AC2213" s="65"/>
      <c r="AD2213" s="65"/>
      <c r="AE2213" s="65"/>
      <c r="AF2213" s="94"/>
      <c r="AG2213" s="93"/>
      <c r="AN2213" s="65"/>
      <c r="AO2213" s="65"/>
      <c r="AP2213" s="65"/>
      <c r="AQ2213" s="65"/>
      <c r="AR2213" s="65"/>
      <c r="AS2213" s="65"/>
      <c r="AT2213" s="65"/>
      <c r="AU2213" s="65"/>
    </row>
    <row r="2214" spans="3:47">
      <c r="C2214" s="8"/>
      <c r="D2214" s="8"/>
      <c r="AA2214" s="65"/>
      <c r="AB2214" s="65"/>
      <c r="AC2214" s="65"/>
      <c r="AD2214" s="65"/>
      <c r="AE2214" s="65"/>
      <c r="AF2214" s="94"/>
      <c r="AG2214" s="93"/>
      <c r="AN2214" s="65"/>
      <c r="AO2214" s="65"/>
      <c r="AP2214" s="65"/>
      <c r="AQ2214" s="65"/>
      <c r="AR2214" s="65"/>
      <c r="AS2214" s="65"/>
      <c r="AT2214" s="65"/>
      <c r="AU2214" s="65"/>
    </row>
    <row r="2215" spans="3:47">
      <c r="C2215" s="8"/>
      <c r="D2215" s="8"/>
      <c r="AA2215" s="65"/>
      <c r="AB2215" s="65"/>
      <c r="AC2215" s="65"/>
      <c r="AD2215" s="65"/>
      <c r="AE2215" s="65"/>
      <c r="AF2215" s="94"/>
      <c r="AG2215" s="93"/>
      <c r="AN2215" s="65"/>
      <c r="AO2215" s="65"/>
      <c r="AP2215" s="65"/>
      <c r="AQ2215" s="65"/>
      <c r="AR2215" s="65"/>
      <c r="AS2215" s="65"/>
      <c r="AT2215" s="65"/>
      <c r="AU2215" s="65"/>
    </row>
    <row r="2216" spans="3:47">
      <c r="C2216" s="8"/>
      <c r="D2216" s="8"/>
      <c r="AA2216" s="65"/>
      <c r="AB2216" s="65"/>
      <c r="AC2216" s="65"/>
      <c r="AD2216" s="65"/>
      <c r="AE2216" s="65"/>
      <c r="AF2216" s="94"/>
      <c r="AG2216" s="93"/>
      <c r="AN2216" s="65"/>
      <c r="AO2216" s="65"/>
      <c r="AP2216" s="65"/>
      <c r="AQ2216" s="65"/>
      <c r="AR2216" s="65"/>
      <c r="AS2216" s="65"/>
      <c r="AT2216" s="65"/>
      <c r="AU2216" s="65"/>
    </row>
    <row r="2217" spans="3:47">
      <c r="C2217" s="8"/>
      <c r="D2217" s="8"/>
      <c r="AA2217" s="65"/>
      <c r="AB2217" s="65"/>
      <c r="AC2217" s="65"/>
      <c r="AD2217" s="65"/>
      <c r="AE2217" s="65"/>
      <c r="AF2217" s="94"/>
      <c r="AG2217" s="93"/>
      <c r="AN2217" s="65"/>
      <c r="AO2217" s="65"/>
      <c r="AP2217" s="65"/>
      <c r="AQ2217" s="65"/>
      <c r="AR2217" s="65"/>
      <c r="AS2217" s="65"/>
      <c r="AT2217" s="65"/>
      <c r="AU2217" s="65"/>
    </row>
    <row r="2218" spans="3:47">
      <c r="C2218" s="8"/>
      <c r="D2218" s="8"/>
      <c r="AA2218" s="65"/>
      <c r="AB2218" s="65"/>
      <c r="AC2218" s="65"/>
      <c r="AD2218" s="65"/>
      <c r="AE2218" s="65"/>
      <c r="AF2218" s="94"/>
      <c r="AG2218" s="93"/>
      <c r="AN2218" s="65"/>
      <c r="AO2218" s="65"/>
      <c r="AP2218" s="65"/>
      <c r="AQ2218" s="65"/>
      <c r="AR2218" s="65"/>
      <c r="AS2218" s="65"/>
      <c r="AT2218" s="65"/>
      <c r="AU2218" s="65"/>
    </row>
    <row r="2219" spans="3:47">
      <c r="C2219" s="8"/>
      <c r="D2219" s="8"/>
      <c r="AA2219" s="65"/>
      <c r="AB2219" s="65"/>
      <c r="AC2219" s="65"/>
      <c r="AD2219" s="65"/>
      <c r="AE2219" s="65"/>
      <c r="AF2219" s="94"/>
      <c r="AG2219" s="93"/>
      <c r="AN2219" s="65"/>
      <c r="AO2219" s="65"/>
      <c r="AP2219" s="65"/>
      <c r="AQ2219" s="65"/>
      <c r="AR2219" s="65"/>
      <c r="AS2219" s="65"/>
      <c r="AT2219" s="65"/>
      <c r="AU2219" s="65"/>
    </row>
    <row r="2220" spans="3:47">
      <c r="C2220" s="8"/>
      <c r="D2220" s="8"/>
      <c r="AA2220" s="65"/>
      <c r="AB2220" s="65"/>
      <c r="AC2220" s="65"/>
      <c r="AD2220" s="65"/>
      <c r="AE2220" s="65"/>
      <c r="AF2220" s="94"/>
      <c r="AG2220" s="93"/>
      <c r="AN2220" s="65"/>
      <c r="AO2220" s="65"/>
      <c r="AP2220" s="65"/>
      <c r="AQ2220" s="65"/>
      <c r="AR2220" s="65"/>
      <c r="AS2220" s="65"/>
      <c r="AT2220" s="65"/>
      <c r="AU2220" s="65"/>
    </row>
    <row r="2221" spans="3:47">
      <c r="C2221" s="8"/>
      <c r="D2221" s="8"/>
      <c r="AA2221" s="65"/>
      <c r="AB2221" s="65"/>
      <c r="AC2221" s="65"/>
      <c r="AD2221" s="65"/>
      <c r="AE2221" s="65"/>
      <c r="AF2221" s="94"/>
      <c r="AG2221" s="93"/>
      <c r="AN2221" s="65"/>
      <c r="AO2221" s="65"/>
      <c r="AP2221" s="65"/>
      <c r="AQ2221" s="65"/>
      <c r="AR2221" s="65"/>
      <c r="AS2221" s="65"/>
      <c r="AT2221" s="65"/>
      <c r="AU2221" s="65"/>
    </row>
    <row r="2222" spans="3:47">
      <c r="C2222" s="8"/>
      <c r="D2222" s="8"/>
      <c r="AA2222" s="65"/>
      <c r="AB2222" s="65"/>
      <c r="AC2222" s="65"/>
      <c r="AD2222" s="65"/>
      <c r="AE2222" s="65"/>
      <c r="AF2222" s="94"/>
      <c r="AG2222" s="93"/>
      <c r="AN2222" s="65"/>
      <c r="AO2222" s="65"/>
      <c r="AP2222" s="65"/>
      <c r="AQ2222" s="65"/>
      <c r="AR2222" s="65"/>
      <c r="AS2222" s="65"/>
      <c r="AT2222" s="65"/>
      <c r="AU2222" s="65"/>
    </row>
    <row r="2223" spans="3:47">
      <c r="C2223" s="8"/>
      <c r="D2223" s="8"/>
      <c r="AA2223" s="65"/>
      <c r="AB2223" s="65"/>
      <c r="AC2223" s="65"/>
      <c r="AD2223" s="65"/>
      <c r="AE2223" s="65"/>
      <c r="AF2223" s="94"/>
      <c r="AG2223" s="93"/>
      <c r="AN2223" s="65"/>
      <c r="AO2223" s="65"/>
      <c r="AP2223" s="65"/>
      <c r="AQ2223" s="65"/>
      <c r="AR2223" s="65"/>
      <c r="AS2223" s="65"/>
      <c r="AT2223" s="65"/>
      <c r="AU2223" s="65"/>
    </row>
    <row r="2224" spans="3:47">
      <c r="C2224" s="8"/>
      <c r="D2224" s="8"/>
      <c r="AA2224" s="65"/>
      <c r="AB2224" s="65"/>
      <c r="AC2224" s="65"/>
      <c r="AD2224" s="65"/>
      <c r="AE2224" s="65"/>
      <c r="AF2224" s="94"/>
      <c r="AG2224" s="93"/>
      <c r="AN2224" s="65"/>
      <c r="AO2224" s="65"/>
      <c r="AP2224" s="65"/>
      <c r="AQ2224" s="65"/>
      <c r="AR2224" s="65"/>
      <c r="AS2224" s="65"/>
      <c r="AT2224" s="65"/>
      <c r="AU2224" s="65"/>
    </row>
    <row r="2225" spans="3:47">
      <c r="C2225" s="8"/>
      <c r="D2225" s="8"/>
      <c r="AA2225" s="65"/>
      <c r="AB2225" s="65"/>
      <c r="AC2225" s="65"/>
      <c r="AD2225" s="65"/>
      <c r="AE2225" s="65"/>
      <c r="AF2225" s="94"/>
      <c r="AG2225" s="93"/>
      <c r="AN2225" s="65"/>
      <c r="AO2225" s="65"/>
      <c r="AP2225" s="65"/>
      <c r="AQ2225" s="65"/>
      <c r="AR2225" s="65"/>
      <c r="AS2225" s="65"/>
      <c r="AT2225" s="65"/>
      <c r="AU2225" s="65"/>
    </row>
    <row r="2226" spans="3:47">
      <c r="C2226" s="8"/>
      <c r="D2226" s="8"/>
      <c r="AA2226" s="65"/>
      <c r="AB2226" s="65"/>
      <c r="AC2226" s="65"/>
      <c r="AD2226" s="65"/>
      <c r="AE2226" s="65"/>
      <c r="AF2226" s="94"/>
      <c r="AG2226" s="93"/>
      <c r="AN2226" s="65"/>
      <c r="AO2226" s="65"/>
      <c r="AP2226" s="65"/>
      <c r="AQ2226" s="65"/>
      <c r="AR2226" s="65"/>
      <c r="AS2226" s="65"/>
      <c r="AT2226" s="65"/>
      <c r="AU2226" s="65"/>
    </row>
    <row r="2227" spans="3:47">
      <c r="C2227" s="8"/>
      <c r="D2227" s="8"/>
      <c r="AA2227" s="65"/>
      <c r="AB2227" s="65"/>
      <c r="AC2227" s="65"/>
      <c r="AD2227" s="65"/>
      <c r="AE2227" s="65"/>
      <c r="AF2227" s="94"/>
      <c r="AG2227" s="93"/>
      <c r="AN2227" s="65"/>
      <c r="AO2227" s="65"/>
      <c r="AP2227" s="65"/>
      <c r="AQ2227" s="65"/>
      <c r="AR2227" s="65"/>
      <c r="AS2227" s="65"/>
      <c r="AT2227" s="65"/>
      <c r="AU2227" s="65"/>
    </row>
    <row r="2228" spans="3:47">
      <c r="C2228" s="8"/>
      <c r="D2228" s="8"/>
      <c r="AA2228" s="65"/>
      <c r="AB2228" s="65"/>
      <c r="AC2228" s="65"/>
      <c r="AD2228" s="65"/>
      <c r="AE2228" s="65"/>
      <c r="AF2228" s="94"/>
      <c r="AG2228" s="93"/>
      <c r="AN2228" s="65"/>
      <c r="AO2228" s="65"/>
      <c r="AP2228" s="65"/>
      <c r="AQ2228" s="65"/>
      <c r="AR2228" s="65"/>
      <c r="AS2228" s="65"/>
      <c r="AT2228" s="65"/>
      <c r="AU2228" s="65"/>
    </row>
    <row r="2229" spans="3:47">
      <c r="C2229" s="8"/>
      <c r="D2229" s="8"/>
      <c r="AA2229" s="65"/>
      <c r="AB2229" s="65"/>
      <c r="AC2229" s="65"/>
      <c r="AD2229" s="65"/>
      <c r="AE2229" s="65"/>
      <c r="AF2229" s="94"/>
      <c r="AG2229" s="93"/>
      <c r="AN2229" s="65"/>
      <c r="AO2229" s="65"/>
      <c r="AP2229" s="65"/>
      <c r="AQ2229" s="65"/>
      <c r="AR2229" s="65"/>
      <c r="AS2229" s="65"/>
      <c r="AT2229" s="65"/>
      <c r="AU2229" s="65"/>
    </row>
    <row r="2230" spans="3:47">
      <c r="C2230" s="8"/>
      <c r="D2230" s="8"/>
      <c r="AA2230" s="65"/>
      <c r="AB2230" s="65"/>
      <c r="AC2230" s="65"/>
      <c r="AD2230" s="65"/>
      <c r="AE2230" s="65"/>
      <c r="AF2230" s="94"/>
      <c r="AG2230" s="93"/>
      <c r="AN2230" s="65"/>
      <c r="AO2230" s="65"/>
      <c r="AP2230" s="65"/>
      <c r="AQ2230" s="65"/>
      <c r="AR2230" s="65"/>
      <c r="AS2230" s="65"/>
      <c r="AT2230" s="65"/>
      <c r="AU2230" s="65"/>
    </row>
    <row r="2231" spans="3:47">
      <c r="C2231" s="8"/>
      <c r="D2231" s="8"/>
      <c r="AA2231" s="65"/>
      <c r="AB2231" s="65"/>
      <c r="AC2231" s="65"/>
      <c r="AD2231" s="65"/>
      <c r="AE2231" s="65"/>
      <c r="AF2231" s="94"/>
      <c r="AG2231" s="93"/>
      <c r="AN2231" s="65"/>
      <c r="AO2231" s="65"/>
      <c r="AP2231" s="65"/>
      <c r="AQ2231" s="65"/>
      <c r="AR2231" s="65"/>
      <c r="AS2231" s="65"/>
      <c r="AT2231" s="65"/>
      <c r="AU2231" s="65"/>
    </row>
    <row r="2232" spans="3:47">
      <c r="C2232" s="8"/>
      <c r="D2232" s="8"/>
      <c r="AA2232" s="65"/>
      <c r="AB2232" s="65"/>
      <c r="AC2232" s="65"/>
      <c r="AD2232" s="65"/>
      <c r="AE2232" s="65"/>
      <c r="AF2232" s="94"/>
      <c r="AG2232" s="93"/>
      <c r="AN2232" s="65"/>
      <c r="AO2232" s="65"/>
      <c r="AP2232" s="65"/>
      <c r="AQ2232" s="65"/>
      <c r="AR2232" s="65"/>
      <c r="AS2232" s="65"/>
      <c r="AT2232" s="65"/>
      <c r="AU2232" s="65"/>
    </row>
    <row r="2233" spans="3:47">
      <c r="C2233" s="8"/>
      <c r="D2233" s="8"/>
      <c r="AA2233" s="65"/>
      <c r="AB2233" s="65"/>
      <c r="AC2233" s="65"/>
      <c r="AD2233" s="65"/>
      <c r="AE2233" s="65"/>
      <c r="AF2233" s="94"/>
      <c r="AG2233" s="93"/>
      <c r="AN2233" s="65"/>
      <c r="AO2233" s="65"/>
      <c r="AP2233" s="65"/>
      <c r="AQ2233" s="65"/>
      <c r="AR2233" s="65"/>
      <c r="AS2233" s="65"/>
      <c r="AT2233" s="65"/>
      <c r="AU2233" s="65"/>
    </row>
    <row r="2234" spans="3:47">
      <c r="C2234" s="8"/>
      <c r="D2234" s="8"/>
      <c r="AA2234" s="65"/>
      <c r="AB2234" s="65"/>
      <c r="AC2234" s="65"/>
      <c r="AD2234" s="65"/>
      <c r="AE2234" s="65"/>
      <c r="AF2234" s="94"/>
      <c r="AG2234" s="93"/>
      <c r="AN2234" s="65"/>
      <c r="AO2234" s="65"/>
      <c r="AP2234" s="65"/>
      <c r="AQ2234" s="65"/>
      <c r="AR2234" s="65"/>
      <c r="AS2234" s="65"/>
      <c r="AT2234" s="65"/>
      <c r="AU2234" s="65"/>
    </row>
    <row r="2235" spans="3:47">
      <c r="C2235" s="8"/>
      <c r="D2235" s="8"/>
      <c r="AA2235" s="65"/>
      <c r="AB2235" s="65"/>
      <c r="AC2235" s="65"/>
      <c r="AD2235" s="65"/>
      <c r="AE2235" s="65"/>
      <c r="AF2235" s="94"/>
      <c r="AG2235" s="93"/>
      <c r="AN2235" s="65"/>
      <c r="AO2235" s="65"/>
      <c r="AP2235" s="65"/>
      <c r="AQ2235" s="65"/>
      <c r="AR2235" s="65"/>
      <c r="AS2235" s="65"/>
      <c r="AT2235" s="65"/>
      <c r="AU2235" s="65"/>
    </row>
    <row r="2236" spans="3:47">
      <c r="C2236" s="8"/>
      <c r="D2236" s="8"/>
      <c r="AA2236" s="65"/>
      <c r="AB2236" s="65"/>
      <c r="AC2236" s="65"/>
      <c r="AD2236" s="65"/>
      <c r="AE2236" s="65"/>
      <c r="AF2236" s="94"/>
      <c r="AG2236" s="93"/>
      <c r="AN2236" s="65"/>
      <c r="AO2236" s="65"/>
      <c r="AP2236" s="65"/>
      <c r="AQ2236" s="65"/>
      <c r="AR2236" s="65"/>
      <c r="AS2236" s="65"/>
      <c r="AT2236" s="65"/>
      <c r="AU2236" s="65"/>
    </row>
    <row r="2237" spans="3:47">
      <c r="C2237" s="8"/>
      <c r="D2237" s="8"/>
      <c r="AA2237" s="65"/>
      <c r="AB2237" s="65"/>
      <c r="AC2237" s="65"/>
      <c r="AD2237" s="65"/>
      <c r="AE2237" s="65"/>
      <c r="AF2237" s="94"/>
      <c r="AG2237" s="93"/>
      <c r="AN2237" s="65"/>
      <c r="AO2237" s="65"/>
      <c r="AP2237" s="65"/>
      <c r="AQ2237" s="65"/>
      <c r="AR2237" s="65"/>
      <c r="AS2237" s="65"/>
      <c r="AT2237" s="65"/>
      <c r="AU2237" s="65"/>
    </row>
    <row r="2238" spans="3:47">
      <c r="C2238" s="8"/>
      <c r="D2238" s="8"/>
      <c r="AA2238" s="65"/>
      <c r="AB2238" s="65"/>
      <c r="AC2238" s="65"/>
      <c r="AD2238" s="65"/>
      <c r="AE2238" s="65"/>
      <c r="AF2238" s="94"/>
      <c r="AG2238" s="93"/>
      <c r="AN2238" s="65"/>
      <c r="AO2238" s="65"/>
      <c r="AP2238" s="65"/>
      <c r="AQ2238" s="65"/>
      <c r="AR2238" s="65"/>
      <c r="AS2238" s="65"/>
      <c r="AT2238" s="65"/>
      <c r="AU2238" s="65"/>
    </row>
    <row r="2239" spans="3:47">
      <c r="C2239" s="8"/>
      <c r="D2239" s="8"/>
      <c r="AA2239" s="65"/>
      <c r="AB2239" s="65"/>
      <c r="AC2239" s="65"/>
      <c r="AD2239" s="65"/>
      <c r="AE2239" s="65"/>
      <c r="AF2239" s="94"/>
      <c r="AG2239" s="93"/>
      <c r="AN2239" s="65"/>
      <c r="AO2239" s="65"/>
      <c r="AP2239" s="65"/>
      <c r="AQ2239" s="65"/>
      <c r="AR2239" s="65"/>
      <c r="AS2239" s="65"/>
      <c r="AT2239" s="65"/>
      <c r="AU2239" s="65"/>
    </row>
    <row r="2240" spans="3:47">
      <c r="C2240" s="8"/>
      <c r="D2240" s="8"/>
      <c r="AA2240" s="65"/>
      <c r="AB2240" s="65"/>
      <c r="AC2240" s="65"/>
      <c r="AD2240" s="65"/>
      <c r="AE2240" s="65"/>
      <c r="AF2240" s="94"/>
      <c r="AG2240" s="93"/>
      <c r="AN2240" s="65"/>
      <c r="AO2240" s="65"/>
      <c r="AP2240" s="65"/>
      <c r="AQ2240" s="65"/>
      <c r="AR2240" s="65"/>
      <c r="AS2240" s="65"/>
      <c r="AT2240" s="65"/>
      <c r="AU2240" s="65"/>
    </row>
    <row r="2241" spans="3:47">
      <c r="C2241" s="8"/>
      <c r="D2241" s="8"/>
      <c r="AA2241" s="65"/>
      <c r="AB2241" s="65"/>
      <c r="AC2241" s="65"/>
      <c r="AD2241" s="65"/>
      <c r="AE2241" s="65"/>
      <c r="AF2241" s="94"/>
      <c r="AG2241" s="93"/>
      <c r="AN2241" s="65"/>
      <c r="AO2241" s="65"/>
      <c r="AP2241" s="65"/>
      <c r="AQ2241" s="65"/>
      <c r="AR2241" s="65"/>
      <c r="AS2241" s="65"/>
      <c r="AT2241" s="65"/>
      <c r="AU2241" s="65"/>
    </row>
    <row r="2242" spans="3:47">
      <c r="C2242" s="8"/>
      <c r="D2242" s="8"/>
      <c r="AA2242" s="65"/>
      <c r="AB2242" s="65"/>
      <c r="AC2242" s="65"/>
      <c r="AD2242" s="65"/>
      <c r="AE2242" s="65"/>
      <c r="AF2242" s="94"/>
      <c r="AG2242" s="93"/>
      <c r="AN2242" s="65"/>
      <c r="AO2242" s="65"/>
      <c r="AP2242" s="65"/>
      <c r="AQ2242" s="65"/>
      <c r="AR2242" s="65"/>
      <c r="AS2242" s="65"/>
      <c r="AT2242" s="65"/>
      <c r="AU2242" s="65"/>
    </row>
    <row r="2243" spans="3:47">
      <c r="C2243" s="8"/>
      <c r="D2243" s="8"/>
      <c r="AA2243" s="65"/>
      <c r="AB2243" s="65"/>
      <c r="AC2243" s="65"/>
      <c r="AD2243" s="65"/>
      <c r="AE2243" s="65"/>
      <c r="AF2243" s="94"/>
      <c r="AG2243" s="93"/>
      <c r="AN2243" s="65"/>
      <c r="AO2243" s="65"/>
      <c r="AP2243" s="65"/>
      <c r="AQ2243" s="65"/>
      <c r="AR2243" s="65"/>
      <c r="AS2243" s="65"/>
      <c r="AT2243" s="65"/>
      <c r="AU2243" s="65"/>
    </row>
    <row r="2244" spans="3:47">
      <c r="C2244" s="8"/>
      <c r="D2244" s="8"/>
      <c r="AA2244" s="65"/>
      <c r="AB2244" s="65"/>
      <c r="AC2244" s="65"/>
      <c r="AD2244" s="65"/>
      <c r="AE2244" s="65"/>
      <c r="AF2244" s="94"/>
      <c r="AG2244" s="93"/>
      <c r="AN2244" s="65"/>
      <c r="AO2244" s="65"/>
      <c r="AP2244" s="65"/>
      <c r="AQ2244" s="65"/>
      <c r="AR2244" s="65"/>
      <c r="AS2244" s="65"/>
      <c r="AT2244" s="65"/>
      <c r="AU2244" s="65"/>
    </row>
    <row r="2245" spans="3:47">
      <c r="C2245" s="8"/>
      <c r="D2245" s="8"/>
      <c r="AA2245" s="65"/>
      <c r="AB2245" s="65"/>
      <c r="AC2245" s="65"/>
      <c r="AD2245" s="65"/>
      <c r="AE2245" s="65"/>
      <c r="AF2245" s="94"/>
      <c r="AG2245" s="93"/>
      <c r="AN2245" s="65"/>
      <c r="AO2245" s="65"/>
      <c r="AP2245" s="65"/>
      <c r="AQ2245" s="65"/>
      <c r="AR2245" s="65"/>
      <c r="AS2245" s="65"/>
      <c r="AT2245" s="65"/>
      <c r="AU2245" s="65"/>
    </row>
    <row r="2246" spans="3:47">
      <c r="C2246" s="8"/>
      <c r="D2246" s="8"/>
      <c r="AA2246" s="65"/>
      <c r="AB2246" s="65"/>
      <c r="AC2246" s="65"/>
      <c r="AD2246" s="65"/>
      <c r="AE2246" s="65"/>
      <c r="AF2246" s="94"/>
      <c r="AG2246" s="93"/>
      <c r="AN2246" s="65"/>
      <c r="AO2246" s="65"/>
      <c r="AP2246" s="65"/>
      <c r="AQ2246" s="65"/>
      <c r="AR2246" s="65"/>
      <c r="AS2246" s="65"/>
      <c r="AT2246" s="65"/>
      <c r="AU2246" s="65"/>
    </row>
    <row r="2247" spans="3:47">
      <c r="C2247" s="8"/>
      <c r="D2247" s="8"/>
      <c r="AA2247" s="65"/>
      <c r="AB2247" s="65"/>
      <c r="AC2247" s="65"/>
      <c r="AD2247" s="65"/>
      <c r="AE2247" s="65"/>
      <c r="AF2247" s="94"/>
      <c r="AG2247" s="93"/>
      <c r="AN2247" s="65"/>
      <c r="AO2247" s="65"/>
      <c r="AP2247" s="65"/>
      <c r="AQ2247" s="65"/>
      <c r="AR2247" s="65"/>
      <c r="AS2247" s="65"/>
      <c r="AT2247" s="65"/>
      <c r="AU2247" s="65"/>
    </row>
    <row r="2248" spans="3:47">
      <c r="C2248" s="8"/>
      <c r="D2248" s="8"/>
      <c r="AA2248" s="65"/>
      <c r="AB2248" s="65"/>
      <c r="AC2248" s="65"/>
      <c r="AD2248" s="65"/>
      <c r="AE2248" s="65"/>
      <c r="AF2248" s="94"/>
      <c r="AG2248" s="93"/>
      <c r="AN2248" s="65"/>
      <c r="AO2248" s="65"/>
      <c r="AP2248" s="65"/>
      <c r="AQ2248" s="65"/>
      <c r="AR2248" s="65"/>
      <c r="AS2248" s="65"/>
      <c r="AT2248" s="65"/>
      <c r="AU2248" s="65"/>
    </row>
    <row r="2249" spans="3:47">
      <c r="C2249" s="8"/>
      <c r="D2249" s="8"/>
      <c r="AA2249" s="65"/>
      <c r="AB2249" s="65"/>
      <c r="AC2249" s="65"/>
      <c r="AD2249" s="65"/>
      <c r="AE2249" s="65"/>
      <c r="AF2249" s="94"/>
      <c r="AG2249" s="93"/>
      <c r="AN2249" s="65"/>
      <c r="AO2249" s="65"/>
      <c r="AP2249" s="65"/>
      <c r="AQ2249" s="65"/>
      <c r="AR2249" s="65"/>
      <c r="AS2249" s="65"/>
      <c r="AT2249" s="65"/>
      <c r="AU2249" s="65"/>
    </row>
    <row r="2250" spans="3:47">
      <c r="C2250" s="8"/>
      <c r="D2250" s="8"/>
      <c r="AA2250" s="65"/>
      <c r="AB2250" s="65"/>
      <c r="AC2250" s="65"/>
      <c r="AD2250" s="65"/>
      <c r="AE2250" s="65"/>
      <c r="AF2250" s="94"/>
      <c r="AG2250" s="93"/>
      <c r="AN2250" s="65"/>
      <c r="AO2250" s="65"/>
      <c r="AP2250" s="65"/>
      <c r="AQ2250" s="65"/>
      <c r="AR2250" s="65"/>
      <c r="AS2250" s="65"/>
      <c r="AT2250" s="65"/>
      <c r="AU2250" s="65"/>
    </row>
    <row r="2251" spans="3:47">
      <c r="C2251" s="8"/>
      <c r="D2251" s="8"/>
      <c r="AA2251" s="65"/>
      <c r="AB2251" s="65"/>
      <c r="AC2251" s="65"/>
      <c r="AD2251" s="65"/>
      <c r="AE2251" s="65"/>
      <c r="AF2251" s="94"/>
      <c r="AG2251" s="93"/>
      <c r="AN2251" s="65"/>
      <c r="AO2251" s="65"/>
      <c r="AP2251" s="65"/>
      <c r="AQ2251" s="65"/>
      <c r="AR2251" s="65"/>
      <c r="AS2251" s="65"/>
      <c r="AT2251" s="65"/>
      <c r="AU2251" s="65"/>
    </row>
    <row r="2252" spans="3:47">
      <c r="C2252" s="8"/>
      <c r="D2252" s="8"/>
      <c r="AA2252" s="65"/>
      <c r="AB2252" s="65"/>
      <c r="AC2252" s="65"/>
      <c r="AD2252" s="65"/>
      <c r="AE2252" s="65"/>
      <c r="AF2252" s="94"/>
      <c r="AG2252" s="93"/>
      <c r="AN2252" s="65"/>
      <c r="AO2252" s="65"/>
      <c r="AP2252" s="65"/>
      <c r="AQ2252" s="65"/>
      <c r="AR2252" s="65"/>
      <c r="AS2252" s="65"/>
      <c r="AT2252" s="65"/>
      <c r="AU2252" s="65"/>
    </row>
    <row r="2253" spans="3:47">
      <c r="C2253" s="8"/>
      <c r="D2253" s="8"/>
      <c r="AA2253" s="65"/>
      <c r="AB2253" s="65"/>
      <c r="AC2253" s="65"/>
      <c r="AD2253" s="65"/>
      <c r="AE2253" s="65"/>
      <c r="AF2253" s="94"/>
      <c r="AG2253" s="93"/>
      <c r="AN2253" s="65"/>
      <c r="AO2253" s="65"/>
      <c r="AP2253" s="65"/>
      <c r="AQ2253" s="65"/>
      <c r="AR2253" s="65"/>
      <c r="AS2253" s="65"/>
      <c r="AT2253" s="65"/>
      <c r="AU2253" s="65"/>
    </row>
    <row r="2254" spans="3:47">
      <c r="C2254" s="8"/>
      <c r="D2254" s="8"/>
      <c r="AA2254" s="65"/>
      <c r="AB2254" s="65"/>
      <c r="AC2254" s="65"/>
      <c r="AD2254" s="65"/>
      <c r="AE2254" s="65"/>
      <c r="AF2254" s="94"/>
      <c r="AG2254" s="93"/>
      <c r="AN2254" s="65"/>
      <c r="AO2254" s="65"/>
      <c r="AP2254" s="65"/>
      <c r="AQ2254" s="65"/>
      <c r="AR2254" s="65"/>
      <c r="AS2254" s="65"/>
      <c r="AT2254" s="65"/>
      <c r="AU2254" s="65"/>
    </row>
    <row r="2255" spans="3:47">
      <c r="C2255" s="8"/>
      <c r="D2255" s="8"/>
      <c r="AA2255" s="65"/>
      <c r="AB2255" s="65"/>
      <c r="AC2255" s="65"/>
      <c r="AD2255" s="65"/>
      <c r="AE2255" s="65"/>
      <c r="AF2255" s="94"/>
      <c r="AG2255" s="93"/>
      <c r="AN2255" s="65"/>
      <c r="AO2255" s="65"/>
      <c r="AP2255" s="65"/>
      <c r="AQ2255" s="65"/>
      <c r="AR2255" s="65"/>
      <c r="AS2255" s="65"/>
      <c r="AT2255" s="65"/>
      <c r="AU2255" s="65"/>
    </row>
    <row r="2256" spans="3:47">
      <c r="C2256" s="8"/>
      <c r="D2256" s="8"/>
      <c r="AA2256" s="65"/>
      <c r="AB2256" s="65"/>
      <c r="AC2256" s="65"/>
      <c r="AD2256" s="65"/>
      <c r="AE2256" s="65"/>
      <c r="AF2256" s="94"/>
      <c r="AG2256" s="93"/>
      <c r="AN2256" s="65"/>
      <c r="AO2256" s="65"/>
      <c r="AP2256" s="65"/>
      <c r="AQ2256" s="65"/>
      <c r="AR2256" s="65"/>
      <c r="AS2256" s="65"/>
      <c r="AT2256" s="65"/>
      <c r="AU2256" s="65"/>
    </row>
    <row r="2257" spans="3:47">
      <c r="C2257" s="8"/>
      <c r="D2257" s="8"/>
      <c r="AA2257" s="65"/>
      <c r="AB2257" s="65"/>
      <c r="AC2257" s="65"/>
      <c r="AD2257" s="65"/>
      <c r="AE2257" s="65"/>
      <c r="AF2257" s="94"/>
      <c r="AG2257" s="93"/>
      <c r="AN2257" s="65"/>
      <c r="AO2257" s="65"/>
      <c r="AP2257" s="65"/>
      <c r="AQ2257" s="65"/>
      <c r="AR2257" s="65"/>
      <c r="AS2257" s="65"/>
      <c r="AT2257" s="65"/>
      <c r="AU2257" s="65"/>
    </row>
    <row r="2258" spans="3:47">
      <c r="C2258" s="8"/>
      <c r="D2258" s="8"/>
      <c r="AA2258" s="65"/>
      <c r="AB2258" s="65"/>
      <c r="AC2258" s="65"/>
      <c r="AD2258" s="65"/>
      <c r="AE2258" s="65"/>
      <c r="AF2258" s="94"/>
      <c r="AG2258" s="93"/>
      <c r="AN2258" s="65"/>
      <c r="AO2258" s="65"/>
      <c r="AP2258" s="65"/>
      <c r="AQ2258" s="65"/>
      <c r="AR2258" s="65"/>
      <c r="AS2258" s="65"/>
      <c r="AT2258" s="65"/>
      <c r="AU2258" s="65"/>
    </row>
    <row r="2259" spans="3:47">
      <c r="C2259" s="8"/>
      <c r="D2259" s="8"/>
      <c r="AA2259" s="65"/>
      <c r="AB2259" s="65"/>
      <c r="AC2259" s="65"/>
      <c r="AD2259" s="65"/>
      <c r="AE2259" s="65"/>
      <c r="AF2259" s="94"/>
      <c r="AG2259" s="93"/>
      <c r="AN2259" s="65"/>
      <c r="AO2259" s="65"/>
      <c r="AP2259" s="65"/>
      <c r="AQ2259" s="65"/>
      <c r="AR2259" s="65"/>
      <c r="AS2259" s="65"/>
      <c r="AT2259" s="65"/>
      <c r="AU2259" s="65"/>
    </row>
    <row r="2260" spans="3:47">
      <c r="C2260" s="8"/>
      <c r="D2260" s="8"/>
      <c r="AA2260" s="65"/>
      <c r="AB2260" s="65"/>
      <c r="AC2260" s="65"/>
      <c r="AD2260" s="65"/>
      <c r="AE2260" s="65"/>
      <c r="AF2260" s="94"/>
      <c r="AG2260" s="93"/>
      <c r="AN2260" s="65"/>
      <c r="AO2260" s="65"/>
      <c r="AP2260" s="65"/>
      <c r="AQ2260" s="65"/>
      <c r="AR2260" s="65"/>
      <c r="AS2260" s="65"/>
      <c r="AT2260" s="65"/>
      <c r="AU2260" s="65"/>
    </row>
    <row r="2261" spans="3:47">
      <c r="C2261" s="8"/>
      <c r="D2261" s="8"/>
      <c r="AA2261" s="65"/>
      <c r="AB2261" s="65"/>
      <c r="AC2261" s="65"/>
      <c r="AD2261" s="65"/>
      <c r="AE2261" s="65"/>
      <c r="AF2261" s="94"/>
      <c r="AG2261" s="93"/>
      <c r="AN2261" s="65"/>
      <c r="AO2261" s="65"/>
      <c r="AP2261" s="65"/>
      <c r="AQ2261" s="65"/>
      <c r="AR2261" s="65"/>
      <c r="AS2261" s="65"/>
      <c r="AT2261" s="65"/>
      <c r="AU2261" s="65"/>
    </row>
    <row r="2262" spans="3:47">
      <c r="C2262" s="8"/>
      <c r="D2262" s="8"/>
      <c r="AA2262" s="65"/>
      <c r="AB2262" s="65"/>
      <c r="AC2262" s="65"/>
      <c r="AD2262" s="65"/>
      <c r="AE2262" s="65"/>
      <c r="AF2262" s="94"/>
      <c r="AG2262" s="93"/>
      <c r="AN2262" s="65"/>
      <c r="AO2262" s="65"/>
      <c r="AP2262" s="65"/>
      <c r="AQ2262" s="65"/>
      <c r="AR2262" s="65"/>
      <c r="AS2262" s="65"/>
      <c r="AT2262" s="65"/>
      <c r="AU2262" s="65"/>
    </row>
    <row r="2263" spans="3:47">
      <c r="C2263" s="8"/>
      <c r="D2263" s="8"/>
      <c r="AA2263" s="65"/>
      <c r="AB2263" s="65"/>
      <c r="AC2263" s="65"/>
      <c r="AD2263" s="65"/>
      <c r="AE2263" s="65"/>
      <c r="AF2263" s="94"/>
      <c r="AG2263" s="93"/>
      <c r="AN2263" s="65"/>
      <c r="AO2263" s="65"/>
      <c r="AP2263" s="65"/>
      <c r="AQ2263" s="65"/>
      <c r="AR2263" s="65"/>
      <c r="AS2263" s="65"/>
      <c r="AT2263" s="65"/>
      <c r="AU2263" s="65"/>
    </row>
    <row r="2264" spans="3:47">
      <c r="C2264" s="8"/>
      <c r="D2264" s="8"/>
      <c r="AA2264" s="65"/>
      <c r="AB2264" s="65"/>
      <c r="AC2264" s="65"/>
      <c r="AD2264" s="65"/>
      <c r="AE2264" s="65"/>
      <c r="AF2264" s="94"/>
      <c r="AG2264" s="93"/>
      <c r="AN2264" s="65"/>
      <c r="AO2264" s="65"/>
      <c r="AP2264" s="65"/>
      <c r="AQ2264" s="65"/>
      <c r="AR2264" s="65"/>
      <c r="AS2264" s="65"/>
      <c r="AT2264" s="65"/>
      <c r="AU2264" s="65"/>
    </row>
    <row r="2265" spans="3:47">
      <c r="C2265" s="8"/>
      <c r="D2265" s="8"/>
      <c r="AA2265" s="65"/>
      <c r="AB2265" s="65"/>
      <c r="AC2265" s="65"/>
      <c r="AD2265" s="65"/>
      <c r="AE2265" s="65"/>
      <c r="AF2265" s="94"/>
      <c r="AG2265" s="93"/>
      <c r="AN2265" s="65"/>
      <c r="AO2265" s="65"/>
      <c r="AP2265" s="65"/>
      <c r="AQ2265" s="65"/>
      <c r="AR2265" s="65"/>
      <c r="AS2265" s="65"/>
      <c r="AT2265" s="65"/>
      <c r="AU2265" s="65"/>
    </row>
    <row r="2266" spans="3:47">
      <c r="C2266" s="8"/>
      <c r="D2266" s="8"/>
      <c r="AA2266" s="65"/>
      <c r="AB2266" s="65"/>
      <c r="AC2266" s="65"/>
      <c r="AD2266" s="65"/>
      <c r="AE2266" s="65"/>
      <c r="AF2266" s="94"/>
      <c r="AG2266" s="93"/>
      <c r="AN2266" s="65"/>
      <c r="AO2266" s="65"/>
      <c r="AP2266" s="65"/>
      <c r="AQ2266" s="65"/>
      <c r="AR2266" s="65"/>
      <c r="AS2266" s="65"/>
      <c r="AT2266" s="65"/>
      <c r="AU2266" s="65"/>
    </row>
    <row r="2267" spans="3:47">
      <c r="C2267" s="8"/>
      <c r="D2267" s="8"/>
      <c r="AA2267" s="65"/>
      <c r="AB2267" s="65"/>
      <c r="AC2267" s="65"/>
      <c r="AD2267" s="65"/>
      <c r="AE2267" s="65"/>
      <c r="AF2267" s="94"/>
      <c r="AG2267" s="93"/>
      <c r="AN2267" s="65"/>
      <c r="AO2267" s="65"/>
      <c r="AP2267" s="65"/>
      <c r="AQ2267" s="65"/>
      <c r="AR2267" s="65"/>
      <c r="AS2267" s="65"/>
      <c r="AT2267" s="65"/>
      <c r="AU2267" s="65"/>
    </row>
    <row r="2268" spans="3:47">
      <c r="C2268" s="8"/>
      <c r="D2268" s="8"/>
      <c r="AA2268" s="65"/>
      <c r="AB2268" s="65"/>
      <c r="AC2268" s="65"/>
      <c r="AD2268" s="65"/>
      <c r="AE2268" s="65"/>
      <c r="AF2268" s="94"/>
      <c r="AG2268" s="93"/>
      <c r="AN2268" s="65"/>
      <c r="AO2268" s="65"/>
      <c r="AP2268" s="65"/>
      <c r="AQ2268" s="65"/>
      <c r="AR2268" s="65"/>
      <c r="AS2268" s="65"/>
      <c r="AT2268" s="65"/>
      <c r="AU2268" s="65"/>
    </row>
    <row r="2269" spans="3:47">
      <c r="C2269" s="8"/>
      <c r="D2269" s="8"/>
      <c r="AA2269" s="65"/>
      <c r="AB2269" s="65"/>
      <c r="AC2269" s="65"/>
      <c r="AD2269" s="65"/>
      <c r="AE2269" s="65"/>
      <c r="AF2269" s="94"/>
      <c r="AG2269" s="93"/>
      <c r="AN2269" s="65"/>
      <c r="AO2269" s="65"/>
      <c r="AP2269" s="65"/>
      <c r="AQ2269" s="65"/>
      <c r="AR2269" s="65"/>
      <c r="AS2269" s="65"/>
      <c r="AT2269" s="65"/>
      <c r="AU2269" s="65"/>
    </row>
    <row r="2270" spans="3:47">
      <c r="C2270" s="8"/>
      <c r="D2270" s="8"/>
      <c r="AA2270" s="65"/>
      <c r="AB2270" s="65"/>
      <c r="AC2270" s="65"/>
      <c r="AD2270" s="65"/>
      <c r="AE2270" s="65"/>
      <c r="AF2270" s="94"/>
      <c r="AG2270" s="93"/>
      <c r="AN2270" s="65"/>
      <c r="AO2270" s="65"/>
      <c r="AP2270" s="65"/>
      <c r="AQ2270" s="65"/>
      <c r="AR2270" s="65"/>
      <c r="AS2270" s="65"/>
      <c r="AT2270" s="65"/>
      <c r="AU2270" s="65"/>
    </row>
    <row r="2271" spans="3:47">
      <c r="C2271" s="8"/>
      <c r="D2271" s="8"/>
      <c r="AA2271" s="65"/>
      <c r="AB2271" s="65"/>
      <c r="AC2271" s="65"/>
      <c r="AD2271" s="65"/>
      <c r="AE2271" s="65"/>
      <c r="AF2271" s="94"/>
      <c r="AG2271" s="93"/>
      <c r="AN2271" s="65"/>
      <c r="AO2271" s="65"/>
      <c r="AP2271" s="65"/>
      <c r="AQ2271" s="65"/>
      <c r="AR2271" s="65"/>
      <c r="AS2271" s="65"/>
      <c r="AT2271" s="65"/>
      <c r="AU2271" s="65"/>
    </row>
    <row r="2272" spans="3:47">
      <c r="C2272" s="8"/>
      <c r="D2272" s="8"/>
      <c r="AA2272" s="65"/>
      <c r="AB2272" s="65"/>
      <c r="AC2272" s="65"/>
      <c r="AD2272" s="65"/>
      <c r="AE2272" s="65"/>
      <c r="AF2272" s="94"/>
      <c r="AG2272" s="93"/>
      <c r="AN2272" s="65"/>
      <c r="AO2272" s="65"/>
      <c r="AP2272" s="65"/>
      <c r="AQ2272" s="65"/>
      <c r="AR2272" s="65"/>
      <c r="AS2272" s="65"/>
      <c r="AT2272" s="65"/>
      <c r="AU2272" s="65"/>
    </row>
    <row r="2273" spans="3:47">
      <c r="C2273" s="8"/>
      <c r="D2273" s="8"/>
      <c r="AA2273" s="65"/>
      <c r="AB2273" s="65"/>
      <c r="AC2273" s="65"/>
      <c r="AD2273" s="65"/>
      <c r="AE2273" s="65"/>
      <c r="AF2273" s="94"/>
      <c r="AG2273" s="93"/>
      <c r="AN2273" s="65"/>
      <c r="AO2273" s="65"/>
      <c r="AP2273" s="65"/>
      <c r="AQ2273" s="65"/>
      <c r="AR2273" s="65"/>
      <c r="AS2273" s="65"/>
      <c r="AT2273" s="65"/>
      <c r="AU2273" s="65"/>
    </row>
    <row r="2274" spans="3:47">
      <c r="C2274" s="8"/>
      <c r="D2274" s="8"/>
      <c r="AA2274" s="65"/>
      <c r="AB2274" s="65"/>
      <c r="AC2274" s="65"/>
      <c r="AD2274" s="65"/>
      <c r="AE2274" s="65"/>
      <c r="AF2274" s="94"/>
      <c r="AG2274" s="93"/>
      <c r="AN2274" s="65"/>
      <c r="AO2274" s="65"/>
      <c r="AP2274" s="65"/>
      <c r="AQ2274" s="65"/>
      <c r="AR2274" s="65"/>
      <c r="AS2274" s="65"/>
      <c r="AT2274" s="65"/>
      <c r="AU2274" s="65"/>
    </row>
    <row r="2275" spans="3:47">
      <c r="C2275" s="8"/>
      <c r="D2275" s="8"/>
      <c r="AA2275" s="65"/>
      <c r="AB2275" s="65"/>
      <c r="AC2275" s="65"/>
      <c r="AD2275" s="65"/>
      <c r="AE2275" s="65"/>
      <c r="AF2275" s="94"/>
      <c r="AG2275" s="93"/>
      <c r="AN2275" s="65"/>
      <c r="AO2275" s="65"/>
      <c r="AP2275" s="65"/>
      <c r="AQ2275" s="65"/>
      <c r="AR2275" s="65"/>
      <c r="AS2275" s="65"/>
      <c r="AT2275" s="65"/>
      <c r="AU2275" s="65"/>
    </row>
    <row r="2276" spans="3:47">
      <c r="C2276" s="8"/>
      <c r="D2276" s="8"/>
      <c r="AA2276" s="65"/>
      <c r="AB2276" s="65"/>
      <c r="AC2276" s="65"/>
      <c r="AD2276" s="65"/>
      <c r="AE2276" s="65"/>
      <c r="AF2276" s="94"/>
      <c r="AG2276" s="93"/>
      <c r="AN2276" s="65"/>
      <c r="AO2276" s="65"/>
      <c r="AP2276" s="65"/>
      <c r="AQ2276" s="65"/>
      <c r="AR2276" s="65"/>
      <c r="AS2276" s="65"/>
      <c r="AT2276" s="65"/>
      <c r="AU2276" s="65"/>
    </row>
    <row r="2277" spans="3:47">
      <c r="C2277" s="8"/>
      <c r="D2277" s="8"/>
      <c r="AA2277" s="65"/>
      <c r="AB2277" s="65"/>
      <c r="AC2277" s="65"/>
      <c r="AD2277" s="65"/>
      <c r="AE2277" s="65"/>
      <c r="AF2277" s="94"/>
      <c r="AG2277" s="93"/>
      <c r="AN2277" s="65"/>
      <c r="AO2277" s="65"/>
      <c r="AP2277" s="65"/>
      <c r="AQ2277" s="65"/>
      <c r="AR2277" s="65"/>
      <c r="AS2277" s="65"/>
      <c r="AT2277" s="65"/>
      <c r="AU2277" s="65"/>
    </row>
    <row r="2278" spans="3:47">
      <c r="C2278" s="8"/>
      <c r="D2278" s="8"/>
      <c r="AA2278" s="65"/>
      <c r="AB2278" s="65"/>
      <c r="AC2278" s="65"/>
      <c r="AD2278" s="65"/>
      <c r="AE2278" s="65"/>
      <c r="AF2278" s="94"/>
      <c r="AG2278" s="93"/>
      <c r="AN2278" s="65"/>
      <c r="AO2278" s="65"/>
      <c r="AP2278" s="65"/>
      <c r="AQ2278" s="65"/>
      <c r="AR2278" s="65"/>
      <c r="AS2278" s="65"/>
      <c r="AT2278" s="65"/>
      <c r="AU2278" s="65"/>
    </row>
    <row r="2279" spans="3:47">
      <c r="C2279" s="8"/>
      <c r="D2279" s="8"/>
      <c r="AA2279" s="65"/>
      <c r="AB2279" s="65"/>
      <c r="AC2279" s="65"/>
      <c r="AD2279" s="65"/>
      <c r="AE2279" s="65"/>
      <c r="AF2279" s="94"/>
      <c r="AG2279" s="93"/>
      <c r="AN2279" s="65"/>
      <c r="AO2279" s="65"/>
      <c r="AP2279" s="65"/>
      <c r="AQ2279" s="65"/>
      <c r="AR2279" s="65"/>
      <c r="AS2279" s="65"/>
      <c r="AT2279" s="65"/>
      <c r="AU2279" s="65"/>
    </row>
    <row r="2280" spans="3:47">
      <c r="C2280" s="8"/>
      <c r="D2280" s="8"/>
      <c r="AA2280" s="65"/>
      <c r="AB2280" s="65"/>
      <c r="AC2280" s="65"/>
      <c r="AD2280" s="65"/>
      <c r="AE2280" s="65"/>
      <c r="AF2280" s="94"/>
      <c r="AG2280" s="93"/>
      <c r="AN2280" s="65"/>
      <c r="AO2280" s="65"/>
      <c r="AP2280" s="65"/>
      <c r="AQ2280" s="65"/>
      <c r="AR2280" s="65"/>
      <c r="AS2280" s="65"/>
      <c r="AT2280" s="65"/>
      <c r="AU2280" s="65"/>
    </row>
    <row r="2281" spans="3:47">
      <c r="C2281" s="8"/>
      <c r="D2281" s="8"/>
      <c r="AA2281" s="65"/>
      <c r="AB2281" s="65"/>
      <c r="AC2281" s="65"/>
      <c r="AD2281" s="65"/>
      <c r="AE2281" s="65"/>
      <c r="AF2281" s="94"/>
      <c r="AG2281" s="93"/>
      <c r="AN2281" s="65"/>
      <c r="AO2281" s="65"/>
      <c r="AP2281" s="65"/>
      <c r="AQ2281" s="65"/>
      <c r="AR2281" s="65"/>
      <c r="AS2281" s="65"/>
      <c r="AT2281" s="65"/>
      <c r="AU2281" s="65"/>
    </row>
    <row r="2282" spans="3:47">
      <c r="C2282" s="8"/>
      <c r="D2282" s="8"/>
      <c r="AA2282" s="65"/>
      <c r="AB2282" s="65"/>
      <c r="AC2282" s="65"/>
      <c r="AD2282" s="65"/>
      <c r="AE2282" s="65"/>
      <c r="AF2282" s="94"/>
      <c r="AG2282" s="93"/>
      <c r="AN2282" s="65"/>
      <c r="AO2282" s="65"/>
      <c r="AP2282" s="65"/>
      <c r="AQ2282" s="65"/>
      <c r="AR2282" s="65"/>
      <c r="AS2282" s="65"/>
      <c r="AT2282" s="65"/>
      <c r="AU2282" s="65"/>
    </row>
    <row r="2283" spans="3:47">
      <c r="C2283" s="8"/>
      <c r="D2283" s="8"/>
      <c r="AA2283" s="65"/>
      <c r="AB2283" s="65"/>
      <c r="AC2283" s="65"/>
      <c r="AD2283" s="65"/>
      <c r="AE2283" s="65"/>
      <c r="AF2283" s="94"/>
      <c r="AG2283" s="93"/>
      <c r="AN2283" s="65"/>
      <c r="AO2283" s="65"/>
      <c r="AP2283" s="65"/>
      <c r="AQ2283" s="65"/>
      <c r="AR2283" s="65"/>
      <c r="AS2283" s="65"/>
      <c r="AT2283" s="65"/>
      <c r="AU2283" s="65"/>
    </row>
    <row r="2284" spans="3:47">
      <c r="C2284" s="8"/>
      <c r="D2284" s="8"/>
      <c r="AA2284" s="65"/>
      <c r="AB2284" s="65"/>
      <c r="AC2284" s="65"/>
      <c r="AD2284" s="65"/>
      <c r="AE2284" s="65"/>
      <c r="AF2284" s="94"/>
      <c r="AG2284" s="93"/>
      <c r="AN2284" s="65"/>
      <c r="AO2284" s="65"/>
      <c r="AP2284" s="65"/>
      <c r="AQ2284" s="65"/>
      <c r="AR2284" s="65"/>
      <c r="AS2284" s="65"/>
      <c r="AT2284" s="65"/>
      <c r="AU2284" s="65"/>
    </row>
    <row r="2285" spans="3:47">
      <c r="C2285" s="8"/>
      <c r="D2285" s="8"/>
      <c r="AA2285" s="65"/>
      <c r="AB2285" s="65"/>
      <c r="AC2285" s="65"/>
      <c r="AD2285" s="65"/>
      <c r="AE2285" s="65"/>
      <c r="AF2285" s="94"/>
      <c r="AG2285" s="93"/>
      <c r="AN2285" s="65"/>
      <c r="AO2285" s="65"/>
      <c r="AP2285" s="65"/>
      <c r="AQ2285" s="65"/>
      <c r="AR2285" s="65"/>
      <c r="AS2285" s="65"/>
      <c r="AT2285" s="65"/>
      <c r="AU2285" s="65"/>
    </row>
    <row r="2286" spans="3:47">
      <c r="C2286" s="8"/>
      <c r="D2286" s="8"/>
      <c r="AA2286" s="65"/>
      <c r="AB2286" s="65"/>
      <c r="AC2286" s="65"/>
      <c r="AD2286" s="65"/>
      <c r="AE2286" s="65"/>
      <c r="AF2286" s="94"/>
      <c r="AG2286" s="93"/>
      <c r="AN2286" s="65"/>
      <c r="AO2286" s="65"/>
      <c r="AP2286" s="65"/>
      <c r="AQ2286" s="65"/>
      <c r="AR2286" s="65"/>
      <c r="AS2286" s="65"/>
      <c r="AT2286" s="65"/>
      <c r="AU2286" s="65"/>
    </row>
    <row r="2287" spans="3:47">
      <c r="C2287" s="8"/>
      <c r="D2287" s="8"/>
      <c r="AA2287" s="65"/>
      <c r="AB2287" s="65"/>
      <c r="AC2287" s="65"/>
      <c r="AD2287" s="65"/>
      <c r="AE2287" s="65"/>
      <c r="AF2287" s="94"/>
      <c r="AG2287" s="93"/>
      <c r="AN2287" s="65"/>
      <c r="AO2287" s="65"/>
      <c r="AP2287" s="65"/>
      <c r="AQ2287" s="65"/>
      <c r="AR2287" s="65"/>
      <c r="AS2287" s="65"/>
      <c r="AT2287" s="65"/>
      <c r="AU2287" s="65"/>
    </row>
    <row r="2288" spans="3:47">
      <c r="C2288" s="8"/>
      <c r="D2288" s="8"/>
      <c r="AA2288" s="65"/>
      <c r="AB2288" s="65"/>
      <c r="AC2288" s="65"/>
      <c r="AD2288" s="65"/>
      <c r="AE2288" s="65"/>
      <c r="AF2288" s="94"/>
      <c r="AG2288" s="93"/>
      <c r="AN2288" s="65"/>
      <c r="AO2288" s="65"/>
      <c r="AP2288" s="65"/>
      <c r="AQ2288" s="65"/>
      <c r="AR2288" s="65"/>
      <c r="AS2288" s="65"/>
      <c r="AT2288" s="65"/>
      <c r="AU2288" s="65"/>
    </row>
    <row r="2289" spans="3:47">
      <c r="C2289" s="8"/>
      <c r="D2289" s="8"/>
      <c r="AA2289" s="65"/>
      <c r="AB2289" s="65"/>
      <c r="AC2289" s="65"/>
      <c r="AD2289" s="65"/>
      <c r="AE2289" s="65"/>
      <c r="AF2289" s="94"/>
      <c r="AG2289" s="93"/>
      <c r="AN2289" s="65"/>
      <c r="AO2289" s="65"/>
      <c r="AP2289" s="65"/>
      <c r="AQ2289" s="65"/>
      <c r="AR2289" s="65"/>
      <c r="AS2289" s="65"/>
      <c r="AT2289" s="65"/>
      <c r="AU2289" s="65"/>
    </row>
    <row r="2290" spans="3:47">
      <c r="C2290" s="8"/>
      <c r="D2290" s="8"/>
      <c r="AA2290" s="65"/>
      <c r="AB2290" s="65"/>
      <c r="AC2290" s="65"/>
      <c r="AD2290" s="65"/>
      <c r="AE2290" s="65"/>
      <c r="AF2290" s="94"/>
      <c r="AG2290" s="93"/>
      <c r="AN2290" s="65"/>
      <c r="AO2290" s="65"/>
      <c r="AP2290" s="65"/>
      <c r="AQ2290" s="65"/>
      <c r="AR2290" s="65"/>
      <c r="AS2290" s="65"/>
      <c r="AT2290" s="65"/>
      <c r="AU2290" s="65"/>
    </row>
    <row r="2291" spans="3:47">
      <c r="C2291" s="8"/>
      <c r="D2291" s="8"/>
      <c r="AA2291" s="65"/>
      <c r="AB2291" s="65"/>
      <c r="AC2291" s="65"/>
      <c r="AD2291" s="65"/>
      <c r="AE2291" s="65"/>
      <c r="AF2291" s="94"/>
      <c r="AG2291" s="93"/>
      <c r="AN2291" s="65"/>
      <c r="AO2291" s="65"/>
      <c r="AP2291" s="65"/>
      <c r="AQ2291" s="65"/>
      <c r="AR2291" s="65"/>
      <c r="AS2291" s="65"/>
      <c r="AT2291" s="65"/>
      <c r="AU2291" s="65"/>
    </row>
    <row r="2292" spans="3:47">
      <c r="C2292" s="8"/>
      <c r="D2292" s="8"/>
      <c r="AA2292" s="65"/>
      <c r="AB2292" s="65"/>
      <c r="AC2292" s="65"/>
      <c r="AD2292" s="65"/>
      <c r="AE2292" s="65"/>
      <c r="AF2292" s="94"/>
      <c r="AG2292" s="93"/>
      <c r="AN2292" s="65"/>
      <c r="AO2292" s="65"/>
      <c r="AP2292" s="65"/>
      <c r="AQ2292" s="65"/>
      <c r="AR2292" s="65"/>
      <c r="AS2292" s="65"/>
      <c r="AT2292" s="65"/>
      <c r="AU2292" s="65"/>
    </row>
    <row r="2293" spans="3:47">
      <c r="C2293" s="8"/>
      <c r="D2293" s="8"/>
      <c r="AA2293" s="65"/>
      <c r="AB2293" s="65"/>
      <c r="AC2293" s="65"/>
      <c r="AD2293" s="65"/>
      <c r="AE2293" s="65"/>
      <c r="AF2293" s="94"/>
      <c r="AG2293" s="93"/>
      <c r="AN2293" s="65"/>
      <c r="AO2293" s="65"/>
      <c r="AP2293" s="65"/>
      <c r="AQ2293" s="65"/>
      <c r="AR2293" s="65"/>
      <c r="AS2293" s="65"/>
      <c r="AT2293" s="65"/>
      <c r="AU2293" s="65"/>
    </row>
    <row r="2294" spans="3:47">
      <c r="C2294" s="8"/>
      <c r="D2294" s="8"/>
      <c r="AA2294" s="65"/>
      <c r="AB2294" s="65"/>
      <c r="AC2294" s="65"/>
      <c r="AD2294" s="65"/>
      <c r="AE2294" s="65"/>
      <c r="AF2294" s="94"/>
      <c r="AG2294" s="93"/>
      <c r="AN2294" s="65"/>
      <c r="AO2294" s="65"/>
      <c r="AP2294" s="65"/>
      <c r="AQ2294" s="65"/>
      <c r="AR2294" s="65"/>
      <c r="AS2294" s="65"/>
      <c r="AT2294" s="65"/>
      <c r="AU2294" s="65"/>
    </row>
    <row r="2295" spans="3:47">
      <c r="C2295" s="8"/>
      <c r="D2295" s="8"/>
      <c r="AA2295" s="65"/>
      <c r="AB2295" s="65"/>
      <c r="AC2295" s="65"/>
      <c r="AD2295" s="65"/>
      <c r="AE2295" s="65"/>
      <c r="AF2295" s="94"/>
      <c r="AG2295" s="93"/>
      <c r="AN2295" s="65"/>
      <c r="AO2295" s="65"/>
      <c r="AP2295" s="65"/>
      <c r="AQ2295" s="65"/>
      <c r="AR2295" s="65"/>
      <c r="AS2295" s="65"/>
      <c r="AT2295" s="65"/>
      <c r="AU2295" s="65"/>
    </row>
    <row r="2296" spans="3:47">
      <c r="C2296" s="8"/>
      <c r="D2296" s="8"/>
      <c r="AA2296" s="65"/>
      <c r="AB2296" s="65"/>
      <c r="AC2296" s="65"/>
      <c r="AD2296" s="65"/>
      <c r="AE2296" s="65"/>
      <c r="AF2296" s="94"/>
      <c r="AG2296" s="93"/>
      <c r="AN2296" s="65"/>
      <c r="AO2296" s="65"/>
      <c r="AP2296" s="65"/>
      <c r="AQ2296" s="65"/>
      <c r="AR2296" s="65"/>
      <c r="AS2296" s="65"/>
      <c r="AT2296" s="65"/>
      <c r="AU2296" s="65"/>
    </row>
    <row r="2297" spans="3:47">
      <c r="C2297" s="8"/>
      <c r="D2297" s="8"/>
      <c r="AA2297" s="65"/>
      <c r="AB2297" s="65"/>
      <c r="AC2297" s="65"/>
      <c r="AD2297" s="65"/>
      <c r="AE2297" s="65"/>
      <c r="AF2297" s="94"/>
      <c r="AG2297" s="93"/>
      <c r="AN2297" s="65"/>
      <c r="AO2297" s="65"/>
      <c r="AP2297" s="65"/>
      <c r="AQ2297" s="65"/>
      <c r="AR2297" s="65"/>
      <c r="AS2297" s="65"/>
      <c r="AT2297" s="65"/>
      <c r="AU2297" s="65"/>
    </row>
    <row r="2298" spans="3:47">
      <c r="C2298" s="8"/>
      <c r="D2298" s="8"/>
      <c r="AA2298" s="65"/>
      <c r="AB2298" s="65"/>
      <c r="AC2298" s="65"/>
      <c r="AD2298" s="65"/>
      <c r="AE2298" s="65"/>
      <c r="AF2298" s="94"/>
      <c r="AG2298" s="93"/>
      <c r="AN2298" s="65"/>
      <c r="AO2298" s="65"/>
      <c r="AP2298" s="65"/>
      <c r="AQ2298" s="65"/>
      <c r="AR2298" s="65"/>
      <c r="AS2298" s="65"/>
      <c r="AT2298" s="65"/>
      <c r="AU2298" s="65"/>
    </row>
    <row r="2299" spans="3:47">
      <c r="C2299" s="8"/>
      <c r="D2299" s="8"/>
      <c r="AA2299" s="65"/>
      <c r="AB2299" s="65"/>
      <c r="AC2299" s="65"/>
      <c r="AD2299" s="65"/>
      <c r="AE2299" s="65"/>
      <c r="AF2299" s="94"/>
      <c r="AG2299" s="93"/>
      <c r="AN2299" s="65"/>
      <c r="AO2299" s="65"/>
      <c r="AP2299" s="65"/>
      <c r="AQ2299" s="65"/>
      <c r="AR2299" s="65"/>
      <c r="AS2299" s="65"/>
      <c r="AT2299" s="65"/>
      <c r="AU2299" s="65"/>
    </row>
    <row r="2300" spans="3:47">
      <c r="C2300" s="8"/>
      <c r="D2300" s="8"/>
      <c r="AA2300" s="65"/>
      <c r="AB2300" s="65"/>
      <c r="AC2300" s="65"/>
      <c r="AD2300" s="65"/>
      <c r="AE2300" s="65"/>
      <c r="AF2300" s="94"/>
      <c r="AG2300" s="93"/>
      <c r="AN2300" s="65"/>
      <c r="AO2300" s="65"/>
      <c r="AP2300" s="65"/>
      <c r="AQ2300" s="65"/>
      <c r="AR2300" s="65"/>
      <c r="AS2300" s="65"/>
      <c r="AT2300" s="65"/>
      <c r="AU2300" s="65"/>
    </row>
    <row r="2301" spans="3:47">
      <c r="C2301" s="8"/>
      <c r="D2301" s="8"/>
      <c r="AA2301" s="65"/>
      <c r="AB2301" s="65"/>
      <c r="AC2301" s="65"/>
      <c r="AD2301" s="65"/>
      <c r="AE2301" s="65"/>
      <c r="AF2301" s="94"/>
      <c r="AG2301" s="93"/>
      <c r="AN2301" s="65"/>
      <c r="AO2301" s="65"/>
      <c r="AP2301" s="65"/>
      <c r="AQ2301" s="65"/>
      <c r="AR2301" s="65"/>
      <c r="AS2301" s="65"/>
      <c r="AT2301" s="65"/>
      <c r="AU2301" s="65"/>
    </row>
    <row r="2302" spans="3:47">
      <c r="C2302" s="8"/>
      <c r="D2302" s="8"/>
      <c r="AA2302" s="65"/>
      <c r="AB2302" s="65"/>
      <c r="AC2302" s="65"/>
      <c r="AD2302" s="65"/>
      <c r="AE2302" s="65"/>
      <c r="AF2302" s="94"/>
      <c r="AG2302" s="93"/>
      <c r="AN2302" s="65"/>
      <c r="AO2302" s="65"/>
      <c r="AP2302" s="65"/>
      <c r="AQ2302" s="65"/>
      <c r="AR2302" s="65"/>
      <c r="AS2302" s="65"/>
      <c r="AT2302" s="65"/>
      <c r="AU2302" s="65"/>
    </row>
    <row r="2303" spans="3:47">
      <c r="C2303" s="8"/>
      <c r="D2303" s="8"/>
      <c r="AA2303" s="65"/>
      <c r="AB2303" s="65"/>
      <c r="AC2303" s="65"/>
      <c r="AD2303" s="65"/>
      <c r="AE2303" s="65"/>
      <c r="AF2303" s="94"/>
      <c r="AG2303" s="93"/>
      <c r="AN2303" s="65"/>
      <c r="AO2303" s="65"/>
      <c r="AP2303" s="65"/>
      <c r="AQ2303" s="65"/>
      <c r="AR2303" s="65"/>
      <c r="AS2303" s="65"/>
      <c r="AT2303" s="65"/>
      <c r="AU2303" s="65"/>
    </row>
    <row r="2304" spans="3:47">
      <c r="C2304" s="8"/>
      <c r="D2304" s="8"/>
      <c r="AA2304" s="65"/>
      <c r="AB2304" s="65"/>
      <c r="AC2304" s="65"/>
      <c r="AD2304" s="65"/>
      <c r="AE2304" s="65"/>
      <c r="AF2304" s="94"/>
      <c r="AG2304" s="93"/>
      <c r="AN2304" s="65"/>
      <c r="AO2304" s="65"/>
      <c r="AP2304" s="65"/>
      <c r="AQ2304" s="65"/>
      <c r="AR2304" s="65"/>
      <c r="AS2304" s="65"/>
      <c r="AT2304" s="65"/>
      <c r="AU2304" s="65"/>
    </row>
    <row r="2305" spans="3:47">
      <c r="C2305" s="8"/>
      <c r="D2305" s="8"/>
      <c r="AA2305" s="65"/>
      <c r="AB2305" s="65"/>
      <c r="AC2305" s="65"/>
      <c r="AD2305" s="65"/>
      <c r="AE2305" s="65"/>
      <c r="AF2305" s="94"/>
      <c r="AG2305" s="93"/>
      <c r="AN2305" s="65"/>
      <c r="AO2305" s="65"/>
      <c r="AP2305" s="65"/>
      <c r="AQ2305" s="65"/>
      <c r="AR2305" s="65"/>
      <c r="AS2305" s="65"/>
      <c r="AT2305" s="65"/>
      <c r="AU2305" s="65"/>
    </row>
    <row r="2306" spans="3:47">
      <c r="C2306" s="8"/>
      <c r="D2306" s="8"/>
      <c r="AA2306" s="65"/>
      <c r="AB2306" s="65"/>
      <c r="AC2306" s="65"/>
      <c r="AD2306" s="65"/>
      <c r="AE2306" s="65"/>
      <c r="AF2306" s="94"/>
      <c r="AG2306" s="93"/>
      <c r="AN2306" s="65"/>
      <c r="AO2306" s="65"/>
      <c r="AP2306" s="65"/>
      <c r="AQ2306" s="65"/>
      <c r="AR2306" s="65"/>
      <c r="AS2306" s="65"/>
      <c r="AT2306" s="65"/>
      <c r="AU2306" s="65"/>
    </row>
    <row r="2307" spans="3:47">
      <c r="C2307" s="8"/>
      <c r="D2307" s="8"/>
      <c r="AA2307" s="65"/>
      <c r="AB2307" s="65"/>
      <c r="AC2307" s="65"/>
      <c r="AD2307" s="65"/>
      <c r="AE2307" s="65"/>
      <c r="AF2307" s="94"/>
      <c r="AG2307" s="93"/>
      <c r="AN2307" s="65"/>
      <c r="AO2307" s="65"/>
      <c r="AP2307" s="65"/>
      <c r="AQ2307" s="65"/>
      <c r="AR2307" s="65"/>
      <c r="AS2307" s="65"/>
      <c r="AT2307" s="65"/>
      <c r="AU2307" s="65"/>
    </row>
    <row r="2308" spans="3:47">
      <c r="C2308" s="8"/>
      <c r="D2308" s="8"/>
      <c r="AA2308" s="65"/>
      <c r="AB2308" s="65"/>
      <c r="AC2308" s="65"/>
      <c r="AD2308" s="65"/>
      <c r="AE2308" s="65"/>
      <c r="AF2308" s="94"/>
      <c r="AG2308" s="93"/>
      <c r="AN2308" s="65"/>
      <c r="AO2308" s="65"/>
      <c r="AP2308" s="65"/>
      <c r="AQ2308" s="65"/>
      <c r="AR2308" s="65"/>
      <c r="AS2308" s="65"/>
      <c r="AT2308" s="65"/>
      <c r="AU2308" s="65"/>
    </row>
    <row r="2309" spans="3:47">
      <c r="C2309" s="8"/>
      <c r="D2309" s="8"/>
      <c r="AA2309" s="65"/>
      <c r="AB2309" s="65"/>
      <c r="AC2309" s="65"/>
      <c r="AD2309" s="65"/>
      <c r="AE2309" s="65"/>
      <c r="AF2309" s="94"/>
      <c r="AG2309" s="93"/>
      <c r="AN2309" s="65"/>
      <c r="AO2309" s="65"/>
      <c r="AP2309" s="65"/>
      <c r="AQ2309" s="65"/>
      <c r="AR2309" s="65"/>
      <c r="AS2309" s="65"/>
      <c r="AT2309" s="65"/>
      <c r="AU2309" s="65"/>
    </row>
    <row r="2310" spans="3:47">
      <c r="C2310" s="8"/>
      <c r="D2310" s="8"/>
      <c r="AA2310" s="65"/>
      <c r="AB2310" s="65"/>
      <c r="AC2310" s="65"/>
      <c r="AD2310" s="65"/>
      <c r="AE2310" s="65"/>
      <c r="AF2310" s="94"/>
      <c r="AG2310" s="93"/>
      <c r="AN2310" s="65"/>
      <c r="AO2310" s="65"/>
      <c r="AP2310" s="65"/>
      <c r="AQ2310" s="65"/>
      <c r="AR2310" s="65"/>
      <c r="AS2310" s="65"/>
      <c r="AT2310" s="65"/>
      <c r="AU2310" s="65"/>
    </row>
    <row r="2311" spans="3:47">
      <c r="C2311" s="8"/>
      <c r="D2311" s="8"/>
      <c r="AA2311" s="65"/>
      <c r="AB2311" s="65"/>
      <c r="AC2311" s="65"/>
      <c r="AD2311" s="65"/>
      <c r="AE2311" s="65"/>
      <c r="AF2311" s="94"/>
      <c r="AG2311" s="93"/>
      <c r="AN2311" s="65"/>
      <c r="AO2311" s="65"/>
      <c r="AP2311" s="65"/>
      <c r="AQ2311" s="65"/>
      <c r="AR2311" s="65"/>
      <c r="AS2311" s="65"/>
      <c r="AT2311" s="65"/>
      <c r="AU2311" s="65"/>
    </row>
    <row r="2312" spans="3:47">
      <c r="C2312" s="8"/>
      <c r="D2312" s="8"/>
      <c r="AA2312" s="65"/>
      <c r="AB2312" s="65"/>
      <c r="AC2312" s="65"/>
      <c r="AD2312" s="65"/>
      <c r="AE2312" s="65"/>
      <c r="AF2312" s="94"/>
      <c r="AG2312" s="93"/>
      <c r="AN2312" s="65"/>
      <c r="AO2312" s="65"/>
      <c r="AP2312" s="65"/>
      <c r="AQ2312" s="65"/>
      <c r="AR2312" s="65"/>
      <c r="AS2312" s="65"/>
      <c r="AT2312" s="65"/>
      <c r="AU2312" s="65"/>
    </row>
    <row r="2313" spans="3:47">
      <c r="C2313" s="8"/>
      <c r="D2313" s="8"/>
      <c r="AA2313" s="65"/>
      <c r="AB2313" s="65"/>
      <c r="AC2313" s="65"/>
      <c r="AD2313" s="65"/>
      <c r="AE2313" s="65"/>
      <c r="AF2313" s="94"/>
      <c r="AG2313" s="93"/>
      <c r="AN2313" s="65"/>
      <c r="AO2313" s="65"/>
      <c r="AP2313" s="65"/>
      <c r="AQ2313" s="65"/>
      <c r="AR2313" s="65"/>
      <c r="AS2313" s="65"/>
      <c r="AT2313" s="65"/>
      <c r="AU2313" s="65"/>
    </row>
    <row r="2314" spans="3:47">
      <c r="C2314" s="8"/>
      <c r="D2314" s="8"/>
      <c r="AA2314" s="65"/>
      <c r="AB2314" s="65"/>
      <c r="AC2314" s="65"/>
      <c r="AD2314" s="65"/>
      <c r="AE2314" s="65"/>
      <c r="AF2314" s="94"/>
      <c r="AG2314" s="93"/>
      <c r="AN2314" s="65"/>
      <c r="AO2314" s="65"/>
      <c r="AP2314" s="65"/>
      <c r="AQ2314" s="65"/>
      <c r="AR2314" s="65"/>
      <c r="AS2314" s="65"/>
      <c r="AT2314" s="65"/>
      <c r="AU2314" s="65"/>
    </row>
    <row r="2315" spans="3:47">
      <c r="C2315" s="8"/>
      <c r="D2315" s="8"/>
      <c r="AA2315" s="65"/>
      <c r="AB2315" s="65"/>
      <c r="AC2315" s="65"/>
      <c r="AD2315" s="65"/>
      <c r="AE2315" s="65"/>
      <c r="AF2315" s="94"/>
      <c r="AG2315" s="93"/>
      <c r="AN2315" s="65"/>
      <c r="AO2315" s="65"/>
      <c r="AP2315" s="65"/>
      <c r="AQ2315" s="65"/>
      <c r="AR2315" s="65"/>
      <c r="AS2315" s="65"/>
      <c r="AT2315" s="65"/>
      <c r="AU2315" s="65"/>
    </row>
    <row r="2316" spans="3:47">
      <c r="C2316" s="8"/>
      <c r="D2316" s="8"/>
      <c r="AA2316" s="65"/>
      <c r="AB2316" s="65"/>
      <c r="AC2316" s="65"/>
      <c r="AD2316" s="65"/>
      <c r="AE2316" s="65"/>
      <c r="AF2316" s="94"/>
      <c r="AG2316" s="93"/>
      <c r="AN2316" s="65"/>
      <c r="AO2316" s="65"/>
      <c r="AP2316" s="65"/>
      <c r="AQ2316" s="65"/>
      <c r="AR2316" s="65"/>
      <c r="AS2316" s="65"/>
      <c r="AT2316" s="65"/>
      <c r="AU2316" s="65"/>
    </row>
    <row r="2317" spans="3:47">
      <c r="C2317" s="8"/>
      <c r="D2317" s="8"/>
      <c r="AA2317" s="65"/>
      <c r="AB2317" s="65"/>
      <c r="AC2317" s="65"/>
      <c r="AD2317" s="65"/>
      <c r="AE2317" s="65"/>
      <c r="AF2317" s="94"/>
      <c r="AG2317" s="93"/>
      <c r="AN2317" s="65"/>
      <c r="AO2317" s="65"/>
      <c r="AP2317" s="65"/>
      <c r="AQ2317" s="65"/>
      <c r="AR2317" s="65"/>
      <c r="AS2317" s="65"/>
      <c r="AT2317" s="65"/>
      <c r="AU2317" s="65"/>
    </row>
    <row r="2318" spans="3:47">
      <c r="C2318" s="8"/>
      <c r="D2318" s="8"/>
      <c r="AA2318" s="65"/>
      <c r="AB2318" s="65"/>
      <c r="AC2318" s="65"/>
      <c r="AD2318" s="65"/>
      <c r="AE2318" s="65"/>
      <c r="AF2318" s="94"/>
      <c r="AG2318" s="93"/>
      <c r="AN2318" s="65"/>
      <c r="AO2318" s="65"/>
      <c r="AP2318" s="65"/>
      <c r="AQ2318" s="65"/>
      <c r="AR2318" s="65"/>
      <c r="AS2318" s="65"/>
      <c r="AT2318" s="65"/>
      <c r="AU2318" s="65"/>
    </row>
    <row r="2319" spans="3:47">
      <c r="C2319" s="8"/>
      <c r="D2319" s="8"/>
      <c r="AA2319" s="65"/>
      <c r="AB2319" s="65"/>
      <c r="AC2319" s="65"/>
      <c r="AD2319" s="65"/>
      <c r="AE2319" s="65"/>
      <c r="AF2319" s="94"/>
      <c r="AG2319" s="93"/>
      <c r="AN2319" s="65"/>
      <c r="AO2319" s="65"/>
      <c r="AP2319" s="65"/>
      <c r="AQ2319" s="65"/>
      <c r="AR2319" s="65"/>
      <c r="AS2319" s="65"/>
      <c r="AT2319" s="65"/>
      <c r="AU2319" s="65"/>
    </row>
    <row r="2320" spans="3:47">
      <c r="C2320" s="8"/>
      <c r="D2320" s="8"/>
      <c r="AA2320" s="65"/>
      <c r="AB2320" s="65"/>
      <c r="AC2320" s="65"/>
      <c r="AD2320" s="65"/>
      <c r="AE2320" s="65"/>
      <c r="AF2320" s="94"/>
      <c r="AG2320" s="93"/>
      <c r="AN2320" s="65"/>
      <c r="AO2320" s="65"/>
      <c r="AP2320" s="65"/>
      <c r="AQ2320" s="65"/>
      <c r="AR2320" s="65"/>
      <c r="AS2320" s="65"/>
      <c r="AT2320" s="65"/>
      <c r="AU2320" s="65"/>
    </row>
    <row r="2321" spans="3:47">
      <c r="C2321" s="8"/>
      <c r="D2321" s="8"/>
      <c r="AA2321" s="65"/>
      <c r="AB2321" s="65"/>
      <c r="AC2321" s="65"/>
      <c r="AD2321" s="65"/>
      <c r="AE2321" s="65"/>
      <c r="AF2321" s="94"/>
      <c r="AG2321" s="93"/>
      <c r="AN2321" s="65"/>
      <c r="AO2321" s="65"/>
      <c r="AP2321" s="65"/>
      <c r="AQ2321" s="65"/>
      <c r="AR2321" s="65"/>
      <c r="AS2321" s="65"/>
      <c r="AT2321" s="65"/>
      <c r="AU2321" s="65"/>
    </row>
    <row r="2322" spans="3:47">
      <c r="C2322" s="8"/>
      <c r="D2322" s="8"/>
      <c r="AA2322" s="65"/>
      <c r="AB2322" s="65"/>
      <c r="AC2322" s="65"/>
      <c r="AD2322" s="65"/>
      <c r="AE2322" s="65"/>
      <c r="AF2322" s="94"/>
      <c r="AG2322" s="93"/>
      <c r="AN2322" s="65"/>
      <c r="AO2322" s="65"/>
      <c r="AP2322" s="65"/>
      <c r="AQ2322" s="65"/>
      <c r="AR2322" s="65"/>
      <c r="AS2322" s="65"/>
      <c r="AT2322" s="65"/>
      <c r="AU2322" s="65"/>
    </row>
    <row r="2323" spans="3:47">
      <c r="C2323" s="8"/>
      <c r="D2323" s="8"/>
      <c r="AA2323" s="65"/>
      <c r="AB2323" s="65"/>
      <c r="AC2323" s="65"/>
      <c r="AD2323" s="65"/>
      <c r="AE2323" s="65"/>
      <c r="AF2323" s="94"/>
      <c r="AG2323" s="93"/>
      <c r="AN2323" s="65"/>
      <c r="AO2323" s="65"/>
      <c r="AP2323" s="65"/>
      <c r="AQ2323" s="65"/>
      <c r="AR2323" s="65"/>
      <c r="AS2323" s="65"/>
      <c r="AT2323" s="65"/>
      <c r="AU2323" s="65"/>
    </row>
    <row r="2324" spans="3:47">
      <c r="C2324" s="8"/>
      <c r="D2324" s="8"/>
      <c r="AA2324" s="65"/>
      <c r="AB2324" s="65"/>
      <c r="AC2324" s="65"/>
      <c r="AD2324" s="65"/>
      <c r="AE2324" s="65"/>
      <c r="AF2324" s="94"/>
      <c r="AG2324" s="93"/>
      <c r="AN2324" s="65"/>
      <c r="AO2324" s="65"/>
      <c r="AP2324" s="65"/>
      <c r="AQ2324" s="65"/>
      <c r="AR2324" s="65"/>
      <c r="AS2324" s="65"/>
      <c r="AT2324" s="65"/>
      <c r="AU2324" s="65"/>
    </row>
    <row r="2325" spans="3:47">
      <c r="C2325" s="8"/>
      <c r="D2325" s="8"/>
      <c r="AA2325" s="65"/>
      <c r="AB2325" s="65"/>
      <c r="AC2325" s="65"/>
      <c r="AD2325" s="65"/>
      <c r="AE2325" s="65"/>
      <c r="AF2325" s="94"/>
      <c r="AG2325" s="93"/>
      <c r="AN2325" s="65"/>
      <c r="AO2325" s="65"/>
      <c r="AP2325" s="65"/>
      <c r="AQ2325" s="65"/>
      <c r="AR2325" s="65"/>
      <c r="AS2325" s="65"/>
      <c r="AT2325" s="65"/>
      <c r="AU2325" s="65"/>
    </row>
    <row r="2326" spans="3:47">
      <c r="C2326" s="8"/>
      <c r="D2326" s="8"/>
      <c r="AA2326" s="65"/>
      <c r="AB2326" s="65"/>
      <c r="AC2326" s="65"/>
      <c r="AD2326" s="65"/>
      <c r="AE2326" s="65"/>
      <c r="AF2326" s="94"/>
      <c r="AG2326" s="93"/>
      <c r="AN2326" s="65"/>
      <c r="AO2326" s="65"/>
      <c r="AP2326" s="65"/>
      <c r="AQ2326" s="65"/>
      <c r="AR2326" s="65"/>
      <c r="AS2326" s="65"/>
      <c r="AT2326" s="65"/>
      <c r="AU2326" s="65"/>
    </row>
    <row r="2327" spans="3:47">
      <c r="C2327" s="8"/>
      <c r="D2327" s="8"/>
      <c r="AA2327" s="65"/>
      <c r="AB2327" s="65"/>
      <c r="AC2327" s="65"/>
      <c r="AD2327" s="65"/>
      <c r="AE2327" s="65"/>
      <c r="AF2327" s="94"/>
      <c r="AG2327" s="93"/>
      <c r="AN2327" s="65"/>
      <c r="AO2327" s="65"/>
      <c r="AP2327" s="65"/>
      <c r="AQ2327" s="65"/>
      <c r="AR2327" s="65"/>
      <c r="AS2327" s="65"/>
      <c r="AT2327" s="65"/>
      <c r="AU2327" s="65"/>
    </row>
    <row r="2328" spans="3:47">
      <c r="C2328" s="8"/>
      <c r="D2328" s="8"/>
      <c r="AA2328" s="65"/>
      <c r="AB2328" s="65"/>
      <c r="AC2328" s="65"/>
      <c r="AD2328" s="65"/>
      <c r="AE2328" s="65"/>
      <c r="AF2328" s="94"/>
      <c r="AG2328" s="93"/>
      <c r="AN2328" s="65"/>
      <c r="AO2328" s="65"/>
      <c r="AP2328" s="65"/>
      <c r="AQ2328" s="65"/>
      <c r="AR2328" s="65"/>
      <c r="AS2328" s="65"/>
      <c r="AT2328" s="65"/>
      <c r="AU2328" s="65"/>
    </row>
    <row r="2329" spans="3:47">
      <c r="C2329" s="8"/>
      <c r="D2329" s="8"/>
      <c r="AA2329" s="65"/>
      <c r="AB2329" s="65"/>
      <c r="AC2329" s="65"/>
      <c r="AD2329" s="65"/>
      <c r="AE2329" s="65"/>
      <c r="AF2329" s="94"/>
      <c r="AG2329" s="93"/>
      <c r="AN2329" s="65"/>
      <c r="AO2329" s="65"/>
      <c r="AP2329" s="65"/>
      <c r="AQ2329" s="65"/>
      <c r="AR2329" s="65"/>
      <c r="AS2329" s="65"/>
      <c r="AT2329" s="65"/>
      <c r="AU2329" s="65"/>
    </row>
    <row r="2330" spans="3:47">
      <c r="C2330" s="8"/>
      <c r="D2330" s="8"/>
      <c r="AA2330" s="65"/>
      <c r="AB2330" s="65"/>
      <c r="AC2330" s="65"/>
      <c r="AD2330" s="65"/>
      <c r="AE2330" s="65"/>
      <c r="AF2330" s="94"/>
      <c r="AG2330" s="93"/>
      <c r="AN2330" s="65"/>
      <c r="AO2330" s="65"/>
      <c r="AP2330" s="65"/>
      <c r="AQ2330" s="65"/>
      <c r="AR2330" s="65"/>
      <c r="AS2330" s="65"/>
      <c r="AT2330" s="65"/>
      <c r="AU2330" s="65"/>
    </row>
    <row r="2331" spans="3:47">
      <c r="C2331" s="8"/>
      <c r="D2331" s="8"/>
      <c r="AA2331" s="65"/>
      <c r="AB2331" s="65"/>
      <c r="AC2331" s="65"/>
      <c r="AD2331" s="65"/>
      <c r="AE2331" s="65"/>
      <c r="AF2331" s="94"/>
      <c r="AG2331" s="93"/>
      <c r="AN2331" s="65"/>
      <c r="AO2331" s="65"/>
      <c r="AP2331" s="65"/>
      <c r="AQ2331" s="65"/>
      <c r="AR2331" s="65"/>
      <c r="AS2331" s="65"/>
      <c r="AT2331" s="65"/>
      <c r="AU2331" s="65"/>
    </row>
    <row r="2332" spans="3:47">
      <c r="C2332" s="8"/>
      <c r="D2332" s="8"/>
      <c r="AA2332" s="65"/>
      <c r="AB2332" s="65"/>
      <c r="AC2332" s="65"/>
      <c r="AD2332" s="65"/>
      <c r="AE2332" s="65"/>
      <c r="AF2332" s="94"/>
      <c r="AG2332" s="93"/>
      <c r="AN2332" s="65"/>
      <c r="AO2332" s="65"/>
      <c r="AP2332" s="65"/>
      <c r="AQ2332" s="65"/>
      <c r="AR2332" s="65"/>
      <c r="AS2332" s="65"/>
      <c r="AT2332" s="65"/>
      <c r="AU2332" s="65"/>
    </row>
    <row r="2333" spans="3:47">
      <c r="C2333" s="8"/>
      <c r="D2333" s="8"/>
      <c r="AA2333" s="65"/>
      <c r="AB2333" s="65"/>
      <c r="AC2333" s="65"/>
      <c r="AD2333" s="65"/>
      <c r="AE2333" s="65"/>
      <c r="AF2333" s="94"/>
      <c r="AG2333" s="93"/>
      <c r="AN2333" s="65"/>
      <c r="AO2333" s="65"/>
      <c r="AP2333" s="65"/>
      <c r="AQ2333" s="65"/>
      <c r="AR2333" s="65"/>
      <c r="AS2333" s="65"/>
      <c r="AT2333" s="65"/>
      <c r="AU2333" s="65"/>
    </row>
    <row r="2334" spans="3:47">
      <c r="C2334" s="8"/>
      <c r="D2334" s="8"/>
      <c r="AA2334" s="65"/>
      <c r="AB2334" s="65"/>
      <c r="AC2334" s="65"/>
      <c r="AD2334" s="65"/>
      <c r="AE2334" s="65"/>
      <c r="AF2334" s="94"/>
      <c r="AG2334" s="93"/>
      <c r="AN2334" s="65"/>
      <c r="AO2334" s="65"/>
      <c r="AP2334" s="65"/>
      <c r="AQ2334" s="65"/>
      <c r="AR2334" s="65"/>
      <c r="AS2334" s="65"/>
      <c r="AT2334" s="65"/>
      <c r="AU2334" s="65"/>
    </row>
    <row r="2335" spans="3:47">
      <c r="C2335" s="8"/>
      <c r="D2335" s="8"/>
      <c r="AA2335" s="65"/>
      <c r="AB2335" s="65"/>
      <c r="AC2335" s="65"/>
      <c r="AD2335" s="65"/>
      <c r="AE2335" s="65"/>
      <c r="AF2335" s="94"/>
      <c r="AG2335" s="93"/>
      <c r="AN2335" s="65"/>
      <c r="AO2335" s="65"/>
      <c r="AP2335" s="65"/>
      <c r="AQ2335" s="65"/>
      <c r="AR2335" s="65"/>
      <c r="AS2335" s="65"/>
      <c r="AT2335" s="65"/>
      <c r="AU2335" s="65"/>
    </row>
    <row r="2336" spans="3:47">
      <c r="C2336" s="8"/>
      <c r="D2336" s="8"/>
      <c r="AA2336" s="65"/>
      <c r="AB2336" s="65"/>
      <c r="AC2336" s="65"/>
      <c r="AD2336" s="65"/>
      <c r="AE2336" s="65"/>
      <c r="AF2336" s="94"/>
      <c r="AG2336" s="93"/>
      <c r="AN2336" s="65"/>
      <c r="AO2336" s="65"/>
      <c r="AP2336" s="65"/>
      <c r="AQ2336" s="65"/>
      <c r="AR2336" s="65"/>
      <c r="AS2336" s="65"/>
      <c r="AT2336" s="65"/>
      <c r="AU2336" s="65"/>
    </row>
    <row r="2337" spans="3:47">
      <c r="C2337" s="8"/>
      <c r="D2337" s="8"/>
      <c r="AA2337" s="65"/>
      <c r="AB2337" s="65"/>
      <c r="AC2337" s="65"/>
      <c r="AD2337" s="65"/>
      <c r="AE2337" s="65"/>
      <c r="AF2337" s="94"/>
      <c r="AG2337" s="93"/>
      <c r="AN2337" s="65"/>
      <c r="AO2337" s="65"/>
      <c r="AP2337" s="65"/>
      <c r="AQ2337" s="65"/>
      <c r="AR2337" s="65"/>
      <c r="AS2337" s="65"/>
      <c r="AT2337" s="65"/>
      <c r="AU2337" s="65"/>
    </row>
    <row r="2338" spans="3:47">
      <c r="C2338" s="8"/>
      <c r="D2338" s="8"/>
      <c r="AA2338" s="65"/>
      <c r="AB2338" s="65"/>
      <c r="AC2338" s="65"/>
      <c r="AD2338" s="65"/>
      <c r="AE2338" s="65"/>
      <c r="AF2338" s="94"/>
      <c r="AG2338" s="93"/>
      <c r="AN2338" s="65"/>
      <c r="AO2338" s="65"/>
      <c r="AP2338" s="65"/>
      <c r="AQ2338" s="65"/>
      <c r="AR2338" s="65"/>
      <c r="AS2338" s="65"/>
      <c r="AT2338" s="65"/>
      <c r="AU2338" s="65"/>
    </row>
    <row r="2339" spans="3:47">
      <c r="C2339" s="8"/>
      <c r="D2339" s="8"/>
      <c r="AA2339" s="65"/>
      <c r="AB2339" s="65"/>
      <c r="AC2339" s="65"/>
      <c r="AD2339" s="65"/>
      <c r="AE2339" s="65"/>
      <c r="AF2339" s="94"/>
      <c r="AG2339" s="93"/>
      <c r="AN2339" s="65"/>
      <c r="AO2339" s="65"/>
      <c r="AP2339" s="65"/>
      <c r="AQ2339" s="65"/>
      <c r="AR2339" s="65"/>
      <c r="AS2339" s="65"/>
      <c r="AT2339" s="65"/>
      <c r="AU2339" s="65"/>
    </row>
    <row r="2340" spans="3:47">
      <c r="C2340" s="8"/>
      <c r="D2340" s="8"/>
      <c r="AA2340" s="65"/>
      <c r="AB2340" s="65"/>
      <c r="AC2340" s="65"/>
      <c r="AD2340" s="65"/>
      <c r="AE2340" s="65"/>
      <c r="AF2340" s="94"/>
      <c r="AG2340" s="93"/>
      <c r="AN2340" s="65"/>
      <c r="AO2340" s="65"/>
      <c r="AP2340" s="65"/>
      <c r="AQ2340" s="65"/>
      <c r="AR2340" s="65"/>
      <c r="AS2340" s="65"/>
      <c r="AT2340" s="65"/>
      <c r="AU2340" s="65"/>
    </row>
    <row r="2341" spans="3:47">
      <c r="C2341" s="8"/>
      <c r="D2341" s="8"/>
      <c r="AA2341" s="65"/>
      <c r="AB2341" s="65"/>
      <c r="AC2341" s="65"/>
      <c r="AD2341" s="65"/>
      <c r="AE2341" s="65"/>
      <c r="AF2341" s="94"/>
      <c r="AG2341" s="93"/>
      <c r="AN2341" s="65"/>
      <c r="AO2341" s="65"/>
      <c r="AP2341" s="65"/>
      <c r="AQ2341" s="65"/>
      <c r="AR2341" s="65"/>
      <c r="AS2341" s="65"/>
      <c r="AT2341" s="65"/>
      <c r="AU2341" s="65"/>
    </row>
    <row r="2342" spans="3:47">
      <c r="C2342" s="8"/>
      <c r="D2342" s="8"/>
      <c r="AA2342" s="65"/>
      <c r="AB2342" s="65"/>
      <c r="AC2342" s="65"/>
      <c r="AD2342" s="65"/>
      <c r="AE2342" s="65"/>
      <c r="AF2342" s="94"/>
      <c r="AG2342" s="93"/>
      <c r="AN2342" s="65"/>
      <c r="AO2342" s="65"/>
      <c r="AP2342" s="65"/>
      <c r="AQ2342" s="65"/>
      <c r="AR2342" s="65"/>
      <c r="AS2342" s="65"/>
      <c r="AT2342" s="65"/>
      <c r="AU2342" s="65"/>
    </row>
    <row r="2343" spans="3:47">
      <c r="C2343" s="8"/>
      <c r="D2343" s="8"/>
      <c r="AA2343" s="65"/>
      <c r="AB2343" s="65"/>
      <c r="AC2343" s="65"/>
      <c r="AD2343" s="65"/>
      <c r="AE2343" s="65"/>
      <c r="AF2343" s="94"/>
      <c r="AG2343" s="93"/>
      <c r="AN2343" s="65"/>
      <c r="AO2343" s="65"/>
      <c r="AP2343" s="65"/>
      <c r="AQ2343" s="65"/>
      <c r="AR2343" s="65"/>
      <c r="AS2343" s="65"/>
      <c r="AT2343" s="65"/>
      <c r="AU2343" s="65"/>
    </row>
    <row r="2344" spans="3:47">
      <c r="C2344" s="8"/>
      <c r="D2344" s="8"/>
      <c r="AA2344" s="65"/>
      <c r="AB2344" s="65"/>
      <c r="AC2344" s="65"/>
      <c r="AD2344" s="65"/>
      <c r="AE2344" s="65"/>
      <c r="AF2344" s="94"/>
      <c r="AG2344" s="93"/>
      <c r="AN2344" s="65"/>
      <c r="AO2344" s="65"/>
      <c r="AP2344" s="65"/>
      <c r="AQ2344" s="65"/>
      <c r="AR2344" s="65"/>
      <c r="AS2344" s="65"/>
      <c r="AT2344" s="65"/>
      <c r="AU2344" s="65"/>
    </row>
    <row r="2345" spans="3:47">
      <c r="C2345" s="8"/>
      <c r="D2345" s="8"/>
      <c r="AA2345" s="65"/>
      <c r="AB2345" s="65"/>
      <c r="AC2345" s="65"/>
      <c r="AD2345" s="65"/>
      <c r="AE2345" s="65"/>
      <c r="AF2345" s="94"/>
      <c r="AG2345" s="93"/>
      <c r="AN2345" s="65"/>
      <c r="AO2345" s="65"/>
      <c r="AP2345" s="65"/>
      <c r="AQ2345" s="65"/>
      <c r="AR2345" s="65"/>
      <c r="AS2345" s="65"/>
      <c r="AT2345" s="65"/>
      <c r="AU2345" s="65"/>
    </row>
    <row r="2346" spans="3:47">
      <c r="C2346" s="8"/>
      <c r="D2346" s="8"/>
      <c r="AA2346" s="65"/>
      <c r="AB2346" s="65"/>
      <c r="AC2346" s="65"/>
      <c r="AD2346" s="65"/>
      <c r="AE2346" s="65"/>
      <c r="AF2346" s="94"/>
      <c r="AG2346" s="93"/>
      <c r="AN2346" s="65"/>
      <c r="AO2346" s="65"/>
      <c r="AP2346" s="65"/>
      <c r="AQ2346" s="65"/>
      <c r="AR2346" s="65"/>
      <c r="AS2346" s="65"/>
      <c r="AT2346" s="65"/>
      <c r="AU2346" s="65"/>
    </row>
    <row r="2347" spans="3:47">
      <c r="C2347" s="8"/>
      <c r="D2347" s="8"/>
      <c r="AA2347" s="65"/>
      <c r="AB2347" s="65"/>
      <c r="AC2347" s="65"/>
      <c r="AD2347" s="65"/>
      <c r="AE2347" s="65"/>
      <c r="AF2347" s="94"/>
      <c r="AG2347" s="93"/>
      <c r="AN2347" s="65"/>
      <c r="AO2347" s="65"/>
      <c r="AP2347" s="65"/>
      <c r="AQ2347" s="65"/>
      <c r="AR2347" s="65"/>
      <c r="AS2347" s="65"/>
      <c r="AT2347" s="65"/>
      <c r="AU2347" s="65"/>
    </row>
    <row r="2348" spans="3:47">
      <c r="C2348" s="8"/>
      <c r="D2348" s="8"/>
      <c r="AA2348" s="65"/>
      <c r="AB2348" s="65"/>
      <c r="AC2348" s="65"/>
      <c r="AD2348" s="65"/>
      <c r="AE2348" s="65"/>
      <c r="AF2348" s="94"/>
      <c r="AG2348" s="93"/>
      <c r="AN2348" s="65"/>
      <c r="AO2348" s="65"/>
      <c r="AP2348" s="65"/>
      <c r="AQ2348" s="65"/>
      <c r="AR2348" s="65"/>
      <c r="AS2348" s="65"/>
      <c r="AT2348" s="65"/>
      <c r="AU2348" s="65"/>
    </row>
    <row r="2349" spans="3:47">
      <c r="C2349" s="8"/>
      <c r="D2349" s="8"/>
      <c r="AA2349" s="65"/>
      <c r="AB2349" s="65"/>
      <c r="AC2349" s="65"/>
      <c r="AD2349" s="65"/>
      <c r="AE2349" s="65"/>
      <c r="AF2349" s="94"/>
      <c r="AG2349" s="93"/>
      <c r="AN2349" s="65"/>
      <c r="AO2349" s="65"/>
      <c r="AP2349" s="65"/>
      <c r="AQ2349" s="65"/>
      <c r="AR2349" s="65"/>
      <c r="AS2349" s="65"/>
      <c r="AT2349" s="65"/>
      <c r="AU2349" s="65"/>
    </row>
    <row r="2350" spans="3:47">
      <c r="C2350" s="8"/>
      <c r="D2350" s="8"/>
      <c r="AA2350" s="65"/>
      <c r="AB2350" s="65"/>
      <c r="AC2350" s="65"/>
      <c r="AD2350" s="65"/>
      <c r="AE2350" s="65"/>
      <c r="AF2350" s="94"/>
      <c r="AG2350" s="93"/>
      <c r="AN2350" s="65"/>
      <c r="AO2350" s="65"/>
      <c r="AP2350" s="65"/>
      <c r="AQ2350" s="65"/>
      <c r="AR2350" s="65"/>
      <c r="AS2350" s="65"/>
      <c r="AT2350" s="65"/>
      <c r="AU2350" s="65"/>
    </row>
    <row r="2351" spans="3:47">
      <c r="C2351" s="8"/>
      <c r="D2351" s="8"/>
      <c r="AA2351" s="65"/>
      <c r="AB2351" s="65"/>
      <c r="AC2351" s="65"/>
      <c r="AD2351" s="65"/>
      <c r="AE2351" s="65"/>
      <c r="AF2351" s="94"/>
      <c r="AG2351" s="93"/>
      <c r="AN2351" s="65"/>
      <c r="AO2351" s="65"/>
      <c r="AP2351" s="65"/>
      <c r="AQ2351" s="65"/>
      <c r="AR2351" s="65"/>
      <c r="AS2351" s="65"/>
      <c r="AT2351" s="65"/>
      <c r="AU2351" s="65"/>
    </row>
    <row r="2352" spans="3:47">
      <c r="C2352" s="8"/>
      <c r="D2352" s="8"/>
      <c r="AA2352" s="65"/>
      <c r="AB2352" s="65"/>
      <c r="AC2352" s="65"/>
      <c r="AD2352" s="65"/>
      <c r="AE2352" s="65"/>
      <c r="AF2352" s="94"/>
      <c r="AG2352" s="93"/>
      <c r="AN2352" s="65"/>
      <c r="AO2352" s="65"/>
      <c r="AP2352" s="65"/>
      <c r="AQ2352" s="65"/>
      <c r="AR2352" s="65"/>
      <c r="AS2352" s="65"/>
      <c r="AT2352" s="65"/>
      <c r="AU2352" s="65"/>
    </row>
    <row r="2353" spans="3:47">
      <c r="C2353" s="8"/>
      <c r="D2353" s="8"/>
      <c r="AA2353" s="65"/>
      <c r="AB2353" s="65"/>
      <c r="AC2353" s="65"/>
      <c r="AD2353" s="65"/>
      <c r="AE2353" s="65"/>
      <c r="AF2353" s="94"/>
      <c r="AG2353" s="93"/>
      <c r="AN2353" s="65"/>
      <c r="AO2353" s="65"/>
      <c r="AP2353" s="65"/>
      <c r="AQ2353" s="65"/>
      <c r="AR2353" s="65"/>
      <c r="AS2353" s="65"/>
      <c r="AT2353" s="65"/>
      <c r="AU2353" s="65"/>
    </row>
    <row r="2354" spans="3:47">
      <c r="C2354" s="8"/>
      <c r="D2354" s="8"/>
      <c r="AA2354" s="65"/>
      <c r="AB2354" s="65"/>
      <c r="AC2354" s="65"/>
      <c r="AD2354" s="65"/>
      <c r="AE2354" s="65"/>
      <c r="AF2354" s="94"/>
      <c r="AG2354" s="93"/>
      <c r="AN2354" s="65"/>
      <c r="AO2354" s="65"/>
      <c r="AP2354" s="65"/>
      <c r="AQ2354" s="65"/>
      <c r="AR2354" s="65"/>
      <c r="AS2354" s="65"/>
      <c r="AT2354" s="65"/>
      <c r="AU2354" s="65"/>
    </row>
    <row r="2355" spans="3:47">
      <c r="C2355" s="8"/>
      <c r="D2355" s="8"/>
      <c r="AA2355" s="65"/>
      <c r="AB2355" s="65"/>
      <c r="AC2355" s="65"/>
      <c r="AD2355" s="65"/>
      <c r="AE2355" s="65"/>
      <c r="AF2355" s="94"/>
      <c r="AG2355" s="93"/>
      <c r="AN2355" s="65"/>
      <c r="AO2355" s="65"/>
      <c r="AP2355" s="65"/>
      <c r="AQ2355" s="65"/>
      <c r="AR2355" s="65"/>
      <c r="AS2355" s="65"/>
      <c r="AT2355" s="65"/>
      <c r="AU2355" s="65"/>
    </row>
    <row r="2356" spans="3:47">
      <c r="C2356" s="8"/>
      <c r="D2356" s="8"/>
      <c r="AA2356" s="65"/>
      <c r="AB2356" s="65"/>
      <c r="AC2356" s="65"/>
      <c r="AD2356" s="65"/>
      <c r="AE2356" s="65"/>
      <c r="AF2356" s="94"/>
      <c r="AG2356" s="93"/>
      <c r="AN2356" s="65"/>
      <c r="AO2356" s="65"/>
      <c r="AP2356" s="65"/>
      <c r="AQ2356" s="65"/>
      <c r="AR2356" s="65"/>
      <c r="AS2356" s="65"/>
      <c r="AT2356" s="65"/>
      <c r="AU2356" s="65"/>
    </row>
    <row r="2357" spans="3:47">
      <c r="C2357" s="8"/>
      <c r="D2357" s="8"/>
      <c r="AA2357" s="65"/>
      <c r="AB2357" s="65"/>
      <c r="AC2357" s="65"/>
      <c r="AD2357" s="65"/>
      <c r="AE2357" s="65"/>
      <c r="AF2357" s="94"/>
      <c r="AG2357" s="93"/>
      <c r="AN2357" s="65"/>
      <c r="AO2357" s="65"/>
      <c r="AP2357" s="65"/>
      <c r="AQ2357" s="65"/>
      <c r="AR2357" s="65"/>
      <c r="AS2357" s="65"/>
      <c r="AT2357" s="65"/>
      <c r="AU2357" s="65"/>
    </row>
    <row r="2358" spans="3:47">
      <c r="C2358" s="8"/>
      <c r="D2358" s="8"/>
      <c r="AA2358" s="65"/>
      <c r="AB2358" s="65"/>
      <c r="AC2358" s="65"/>
      <c r="AD2358" s="65"/>
      <c r="AE2358" s="65"/>
      <c r="AF2358" s="94"/>
      <c r="AG2358" s="93"/>
      <c r="AN2358" s="65"/>
      <c r="AO2358" s="65"/>
      <c r="AP2358" s="65"/>
      <c r="AQ2358" s="65"/>
      <c r="AR2358" s="65"/>
      <c r="AS2358" s="65"/>
      <c r="AT2358" s="65"/>
      <c r="AU2358" s="65"/>
    </row>
    <row r="2359" spans="3:47">
      <c r="C2359" s="8"/>
      <c r="D2359" s="8"/>
      <c r="AA2359" s="65"/>
      <c r="AB2359" s="65"/>
      <c r="AC2359" s="65"/>
      <c r="AD2359" s="65"/>
      <c r="AE2359" s="65"/>
      <c r="AF2359" s="94"/>
      <c r="AG2359" s="93"/>
      <c r="AN2359" s="65"/>
      <c r="AO2359" s="65"/>
      <c r="AP2359" s="65"/>
      <c r="AQ2359" s="65"/>
      <c r="AR2359" s="65"/>
      <c r="AS2359" s="65"/>
      <c r="AT2359" s="65"/>
      <c r="AU2359" s="65"/>
    </row>
    <row r="2360" spans="3:47">
      <c r="C2360" s="8"/>
      <c r="D2360" s="8"/>
      <c r="AA2360" s="65"/>
      <c r="AB2360" s="65"/>
      <c r="AC2360" s="65"/>
      <c r="AD2360" s="65"/>
      <c r="AE2360" s="65"/>
      <c r="AF2360" s="94"/>
      <c r="AG2360" s="93"/>
      <c r="AN2360" s="65"/>
      <c r="AO2360" s="65"/>
      <c r="AP2360" s="65"/>
      <c r="AQ2360" s="65"/>
      <c r="AR2360" s="65"/>
      <c r="AS2360" s="65"/>
      <c r="AT2360" s="65"/>
      <c r="AU2360" s="65"/>
    </row>
    <row r="2361" spans="3:47">
      <c r="C2361" s="8"/>
      <c r="D2361" s="8"/>
      <c r="AA2361" s="65"/>
      <c r="AB2361" s="65"/>
      <c r="AC2361" s="65"/>
      <c r="AD2361" s="65"/>
      <c r="AE2361" s="65"/>
      <c r="AF2361" s="94"/>
      <c r="AG2361" s="93"/>
      <c r="AN2361" s="65"/>
      <c r="AO2361" s="65"/>
      <c r="AP2361" s="65"/>
      <c r="AQ2361" s="65"/>
      <c r="AR2361" s="65"/>
      <c r="AS2361" s="65"/>
      <c r="AT2361" s="65"/>
      <c r="AU2361" s="65"/>
    </row>
    <row r="2362" spans="3:47">
      <c r="C2362" s="8"/>
      <c r="D2362" s="8"/>
      <c r="AA2362" s="65"/>
      <c r="AB2362" s="65"/>
      <c r="AC2362" s="65"/>
      <c r="AD2362" s="65"/>
      <c r="AE2362" s="65"/>
      <c r="AF2362" s="94"/>
      <c r="AG2362" s="93"/>
      <c r="AN2362" s="65"/>
      <c r="AO2362" s="65"/>
      <c r="AP2362" s="65"/>
      <c r="AQ2362" s="65"/>
      <c r="AR2362" s="65"/>
      <c r="AS2362" s="65"/>
      <c r="AT2362" s="65"/>
      <c r="AU2362" s="65"/>
    </row>
    <row r="2363" spans="3:47">
      <c r="C2363" s="8"/>
      <c r="D2363" s="8"/>
      <c r="AA2363" s="65"/>
      <c r="AB2363" s="65"/>
      <c r="AC2363" s="65"/>
      <c r="AD2363" s="65"/>
      <c r="AE2363" s="65"/>
      <c r="AF2363" s="94"/>
      <c r="AG2363" s="93"/>
      <c r="AN2363" s="65"/>
      <c r="AO2363" s="65"/>
      <c r="AP2363" s="65"/>
      <c r="AQ2363" s="65"/>
      <c r="AR2363" s="65"/>
      <c r="AS2363" s="65"/>
      <c r="AT2363" s="65"/>
      <c r="AU2363" s="65"/>
    </row>
    <row r="2364" spans="3:47">
      <c r="C2364" s="8"/>
      <c r="D2364" s="8"/>
      <c r="AA2364" s="65"/>
      <c r="AB2364" s="65"/>
      <c r="AC2364" s="65"/>
      <c r="AD2364" s="65"/>
      <c r="AE2364" s="65"/>
      <c r="AF2364" s="94"/>
      <c r="AG2364" s="93"/>
      <c r="AN2364" s="65"/>
      <c r="AO2364" s="65"/>
      <c r="AP2364" s="65"/>
      <c r="AQ2364" s="65"/>
      <c r="AR2364" s="65"/>
      <c r="AS2364" s="65"/>
      <c r="AT2364" s="65"/>
      <c r="AU2364" s="65"/>
    </row>
    <row r="2365" spans="3:47">
      <c r="C2365" s="8"/>
      <c r="D2365" s="8"/>
      <c r="AA2365" s="65"/>
      <c r="AB2365" s="65"/>
      <c r="AC2365" s="65"/>
      <c r="AD2365" s="65"/>
      <c r="AE2365" s="65"/>
      <c r="AF2365" s="94"/>
      <c r="AG2365" s="93"/>
      <c r="AN2365" s="65"/>
      <c r="AO2365" s="65"/>
      <c r="AP2365" s="65"/>
      <c r="AQ2365" s="65"/>
      <c r="AR2365" s="65"/>
      <c r="AS2365" s="65"/>
      <c r="AT2365" s="65"/>
      <c r="AU2365" s="65"/>
    </row>
    <row r="2366" spans="3:47">
      <c r="C2366" s="8"/>
      <c r="D2366" s="8"/>
      <c r="AA2366" s="65"/>
      <c r="AB2366" s="65"/>
      <c r="AC2366" s="65"/>
      <c r="AD2366" s="65"/>
      <c r="AE2366" s="65"/>
      <c r="AF2366" s="94"/>
      <c r="AG2366" s="93"/>
      <c r="AN2366" s="65"/>
      <c r="AO2366" s="65"/>
      <c r="AP2366" s="65"/>
      <c r="AQ2366" s="65"/>
      <c r="AR2366" s="65"/>
      <c r="AS2366" s="65"/>
      <c r="AT2366" s="65"/>
      <c r="AU2366" s="65"/>
    </row>
    <row r="2367" spans="3:47">
      <c r="C2367" s="8"/>
      <c r="D2367" s="8"/>
      <c r="AA2367" s="65"/>
      <c r="AB2367" s="65"/>
      <c r="AC2367" s="65"/>
      <c r="AD2367" s="65"/>
      <c r="AE2367" s="65"/>
      <c r="AF2367" s="94"/>
      <c r="AG2367" s="93"/>
      <c r="AN2367" s="65"/>
      <c r="AO2367" s="65"/>
      <c r="AP2367" s="65"/>
      <c r="AQ2367" s="65"/>
      <c r="AR2367" s="65"/>
      <c r="AS2367" s="65"/>
      <c r="AT2367" s="65"/>
      <c r="AU2367" s="65"/>
    </row>
    <row r="2368" spans="3:47">
      <c r="C2368" s="8"/>
      <c r="D2368" s="8"/>
      <c r="AA2368" s="65"/>
      <c r="AB2368" s="65"/>
      <c r="AC2368" s="65"/>
      <c r="AD2368" s="65"/>
      <c r="AE2368" s="65"/>
      <c r="AF2368" s="94"/>
      <c r="AG2368" s="93"/>
      <c r="AN2368" s="65"/>
      <c r="AO2368" s="65"/>
      <c r="AP2368" s="65"/>
      <c r="AQ2368" s="65"/>
      <c r="AR2368" s="65"/>
      <c r="AS2368" s="65"/>
      <c r="AT2368" s="65"/>
      <c r="AU2368" s="65"/>
    </row>
    <row r="2369" spans="3:47">
      <c r="C2369" s="8"/>
      <c r="D2369" s="8"/>
      <c r="AA2369" s="65"/>
      <c r="AB2369" s="65"/>
      <c r="AC2369" s="65"/>
      <c r="AD2369" s="65"/>
      <c r="AE2369" s="65"/>
      <c r="AF2369" s="94"/>
      <c r="AG2369" s="93"/>
      <c r="AN2369" s="65"/>
      <c r="AO2369" s="65"/>
      <c r="AP2369" s="65"/>
      <c r="AQ2369" s="65"/>
      <c r="AR2369" s="65"/>
      <c r="AS2369" s="65"/>
      <c r="AT2369" s="65"/>
      <c r="AU2369" s="65"/>
    </row>
    <row r="2370" spans="3:47">
      <c r="C2370" s="8"/>
      <c r="D2370" s="8"/>
      <c r="AA2370" s="65"/>
      <c r="AB2370" s="65"/>
      <c r="AC2370" s="65"/>
      <c r="AD2370" s="65"/>
      <c r="AE2370" s="65"/>
      <c r="AF2370" s="94"/>
      <c r="AG2370" s="93"/>
      <c r="AN2370" s="65"/>
      <c r="AO2370" s="65"/>
      <c r="AP2370" s="65"/>
      <c r="AQ2370" s="65"/>
      <c r="AR2370" s="65"/>
      <c r="AS2370" s="65"/>
      <c r="AT2370" s="65"/>
      <c r="AU2370" s="65"/>
    </row>
    <row r="2371" spans="3:47">
      <c r="C2371" s="8"/>
      <c r="D2371" s="8"/>
      <c r="AA2371" s="65"/>
      <c r="AB2371" s="65"/>
      <c r="AC2371" s="65"/>
      <c r="AD2371" s="65"/>
      <c r="AE2371" s="65"/>
      <c r="AF2371" s="94"/>
      <c r="AG2371" s="93"/>
      <c r="AN2371" s="65"/>
      <c r="AO2371" s="65"/>
      <c r="AP2371" s="65"/>
      <c r="AQ2371" s="65"/>
      <c r="AR2371" s="65"/>
      <c r="AS2371" s="65"/>
      <c r="AT2371" s="65"/>
      <c r="AU2371" s="65"/>
    </row>
    <row r="2372" spans="3:47">
      <c r="C2372" s="8"/>
      <c r="D2372" s="8"/>
      <c r="AA2372" s="65"/>
      <c r="AB2372" s="65"/>
      <c r="AC2372" s="65"/>
      <c r="AD2372" s="65"/>
      <c r="AE2372" s="65"/>
      <c r="AF2372" s="94"/>
      <c r="AG2372" s="93"/>
      <c r="AN2372" s="65"/>
      <c r="AO2372" s="65"/>
      <c r="AP2372" s="65"/>
      <c r="AQ2372" s="65"/>
      <c r="AR2372" s="65"/>
      <c r="AS2372" s="65"/>
      <c r="AT2372" s="65"/>
      <c r="AU2372" s="65"/>
    </row>
    <row r="2373" spans="3:47">
      <c r="C2373" s="8"/>
      <c r="D2373" s="8"/>
      <c r="AA2373" s="65"/>
      <c r="AB2373" s="65"/>
      <c r="AC2373" s="65"/>
      <c r="AD2373" s="65"/>
      <c r="AE2373" s="65"/>
      <c r="AF2373" s="94"/>
      <c r="AG2373" s="93"/>
      <c r="AN2373" s="65"/>
      <c r="AO2373" s="65"/>
      <c r="AP2373" s="65"/>
      <c r="AQ2373" s="65"/>
      <c r="AR2373" s="65"/>
      <c r="AS2373" s="65"/>
      <c r="AT2373" s="65"/>
      <c r="AU2373" s="65"/>
    </row>
    <row r="2374" spans="3:47">
      <c r="C2374" s="8"/>
      <c r="D2374" s="8"/>
      <c r="AA2374" s="65"/>
      <c r="AB2374" s="65"/>
      <c r="AC2374" s="65"/>
      <c r="AD2374" s="65"/>
      <c r="AE2374" s="65"/>
      <c r="AF2374" s="94"/>
      <c r="AG2374" s="93"/>
      <c r="AN2374" s="65"/>
      <c r="AO2374" s="65"/>
      <c r="AP2374" s="65"/>
      <c r="AQ2374" s="65"/>
      <c r="AR2374" s="65"/>
      <c r="AS2374" s="65"/>
      <c r="AT2374" s="65"/>
      <c r="AU2374" s="65"/>
    </row>
    <row r="2375" spans="3:47">
      <c r="C2375" s="8"/>
      <c r="D2375" s="8"/>
      <c r="AA2375" s="65"/>
      <c r="AB2375" s="65"/>
      <c r="AC2375" s="65"/>
      <c r="AD2375" s="65"/>
      <c r="AE2375" s="65"/>
      <c r="AF2375" s="94"/>
      <c r="AG2375" s="93"/>
      <c r="AN2375" s="65"/>
      <c r="AO2375" s="65"/>
      <c r="AP2375" s="65"/>
      <c r="AQ2375" s="65"/>
      <c r="AR2375" s="65"/>
      <c r="AS2375" s="65"/>
      <c r="AT2375" s="65"/>
      <c r="AU2375" s="65"/>
    </row>
    <row r="2376" spans="3:47">
      <c r="C2376" s="8"/>
      <c r="D2376" s="8"/>
      <c r="AA2376" s="65"/>
      <c r="AB2376" s="65"/>
      <c r="AC2376" s="65"/>
      <c r="AD2376" s="65"/>
      <c r="AE2376" s="65"/>
      <c r="AF2376" s="94"/>
      <c r="AG2376" s="93"/>
      <c r="AN2376" s="65"/>
      <c r="AO2376" s="65"/>
      <c r="AP2376" s="65"/>
      <c r="AQ2376" s="65"/>
      <c r="AR2376" s="65"/>
      <c r="AS2376" s="65"/>
      <c r="AT2376" s="65"/>
      <c r="AU2376" s="65"/>
    </row>
    <row r="2377" spans="3:47">
      <c r="C2377" s="8"/>
      <c r="D2377" s="8"/>
      <c r="AA2377" s="65"/>
      <c r="AB2377" s="65"/>
      <c r="AC2377" s="65"/>
      <c r="AD2377" s="65"/>
      <c r="AE2377" s="65"/>
      <c r="AF2377" s="94"/>
      <c r="AG2377" s="93"/>
      <c r="AN2377" s="65"/>
      <c r="AO2377" s="65"/>
      <c r="AP2377" s="65"/>
      <c r="AQ2377" s="65"/>
      <c r="AR2377" s="65"/>
      <c r="AS2377" s="65"/>
      <c r="AT2377" s="65"/>
      <c r="AU2377" s="65"/>
    </row>
    <row r="2378" spans="3:47">
      <c r="C2378" s="8"/>
      <c r="D2378" s="8"/>
      <c r="AA2378" s="65"/>
      <c r="AB2378" s="65"/>
      <c r="AC2378" s="65"/>
      <c r="AD2378" s="65"/>
      <c r="AE2378" s="65"/>
      <c r="AF2378" s="94"/>
      <c r="AG2378" s="93"/>
      <c r="AN2378" s="65"/>
      <c r="AO2378" s="65"/>
      <c r="AP2378" s="65"/>
      <c r="AQ2378" s="65"/>
      <c r="AR2378" s="65"/>
      <c r="AS2378" s="65"/>
      <c r="AT2378" s="65"/>
      <c r="AU2378" s="65"/>
    </row>
    <row r="2379" spans="3:47">
      <c r="C2379" s="8"/>
      <c r="D2379" s="8"/>
      <c r="AA2379" s="65"/>
      <c r="AB2379" s="65"/>
      <c r="AC2379" s="65"/>
      <c r="AD2379" s="65"/>
      <c r="AE2379" s="65"/>
      <c r="AF2379" s="94"/>
      <c r="AG2379" s="93"/>
      <c r="AN2379" s="65"/>
      <c r="AO2379" s="65"/>
      <c r="AP2379" s="65"/>
      <c r="AQ2379" s="65"/>
      <c r="AR2379" s="65"/>
      <c r="AS2379" s="65"/>
      <c r="AT2379" s="65"/>
      <c r="AU2379" s="65"/>
    </row>
    <row r="2380" spans="3:47">
      <c r="C2380" s="8"/>
      <c r="D2380" s="8"/>
      <c r="AA2380" s="65"/>
      <c r="AB2380" s="65"/>
      <c r="AC2380" s="65"/>
      <c r="AD2380" s="65"/>
      <c r="AE2380" s="65"/>
      <c r="AF2380" s="94"/>
      <c r="AG2380" s="93"/>
      <c r="AN2380" s="65"/>
      <c r="AO2380" s="65"/>
      <c r="AP2380" s="65"/>
      <c r="AQ2380" s="65"/>
      <c r="AR2380" s="65"/>
      <c r="AS2380" s="65"/>
      <c r="AT2380" s="65"/>
      <c r="AU2380" s="65"/>
    </row>
    <row r="2381" spans="3:47">
      <c r="C2381" s="8"/>
      <c r="D2381" s="8"/>
      <c r="AA2381" s="65"/>
      <c r="AB2381" s="65"/>
      <c r="AC2381" s="65"/>
      <c r="AD2381" s="65"/>
      <c r="AE2381" s="65"/>
      <c r="AF2381" s="94"/>
      <c r="AG2381" s="93"/>
      <c r="AN2381" s="65"/>
      <c r="AO2381" s="65"/>
      <c r="AP2381" s="65"/>
      <c r="AQ2381" s="65"/>
      <c r="AR2381" s="65"/>
      <c r="AS2381" s="65"/>
      <c r="AT2381" s="65"/>
      <c r="AU2381" s="65"/>
    </row>
    <row r="2382" spans="3:47">
      <c r="C2382" s="8"/>
      <c r="D2382" s="8"/>
      <c r="AA2382" s="65"/>
      <c r="AB2382" s="65"/>
      <c r="AC2382" s="65"/>
      <c r="AD2382" s="65"/>
      <c r="AE2382" s="65"/>
      <c r="AF2382" s="94"/>
      <c r="AG2382" s="93"/>
      <c r="AN2382" s="65"/>
      <c r="AO2382" s="65"/>
      <c r="AP2382" s="65"/>
      <c r="AQ2382" s="65"/>
      <c r="AR2382" s="65"/>
      <c r="AS2382" s="65"/>
      <c r="AT2382" s="65"/>
      <c r="AU2382" s="65"/>
    </row>
    <row r="2383" spans="3:47">
      <c r="C2383" s="8"/>
      <c r="D2383" s="8"/>
      <c r="AA2383" s="65"/>
      <c r="AB2383" s="65"/>
      <c r="AC2383" s="65"/>
      <c r="AD2383" s="65"/>
      <c r="AE2383" s="65"/>
      <c r="AF2383" s="94"/>
      <c r="AG2383" s="93"/>
      <c r="AN2383" s="65"/>
      <c r="AO2383" s="65"/>
      <c r="AP2383" s="65"/>
      <c r="AQ2383" s="65"/>
      <c r="AR2383" s="65"/>
      <c r="AS2383" s="65"/>
      <c r="AT2383" s="65"/>
      <c r="AU2383" s="65"/>
    </row>
    <row r="2384" spans="3:47">
      <c r="C2384" s="8"/>
      <c r="D2384" s="8"/>
      <c r="AA2384" s="65"/>
      <c r="AB2384" s="65"/>
      <c r="AC2384" s="65"/>
      <c r="AD2384" s="65"/>
      <c r="AE2384" s="65"/>
      <c r="AF2384" s="94"/>
      <c r="AG2384" s="93"/>
      <c r="AN2384" s="65"/>
      <c r="AO2384" s="65"/>
      <c r="AP2384" s="65"/>
      <c r="AQ2384" s="65"/>
      <c r="AR2384" s="65"/>
      <c r="AS2384" s="65"/>
      <c r="AT2384" s="65"/>
      <c r="AU2384" s="65"/>
    </row>
    <row r="2385" spans="3:47">
      <c r="C2385" s="8"/>
      <c r="D2385" s="8"/>
      <c r="AA2385" s="65"/>
      <c r="AB2385" s="65"/>
      <c r="AC2385" s="65"/>
      <c r="AD2385" s="65"/>
      <c r="AE2385" s="65"/>
      <c r="AF2385" s="94"/>
      <c r="AG2385" s="93"/>
      <c r="AN2385" s="65"/>
      <c r="AO2385" s="65"/>
      <c r="AP2385" s="65"/>
      <c r="AQ2385" s="65"/>
      <c r="AR2385" s="65"/>
      <c r="AS2385" s="65"/>
      <c r="AT2385" s="65"/>
      <c r="AU2385" s="65"/>
    </row>
    <row r="2386" spans="3:47">
      <c r="C2386" s="8"/>
      <c r="D2386" s="8"/>
      <c r="AA2386" s="65"/>
      <c r="AB2386" s="65"/>
      <c r="AC2386" s="65"/>
      <c r="AD2386" s="65"/>
      <c r="AE2386" s="65"/>
      <c r="AF2386" s="94"/>
      <c r="AG2386" s="93"/>
      <c r="AN2386" s="65"/>
      <c r="AO2386" s="65"/>
      <c r="AP2386" s="65"/>
      <c r="AQ2386" s="65"/>
      <c r="AR2386" s="65"/>
      <c r="AS2386" s="65"/>
      <c r="AT2386" s="65"/>
      <c r="AU2386" s="65"/>
    </row>
    <row r="2387" spans="3:47">
      <c r="C2387" s="8"/>
      <c r="D2387" s="8"/>
      <c r="AA2387" s="65"/>
      <c r="AB2387" s="65"/>
      <c r="AC2387" s="65"/>
      <c r="AD2387" s="65"/>
      <c r="AE2387" s="65"/>
      <c r="AF2387" s="94"/>
      <c r="AG2387" s="93"/>
      <c r="AN2387" s="65"/>
      <c r="AO2387" s="65"/>
      <c r="AP2387" s="65"/>
      <c r="AQ2387" s="65"/>
      <c r="AR2387" s="65"/>
      <c r="AS2387" s="65"/>
      <c r="AT2387" s="65"/>
      <c r="AU2387" s="65"/>
    </row>
    <row r="2388" spans="3:47">
      <c r="C2388" s="8"/>
      <c r="D2388" s="8"/>
      <c r="AA2388" s="65"/>
      <c r="AB2388" s="65"/>
      <c r="AC2388" s="65"/>
      <c r="AD2388" s="65"/>
      <c r="AE2388" s="65"/>
      <c r="AF2388" s="94"/>
      <c r="AG2388" s="93"/>
      <c r="AN2388" s="65"/>
      <c r="AO2388" s="65"/>
      <c r="AP2388" s="65"/>
      <c r="AQ2388" s="65"/>
      <c r="AR2388" s="65"/>
      <c r="AS2388" s="65"/>
      <c r="AT2388" s="65"/>
      <c r="AU2388" s="65"/>
    </row>
    <row r="2389" spans="3:47">
      <c r="C2389" s="8"/>
      <c r="D2389" s="8"/>
      <c r="AA2389" s="65"/>
      <c r="AB2389" s="65"/>
      <c r="AC2389" s="65"/>
      <c r="AD2389" s="65"/>
      <c r="AE2389" s="65"/>
      <c r="AF2389" s="94"/>
      <c r="AG2389" s="93"/>
      <c r="AN2389" s="65"/>
      <c r="AO2389" s="65"/>
      <c r="AP2389" s="65"/>
      <c r="AQ2389" s="65"/>
      <c r="AR2389" s="65"/>
      <c r="AS2389" s="65"/>
      <c r="AT2389" s="65"/>
      <c r="AU2389" s="65"/>
    </row>
    <row r="2390" spans="3:47">
      <c r="C2390" s="8"/>
      <c r="D2390" s="8"/>
      <c r="AA2390" s="65"/>
      <c r="AB2390" s="65"/>
      <c r="AC2390" s="65"/>
      <c r="AD2390" s="65"/>
      <c r="AE2390" s="65"/>
      <c r="AF2390" s="94"/>
      <c r="AG2390" s="93"/>
      <c r="AN2390" s="65"/>
      <c r="AO2390" s="65"/>
      <c r="AP2390" s="65"/>
      <c r="AQ2390" s="65"/>
      <c r="AR2390" s="65"/>
      <c r="AS2390" s="65"/>
      <c r="AT2390" s="65"/>
      <c r="AU2390" s="65"/>
    </row>
    <row r="2391" spans="3:47">
      <c r="C2391" s="8"/>
      <c r="D2391" s="8"/>
      <c r="AA2391" s="65"/>
      <c r="AB2391" s="65"/>
      <c r="AC2391" s="65"/>
      <c r="AD2391" s="65"/>
      <c r="AE2391" s="65"/>
      <c r="AF2391" s="94"/>
      <c r="AG2391" s="93"/>
      <c r="AN2391" s="65"/>
      <c r="AO2391" s="65"/>
      <c r="AP2391" s="65"/>
      <c r="AQ2391" s="65"/>
      <c r="AR2391" s="65"/>
      <c r="AS2391" s="65"/>
      <c r="AT2391" s="65"/>
      <c r="AU2391" s="65"/>
    </row>
    <row r="2392" spans="3:47">
      <c r="C2392" s="8"/>
      <c r="D2392" s="8"/>
      <c r="AA2392" s="65"/>
      <c r="AB2392" s="65"/>
      <c r="AC2392" s="65"/>
      <c r="AD2392" s="65"/>
      <c r="AE2392" s="65"/>
      <c r="AF2392" s="94"/>
      <c r="AG2392" s="93"/>
      <c r="AN2392" s="65"/>
      <c r="AO2392" s="65"/>
      <c r="AP2392" s="65"/>
      <c r="AQ2392" s="65"/>
      <c r="AR2392" s="65"/>
      <c r="AS2392" s="65"/>
      <c r="AT2392" s="65"/>
      <c r="AU2392" s="65"/>
    </row>
    <row r="2393" spans="3:47">
      <c r="C2393" s="8"/>
      <c r="D2393" s="8"/>
      <c r="AA2393" s="65"/>
      <c r="AB2393" s="65"/>
      <c r="AC2393" s="65"/>
      <c r="AD2393" s="65"/>
      <c r="AE2393" s="65"/>
      <c r="AF2393" s="94"/>
      <c r="AG2393" s="93"/>
      <c r="AN2393" s="65"/>
      <c r="AO2393" s="65"/>
      <c r="AP2393" s="65"/>
      <c r="AQ2393" s="65"/>
      <c r="AR2393" s="65"/>
      <c r="AS2393" s="65"/>
      <c r="AT2393" s="65"/>
      <c r="AU2393" s="65"/>
    </row>
    <row r="2394" spans="3:47">
      <c r="C2394" s="8"/>
      <c r="D2394" s="8"/>
      <c r="AA2394" s="65"/>
      <c r="AB2394" s="65"/>
      <c r="AC2394" s="65"/>
      <c r="AD2394" s="65"/>
      <c r="AE2394" s="65"/>
      <c r="AF2394" s="94"/>
      <c r="AG2394" s="93"/>
      <c r="AN2394" s="65"/>
      <c r="AO2394" s="65"/>
      <c r="AP2394" s="65"/>
      <c r="AQ2394" s="65"/>
      <c r="AR2394" s="65"/>
      <c r="AS2394" s="65"/>
      <c r="AT2394" s="65"/>
      <c r="AU2394" s="65"/>
    </row>
    <row r="2395" spans="3:47">
      <c r="C2395" s="8"/>
      <c r="D2395" s="8"/>
      <c r="AA2395" s="65"/>
      <c r="AB2395" s="65"/>
      <c r="AC2395" s="65"/>
      <c r="AD2395" s="65"/>
      <c r="AE2395" s="65"/>
      <c r="AF2395" s="94"/>
      <c r="AG2395" s="93"/>
      <c r="AN2395" s="65"/>
      <c r="AO2395" s="65"/>
      <c r="AP2395" s="65"/>
      <c r="AQ2395" s="65"/>
      <c r="AR2395" s="65"/>
      <c r="AS2395" s="65"/>
      <c r="AT2395" s="65"/>
      <c r="AU2395" s="65"/>
    </row>
    <row r="2396" spans="3:47">
      <c r="C2396" s="8"/>
      <c r="D2396" s="8"/>
      <c r="AA2396" s="65"/>
      <c r="AB2396" s="65"/>
      <c r="AC2396" s="65"/>
      <c r="AD2396" s="65"/>
      <c r="AE2396" s="65"/>
      <c r="AF2396" s="94"/>
      <c r="AG2396" s="93"/>
      <c r="AN2396" s="65"/>
      <c r="AO2396" s="65"/>
      <c r="AP2396" s="65"/>
      <c r="AQ2396" s="65"/>
      <c r="AR2396" s="65"/>
      <c r="AS2396" s="65"/>
      <c r="AT2396" s="65"/>
      <c r="AU2396" s="65"/>
    </row>
    <row r="2397" spans="3:47">
      <c r="C2397" s="8"/>
      <c r="D2397" s="8"/>
      <c r="AA2397" s="65"/>
      <c r="AB2397" s="65"/>
      <c r="AC2397" s="65"/>
      <c r="AD2397" s="65"/>
      <c r="AE2397" s="65"/>
      <c r="AF2397" s="94"/>
      <c r="AG2397" s="93"/>
      <c r="AN2397" s="65"/>
      <c r="AO2397" s="65"/>
      <c r="AP2397" s="65"/>
      <c r="AQ2397" s="65"/>
      <c r="AR2397" s="65"/>
      <c r="AS2397" s="65"/>
      <c r="AT2397" s="65"/>
      <c r="AU2397" s="65"/>
    </row>
    <row r="2398" spans="3:47">
      <c r="C2398" s="8"/>
      <c r="D2398" s="8"/>
      <c r="AA2398" s="65"/>
      <c r="AB2398" s="65"/>
      <c r="AC2398" s="65"/>
      <c r="AD2398" s="65"/>
      <c r="AE2398" s="65"/>
      <c r="AF2398" s="94"/>
      <c r="AG2398" s="93"/>
      <c r="AN2398" s="65"/>
      <c r="AO2398" s="65"/>
      <c r="AP2398" s="65"/>
      <c r="AQ2398" s="65"/>
      <c r="AR2398" s="65"/>
      <c r="AS2398" s="65"/>
      <c r="AT2398" s="65"/>
      <c r="AU2398" s="65"/>
    </row>
    <row r="2399" spans="3:47">
      <c r="C2399" s="8"/>
      <c r="D2399" s="8"/>
      <c r="AA2399" s="65"/>
      <c r="AB2399" s="65"/>
      <c r="AC2399" s="65"/>
      <c r="AD2399" s="65"/>
      <c r="AE2399" s="65"/>
      <c r="AF2399" s="94"/>
      <c r="AG2399" s="93"/>
      <c r="AN2399" s="65"/>
      <c r="AO2399" s="65"/>
      <c r="AP2399" s="65"/>
      <c r="AQ2399" s="65"/>
      <c r="AR2399" s="65"/>
      <c r="AS2399" s="65"/>
      <c r="AT2399" s="65"/>
      <c r="AU2399" s="65"/>
    </row>
    <row r="2400" spans="3:47">
      <c r="C2400" s="8"/>
      <c r="D2400" s="8"/>
      <c r="AA2400" s="65"/>
      <c r="AB2400" s="65"/>
      <c r="AC2400" s="65"/>
      <c r="AD2400" s="65"/>
      <c r="AE2400" s="65"/>
      <c r="AF2400" s="94"/>
      <c r="AG2400" s="93"/>
      <c r="AN2400" s="65"/>
      <c r="AO2400" s="65"/>
      <c r="AP2400" s="65"/>
      <c r="AQ2400" s="65"/>
      <c r="AR2400" s="65"/>
      <c r="AS2400" s="65"/>
      <c r="AT2400" s="65"/>
      <c r="AU2400" s="65"/>
    </row>
    <row r="2401" spans="3:47">
      <c r="C2401" s="8"/>
      <c r="D2401" s="8"/>
      <c r="AA2401" s="65"/>
      <c r="AB2401" s="65"/>
      <c r="AC2401" s="65"/>
      <c r="AD2401" s="65"/>
      <c r="AE2401" s="65"/>
      <c r="AF2401" s="94"/>
      <c r="AG2401" s="93"/>
      <c r="AN2401" s="65"/>
      <c r="AO2401" s="65"/>
      <c r="AP2401" s="65"/>
      <c r="AQ2401" s="65"/>
      <c r="AR2401" s="65"/>
      <c r="AS2401" s="65"/>
      <c r="AT2401" s="65"/>
      <c r="AU2401" s="65"/>
    </row>
    <row r="2402" spans="3:47">
      <c r="C2402" s="8"/>
      <c r="D2402" s="8"/>
      <c r="AA2402" s="65"/>
      <c r="AB2402" s="65"/>
      <c r="AC2402" s="65"/>
      <c r="AD2402" s="65"/>
      <c r="AE2402" s="65"/>
      <c r="AF2402" s="94"/>
      <c r="AG2402" s="93"/>
      <c r="AN2402" s="65"/>
      <c r="AO2402" s="65"/>
      <c r="AP2402" s="65"/>
      <c r="AQ2402" s="65"/>
      <c r="AR2402" s="65"/>
      <c r="AS2402" s="65"/>
      <c r="AT2402" s="65"/>
      <c r="AU2402" s="65"/>
    </row>
    <row r="2403" spans="3:47">
      <c r="C2403" s="8"/>
      <c r="D2403" s="8"/>
      <c r="AA2403" s="65"/>
      <c r="AB2403" s="65"/>
      <c r="AC2403" s="65"/>
      <c r="AD2403" s="65"/>
      <c r="AE2403" s="65"/>
      <c r="AF2403" s="94"/>
      <c r="AG2403" s="93"/>
      <c r="AN2403" s="65"/>
      <c r="AO2403" s="65"/>
      <c r="AP2403" s="65"/>
      <c r="AQ2403" s="65"/>
      <c r="AR2403" s="65"/>
      <c r="AS2403" s="65"/>
      <c r="AT2403" s="65"/>
      <c r="AU2403" s="65"/>
    </row>
    <row r="2404" spans="3:47">
      <c r="C2404" s="8"/>
      <c r="D2404" s="8"/>
      <c r="AA2404" s="65"/>
      <c r="AB2404" s="65"/>
      <c r="AC2404" s="65"/>
      <c r="AD2404" s="65"/>
      <c r="AE2404" s="65"/>
      <c r="AF2404" s="94"/>
      <c r="AG2404" s="93"/>
      <c r="AN2404" s="65"/>
      <c r="AO2404" s="65"/>
      <c r="AP2404" s="65"/>
      <c r="AQ2404" s="65"/>
      <c r="AR2404" s="65"/>
      <c r="AS2404" s="65"/>
      <c r="AT2404" s="65"/>
      <c r="AU2404" s="65"/>
    </row>
    <row r="2405" spans="3:47">
      <c r="C2405" s="8"/>
      <c r="D2405" s="8"/>
      <c r="AA2405" s="65"/>
      <c r="AB2405" s="65"/>
      <c r="AC2405" s="65"/>
      <c r="AD2405" s="65"/>
      <c r="AE2405" s="65"/>
      <c r="AF2405" s="94"/>
      <c r="AG2405" s="93"/>
      <c r="AN2405" s="65"/>
      <c r="AO2405" s="65"/>
      <c r="AP2405" s="65"/>
      <c r="AQ2405" s="65"/>
      <c r="AR2405" s="65"/>
      <c r="AS2405" s="65"/>
      <c r="AT2405" s="65"/>
      <c r="AU2405" s="65"/>
    </row>
    <row r="2406" spans="3:47">
      <c r="C2406" s="8"/>
      <c r="D2406" s="8"/>
      <c r="AA2406" s="65"/>
      <c r="AB2406" s="65"/>
      <c r="AC2406" s="65"/>
      <c r="AD2406" s="65"/>
      <c r="AE2406" s="65"/>
      <c r="AF2406" s="94"/>
      <c r="AG2406" s="93"/>
      <c r="AN2406" s="65"/>
      <c r="AO2406" s="65"/>
      <c r="AP2406" s="65"/>
      <c r="AQ2406" s="65"/>
      <c r="AR2406" s="65"/>
      <c r="AS2406" s="65"/>
      <c r="AT2406" s="65"/>
      <c r="AU2406" s="65"/>
    </row>
    <row r="2407" spans="3:47">
      <c r="C2407" s="8"/>
      <c r="D2407" s="8"/>
      <c r="AA2407" s="65"/>
      <c r="AB2407" s="65"/>
      <c r="AC2407" s="65"/>
      <c r="AD2407" s="65"/>
      <c r="AE2407" s="65"/>
      <c r="AF2407" s="94"/>
      <c r="AG2407" s="93"/>
      <c r="AN2407" s="65"/>
      <c r="AO2407" s="65"/>
      <c r="AP2407" s="65"/>
      <c r="AQ2407" s="65"/>
      <c r="AR2407" s="65"/>
      <c r="AS2407" s="65"/>
      <c r="AT2407" s="65"/>
      <c r="AU2407" s="65"/>
    </row>
    <row r="2408" spans="3:47">
      <c r="C2408" s="8"/>
      <c r="D2408" s="8"/>
      <c r="AA2408" s="65"/>
      <c r="AB2408" s="65"/>
      <c r="AC2408" s="65"/>
      <c r="AD2408" s="65"/>
      <c r="AE2408" s="65"/>
      <c r="AF2408" s="94"/>
      <c r="AG2408" s="93"/>
      <c r="AN2408" s="65"/>
      <c r="AO2408" s="65"/>
      <c r="AP2408" s="65"/>
      <c r="AQ2408" s="65"/>
      <c r="AR2408" s="65"/>
      <c r="AS2408" s="65"/>
      <c r="AT2408" s="65"/>
      <c r="AU2408" s="65"/>
    </row>
    <row r="2409" spans="3:47">
      <c r="C2409" s="8"/>
      <c r="D2409" s="8"/>
      <c r="AA2409" s="65"/>
      <c r="AB2409" s="65"/>
      <c r="AC2409" s="65"/>
      <c r="AD2409" s="65"/>
      <c r="AE2409" s="65"/>
      <c r="AF2409" s="94"/>
      <c r="AG2409" s="93"/>
      <c r="AN2409" s="65"/>
      <c r="AO2409" s="65"/>
      <c r="AP2409" s="65"/>
      <c r="AQ2409" s="65"/>
      <c r="AR2409" s="65"/>
      <c r="AS2409" s="65"/>
      <c r="AT2409" s="65"/>
      <c r="AU2409" s="65"/>
    </row>
    <row r="2410" spans="3:47">
      <c r="C2410" s="8"/>
      <c r="D2410" s="8"/>
      <c r="AA2410" s="65"/>
      <c r="AB2410" s="65"/>
      <c r="AC2410" s="65"/>
      <c r="AD2410" s="65"/>
      <c r="AE2410" s="65"/>
      <c r="AF2410" s="94"/>
      <c r="AG2410" s="93"/>
      <c r="AN2410" s="65"/>
      <c r="AO2410" s="65"/>
      <c r="AP2410" s="65"/>
      <c r="AQ2410" s="65"/>
      <c r="AR2410" s="65"/>
      <c r="AS2410" s="65"/>
      <c r="AT2410" s="65"/>
      <c r="AU2410" s="65"/>
    </row>
    <row r="2411" spans="3:47">
      <c r="C2411" s="8"/>
      <c r="D2411" s="8"/>
      <c r="AA2411" s="65"/>
      <c r="AB2411" s="65"/>
      <c r="AC2411" s="65"/>
      <c r="AD2411" s="65"/>
      <c r="AE2411" s="65"/>
      <c r="AF2411" s="94"/>
      <c r="AG2411" s="93"/>
      <c r="AN2411" s="65"/>
      <c r="AO2411" s="65"/>
      <c r="AP2411" s="65"/>
      <c r="AQ2411" s="65"/>
      <c r="AR2411" s="65"/>
      <c r="AS2411" s="65"/>
      <c r="AT2411" s="65"/>
      <c r="AU2411" s="65"/>
    </row>
    <row r="2412" spans="3:47">
      <c r="C2412" s="8"/>
      <c r="D2412" s="8"/>
      <c r="AA2412" s="65"/>
      <c r="AB2412" s="65"/>
      <c r="AC2412" s="65"/>
      <c r="AD2412" s="65"/>
      <c r="AE2412" s="65"/>
      <c r="AF2412" s="94"/>
      <c r="AG2412" s="93"/>
      <c r="AN2412" s="65"/>
      <c r="AO2412" s="65"/>
      <c r="AP2412" s="65"/>
      <c r="AQ2412" s="65"/>
      <c r="AR2412" s="65"/>
      <c r="AS2412" s="65"/>
      <c r="AT2412" s="65"/>
      <c r="AU2412" s="65"/>
    </row>
    <row r="2413" spans="3:47">
      <c r="C2413" s="8"/>
      <c r="D2413" s="8"/>
      <c r="AA2413" s="65"/>
      <c r="AB2413" s="65"/>
      <c r="AC2413" s="65"/>
      <c r="AD2413" s="65"/>
      <c r="AE2413" s="65"/>
      <c r="AF2413" s="94"/>
      <c r="AG2413" s="93"/>
      <c r="AN2413" s="65"/>
      <c r="AO2413" s="65"/>
      <c r="AP2413" s="65"/>
      <c r="AQ2413" s="65"/>
      <c r="AR2413" s="65"/>
      <c r="AS2413" s="65"/>
      <c r="AT2413" s="65"/>
      <c r="AU2413" s="65"/>
    </row>
    <row r="2414" spans="3:47">
      <c r="C2414" s="8"/>
      <c r="D2414" s="8"/>
      <c r="AA2414" s="65"/>
      <c r="AB2414" s="65"/>
      <c r="AC2414" s="65"/>
      <c r="AD2414" s="65"/>
      <c r="AE2414" s="65"/>
      <c r="AF2414" s="94"/>
      <c r="AG2414" s="93"/>
      <c r="AN2414" s="65"/>
      <c r="AO2414" s="65"/>
      <c r="AP2414" s="65"/>
      <c r="AQ2414" s="65"/>
      <c r="AR2414" s="65"/>
      <c r="AS2414" s="65"/>
      <c r="AT2414" s="65"/>
      <c r="AU2414" s="65"/>
    </row>
    <row r="2415" spans="3:47">
      <c r="C2415" s="8"/>
      <c r="D2415" s="8"/>
      <c r="AA2415" s="65"/>
      <c r="AB2415" s="65"/>
      <c r="AC2415" s="65"/>
      <c r="AD2415" s="65"/>
      <c r="AE2415" s="65"/>
      <c r="AF2415" s="94"/>
      <c r="AG2415" s="93"/>
      <c r="AN2415" s="65"/>
      <c r="AO2415" s="65"/>
      <c r="AP2415" s="65"/>
      <c r="AQ2415" s="65"/>
      <c r="AR2415" s="65"/>
      <c r="AS2415" s="65"/>
      <c r="AT2415" s="65"/>
      <c r="AU2415" s="65"/>
    </row>
    <row r="2416" spans="3:47">
      <c r="C2416" s="8"/>
      <c r="D2416" s="8"/>
      <c r="AA2416" s="65"/>
      <c r="AB2416" s="65"/>
      <c r="AC2416" s="65"/>
      <c r="AD2416" s="65"/>
      <c r="AE2416" s="65"/>
      <c r="AF2416" s="94"/>
      <c r="AG2416" s="93"/>
      <c r="AN2416" s="65"/>
      <c r="AO2416" s="65"/>
      <c r="AP2416" s="65"/>
      <c r="AQ2416" s="65"/>
      <c r="AR2416" s="65"/>
      <c r="AS2416" s="65"/>
      <c r="AT2416" s="65"/>
      <c r="AU2416" s="65"/>
    </row>
    <row r="2417" spans="3:47">
      <c r="C2417" s="8"/>
      <c r="D2417" s="8"/>
      <c r="AA2417" s="65"/>
      <c r="AB2417" s="65"/>
      <c r="AC2417" s="65"/>
      <c r="AD2417" s="65"/>
      <c r="AE2417" s="65"/>
      <c r="AF2417" s="94"/>
      <c r="AG2417" s="93"/>
      <c r="AN2417" s="65"/>
      <c r="AO2417" s="65"/>
      <c r="AP2417" s="65"/>
      <c r="AQ2417" s="65"/>
      <c r="AR2417" s="65"/>
      <c r="AS2417" s="65"/>
      <c r="AT2417" s="65"/>
      <c r="AU2417" s="65"/>
    </row>
    <row r="2418" spans="3:47">
      <c r="C2418" s="8"/>
      <c r="D2418" s="8"/>
      <c r="AA2418" s="65"/>
      <c r="AB2418" s="65"/>
      <c r="AC2418" s="65"/>
      <c r="AD2418" s="65"/>
      <c r="AE2418" s="65"/>
      <c r="AF2418" s="94"/>
      <c r="AG2418" s="93"/>
      <c r="AN2418" s="65"/>
      <c r="AO2418" s="65"/>
      <c r="AP2418" s="65"/>
      <c r="AQ2418" s="65"/>
      <c r="AR2418" s="65"/>
      <c r="AS2418" s="65"/>
      <c r="AT2418" s="65"/>
      <c r="AU2418" s="65"/>
    </row>
    <row r="2419" spans="3:47">
      <c r="C2419" s="8"/>
      <c r="D2419" s="8"/>
      <c r="AA2419" s="65"/>
      <c r="AB2419" s="65"/>
      <c r="AC2419" s="65"/>
      <c r="AD2419" s="65"/>
      <c r="AE2419" s="65"/>
      <c r="AF2419" s="94"/>
      <c r="AG2419" s="93"/>
      <c r="AN2419" s="65"/>
      <c r="AO2419" s="65"/>
      <c r="AP2419" s="65"/>
      <c r="AQ2419" s="65"/>
      <c r="AR2419" s="65"/>
      <c r="AS2419" s="65"/>
      <c r="AT2419" s="65"/>
      <c r="AU2419" s="65"/>
    </row>
    <row r="2420" spans="3:47">
      <c r="C2420" s="8"/>
      <c r="D2420" s="8"/>
      <c r="AA2420" s="65"/>
      <c r="AB2420" s="65"/>
      <c r="AC2420" s="65"/>
      <c r="AD2420" s="65"/>
      <c r="AE2420" s="65"/>
      <c r="AF2420" s="94"/>
      <c r="AG2420" s="93"/>
      <c r="AN2420" s="65"/>
      <c r="AO2420" s="65"/>
      <c r="AP2420" s="65"/>
      <c r="AQ2420" s="65"/>
      <c r="AR2420" s="65"/>
      <c r="AS2420" s="65"/>
      <c r="AT2420" s="65"/>
      <c r="AU2420" s="65"/>
    </row>
    <row r="2421" spans="3:47">
      <c r="C2421" s="8"/>
      <c r="D2421" s="8"/>
      <c r="AA2421" s="65"/>
      <c r="AB2421" s="65"/>
      <c r="AC2421" s="65"/>
      <c r="AD2421" s="65"/>
      <c r="AE2421" s="65"/>
      <c r="AF2421" s="94"/>
      <c r="AG2421" s="93"/>
      <c r="AN2421" s="65"/>
      <c r="AO2421" s="65"/>
      <c r="AP2421" s="65"/>
      <c r="AQ2421" s="65"/>
      <c r="AR2421" s="65"/>
      <c r="AS2421" s="65"/>
      <c r="AT2421" s="65"/>
      <c r="AU2421" s="65"/>
    </row>
    <row r="2422" spans="3:47">
      <c r="C2422" s="8"/>
      <c r="D2422" s="8"/>
      <c r="AA2422" s="65"/>
      <c r="AB2422" s="65"/>
      <c r="AC2422" s="65"/>
      <c r="AD2422" s="65"/>
      <c r="AE2422" s="65"/>
      <c r="AF2422" s="94"/>
      <c r="AG2422" s="93"/>
      <c r="AN2422" s="65"/>
      <c r="AO2422" s="65"/>
      <c r="AP2422" s="65"/>
      <c r="AQ2422" s="65"/>
      <c r="AR2422" s="65"/>
      <c r="AS2422" s="65"/>
      <c r="AT2422" s="65"/>
      <c r="AU2422" s="65"/>
    </row>
    <row r="2423" spans="3:47">
      <c r="C2423" s="8"/>
      <c r="D2423" s="8"/>
      <c r="AA2423" s="65"/>
      <c r="AB2423" s="65"/>
      <c r="AC2423" s="65"/>
      <c r="AD2423" s="65"/>
      <c r="AE2423" s="65"/>
      <c r="AF2423" s="94"/>
      <c r="AG2423" s="93"/>
      <c r="AN2423" s="65"/>
      <c r="AO2423" s="65"/>
      <c r="AP2423" s="65"/>
      <c r="AQ2423" s="65"/>
      <c r="AR2423" s="65"/>
      <c r="AS2423" s="65"/>
      <c r="AT2423" s="65"/>
      <c r="AU2423" s="65"/>
    </row>
    <row r="2424" spans="3:47">
      <c r="C2424" s="8"/>
      <c r="D2424" s="8"/>
      <c r="AA2424" s="65"/>
      <c r="AB2424" s="65"/>
      <c r="AC2424" s="65"/>
      <c r="AD2424" s="65"/>
      <c r="AE2424" s="65"/>
      <c r="AF2424" s="94"/>
      <c r="AG2424" s="93"/>
      <c r="AN2424" s="65"/>
      <c r="AO2424" s="65"/>
      <c r="AP2424" s="65"/>
      <c r="AQ2424" s="65"/>
      <c r="AR2424" s="65"/>
      <c r="AS2424" s="65"/>
      <c r="AT2424" s="65"/>
      <c r="AU2424" s="65"/>
    </row>
    <row r="2425" spans="3:47">
      <c r="C2425" s="8"/>
      <c r="D2425" s="8"/>
      <c r="AA2425" s="65"/>
      <c r="AB2425" s="65"/>
      <c r="AC2425" s="65"/>
      <c r="AD2425" s="65"/>
      <c r="AE2425" s="65"/>
      <c r="AF2425" s="94"/>
      <c r="AG2425" s="93"/>
      <c r="AN2425" s="65"/>
      <c r="AO2425" s="65"/>
      <c r="AP2425" s="65"/>
      <c r="AQ2425" s="65"/>
      <c r="AR2425" s="65"/>
      <c r="AS2425" s="65"/>
      <c r="AT2425" s="65"/>
      <c r="AU2425" s="65"/>
    </row>
    <row r="2426" spans="3:47">
      <c r="C2426" s="8"/>
      <c r="D2426" s="8"/>
      <c r="AA2426" s="65"/>
      <c r="AB2426" s="65"/>
      <c r="AC2426" s="65"/>
      <c r="AD2426" s="65"/>
      <c r="AE2426" s="65"/>
      <c r="AF2426" s="94"/>
      <c r="AG2426" s="93"/>
      <c r="AN2426" s="65"/>
      <c r="AO2426" s="65"/>
      <c r="AP2426" s="65"/>
      <c r="AQ2426" s="65"/>
      <c r="AR2426" s="65"/>
      <c r="AS2426" s="65"/>
      <c r="AT2426" s="65"/>
      <c r="AU2426" s="65"/>
    </row>
    <row r="2427" spans="3:47">
      <c r="C2427" s="8"/>
      <c r="D2427" s="8"/>
      <c r="AA2427" s="65"/>
      <c r="AB2427" s="65"/>
      <c r="AC2427" s="65"/>
      <c r="AD2427" s="65"/>
      <c r="AE2427" s="65"/>
      <c r="AF2427" s="94"/>
      <c r="AG2427" s="93"/>
      <c r="AN2427" s="65"/>
      <c r="AO2427" s="65"/>
      <c r="AP2427" s="65"/>
      <c r="AQ2427" s="65"/>
      <c r="AR2427" s="65"/>
      <c r="AS2427" s="65"/>
      <c r="AT2427" s="65"/>
      <c r="AU2427" s="65"/>
    </row>
    <row r="2428" spans="3:47">
      <c r="C2428" s="8"/>
      <c r="D2428" s="8"/>
      <c r="AA2428" s="65"/>
      <c r="AB2428" s="65"/>
      <c r="AC2428" s="65"/>
      <c r="AD2428" s="65"/>
      <c r="AE2428" s="65"/>
      <c r="AF2428" s="94"/>
      <c r="AG2428" s="93"/>
      <c r="AN2428" s="65"/>
      <c r="AO2428" s="65"/>
      <c r="AP2428" s="65"/>
      <c r="AQ2428" s="65"/>
      <c r="AR2428" s="65"/>
      <c r="AS2428" s="65"/>
      <c r="AT2428" s="65"/>
      <c r="AU2428" s="65"/>
    </row>
    <row r="2429" spans="3:47">
      <c r="C2429" s="8"/>
      <c r="D2429" s="8"/>
      <c r="AA2429" s="65"/>
      <c r="AB2429" s="65"/>
      <c r="AC2429" s="65"/>
      <c r="AD2429" s="65"/>
      <c r="AE2429" s="65"/>
      <c r="AF2429" s="94"/>
      <c r="AG2429" s="93"/>
      <c r="AN2429" s="65"/>
      <c r="AO2429" s="65"/>
      <c r="AP2429" s="65"/>
      <c r="AQ2429" s="65"/>
      <c r="AR2429" s="65"/>
      <c r="AS2429" s="65"/>
      <c r="AT2429" s="65"/>
      <c r="AU2429" s="65"/>
    </row>
    <row r="2430" spans="3:47">
      <c r="C2430" s="8"/>
      <c r="D2430" s="8"/>
      <c r="AA2430" s="65"/>
      <c r="AB2430" s="65"/>
      <c r="AC2430" s="65"/>
      <c r="AD2430" s="65"/>
      <c r="AE2430" s="65"/>
      <c r="AF2430" s="94"/>
      <c r="AG2430" s="93"/>
      <c r="AN2430" s="65"/>
      <c r="AO2430" s="65"/>
      <c r="AP2430" s="65"/>
      <c r="AQ2430" s="65"/>
      <c r="AR2430" s="65"/>
      <c r="AS2430" s="65"/>
      <c r="AT2430" s="65"/>
      <c r="AU2430" s="65"/>
    </row>
    <row r="2431" spans="3:47">
      <c r="C2431" s="8"/>
      <c r="D2431" s="8"/>
      <c r="AA2431" s="65"/>
      <c r="AB2431" s="65"/>
      <c r="AC2431" s="65"/>
      <c r="AD2431" s="65"/>
      <c r="AE2431" s="65"/>
      <c r="AF2431" s="94"/>
      <c r="AG2431" s="93"/>
      <c r="AN2431" s="65"/>
      <c r="AO2431" s="65"/>
      <c r="AP2431" s="65"/>
      <c r="AQ2431" s="65"/>
      <c r="AR2431" s="65"/>
      <c r="AS2431" s="65"/>
      <c r="AT2431" s="65"/>
      <c r="AU2431" s="65"/>
    </row>
    <row r="2432" spans="3:47">
      <c r="C2432" s="8"/>
      <c r="D2432" s="8"/>
      <c r="AA2432" s="65"/>
      <c r="AB2432" s="65"/>
      <c r="AC2432" s="65"/>
      <c r="AD2432" s="65"/>
      <c r="AE2432" s="65"/>
      <c r="AF2432" s="94"/>
      <c r="AG2432" s="93"/>
      <c r="AN2432" s="65"/>
      <c r="AO2432" s="65"/>
      <c r="AP2432" s="65"/>
      <c r="AQ2432" s="65"/>
      <c r="AR2432" s="65"/>
      <c r="AS2432" s="65"/>
      <c r="AT2432" s="65"/>
      <c r="AU2432" s="65"/>
    </row>
    <row r="2433" spans="3:47">
      <c r="C2433" s="8"/>
      <c r="D2433" s="8"/>
      <c r="AA2433" s="65"/>
      <c r="AB2433" s="65"/>
      <c r="AC2433" s="65"/>
      <c r="AD2433" s="65"/>
      <c r="AE2433" s="65"/>
      <c r="AF2433" s="94"/>
      <c r="AG2433" s="93"/>
      <c r="AN2433" s="65"/>
      <c r="AO2433" s="65"/>
      <c r="AP2433" s="65"/>
      <c r="AQ2433" s="65"/>
      <c r="AR2433" s="65"/>
      <c r="AS2433" s="65"/>
      <c r="AT2433" s="65"/>
      <c r="AU2433" s="65"/>
    </row>
    <row r="2434" spans="3:47">
      <c r="C2434" s="8"/>
      <c r="D2434" s="8"/>
      <c r="AA2434" s="65"/>
      <c r="AB2434" s="65"/>
      <c r="AC2434" s="65"/>
      <c r="AD2434" s="65"/>
      <c r="AE2434" s="65"/>
      <c r="AF2434" s="94"/>
      <c r="AG2434" s="93"/>
      <c r="AN2434" s="65"/>
      <c r="AO2434" s="65"/>
      <c r="AP2434" s="65"/>
      <c r="AQ2434" s="65"/>
      <c r="AR2434" s="65"/>
      <c r="AS2434" s="65"/>
      <c r="AT2434" s="65"/>
      <c r="AU2434" s="65"/>
    </row>
    <row r="2435" spans="3:47">
      <c r="C2435" s="8"/>
      <c r="D2435" s="8"/>
      <c r="AA2435" s="65"/>
      <c r="AB2435" s="65"/>
      <c r="AC2435" s="65"/>
      <c r="AD2435" s="65"/>
      <c r="AE2435" s="65"/>
      <c r="AF2435" s="94"/>
      <c r="AG2435" s="93"/>
      <c r="AN2435" s="65"/>
      <c r="AO2435" s="65"/>
      <c r="AP2435" s="65"/>
      <c r="AQ2435" s="65"/>
      <c r="AR2435" s="65"/>
      <c r="AS2435" s="65"/>
      <c r="AT2435" s="65"/>
      <c r="AU2435" s="65"/>
    </row>
    <row r="2436" spans="3:47">
      <c r="C2436" s="8"/>
      <c r="D2436" s="8"/>
      <c r="AA2436" s="65"/>
      <c r="AB2436" s="65"/>
      <c r="AC2436" s="65"/>
      <c r="AD2436" s="65"/>
      <c r="AE2436" s="65"/>
      <c r="AF2436" s="94"/>
      <c r="AG2436" s="93"/>
      <c r="AN2436" s="65"/>
      <c r="AO2436" s="65"/>
      <c r="AP2436" s="65"/>
      <c r="AQ2436" s="65"/>
      <c r="AR2436" s="65"/>
      <c r="AS2436" s="65"/>
      <c r="AT2436" s="65"/>
      <c r="AU2436" s="65"/>
    </row>
    <row r="2437" spans="3:47">
      <c r="C2437" s="8"/>
      <c r="D2437" s="8"/>
      <c r="AA2437" s="65"/>
      <c r="AB2437" s="65"/>
      <c r="AC2437" s="65"/>
      <c r="AD2437" s="65"/>
      <c r="AE2437" s="65"/>
      <c r="AF2437" s="94"/>
      <c r="AG2437" s="93"/>
      <c r="AN2437" s="65"/>
      <c r="AO2437" s="65"/>
      <c r="AP2437" s="65"/>
      <c r="AQ2437" s="65"/>
      <c r="AR2437" s="65"/>
      <c r="AS2437" s="65"/>
      <c r="AT2437" s="65"/>
      <c r="AU2437" s="65"/>
    </row>
    <row r="2438" spans="3:47">
      <c r="C2438" s="8"/>
      <c r="D2438" s="8"/>
      <c r="AA2438" s="65"/>
      <c r="AB2438" s="65"/>
      <c r="AC2438" s="65"/>
      <c r="AD2438" s="65"/>
      <c r="AE2438" s="65"/>
      <c r="AF2438" s="94"/>
      <c r="AG2438" s="93"/>
      <c r="AN2438" s="65"/>
      <c r="AO2438" s="65"/>
      <c r="AP2438" s="65"/>
      <c r="AQ2438" s="65"/>
      <c r="AR2438" s="65"/>
      <c r="AS2438" s="65"/>
      <c r="AT2438" s="65"/>
      <c r="AU2438" s="65"/>
    </row>
    <row r="2439" spans="3:47">
      <c r="C2439" s="8"/>
      <c r="D2439" s="8"/>
      <c r="AA2439" s="65"/>
      <c r="AB2439" s="65"/>
      <c r="AC2439" s="65"/>
      <c r="AD2439" s="65"/>
      <c r="AE2439" s="65"/>
      <c r="AF2439" s="94"/>
      <c r="AG2439" s="93"/>
      <c r="AN2439" s="65"/>
      <c r="AO2439" s="65"/>
      <c r="AP2439" s="65"/>
      <c r="AQ2439" s="65"/>
      <c r="AR2439" s="65"/>
      <c r="AS2439" s="65"/>
      <c r="AT2439" s="65"/>
      <c r="AU2439" s="65"/>
    </row>
    <row r="2440" spans="3:47">
      <c r="C2440" s="8"/>
      <c r="D2440" s="8"/>
      <c r="AA2440" s="65"/>
      <c r="AB2440" s="65"/>
      <c r="AC2440" s="65"/>
      <c r="AD2440" s="65"/>
      <c r="AE2440" s="65"/>
      <c r="AF2440" s="94"/>
      <c r="AG2440" s="93"/>
      <c r="AN2440" s="65"/>
      <c r="AO2440" s="65"/>
      <c r="AP2440" s="65"/>
      <c r="AQ2440" s="65"/>
      <c r="AR2440" s="65"/>
      <c r="AS2440" s="65"/>
      <c r="AT2440" s="65"/>
      <c r="AU2440" s="65"/>
    </row>
    <row r="2441" spans="3:47">
      <c r="C2441" s="8"/>
      <c r="D2441" s="8"/>
      <c r="AA2441" s="65"/>
      <c r="AB2441" s="65"/>
      <c r="AC2441" s="65"/>
      <c r="AD2441" s="65"/>
      <c r="AE2441" s="65"/>
      <c r="AF2441" s="94"/>
      <c r="AG2441" s="93"/>
      <c r="AN2441" s="65"/>
      <c r="AO2441" s="65"/>
      <c r="AP2441" s="65"/>
      <c r="AQ2441" s="65"/>
      <c r="AR2441" s="65"/>
      <c r="AS2441" s="65"/>
      <c r="AT2441" s="65"/>
      <c r="AU2441" s="65"/>
    </row>
    <row r="2442" spans="3:47">
      <c r="C2442" s="8"/>
      <c r="D2442" s="8"/>
      <c r="AA2442" s="65"/>
      <c r="AB2442" s="65"/>
      <c r="AC2442" s="65"/>
      <c r="AD2442" s="65"/>
      <c r="AE2442" s="65"/>
      <c r="AF2442" s="94"/>
      <c r="AG2442" s="93"/>
      <c r="AN2442" s="65"/>
      <c r="AO2442" s="65"/>
      <c r="AP2442" s="65"/>
      <c r="AQ2442" s="65"/>
      <c r="AR2442" s="65"/>
      <c r="AS2442" s="65"/>
      <c r="AT2442" s="65"/>
      <c r="AU2442" s="65"/>
    </row>
    <row r="2443" spans="3:47">
      <c r="C2443" s="8"/>
      <c r="D2443" s="8"/>
      <c r="AA2443" s="65"/>
      <c r="AB2443" s="65"/>
      <c r="AC2443" s="65"/>
      <c r="AD2443" s="65"/>
      <c r="AE2443" s="65"/>
      <c r="AF2443" s="94"/>
      <c r="AG2443" s="93"/>
      <c r="AN2443" s="65"/>
      <c r="AO2443" s="65"/>
      <c r="AP2443" s="65"/>
      <c r="AQ2443" s="65"/>
      <c r="AR2443" s="65"/>
      <c r="AS2443" s="65"/>
      <c r="AT2443" s="65"/>
      <c r="AU2443" s="65"/>
    </row>
    <row r="2444" spans="3:47">
      <c r="C2444" s="8"/>
      <c r="D2444" s="8"/>
      <c r="AA2444" s="65"/>
      <c r="AB2444" s="65"/>
      <c r="AC2444" s="65"/>
      <c r="AD2444" s="65"/>
      <c r="AE2444" s="65"/>
      <c r="AF2444" s="94"/>
      <c r="AG2444" s="93"/>
      <c r="AN2444" s="65"/>
      <c r="AO2444" s="65"/>
      <c r="AP2444" s="65"/>
      <c r="AQ2444" s="65"/>
      <c r="AR2444" s="65"/>
      <c r="AS2444" s="65"/>
      <c r="AT2444" s="65"/>
      <c r="AU2444" s="65"/>
    </row>
    <row r="2445" spans="3:47">
      <c r="C2445" s="8"/>
      <c r="D2445" s="8"/>
      <c r="AA2445" s="65"/>
      <c r="AB2445" s="65"/>
      <c r="AC2445" s="65"/>
      <c r="AD2445" s="65"/>
      <c r="AE2445" s="65"/>
      <c r="AF2445" s="94"/>
      <c r="AG2445" s="93"/>
      <c r="AN2445" s="65"/>
      <c r="AO2445" s="65"/>
      <c r="AP2445" s="65"/>
      <c r="AQ2445" s="65"/>
      <c r="AR2445" s="65"/>
      <c r="AS2445" s="65"/>
      <c r="AT2445" s="65"/>
      <c r="AU2445" s="65"/>
    </row>
    <row r="2446" spans="3:47">
      <c r="C2446" s="8"/>
      <c r="D2446" s="8"/>
      <c r="AA2446" s="65"/>
      <c r="AB2446" s="65"/>
      <c r="AC2446" s="65"/>
      <c r="AD2446" s="65"/>
      <c r="AE2446" s="65"/>
      <c r="AF2446" s="94"/>
      <c r="AG2446" s="93"/>
      <c r="AN2446" s="65"/>
      <c r="AO2446" s="65"/>
      <c r="AP2446" s="65"/>
      <c r="AQ2446" s="65"/>
      <c r="AR2446" s="65"/>
      <c r="AS2446" s="65"/>
      <c r="AT2446" s="65"/>
      <c r="AU2446" s="65"/>
    </row>
    <row r="2447" spans="3:47">
      <c r="C2447" s="8"/>
      <c r="D2447" s="8"/>
      <c r="AA2447" s="65"/>
      <c r="AB2447" s="65"/>
      <c r="AC2447" s="65"/>
      <c r="AD2447" s="65"/>
      <c r="AE2447" s="65"/>
      <c r="AF2447" s="94"/>
      <c r="AG2447" s="93"/>
      <c r="AN2447" s="65"/>
      <c r="AO2447" s="65"/>
      <c r="AP2447" s="65"/>
      <c r="AQ2447" s="65"/>
      <c r="AR2447" s="65"/>
      <c r="AS2447" s="65"/>
      <c r="AT2447" s="65"/>
      <c r="AU2447" s="65"/>
    </row>
    <row r="2448" spans="3:47">
      <c r="C2448" s="8"/>
      <c r="D2448" s="8"/>
      <c r="AA2448" s="65"/>
      <c r="AB2448" s="65"/>
      <c r="AC2448" s="65"/>
      <c r="AD2448" s="65"/>
      <c r="AE2448" s="65"/>
      <c r="AF2448" s="94"/>
      <c r="AG2448" s="93"/>
      <c r="AN2448" s="65"/>
      <c r="AO2448" s="65"/>
      <c r="AP2448" s="65"/>
      <c r="AQ2448" s="65"/>
      <c r="AR2448" s="65"/>
      <c r="AS2448" s="65"/>
      <c r="AT2448" s="65"/>
      <c r="AU2448" s="65"/>
    </row>
    <row r="2449" spans="3:47">
      <c r="C2449" s="8"/>
      <c r="D2449" s="8"/>
      <c r="AA2449" s="65"/>
      <c r="AB2449" s="65"/>
      <c r="AC2449" s="65"/>
      <c r="AD2449" s="65"/>
      <c r="AE2449" s="65"/>
      <c r="AF2449" s="94"/>
      <c r="AG2449" s="93"/>
      <c r="AN2449" s="65"/>
      <c r="AO2449" s="65"/>
      <c r="AP2449" s="65"/>
      <c r="AQ2449" s="65"/>
      <c r="AR2449" s="65"/>
      <c r="AS2449" s="65"/>
      <c r="AT2449" s="65"/>
      <c r="AU2449" s="65"/>
    </row>
    <row r="2450" spans="3:47">
      <c r="C2450" s="8"/>
      <c r="D2450" s="8"/>
      <c r="AA2450" s="65"/>
      <c r="AB2450" s="65"/>
      <c r="AC2450" s="65"/>
      <c r="AD2450" s="65"/>
      <c r="AE2450" s="65"/>
      <c r="AF2450" s="94"/>
      <c r="AG2450" s="93"/>
      <c r="AN2450" s="65"/>
      <c r="AO2450" s="65"/>
      <c r="AP2450" s="65"/>
      <c r="AQ2450" s="65"/>
      <c r="AR2450" s="65"/>
      <c r="AS2450" s="65"/>
      <c r="AT2450" s="65"/>
      <c r="AU2450" s="65"/>
    </row>
    <row r="2451" spans="3:47">
      <c r="C2451" s="8"/>
      <c r="D2451" s="8"/>
      <c r="AA2451" s="65"/>
      <c r="AB2451" s="65"/>
      <c r="AC2451" s="65"/>
      <c r="AD2451" s="65"/>
      <c r="AE2451" s="65"/>
      <c r="AF2451" s="94"/>
      <c r="AG2451" s="93"/>
      <c r="AN2451" s="65"/>
      <c r="AO2451" s="65"/>
      <c r="AP2451" s="65"/>
      <c r="AQ2451" s="65"/>
      <c r="AR2451" s="65"/>
      <c r="AS2451" s="65"/>
      <c r="AT2451" s="65"/>
      <c r="AU2451" s="65"/>
    </row>
    <row r="2452" spans="3:47">
      <c r="C2452" s="8"/>
      <c r="D2452" s="8"/>
      <c r="AA2452" s="65"/>
      <c r="AB2452" s="65"/>
      <c r="AC2452" s="65"/>
      <c r="AD2452" s="65"/>
      <c r="AE2452" s="65"/>
      <c r="AF2452" s="94"/>
      <c r="AG2452" s="93"/>
      <c r="AN2452" s="65"/>
      <c r="AO2452" s="65"/>
      <c r="AP2452" s="65"/>
      <c r="AQ2452" s="65"/>
      <c r="AR2452" s="65"/>
      <c r="AS2452" s="65"/>
      <c r="AT2452" s="65"/>
      <c r="AU2452" s="65"/>
    </row>
    <row r="2453" spans="3:47">
      <c r="C2453" s="8"/>
      <c r="D2453" s="8"/>
      <c r="AA2453" s="65"/>
      <c r="AB2453" s="65"/>
      <c r="AC2453" s="65"/>
      <c r="AD2453" s="65"/>
      <c r="AE2453" s="65"/>
      <c r="AF2453" s="94"/>
      <c r="AG2453" s="93"/>
      <c r="AN2453" s="65"/>
      <c r="AO2453" s="65"/>
      <c r="AP2453" s="65"/>
      <c r="AQ2453" s="65"/>
      <c r="AR2453" s="65"/>
      <c r="AS2453" s="65"/>
      <c r="AT2453" s="65"/>
      <c r="AU2453" s="65"/>
    </row>
    <row r="2454" spans="3:47">
      <c r="C2454" s="8"/>
      <c r="D2454" s="8"/>
      <c r="AA2454" s="65"/>
      <c r="AB2454" s="65"/>
      <c r="AC2454" s="65"/>
      <c r="AD2454" s="65"/>
      <c r="AE2454" s="65"/>
      <c r="AF2454" s="94"/>
      <c r="AG2454" s="93"/>
      <c r="AN2454" s="65"/>
      <c r="AO2454" s="65"/>
      <c r="AP2454" s="65"/>
      <c r="AQ2454" s="65"/>
      <c r="AR2454" s="65"/>
      <c r="AS2454" s="65"/>
      <c r="AT2454" s="65"/>
      <c r="AU2454" s="65"/>
    </row>
    <row r="2455" spans="3:47">
      <c r="C2455" s="8"/>
      <c r="D2455" s="8"/>
      <c r="AA2455" s="65"/>
      <c r="AB2455" s="65"/>
      <c r="AC2455" s="65"/>
      <c r="AD2455" s="65"/>
      <c r="AE2455" s="65"/>
      <c r="AF2455" s="94"/>
      <c r="AG2455" s="93"/>
      <c r="AN2455" s="65"/>
      <c r="AO2455" s="65"/>
      <c r="AP2455" s="65"/>
      <c r="AQ2455" s="65"/>
      <c r="AR2455" s="65"/>
      <c r="AS2455" s="65"/>
      <c r="AT2455" s="65"/>
      <c r="AU2455" s="65"/>
    </row>
    <row r="2456" spans="3:47">
      <c r="C2456" s="8"/>
      <c r="D2456" s="8"/>
      <c r="AA2456" s="65"/>
      <c r="AB2456" s="65"/>
      <c r="AC2456" s="65"/>
      <c r="AD2456" s="65"/>
      <c r="AE2456" s="65"/>
      <c r="AF2456" s="94"/>
      <c r="AG2456" s="93"/>
      <c r="AN2456" s="65"/>
      <c r="AO2456" s="65"/>
      <c r="AP2456" s="65"/>
      <c r="AQ2456" s="65"/>
      <c r="AR2456" s="65"/>
      <c r="AS2456" s="65"/>
      <c r="AT2456" s="65"/>
      <c r="AU2456" s="65"/>
    </row>
    <row r="2457" spans="3:47">
      <c r="C2457" s="8"/>
      <c r="D2457" s="8"/>
      <c r="AA2457" s="65"/>
      <c r="AB2457" s="65"/>
      <c r="AC2457" s="65"/>
      <c r="AD2457" s="65"/>
      <c r="AE2457" s="65"/>
      <c r="AF2457" s="94"/>
      <c r="AG2457" s="93"/>
      <c r="AN2457" s="65"/>
      <c r="AO2457" s="65"/>
      <c r="AP2457" s="65"/>
      <c r="AQ2457" s="65"/>
      <c r="AR2457" s="65"/>
      <c r="AS2457" s="65"/>
      <c r="AT2457" s="65"/>
      <c r="AU2457" s="65"/>
    </row>
    <row r="2458" spans="3:47">
      <c r="C2458" s="8"/>
      <c r="D2458" s="8"/>
      <c r="AA2458" s="65"/>
      <c r="AB2458" s="65"/>
      <c r="AC2458" s="65"/>
      <c r="AD2458" s="65"/>
      <c r="AE2458" s="65"/>
      <c r="AF2458" s="94"/>
      <c r="AG2458" s="93"/>
      <c r="AN2458" s="65"/>
      <c r="AO2458" s="65"/>
      <c r="AP2458" s="65"/>
      <c r="AQ2458" s="65"/>
      <c r="AR2458" s="65"/>
      <c r="AS2458" s="65"/>
      <c r="AT2458" s="65"/>
      <c r="AU2458" s="65"/>
    </row>
    <row r="2459" spans="3:47">
      <c r="C2459" s="8"/>
      <c r="D2459" s="8"/>
      <c r="AA2459" s="65"/>
      <c r="AB2459" s="65"/>
      <c r="AC2459" s="65"/>
      <c r="AD2459" s="65"/>
      <c r="AE2459" s="65"/>
      <c r="AF2459" s="94"/>
      <c r="AG2459" s="93"/>
      <c r="AN2459" s="65"/>
      <c r="AO2459" s="65"/>
      <c r="AP2459" s="65"/>
      <c r="AQ2459" s="65"/>
      <c r="AR2459" s="65"/>
      <c r="AS2459" s="65"/>
      <c r="AT2459" s="65"/>
      <c r="AU2459" s="65"/>
    </row>
    <row r="2460" spans="3:47">
      <c r="C2460" s="8"/>
      <c r="D2460" s="8"/>
      <c r="AA2460" s="65"/>
      <c r="AB2460" s="65"/>
      <c r="AC2460" s="65"/>
      <c r="AD2460" s="65"/>
      <c r="AE2460" s="65"/>
      <c r="AF2460" s="94"/>
      <c r="AG2460" s="93"/>
      <c r="AN2460" s="65"/>
      <c r="AO2460" s="65"/>
      <c r="AP2460" s="65"/>
      <c r="AQ2460" s="65"/>
      <c r="AR2460" s="65"/>
      <c r="AS2460" s="65"/>
      <c r="AT2460" s="65"/>
      <c r="AU2460" s="65"/>
    </row>
    <row r="2461" spans="3:47">
      <c r="C2461" s="8"/>
      <c r="D2461" s="8"/>
      <c r="AA2461" s="65"/>
      <c r="AB2461" s="65"/>
      <c r="AC2461" s="65"/>
      <c r="AD2461" s="65"/>
      <c r="AE2461" s="65"/>
      <c r="AF2461" s="94"/>
      <c r="AG2461" s="93"/>
      <c r="AN2461" s="65"/>
      <c r="AO2461" s="65"/>
      <c r="AP2461" s="65"/>
      <c r="AQ2461" s="65"/>
      <c r="AR2461" s="65"/>
      <c r="AS2461" s="65"/>
      <c r="AT2461" s="65"/>
      <c r="AU2461" s="65"/>
    </row>
    <row r="2462" spans="3:47">
      <c r="C2462" s="8"/>
      <c r="D2462" s="8"/>
      <c r="AA2462" s="65"/>
      <c r="AB2462" s="65"/>
      <c r="AC2462" s="65"/>
      <c r="AD2462" s="65"/>
      <c r="AE2462" s="65"/>
      <c r="AF2462" s="94"/>
      <c r="AG2462" s="93"/>
      <c r="AN2462" s="65"/>
      <c r="AO2462" s="65"/>
      <c r="AP2462" s="65"/>
      <c r="AQ2462" s="65"/>
      <c r="AR2462" s="65"/>
      <c r="AS2462" s="65"/>
      <c r="AT2462" s="65"/>
      <c r="AU2462" s="65"/>
    </row>
    <row r="2463" spans="3:47">
      <c r="C2463" s="8"/>
      <c r="D2463" s="8"/>
      <c r="AA2463" s="65"/>
      <c r="AB2463" s="65"/>
      <c r="AC2463" s="65"/>
      <c r="AD2463" s="65"/>
      <c r="AE2463" s="65"/>
      <c r="AF2463" s="94"/>
      <c r="AG2463" s="93"/>
      <c r="AN2463" s="65"/>
      <c r="AO2463" s="65"/>
      <c r="AP2463" s="65"/>
      <c r="AQ2463" s="65"/>
      <c r="AR2463" s="65"/>
      <c r="AS2463" s="65"/>
      <c r="AT2463" s="65"/>
      <c r="AU2463" s="65"/>
    </row>
    <row r="2464" spans="3:47">
      <c r="C2464" s="8"/>
      <c r="D2464" s="8"/>
      <c r="AA2464" s="65"/>
      <c r="AB2464" s="65"/>
      <c r="AC2464" s="65"/>
      <c r="AD2464" s="65"/>
      <c r="AE2464" s="65"/>
      <c r="AF2464" s="94"/>
      <c r="AG2464" s="93"/>
      <c r="AN2464" s="65"/>
      <c r="AO2464" s="65"/>
      <c r="AP2464" s="65"/>
      <c r="AQ2464" s="65"/>
      <c r="AR2464" s="65"/>
      <c r="AS2464" s="65"/>
      <c r="AT2464" s="65"/>
      <c r="AU2464" s="65"/>
    </row>
    <row r="2465" spans="3:47">
      <c r="C2465" s="8"/>
      <c r="D2465" s="8"/>
      <c r="AA2465" s="65"/>
      <c r="AB2465" s="65"/>
      <c r="AC2465" s="65"/>
      <c r="AD2465" s="65"/>
      <c r="AE2465" s="65"/>
      <c r="AF2465" s="94"/>
      <c r="AG2465" s="93"/>
      <c r="AN2465" s="65"/>
      <c r="AO2465" s="65"/>
      <c r="AP2465" s="65"/>
      <c r="AQ2465" s="65"/>
      <c r="AR2465" s="65"/>
      <c r="AS2465" s="65"/>
      <c r="AT2465" s="65"/>
      <c r="AU2465" s="65"/>
    </row>
    <row r="2466" spans="3:47">
      <c r="C2466" s="8"/>
      <c r="D2466" s="8"/>
      <c r="AA2466" s="65"/>
      <c r="AB2466" s="65"/>
      <c r="AC2466" s="65"/>
      <c r="AD2466" s="65"/>
      <c r="AE2466" s="65"/>
      <c r="AF2466" s="94"/>
      <c r="AG2466" s="93"/>
      <c r="AN2466" s="65"/>
      <c r="AO2466" s="65"/>
      <c r="AP2466" s="65"/>
      <c r="AQ2466" s="65"/>
      <c r="AR2466" s="65"/>
      <c r="AS2466" s="65"/>
      <c r="AT2466" s="65"/>
      <c r="AU2466" s="65"/>
    </row>
    <row r="2467" spans="3:47">
      <c r="C2467" s="8"/>
      <c r="D2467" s="8"/>
      <c r="AA2467" s="65"/>
      <c r="AB2467" s="65"/>
      <c r="AC2467" s="65"/>
      <c r="AD2467" s="65"/>
      <c r="AE2467" s="65"/>
      <c r="AF2467" s="94"/>
      <c r="AG2467" s="93"/>
      <c r="AN2467" s="65"/>
      <c r="AO2467" s="65"/>
      <c r="AP2467" s="65"/>
      <c r="AQ2467" s="65"/>
      <c r="AR2467" s="65"/>
      <c r="AS2467" s="65"/>
      <c r="AT2467" s="65"/>
      <c r="AU2467" s="65"/>
    </row>
    <row r="2468" spans="3:47">
      <c r="C2468" s="8"/>
      <c r="D2468" s="8"/>
      <c r="AA2468" s="65"/>
      <c r="AB2468" s="65"/>
      <c r="AC2468" s="65"/>
      <c r="AD2468" s="65"/>
      <c r="AE2468" s="65"/>
      <c r="AF2468" s="94"/>
      <c r="AG2468" s="93"/>
      <c r="AN2468" s="65"/>
      <c r="AO2468" s="65"/>
      <c r="AP2468" s="65"/>
      <c r="AQ2468" s="65"/>
      <c r="AR2468" s="65"/>
      <c r="AS2468" s="65"/>
      <c r="AT2468" s="65"/>
      <c r="AU2468" s="65"/>
    </row>
    <row r="2469" spans="3:47">
      <c r="C2469" s="8"/>
      <c r="D2469" s="8"/>
      <c r="AA2469" s="65"/>
      <c r="AB2469" s="65"/>
      <c r="AC2469" s="65"/>
      <c r="AD2469" s="65"/>
      <c r="AE2469" s="65"/>
      <c r="AF2469" s="94"/>
      <c r="AG2469" s="93"/>
      <c r="AN2469" s="65"/>
      <c r="AO2469" s="65"/>
      <c r="AP2469" s="65"/>
      <c r="AQ2469" s="65"/>
      <c r="AR2469" s="65"/>
      <c r="AS2469" s="65"/>
      <c r="AT2469" s="65"/>
      <c r="AU2469" s="65"/>
    </row>
    <row r="2470" spans="3:47">
      <c r="C2470" s="8"/>
      <c r="D2470" s="8"/>
      <c r="AA2470" s="65"/>
      <c r="AB2470" s="65"/>
      <c r="AC2470" s="65"/>
      <c r="AD2470" s="65"/>
      <c r="AE2470" s="65"/>
      <c r="AF2470" s="94"/>
      <c r="AG2470" s="93"/>
      <c r="AN2470" s="65"/>
      <c r="AO2470" s="65"/>
      <c r="AP2470" s="65"/>
      <c r="AQ2470" s="65"/>
      <c r="AR2470" s="65"/>
      <c r="AS2470" s="65"/>
      <c r="AT2470" s="65"/>
      <c r="AU2470" s="65"/>
    </row>
    <row r="2471" spans="3:47">
      <c r="C2471" s="8"/>
      <c r="D2471" s="8"/>
      <c r="AA2471" s="65"/>
      <c r="AB2471" s="65"/>
      <c r="AC2471" s="65"/>
      <c r="AD2471" s="65"/>
      <c r="AE2471" s="65"/>
      <c r="AF2471" s="94"/>
      <c r="AG2471" s="93"/>
      <c r="AN2471" s="65"/>
      <c r="AO2471" s="65"/>
      <c r="AP2471" s="65"/>
      <c r="AQ2471" s="65"/>
      <c r="AR2471" s="65"/>
      <c r="AS2471" s="65"/>
      <c r="AT2471" s="65"/>
      <c r="AU2471" s="65"/>
    </row>
    <row r="2472" spans="3:47">
      <c r="C2472" s="8"/>
      <c r="D2472" s="8"/>
      <c r="AA2472" s="65"/>
      <c r="AB2472" s="65"/>
      <c r="AC2472" s="65"/>
      <c r="AD2472" s="65"/>
      <c r="AE2472" s="65"/>
      <c r="AF2472" s="94"/>
      <c r="AG2472" s="93"/>
      <c r="AN2472" s="65"/>
      <c r="AO2472" s="65"/>
      <c r="AP2472" s="65"/>
      <c r="AQ2472" s="65"/>
      <c r="AR2472" s="65"/>
      <c r="AS2472" s="65"/>
      <c r="AT2472" s="65"/>
      <c r="AU2472" s="65"/>
    </row>
    <row r="2473" spans="3:47">
      <c r="C2473" s="8"/>
      <c r="D2473" s="8"/>
      <c r="AA2473" s="65"/>
      <c r="AB2473" s="65"/>
      <c r="AC2473" s="65"/>
      <c r="AD2473" s="65"/>
      <c r="AE2473" s="65"/>
      <c r="AF2473" s="94"/>
      <c r="AG2473" s="93"/>
      <c r="AN2473" s="65"/>
      <c r="AO2473" s="65"/>
      <c r="AP2473" s="65"/>
      <c r="AQ2473" s="65"/>
      <c r="AR2473" s="65"/>
      <c r="AS2473" s="65"/>
      <c r="AT2473" s="65"/>
      <c r="AU2473" s="65"/>
    </row>
    <row r="2474" spans="3:47">
      <c r="C2474" s="8"/>
      <c r="D2474" s="8"/>
      <c r="AA2474" s="65"/>
      <c r="AB2474" s="65"/>
      <c r="AC2474" s="65"/>
      <c r="AD2474" s="65"/>
      <c r="AE2474" s="65"/>
      <c r="AF2474" s="94"/>
      <c r="AG2474" s="93"/>
      <c r="AN2474" s="65"/>
      <c r="AO2474" s="65"/>
      <c r="AP2474" s="65"/>
      <c r="AQ2474" s="65"/>
      <c r="AR2474" s="65"/>
      <c r="AS2474" s="65"/>
      <c r="AT2474" s="65"/>
      <c r="AU2474" s="65"/>
    </row>
    <row r="2475" spans="3:47">
      <c r="C2475" s="8"/>
      <c r="D2475" s="8"/>
      <c r="AA2475" s="65"/>
      <c r="AB2475" s="65"/>
      <c r="AC2475" s="65"/>
      <c r="AD2475" s="65"/>
      <c r="AE2475" s="65"/>
      <c r="AF2475" s="94"/>
      <c r="AG2475" s="93"/>
      <c r="AN2475" s="65"/>
      <c r="AO2475" s="65"/>
      <c r="AP2475" s="65"/>
      <c r="AQ2475" s="65"/>
      <c r="AR2475" s="65"/>
      <c r="AS2475" s="65"/>
      <c r="AT2475" s="65"/>
      <c r="AU2475" s="65"/>
    </row>
    <row r="2476" spans="3:47">
      <c r="C2476" s="8"/>
      <c r="D2476" s="8"/>
      <c r="AA2476" s="65"/>
      <c r="AB2476" s="65"/>
      <c r="AC2476" s="65"/>
      <c r="AD2476" s="65"/>
      <c r="AE2476" s="65"/>
      <c r="AF2476" s="94"/>
      <c r="AG2476" s="93"/>
      <c r="AN2476" s="65"/>
      <c r="AO2476" s="65"/>
      <c r="AP2476" s="65"/>
      <c r="AQ2476" s="65"/>
      <c r="AR2476" s="65"/>
      <c r="AS2476" s="65"/>
      <c r="AT2476" s="65"/>
      <c r="AU2476" s="65"/>
    </row>
    <row r="2477" spans="3:47">
      <c r="C2477" s="8"/>
      <c r="D2477" s="8"/>
      <c r="AA2477" s="65"/>
      <c r="AB2477" s="65"/>
      <c r="AC2477" s="65"/>
      <c r="AD2477" s="65"/>
      <c r="AE2477" s="65"/>
      <c r="AF2477" s="94"/>
      <c r="AG2477" s="93"/>
      <c r="AN2477" s="65"/>
      <c r="AO2477" s="65"/>
      <c r="AP2477" s="65"/>
      <c r="AQ2477" s="65"/>
      <c r="AR2477" s="65"/>
      <c r="AS2477" s="65"/>
      <c r="AT2477" s="65"/>
      <c r="AU2477" s="65"/>
    </row>
    <row r="2478" spans="3:47">
      <c r="C2478" s="8"/>
      <c r="D2478" s="8"/>
      <c r="AA2478" s="65"/>
      <c r="AB2478" s="65"/>
      <c r="AC2478" s="65"/>
      <c r="AD2478" s="65"/>
      <c r="AE2478" s="65"/>
      <c r="AF2478" s="94"/>
      <c r="AG2478" s="93"/>
      <c r="AN2478" s="65"/>
      <c r="AO2478" s="65"/>
      <c r="AP2478" s="65"/>
      <c r="AQ2478" s="65"/>
      <c r="AR2478" s="65"/>
      <c r="AS2478" s="65"/>
      <c r="AT2478" s="65"/>
      <c r="AU2478" s="65"/>
    </row>
    <row r="2479" spans="3:47">
      <c r="C2479" s="8"/>
      <c r="D2479" s="8"/>
      <c r="AA2479" s="65"/>
      <c r="AB2479" s="65"/>
      <c r="AC2479" s="65"/>
      <c r="AD2479" s="65"/>
      <c r="AE2479" s="65"/>
      <c r="AF2479" s="94"/>
      <c r="AG2479" s="93"/>
      <c r="AN2479" s="65"/>
      <c r="AO2479" s="65"/>
      <c r="AP2479" s="65"/>
      <c r="AQ2479" s="65"/>
      <c r="AR2479" s="65"/>
      <c r="AS2479" s="65"/>
      <c r="AT2479" s="65"/>
      <c r="AU2479" s="65"/>
    </row>
    <row r="2480" spans="3:47">
      <c r="C2480" s="8"/>
      <c r="D2480" s="8"/>
      <c r="AA2480" s="65"/>
      <c r="AB2480" s="65"/>
      <c r="AC2480" s="65"/>
      <c r="AD2480" s="65"/>
      <c r="AE2480" s="65"/>
      <c r="AF2480" s="94"/>
      <c r="AG2480" s="93"/>
      <c r="AN2480" s="65"/>
      <c r="AO2480" s="65"/>
      <c r="AP2480" s="65"/>
      <c r="AQ2480" s="65"/>
      <c r="AR2480" s="65"/>
      <c r="AS2480" s="65"/>
      <c r="AT2480" s="65"/>
      <c r="AU2480" s="65"/>
    </row>
    <row r="2481" spans="3:47">
      <c r="C2481" s="8"/>
      <c r="D2481" s="8"/>
      <c r="AA2481" s="65"/>
      <c r="AB2481" s="65"/>
      <c r="AC2481" s="65"/>
      <c r="AD2481" s="65"/>
      <c r="AE2481" s="65"/>
      <c r="AF2481" s="94"/>
      <c r="AG2481" s="93"/>
      <c r="AN2481" s="65"/>
      <c r="AO2481" s="65"/>
      <c r="AP2481" s="65"/>
      <c r="AQ2481" s="65"/>
      <c r="AR2481" s="65"/>
      <c r="AS2481" s="65"/>
      <c r="AT2481" s="65"/>
      <c r="AU2481" s="65"/>
    </row>
    <row r="2482" spans="3:47">
      <c r="C2482" s="8"/>
      <c r="D2482" s="8"/>
      <c r="AA2482" s="65"/>
      <c r="AB2482" s="65"/>
      <c r="AC2482" s="65"/>
      <c r="AD2482" s="65"/>
      <c r="AE2482" s="65"/>
      <c r="AF2482" s="94"/>
      <c r="AG2482" s="93"/>
      <c r="AN2482" s="65"/>
      <c r="AO2482" s="65"/>
      <c r="AP2482" s="65"/>
      <c r="AQ2482" s="65"/>
      <c r="AR2482" s="65"/>
      <c r="AS2482" s="65"/>
      <c r="AT2482" s="65"/>
      <c r="AU2482" s="65"/>
    </row>
    <row r="2483" spans="3:47">
      <c r="C2483" s="8"/>
      <c r="D2483" s="8"/>
      <c r="AA2483" s="65"/>
      <c r="AB2483" s="65"/>
      <c r="AC2483" s="65"/>
      <c r="AD2483" s="65"/>
      <c r="AE2483" s="65"/>
      <c r="AF2483" s="94"/>
      <c r="AG2483" s="93"/>
      <c r="AN2483" s="65"/>
      <c r="AO2483" s="65"/>
      <c r="AP2483" s="65"/>
      <c r="AQ2483" s="65"/>
      <c r="AR2483" s="65"/>
      <c r="AS2483" s="65"/>
      <c r="AT2483" s="65"/>
      <c r="AU2483" s="65"/>
    </row>
    <row r="2484" spans="3:47">
      <c r="C2484" s="8"/>
      <c r="D2484" s="8"/>
      <c r="AA2484" s="65"/>
      <c r="AB2484" s="65"/>
      <c r="AC2484" s="65"/>
      <c r="AD2484" s="65"/>
      <c r="AE2484" s="65"/>
      <c r="AF2484" s="94"/>
      <c r="AG2484" s="93"/>
      <c r="AN2484" s="65"/>
      <c r="AO2484" s="65"/>
      <c r="AP2484" s="65"/>
      <c r="AQ2484" s="65"/>
      <c r="AR2484" s="65"/>
      <c r="AS2484" s="65"/>
      <c r="AT2484" s="65"/>
      <c r="AU2484" s="65"/>
    </row>
    <row r="2485" spans="3:47">
      <c r="C2485" s="8"/>
      <c r="D2485" s="8"/>
      <c r="AA2485" s="65"/>
      <c r="AB2485" s="65"/>
      <c r="AC2485" s="65"/>
      <c r="AD2485" s="65"/>
      <c r="AE2485" s="65"/>
      <c r="AF2485" s="94"/>
      <c r="AG2485" s="93"/>
      <c r="AN2485" s="65"/>
      <c r="AO2485" s="65"/>
      <c r="AP2485" s="65"/>
      <c r="AQ2485" s="65"/>
      <c r="AR2485" s="65"/>
      <c r="AS2485" s="65"/>
      <c r="AT2485" s="65"/>
      <c r="AU2485" s="65"/>
    </row>
    <row r="2486" spans="3:47">
      <c r="C2486" s="8"/>
      <c r="D2486" s="8"/>
      <c r="AA2486" s="65"/>
      <c r="AB2486" s="65"/>
      <c r="AC2486" s="65"/>
      <c r="AD2486" s="65"/>
      <c r="AE2486" s="65"/>
      <c r="AF2486" s="94"/>
      <c r="AG2486" s="93"/>
      <c r="AN2486" s="65"/>
      <c r="AO2486" s="65"/>
      <c r="AP2486" s="65"/>
      <c r="AQ2486" s="65"/>
      <c r="AR2486" s="65"/>
      <c r="AS2486" s="65"/>
      <c r="AT2486" s="65"/>
      <c r="AU2486" s="65"/>
    </row>
    <row r="2487" spans="3:47">
      <c r="C2487" s="8"/>
      <c r="D2487" s="8"/>
      <c r="AA2487" s="65"/>
      <c r="AB2487" s="65"/>
      <c r="AC2487" s="65"/>
      <c r="AD2487" s="65"/>
      <c r="AE2487" s="65"/>
      <c r="AF2487" s="94"/>
      <c r="AG2487" s="93"/>
      <c r="AN2487" s="65"/>
      <c r="AO2487" s="65"/>
      <c r="AP2487" s="65"/>
      <c r="AQ2487" s="65"/>
      <c r="AR2487" s="65"/>
      <c r="AS2487" s="65"/>
      <c r="AT2487" s="65"/>
      <c r="AU2487" s="65"/>
    </row>
    <row r="2488" spans="3:47">
      <c r="C2488" s="8"/>
      <c r="D2488" s="8"/>
      <c r="AA2488" s="65"/>
      <c r="AB2488" s="65"/>
      <c r="AC2488" s="65"/>
      <c r="AD2488" s="65"/>
      <c r="AE2488" s="65"/>
      <c r="AF2488" s="94"/>
      <c r="AG2488" s="93"/>
      <c r="AN2488" s="65"/>
      <c r="AO2488" s="65"/>
      <c r="AP2488" s="65"/>
      <c r="AQ2488" s="65"/>
      <c r="AR2488" s="65"/>
      <c r="AS2488" s="65"/>
      <c r="AT2488" s="65"/>
      <c r="AU2488" s="65"/>
    </row>
    <row r="2489" spans="3:47">
      <c r="C2489" s="8"/>
      <c r="D2489" s="8"/>
      <c r="AA2489" s="65"/>
      <c r="AB2489" s="65"/>
      <c r="AC2489" s="65"/>
      <c r="AD2489" s="65"/>
      <c r="AE2489" s="65"/>
      <c r="AF2489" s="94"/>
      <c r="AG2489" s="93"/>
      <c r="AN2489" s="65"/>
      <c r="AO2489" s="65"/>
      <c r="AP2489" s="65"/>
      <c r="AQ2489" s="65"/>
      <c r="AR2489" s="65"/>
      <c r="AS2489" s="65"/>
      <c r="AT2489" s="65"/>
      <c r="AU2489" s="65"/>
    </row>
    <row r="2490" spans="3:47">
      <c r="C2490" s="8"/>
      <c r="D2490" s="8"/>
      <c r="AA2490" s="65"/>
      <c r="AB2490" s="65"/>
      <c r="AC2490" s="65"/>
      <c r="AD2490" s="65"/>
      <c r="AE2490" s="65"/>
      <c r="AF2490" s="94"/>
      <c r="AG2490" s="93"/>
      <c r="AN2490" s="65"/>
      <c r="AO2490" s="65"/>
      <c r="AP2490" s="65"/>
      <c r="AQ2490" s="65"/>
      <c r="AR2490" s="65"/>
      <c r="AS2490" s="65"/>
      <c r="AT2490" s="65"/>
      <c r="AU2490" s="65"/>
    </row>
    <row r="2491" spans="3:47">
      <c r="C2491" s="8"/>
      <c r="D2491" s="8"/>
      <c r="AA2491" s="65"/>
      <c r="AB2491" s="65"/>
      <c r="AC2491" s="65"/>
      <c r="AD2491" s="65"/>
      <c r="AE2491" s="65"/>
      <c r="AF2491" s="94"/>
      <c r="AG2491" s="93"/>
      <c r="AN2491" s="65"/>
      <c r="AO2491" s="65"/>
      <c r="AP2491" s="65"/>
      <c r="AQ2491" s="65"/>
      <c r="AR2491" s="65"/>
      <c r="AS2491" s="65"/>
      <c r="AT2491" s="65"/>
      <c r="AU2491" s="65"/>
    </row>
    <row r="2492" spans="3:47">
      <c r="C2492" s="8"/>
      <c r="D2492" s="8"/>
      <c r="AA2492" s="65"/>
      <c r="AB2492" s="65"/>
      <c r="AC2492" s="65"/>
      <c r="AD2492" s="65"/>
      <c r="AE2492" s="65"/>
      <c r="AF2492" s="94"/>
      <c r="AG2492" s="93"/>
      <c r="AN2492" s="65"/>
      <c r="AO2492" s="65"/>
      <c r="AP2492" s="65"/>
      <c r="AQ2492" s="65"/>
      <c r="AR2492" s="65"/>
      <c r="AS2492" s="65"/>
      <c r="AT2492" s="65"/>
      <c r="AU2492" s="65"/>
    </row>
    <row r="2493" spans="3:47">
      <c r="C2493" s="8"/>
      <c r="D2493" s="8"/>
      <c r="AA2493" s="65"/>
      <c r="AB2493" s="65"/>
      <c r="AC2493" s="65"/>
      <c r="AD2493" s="65"/>
      <c r="AE2493" s="65"/>
      <c r="AF2493" s="94"/>
      <c r="AG2493" s="93"/>
      <c r="AN2493" s="65"/>
      <c r="AO2493" s="65"/>
      <c r="AP2493" s="65"/>
      <c r="AQ2493" s="65"/>
      <c r="AR2493" s="65"/>
      <c r="AS2493" s="65"/>
      <c r="AT2493" s="65"/>
      <c r="AU2493" s="65"/>
    </row>
    <row r="2494" spans="3:47">
      <c r="C2494" s="8"/>
      <c r="D2494" s="8"/>
      <c r="AA2494" s="65"/>
      <c r="AB2494" s="65"/>
      <c r="AC2494" s="65"/>
      <c r="AD2494" s="65"/>
      <c r="AE2494" s="65"/>
      <c r="AF2494" s="94"/>
      <c r="AG2494" s="93"/>
      <c r="AN2494" s="65"/>
      <c r="AO2494" s="65"/>
      <c r="AP2494" s="65"/>
      <c r="AQ2494" s="65"/>
      <c r="AR2494" s="65"/>
      <c r="AS2494" s="65"/>
      <c r="AT2494" s="65"/>
      <c r="AU2494" s="65"/>
    </row>
    <row r="2495" spans="3:47">
      <c r="C2495" s="8"/>
      <c r="D2495" s="8"/>
      <c r="AA2495" s="65"/>
      <c r="AB2495" s="65"/>
      <c r="AC2495" s="65"/>
      <c r="AD2495" s="65"/>
      <c r="AE2495" s="65"/>
      <c r="AF2495" s="94"/>
      <c r="AG2495" s="93"/>
      <c r="AN2495" s="65"/>
      <c r="AO2495" s="65"/>
      <c r="AP2495" s="65"/>
      <c r="AQ2495" s="65"/>
      <c r="AR2495" s="65"/>
      <c r="AS2495" s="65"/>
      <c r="AT2495" s="65"/>
      <c r="AU2495" s="65"/>
    </row>
    <row r="2496" spans="3:47">
      <c r="C2496" s="8"/>
      <c r="D2496" s="8"/>
      <c r="AA2496" s="65"/>
      <c r="AB2496" s="65"/>
      <c r="AC2496" s="65"/>
      <c r="AD2496" s="65"/>
      <c r="AE2496" s="65"/>
      <c r="AF2496" s="94"/>
      <c r="AG2496" s="93"/>
      <c r="AN2496" s="65"/>
      <c r="AO2496" s="65"/>
      <c r="AP2496" s="65"/>
      <c r="AQ2496" s="65"/>
      <c r="AR2496" s="65"/>
      <c r="AS2496" s="65"/>
      <c r="AT2496" s="65"/>
      <c r="AU2496" s="65"/>
    </row>
    <row r="2497" spans="3:47">
      <c r="C2497" s="8"/>
      <c r="D2497" s="8"/>
      <c r="AA2497" s="65"/>
      <c r="AB2497" s="65"/>
      <c r="AC2497" s="65"/>
      <c r="AD2497" s="65"/>
      <c r="AE2497" s="65"/>
      <c r="AF2497" s="94"/>
      <c r="AG2497" s="93"/>
      <c r="AN2497" s="65"/>
      <c r="AO2497" s="65"/>
      <c r="AP2497" s="65"/>
      <c r="AQ2497" s="65"/>
      <c r="AR2497" s="65"/>
      <c r="AS2497" s="65"/>
      <c r="AT2497" s="65"/>
      <c r="AU2497" s="65"/>
    </row>
    <row r="2498" spans="3:47">
      <c r="C2498" s="8"/>
      <c r="D2498" s="8"/>
      <c r="AA2498" s="65"/>
      <c r="AB2498" s="65"/>
      <c r="AC2498" s="65"/>
      <c r="AD2498" s="65"/>
      <c r="AE2498" s="65"/>
      <c r="AF2498" s="94"/>
      <c r="AG2498" s="93"/>
      <c r="AN2498" s="65"/>
      <c r="AO2498" s="65"/>
      <c r="AP2498" s="65"/>
      <c r="AQ2498" s="65"/>
      <c r="AR2498" s="65"/>
      <c r="AS2498" s="65"/>
      <c r="AT2498" s="65"/>
      <c r="AU2498" s="65"/>
    </row>
    <row r="2499" spans="3:47">
      <c r="C2499" s="8"/>
      <c r="D2499" s="8"/>
      <c r="AA2499" s="65"/>
      <c r="AB2499" s="65"/>
      <c r="AC2499" s="65"/>
      <c r="AD2499" s="65"/>
      <c r="AE2499" s="65"/>
      <c r="AF2499" s="94"/>
      <c r="AG2499" s="93"/>
      <c r="AN2499" s="65"/>
      <c r="AO2499" s="65"/>
      <c r="AP2499" s="65"/>
      <c r="AQ2499" s="65"/>
      <c r="AR2499" s="65"/>
      <c r="AS2499" s="65"/>
      <c r="AT2499" s="65"/>
      <c r="AU2499" s="65"/>
    </row>
    <row r="2500" spans="3:47">
      <c r="C2500" s="8"/>
      <c r="D2500" s="8"/>
      <c r="AA2500" s="65"/>
      <c r="AB2500" s="65"/>
      <c r="AC2500" s="65"/>
      <c r="AD2500" s="65"/>
      <c r="AE2500" s="65"/>
      <c r="AF2500" s="94"/>
      <c r="AG2500" s="93"/>
      <c r="AN2500" s="65"/>
      <c r="AO2500" s="65"/>
      <c r="AP2500" s="65"/>
      <c r="AQ2500" s="65"/>
      <c r="AR2500" s="65"/>
      <c r="AS2500" s="65"/>
      <c r="AT2500" s="65"/>
      <c r="AU2500" s="65"/>
    </row>
    <row r="2501" spans="3:47">
      <c r="C2501" s="8"/>
      <c r="D2501" s="8"/>
      <c r="AA2501" s="65"/>
      <c r="AB2501" s="65"/>
      <c r="AC2501" s="65"/>
      <c r="AD2501" s="65"/>
      <c r="AE2501" s="65"/>
      <c r="AF2501" s="94"/>
      <c r="AG2501" s="93"/>
      <c r="AN2501" s="65"/>
      <c r="AO2501" s="65"/>
      <c r="AP2501" s="65"/>
      <c r="AQ2501" s="65"/>
      <c r="AR2501" s="65"/>
      <c r="AS2501" s="65"/>
      <c r="AT2501" s="65"/>
      <c r="AU2501" s="65"/>
    </row>
    <row r="2502" spans="3:47">
      <c r="C2502" s="8"/>
      <c r="D2502" s="8"/>
      <c r="AA2502" s="65"/>
      <c r="AB2502" s="65"/>
      <c r="AC2502" s="65"/>
      <c r="AD2502" s="65"/>
      <c r="AE2502" s="65"/>
      <c r="AF2502" s="94"/>
      <c r="AG2502" s="93"/>
      <c r="AN2502" s="65"/>
      <c r="AO2502" s="65"/>
      <c r="AP2502" s="65"/>
      <c r="AQ2502" s="65"/>
      <c r="AR2502" s="65"/>
      <c r="AS2502" s="65"/>
      <c r="AT2502" s="65"/>
      <c r="AU2502" s="65"/>
    </row>
    <row r="2503" spans="3:47">
      <c r="C2503" s="8"/>
      <c r="D2503" s="8"/>
      <c r="AA2503" s="65"/>
      <c r="AB2503" s="65"/>
      <c r="AC2503" s="65"/>
      <c r="AD2503" s="65"/>
      <c r="AE2503" s="65"/>
      <c r="AF2503" s="94"/>
      <c r="AG2503" s="93"/>
      <c r="AN2503" s="65"/>
      <c r="AO2503" s="65"/>
      <c r="AP2503" s="65"/>
      <c r="AQ2503" s="65"/>
      <c r="AR2503" s="65"/>
      <c r="AS2503" s="65"/>
      <c r="AT2503" s="65"/>
      <c r="AU2503" s="65"/>
    </row>
    <row r="2504" spans="3:47">
      <c r="C2504" s="8"/>
      <c r="D2504" s="8"/>
      <c r="AA2504" s="65"/>
      <c r="AB2504" s="65"/>
      <c r="AC2504" s="65"/>
      <c r="AD2504" s="65"/>
      <c r="AE2504" s="65"/>
      <c r="AF2504" s="94"/>
      <c r="AG2504" s="93"/>
      <c r="AN2504" s="65"/>
      <c r="AO2504" s="65"/>
      <c r="AP2504" s="65"/>
      <c r="AQ2504" s="65"/>
      <c r="AR2504" s="65"/>
      <c r="AS2504" s="65"/>
      <c r="AT2504" s="65"/>
      <c r="AU2504" s="65"/>
    </row>
    <row r="2505" spans="3:47">
      <c r="C2505" s="8"/>
      <c r="D2505" s="8"/>
      <c r="AA2505" s="65"/>
      <c r="AB2505" s="65"/>
      <c r="AC2505" s="65"/>
      <c r="AD2505" s="65"/>
      <c r="AE2505" s="65"/>
      <c r="AF2505" s="94"/>
      <c r="AG2505" s="93"/>
      <c r="AN2505" s="65"/>
      <c r="AO2505" s="65"/>
      <c r="AP2505" s="65"/>
      <c r="AQ2505" s="65"/>
      <c r="AR2505" s="65"/>
      <c r="AS2505" s="65"/>
      <c r="AT2505" s="65"/>
      <c r="AU2505" s="65"/>
    </row>
    <row r="2506" spans="3:47">
      <c r="C2506" s="8"/>
      <c r="D2506" s="8"/>
      <c r="AA2506" s="65"/>
      <c r="AB2506" s="65"/>
      <c r="AC2506" s="65"/>
      <c r="AD2506" s="65"/>
      <c r="AE2506" s="65"/>
      <c r="AF2506" s="94"/>
      <c r="AG2506" s="93"/>
      <c r="AN2506" s="65"/>
      <c r="AO2506" s="65"/>
      <c r="AP2506" s="65"/>
      <c r="AQ2506" s="65"/>
      <c r="AR2506" s="65"/>
      <c r="AS2506" s="65"/>
      <c r="AT2506" s="65"/>
      <c r="AU2506" s="65"/>
    </row>
    <row r="2507" spans="3:47">
      <c r="C2507" s="8"/>
      <c r="D2507" s="8"/>
      <c r="AA2507" s="65"/>
      <c r="AB2507" s="65"/>
      <c r="AC2507" s="65"/>
      <c r="AD2507" s="65"/>
      <c r="AE2507" s="65"/>
      <c r="AF2507" s="94"/>
      <c r="AG2507" s="93"/>
      <c r="AN2507" s="65"/>
      <c r="AO2507" s="65"/>
      <c r="AP2507" s="65"/>
      <c r="AQ2507" s="65"/>
      <c r="AR2507" s="65"/>
      <c r="AS2507" s="65"/>
      <c r="AT2507" s="65"/>
      <c r="AU2507" s="65"/>
    </row>
    <row r="2508" spans="3:47">
      <c r="C2508" s="8"/>
      <c r="D2508" s="8"/>
      <c r="AA2508" s="65"/>
      <c r="AB2508" s="65"/>
      <c r="AC2508" s="65"/>
      <c r="AD2508" s="65"/>
      <c r="AE2508" s="65"/>
      <c r="AF2508" s="94"/>
      <c r="AG2508" s="93"/>
      <c r="AN2508" s="65"/>
      <c r="AO2508" s="65"/>
      <c r="AP2508" s="65"/>
      <c r="AQ2508" s="65"/>
      <c r="AR2508" s="65"/>
      <c r="AS2508" s="65"/>
      <c r="AT2508" s="65"/>
      <c r="AU2508" s="65"/>
    </row>
    <row r="2509" spans="3:47">
      <c r="C2509" s="8"/>
      <c r="D2509" s="8"/>
      <c r="AA2509" s="65"/>
      <c r="AB2509" s="65"/>
      <c r="AC2509" s="65"/>
      <c r="AD2509" s="65"/>
      <c r="AE2509" s="65"/>
      <c r="AF2509" s="94"/>
      <c r="AG2509" s="93"/>
      <c r="AN2509" s="65"/>
      <c r="AO2509" s="65"/>
      <c r="AP2509" s="65"/>
      <c r="AQ2509" s="65"/>
      <c r="AR2509" s="65"/>
      <c r="AS2509" s="65"/>
      <c r="AT2509" s="65"/>
      <c r="AU2509" s="65"/>
    </row>
    <row r="2510" spans="3:47">
      <c r="C2510" s="8"/>
      <c r="D2510" s="8"/>
      <c r="AA2510" s="65"/>
      <c r="AB2510" s="65"/>
      <c r="AC2510" s="65"/>
      <c r="AD2510" s="65"/>
      <c r="AE2510" s="65"/>
      <c r="AF2510" s="94"/>
      <c r="AG2510" s="93"/>
      <c r="AN2510" s="65"/>
      <c r="AO2510" s="65"/>
      <c r="AP2510" s="65"/>
      <c r="AQ2510" s="65"/>
      <c r="AR2510" s="65"/>
      <c r="AS2510" s="65"/>
      <c r="AT2510" s="65"/>
      <c r="AU2510" s="65"/>
    </row>
    <row r="2511" spans="3:47">
      <c r="C2511" s="8"/>
      <c r="D2511" s="8"/>
      <c r="AA2511" s="65"/>
      <c r="AB2511" s="65"/>
      <c r="AC2511" s="65"/>
      <c r="AD2511" s="65"/>
      <c r="AE2511" s="65"/>
      <c r="AF2511" s="94"/>
      <c r="AG2511" s="93"/>
      <c r="AN2511" s="65"/>
      <c r="AO2511" s="65"/>
      <c r="AP2511" s="65"/>
      <c r="AQ2511" s="65"/>
      <c r="AR2511" s="65"/>
      <c r="AS2511" s="65"/>
      <c r="AT2511" s="65"/>
      <c r="AU2511" s="65"/>
    </row>
    <row r="2512" spans="3:47">
      <c r="C2512" s="8"/>
      <c r="D2512" s="8"/>
      <c r="AA2512" s="65"/>
      <c r="AB2512" s="65"/>
      <c r="AC2512" s="65"/>
      <c r="AD2512" s="65"/>
      <c r="AE2512" s="65"/>
      <c r="AF2512" s="94"/>
      <c r="AG2512" s="93"/>
      <c r="AN2512" s="65"/>
      <c r="AO2512" s="65"/>
      <c r="AP2512" s="65"/>
      <c r="AQ2512" s="65"/>
      <c r="AR2512" s="65"/>
      <c r="AS2512" s="65"/>
      <c r="AT2512" s="65"/>
      <c r="AU2512" s="65"/>
    </row>
    <row r="2513" spans="3:47">
      <c r="C2513" s="8"/>
      <c r="D2513" s="8"/>
      <c r="AA2513" s="65"/>
      <c r="AB2513" s="65"/>
      <c r="AC2513" s="65"/>
      <c r="AD2513" s="65"/>
      <c r="AE2513" s="65"/>
      <c r="AF2513" s="94"/>
      <c r="AG2513" s="93"/>
      <c r="AN2513" s="65"/>
      <c r="AO2513" s="65"/>
      <c r="AP2513" s="65"/>
      <c r="AQ2513" s="65"/>
      <c r="AR2513" s="65"/>
      <c r="AS2513" s="65"/>
      <c r="AT2513" s="65"/>
      <c r="AU2513" s="65"/>
    </row>
    <row r="2514" spans="3:47">
      <c r="C2514" s="8"/>
      <c r="D2514" s="8"/>
      <c r="AA2514" s="65"/>
      <c r="AB2514" s="65"/>
      <c r="AC2514" s="65"/>
      <c r="AD2514" s="65"/>
      <c r="AE2514" s="65"/>
      <c r="AF2514" s="94"/>
      <c r="AG2514" s="93"/>
      <c r="AN2514" s="65"/>
      <c r="AO2514" s="65"/>
      <c r="AP2514" s="65"/>
      <c r="AQ2514" s="65"/>
      <c r="AR2514" s="65"/>
      <c r="AS2514" s="65"/>
      <c r="AT2514" s="65"/>
      <c r="AU2514" s="65"/>
    </row>
    <row r="2515" spans="3:47">
      <c r="C2515" s="8"/>
      <c r="D2515" s="8"/>
      <c r="AA2515" s="65"/>
      <c r="AB2515" s="65"/>
      <c r="AC2515" s="65"/>
      <c r="AD2515" s="65"/>
      <c r="AE2515" s="65"/>
      <c r="AF2515" s="94"/>
      <c r="AG2515" s="93"/>
      <c r="AN2515" s="65"/>
      <c r="AO2515" s="65"/>
      <c r="AP2515" s="65"/>
      <c r="AQ2515" s="65"/>
      <c r="AR2515" s="65"/>
      <c r="AS2515" s="65"/>
      <c r="AT2515" s="65"/>
      <c r="AU2515" s="65"/>
    </row>
    <row r="2516" spans="3:47">
      <c r="C2516" s="8"/>
      <c r="D2516" s="8"/>
      <c r="AA2516" s="65"/>
      <c r="AB2516" s="65"/>
      <c r="AC2516" s="65"/>
      <c r="AD2516" s="65"/>
      <c r="AE2516" s="65"/>
      <c r="AF2516" s="94"/>
      <c r="AG2516" s="93"/>
      <c r="AN2516" s="65"/>
      <c r="AO2516" s="65"/>
      <c r="AP2516" s="65"/>
      <c r="AQ2516" s="65"/>
      <c r="AR2516" s="65"/>
      <c r="AS2516" s="65"/>
      <c r="AT2516" s="65"/>
      <c r="AU2516" s="65"/>
    </row>
    <row r="2517" spans="3:47">
      <c r="C2517" s="8"/>
      <c r="D2517" s="8"/>
      <c r="AA2517" s="65"/>
      <c r="AB2517" s="65"/>
      <c r="AC2517" s="65"/>
      <c r="AD2517" s="65"/>
      <c r="AE2517" s="65"/>
      <c r="AF2517" s="94"/>
      <c r="AG2517" s="93"/>
      <c r="AN2517" s="65"/>
      <c r="AO2517" s="65"/>
      <c r="AP2517" s="65"/>
      <c r="AQ2517" s="65"/>
      <c r="AR2517" s="65"/>
      <c r="AS2517" s="65"/>
      <c r="AT2517" s="65"/>
      <c r="AU2517" s="65"/>
    </row>
    <row r="2518" spans="3:47">
      <c r="C2518" s="8"/>
      <c r="D2518" s="8"/>
      <c r="AA2518" s="65"/>
      <c r="AB2518" s="65"/>
      <c r="AC2518" s="65"/>
      <c r="AD2518" s="65"/>
      <c r="AE2518" s="65"/>
      <c r="AF2518" s="94"/>
      <c r="AG2518" s="93"/>
      <c r="AN2518" s="65"/>
      <c r="AO2518" s="65"/>
      <c r="AP2518" s="65"/>
      <c r="AQ2518" s="65"/>
      <c r="AR2518" s="65"/>
      <c r="AS2518" s="65"/>
      <c r="AT2518" s="65"/>
      <c r="AU2518" s="65"/>
    </row>
    <row r="2519" spans="3:47">
      <c r="C2519" s="8"/>
      <c r="D2519" s="8"/>
      <c r="AA2519" s="65"/>
      <c r="AB2519" s="65"/>
      <c r="AC2519" s="65"/>
      <c r="AD2519" s="65"/>
      <c r="AE2519" s="65"/>
      <c r="AF2519" s="94"/>
      <c r="AG2519" s="93"/>
      <c r="AN2519" s="65"/>
      <c r="AO2519" s="65"/>
      <c r="AP2519" s="65"/>
      <c r="AQ2519" s="65"/>
      <c r="AR2519" s="65"/>
      <c r="AS2519" s="65"/>
      <c r="AT2519" s="65"/>
      <c r="AU2519" s="65"/>
    </row>
    <row r="2520" spans="3:47">
      <c r="C2520" s="8"/>
      <c r="D2520" s="8"/>
      <c r="AA2520" s="65"/>
      <c r="AB2520" s="65"/>
      <c r="AC2520" s="65"/>
      <c r="AD2520" s="65"/>
      <c r="AE2520" s="65"/>
      <c r="AF2520" s="94"/>
      <c r="AG2520" s="93"/>
      <c r="AN2520" s="65"/>
      <c r="AO2520" s="65"/>
      <c r="AP2520" s="65"/>
      <c r="AQ2520" s="65"/>
      <c r="AR2520" s="65"/>
      <c r="AS2520" s="65"/>
      <c r="AT2520" s="65"/>
      <c r="AU2520" s="65"/>
    </row>
    <row r="2521" spans="3:47">
      <c r="C2521" s="8"/>
      <c r="D2521" s="8"/>
      <c r="AA2521" s="65"/>
      <c r="AB2521" s="65"/>
      <c r="AC2521" s="65"/>
      <c r="AD2521" s="65"/>
      <c r="AE2521" s="65"/>
      <c r="AF2521" s="94"/>
      <c r="AG2521" s="93"/>
      <c r="AN2521" s="65"/>
      <c r="AO2521" s="65"/>
      <c r="AP2521" s="65"/>
      <c r="AQ2521" s="65"/>
      <c r="AR2521" s="65"/>
      <c r="AS2521" s="65"/>
      <c r="AT2521" s="65"/>
      <c r="AU2521" s="65"/>
    </row>
    <row r="2522" spans="3:47">
      <c r="C2522" s="8"/>
      <c r="D2522" s="8"/>
      <c r="AA2522" s="65"/>
      <c r="AB2522" s="65"/>
      <c r="AC2522" s="65"/>
      <c r="AD2522" s="65"/>
      <c r="AE2522" s="65"/>
      <c r="AF2522" s="94"/>
      <c r="AG2522" s="93"/>
      <c r="AN2522" s="65"/>
      <c r="AO2522" s="65"/>
      <c r="AP2522" s="65"/>
      <c r="AQ2522" s="65"/>
      <c r="AR2522" s="65"/>
      <c r="AS2522" s="65"/>
      <c r="AT2522" s="65"/>
      <c r="AU2522" s="65"/>
    </row>
    <row r="2523" spans="3:47">
      <c r="C2523" s="8"/>
      <c r="D2523" s="8"/>
      <c r="AA2523" s="65"/>
      <c r="AB2523" s="65"/>
      <c r="AC2523" s="65"/>
      <c r="AD2523" s="65"/>
      <c r="AE2523" s="65"/>
      <c r="AF2523" s="94"/>
      <c r="AG2523" s="93"/>
      <c r="AN2523" s="65"/>
      <c r="AO2523" s="65"/>
      <c r="AP2523" s="65"/>
      <c r="AQ2523" s="65"/>
      <c r="AR2523" s="65"/>
      <c r="AS2523" s="65"/>
      <c r="AT2523" s="65"/>
      <c r="AU2523" s="65"/>
    </row>
    <row r="2524" spans="3:47">
      <c r="C2524" s="8"/>
      <c r="D2524" s="8"/>
      <c r="AA2524" s="65"/>
      <c r="AB2524" s="65"/>
      <c r="AC2524" s="65"/>
      <c r="AD2524" s="65"/>
      <c r="AE2524" s="65"/>
      <c r="AF2524" s="94"/>
      <c r="AG2524" s="93"/>
      <c r="AN2524" s="65"/>
      <c r="AO2524" s="65"/>
      <c r="AP2524" s="65"/>
      <c r="AQ2524" s="65"/>
      <c r="AR2524" s="65"/>
      <c r="AS2524" s="65"/>
      <c r="AT2524" s="65"/>
      <c r="AU2524" s="65"/>
    </row>
    <row r="2525" spans="3:47">
      <c r="C2525" s="8"/>
      <c r="D2525" s="8"/>
      <c r="AA2525" s="65"/>
      <c r="AB2525" s="65"/>
      <c r="AC2525" s="65"/>
      <c r="AD2525" s="65"/>
      <c r="AE2525" s="65"/>
      <c r="AF2525" s="94"/>
      <c r="AG2525" s="93"/>
      <c r="AN2525" s="65"/>
      <c r="AO2525" s="65"/>
      <c r="AP2525" s="65"/>
      <c r="AQ2525" s="65"/>
      <c r="AR2525" s="65"/>
      <c r="AS2525" s="65"/>
      <c r="AT2525" s="65"/>
      <c r="AU2525" s="65"/>
    </row>
    <row r="2526" spans="3:47">
      <c r="C2526" s="8"/>
      <c r="D2526" s="8"/>
      <c r="AA2526" s="65"/>
      <c r="AB2526" s="65"/>
      <c r="AC2526" s="65"/>
      <c r="AD2526" s="65"/>
      <c r="AE2526" s="65"/>
      <c r="AF2526" s="94"/>
      <c r="AG2526" s="93"/>
      <c r="AN2526" s="65"/>
      <c r="AO2526" s="65"/>
      <c r="AP2526" s="65"/>
      <c r="AQ2526" s="65"/>
      <c r="AR2526" s="65"/>
      <c r="AS2526" s="65"/>
      <c r="AT2526" s="65"/>
      <c r="AU2526" s="65"/>
    </row>
    <row r="2527" spans="3:47">
      <c r="C2527" s="8"/>
      <c r="D2527" s="8"/>
      <c r="AA2527" s="65"/>
      <c r="AB2527" s="65"/>
      <c r="AC2527" s="65"/>
      <c r="AD2527" s="65"/>
      <c r="AE2527" s="65"/>
      <c r="AF2527" s="94"/>
      <c r="AG2527" s="93"/>
      <c r="AN2527" s="65"/>
      <c r="AO2527" s="65"/>
      <c r="AP2527" s="65"/>
      <c r="AQ2527" s="65"/>
      <c r="AR2527" s="65"/>
      <c r="AS2527" s="65"/>
      <c r="AT2527" s="65"/>
      <c r="AU2527" s="65"/>
    </row>
    <row r="2528" spans="3:47">
      <c r="C2528" s="8"/>
      <c r="D2528" s="8"/>
      <c r="AA2528" s="65"/>
      <c r="AB2528" s="65"/>
      <c r="AC2528" s="65"/>
      <c r="AD2528" s="65"/>
      <c r="AE2528" s="65"/>
      <c r="AF2528" s="94"/>
      <c r="AG2528" s="93"/>
      <c r="AN2528" s="65"/>
      <c r="AO2528" s="65"/>
      <c r="AP2528" s="65"/>
      <c r="AQ2528" s="65"/>
      <c r="AR2528" s="65"/>
      <c r="AS2528" s="65"/>
      <c r="AT2528" s="65"/>
      <c r="AU2528" s="65"/>
    </row>
    <row r="2529" spans="3:47">
      <c r="C2529" s="8"/>
      <c r="D2529" s="8"/>
      <c r="AA2529" s="65"/>
      <c r="AB2529" s="65"/>
      <c r="AC2529" s="65"/>
      <c r="AD2529" s="65"/>
      <c r="AE2529" s="65"/>
      <c r="AF2529" s="94"/>
      <c r="AG2529" s="93"/>
      <c r="AN2529" s="65"/>
      <c r="AO2529" s="65"/>
      <c r="AP2529" s="65"/>
      <c r="AQ2529" s="65"/>
      <c r="AR2529" s="65"/>
      <c r="AS2529" s="65"/>
      <c r="AT2529" s="65"/>
      <c r="AU2529" s="65"/>
    </row>
    <row r="2530" spans="3:47">
      <c r="C2530" s="8"/>
      <c r="D2530" s="8"/>
      <c r="AA2530" s="65"/>
      <c r="AB2530" s="65"/>
      <c r="AC2530" s="65"/>
      <c r="AD2530" s="65"/>
      <c r="AE2530" s="65"/>
      <c r="AF2530" s="94"/>
      <c r="AG2530" s="93"/>
      <c r="AN2530" s="65"/>
      <c r="AO2530" s="65"/>
      <c r="AP2530" s="65"/>
      <c r="AQ2530" s="65"/>
      <c r="AR2530" s="65"/>
      <c r="AS2530" s="65"/>
      <c r="AT2530" s="65"/>
      <c r="AU2530" s="65"/>
    </row>
    <row r="2531" spans="3:47">
      <c r="C2531" s="8"/>
      <c r="D2531" s="8"/>
      <c r="AA2531" s="65"/>
      <c r="AB2531" s="65"/>
      <c r="AC2531" s="65"/>
      <c r="AD2531" s="65"/>
      <c r="AE2531" s="65"/>
      <c r="AF2531" s="94"/>
      <c r="AG2531" s="93"/>
      <c r="AN2531" s="65"/>
      <c r="AO2531" s="65"/>
      <c r="AP2531" s="65"/>
      <c r="AQ2531" s="65"/>
      <c r="AR2531" s="65"/>
      <c r="AS2531" s="65"/>
      <c r="AT2531" s="65"/>
      <c r="AU2531" s="65"/>
    </row>
    <row r="2532" spans="3:47">
      <c r="C2532" s="8"/>
      <c r="D2532" s="8"/>
      <c r="AA2532" s="65"/>
      <c r="AB2532" s="65"/>
      <c r="AC2532" s="65"/>
      <c r="AD2532" s="65"/>
      <c r="AE2532" s="65"/>
      <c r="AF2532" s="94"/>
      <c r="AG2532" s="93"/>
      <c r="AN2532" s="65"/>
      <c r="AO2532" s="65"/>
      <c r="AP2532" s="65"/>
      <c r="AQ2532" s="65"/>
      <c r="AR2532" s="65"/>
      <c r="AS2532" s="65"/>
      <c r="AT2532" s="65"/>
      <c r="AU2532" s="65"/>
    </row>
    <row r="2533" spans="3:47">
      <c r="C2533" s="8"/>
      <c r="D2533" s="8"/>
      <c r="AA2533" s="65"/>
      <c r="AB2533" s="65"/>
      <c r="AC2533" s="65"/>
      <c r="AD2533" s="65"/>
      <c r="AE2533" s="65"/>
      <c r="AF2533" s="94"/>
      <c r="AG2533" s="93"/>
      <c r="AN2533" s="65"/>
      <c r="AO2533" s="65"/>
      <c r="AP2533" s="65"/>
      <c r="AQ2533" s="65"/>
      <c r="AR2533" s="65"/>
      <c r="AS2533" s="65"/>
      <c r="AT2533" s="65"/>
      <c r="AU2533" s="65"/>
    </row>
    <row r="2534" spans="3:47">
      <c r="C2534" s="8"/>
      <c r="D2534" s="8"/>
      <c r="AA2534" s="65"/>
      <c r="AB2534" s="65"/>
      <c r="AC2534" s="65"/>
      <c r="AD2534" s="65"/>
      <c r="AE2534" s="65"/>
      <c r="AF2534" s="94"/>
      <c r="AG2534" s="93"/>
      <c r="AN2534" s="65"/>
      <c r="AO2534" s="65"/>
      <c r="AP2534" s="65"/>
      <c r="AQ2534" s="65"/>
      <c r="AR2534" s="65"/>
      <c r="AS2534" s="65"/>
      <c r="AT2534" s="65"/>
      <c r="AU2534" s="65"/>
    </row>
    <row r="2535" spans="3:47">
      <c r="C2535" s="8"/>
      <c r="D2535" s="8"/>
      <c r="AA2535" s="65"/>
      <c r="AB2535" s="65"/>
      <c r="AC2535" s="65"/>
      <c r="AD2535" s="65"/>
      <c r="AE2535" s="65"/>
      <c r="AF2535" s="94"/>
      <c r="AG2535" s="93"/>
      <c r="AN2535" s="65"/>
      <c r="AO2535" s="65"/>
      <c r="AP2535" s="65"/>
      <c r="AQ2535" s="65"/>
      <c r="AR2535" s="65"/>
      <c r="AS2535" s="65"/>
      <c r="AT2535" s="65"/>
      <c r="AU2535" s="65"/>
    </row>
    <row r="2536" spans="3:47">
      <c r="C2536" s="8"/>
      <c r="D2536" s="8"/>
      <c r="AA2536" s="65"/>
      <c r="AB2536" s="65"/>
      <c r="AC2536" s="65"/>
      <c r="AD2536" s="65"/>
      <c r="AE2536" s="65"/>
      <c r="AF2536" s="94"/>
      <c r="AG2536" s="93"/>
      <c r="AN2536" s="65"/>
      <c r="AO2536" s="65"/>
      <c r="AP2536" s="65"/>
      <c r="AQ2536" s="65"/>
      <c r="AR2536" s="65"/>
      <c r="AS2536" s="65"/>
      <c r="AT2536" s="65"/>
      <c r="AU2536" s="65"/>
    </row>
    <row r="2537" spans="3:47">
      <c r="C2537" s="8"/>
      <c r="D2537" s="8"/>
      <c r="AA2537" s="65"/>
      <c r="AB2537" s="65"/>
      <c r="AC2537" s="65"/>
      <c r="AD2537" s="65"/>
      <c r="AE2537" s="65"/>
      <c r="AF2537" s="94"/>
      <c r="AG2537" s="93"/>
      <c r="AN2537" s="65"/>
      <c r="AO2537" s="65"/>
      <c r="AP2537" s="65"/>
      <c r="AQ2537" s="65"/>
      <c r="AR2537" s="65"/>
      <c r="AS2537" s="65"/>
      <c r="AT2537" s="65"/>
      <c r="AU2537" s="65"/>
    </row>
    <row r="2538" spans="3:47">
      <c r="C2538" s="8"/>
      <c r="D2538" s="8"/>
      <c r="AA2538" s="65"/>
      <c r="AB2538" s="65"/>
      <c r="AC2538" s="65"/>
      <c r="AD2538" s="65"/>
      <c r="AE2538" s="65"/>
      <c r="AF2538" s="94"/>
      <c r="AG2538" s="93"/>
      <c r="AN2538" s="65"/>
      <c r="AO2538" s="65"/>
      <c r="AP2538" s="65"/>
      <c r="AQ2538" s="65"/>
      <c r="AR2538" s="65"/>
      <c r="AS2538" s="65"/>
      <c r="AT2538" s="65"/>
      <c r="AU2538" s="65"/>
    </row>
    <row r="2539" spans="3:47">
      <c r="C2539" s="8"/>
      <c r="D2539" s="8"/>
      <c r="AA2539" s="65"/>
      <c r="AB2539" s="65"/>
      <c r="AC2539" s="65"/>
      <c r="AD2539" s="65"/>
      <c r="AE2539" s="65"/>
      <c r="AF2539" s="94"/>
      <c r="AG2539" s="93"/>
      <c r="AN2539" s="65"/>
      <c r="AO2539" s="65"/>
      <c r="AP2539" s="65"/>
      <c r="AQ2539" s="65"/>
      <c r="AR2539" s="65"/>
      <c r="AS2539" s="65"/>
      <c r="AT2539" s="65"/>
      <c r="AU2539" s="65"/>
    </row>
    <row r="2540" spans="3:47">
      <c r="C2540" s="8"/>
      <c r="D2540" s="8"/>
      <c r="AA2540" s="65"/>
      <c r="AB2540" s="65"/>
      <c r="AC2540" s="65"/>
      <c r="AD2540" s="65"/>
      <c r="AE2540" s="65"/>
      <c r="AF2540" s="94"/>
      <c r="AG2540" s="93"/>
      <c r="AN2540" s="65"/>
      <c r="AO2540" s="65"/>
      <c r="AP2540" s="65"/>
      <c r="AQ2540" s="65"/>
      <c r="AR2540" s="65"/>
      <c r="AS2540" s="65"/>
      <c r="AT2540" s="65"/>
      <c r="AU2540" s="65"/>
    </row>
    <row r="2541" spans="3:47">
      <c r="C2541" s="8"/>
      <c r="D2541" s="8"/>
    </row>
    <row r="2542" spans="3:47">
      <c r="C2542" s="8"/>
      <c r="D2542" s="8"/>
    </row>
    <row r="2543" spans="3:47">
      <c r="C2543" s="8"/>
      <c r="D2543" s="8"/>
    </row>
    <row r="2544" spans="3:47">
      <c r="C2544" s="8"/>
      <c r="D2544" s="8"/>
    </row>
    <row r="2545" spans="3:4">
      <c r="C2545" s="8"/>
      <c r="D2545" s="8"/>
    </row>
    <row r="2546" spans="3:4">
      <c r="C2546" s="8"/>
      <c r="D2546" s="8"/>
    </row>
    <row r="2547" spans="3:4">
      <c r="C2547" s="8"/>
      <c r="D2547" s="8"/>
    </row>
    <row r="2548" spans="3:4">
      <c r="C2548" s="8"/>
      <c r="D2548" s="8"/>
    </row>
    <row r="2549" spans="3:4">
      <c r="C2549" s="8"/>
      <c r="D2549" s="8"/>
    </row>
    <row r="2550" spans="3:4">
      <c r="C2550" s="8"/>
      <c r="D2550" s="8"/>
    </row>
    <row r="2551" spans="3:4">
      <c r="C2551" s="8"/>
      <c r="D2551" s="8"/>
    </row>
    <row r="2552" spans="3:4">
      <c r="C2552" s="8"/>
      <c r="D2552" s="8"/>
    </row>
    <row r="2553" spans="3:4">
      <c r="C2553" s="8"/>
      <c r="D2553" s="8"/>
    </row>
    <row r="2554" spans="3:4">
      <c r="C2554" s="8"/>
      <c r="D2554" s="8"/>
    </row>
    <row r="2555" spans="3:4">
      <c r="C2555" s="8"/>
      <c r="D2555" s="8"/>
    </row>
    <row r="2556" spans="3:4">
      <c r="C2556" s="8"/>
      <c r="D2556" s="8"/>
    </row>
    <row r="2557" spans="3:4">
      <c r="C2557" s="8"/>
      <c r="D2557" s="8"/>
    </row>
    <row r="2558" spans="3:4">
      <c r="C2558" s="8"/>
      <c r="D2558" s="8"/>
    </row>
    <row r="2559" spans="3:4">
      <c r="C2559" s="8"/>
      <c r="D2559" s="8"/>
    </row>
    <row r="2560" spans="3:4">
      <c r="C2560" s="8"/>
      <c r="D2560" s="8"/>
    </row>
    <row r="2561" spans="3:4">
      <c r="C2561" s="8"/>
      <c r="D2561" s="8"/>
    </row>
    <row r="2562" spans="3:4">
      <c r="C2562" s="8"/>
      <c r="D2562" s="8"/>
    </row>
    <row r="2563" spans="3:4">
      <c r="C2563" s="8"/>
      <c r="D2563" s="8"/>
    </row>
    <row r="2564" spans="3:4">
      <c r="C2564" s="8"/>
      <c r="D2564" s="8"/>
    </row>
    <row r="2565" spans="3:4">
      <c r="C2565" s="8"/>
      <c r="D2565" s="8"/>
    </row>
    <row r="2566" spans="3:4">
      <c r="C2566" s="8"/>
      <c r="D2566" s="8"/>
    </row>
    <row r="2567" spans="3:4">
      <c r="C2567" s="8"/>
      <c r="D2567" s="8"/>
    </row>
    <row r="2568" spans="3:4">
      <c r="C2568" s="8"/>
      <c r="D2568" s="8"/>
    </row>
    <row r="2569" spans="3:4">
      <c r="C2569" s="8"/>
      <c r="D2569" s="8"/>
    </row>
    <row r="2570" spans="3:4">
      <c r="C2570" s="8"/>
      <c r="D2570" s="8"/>
    </row>
    <row r="2571" spans="3:4">
      <c r="C2571" s="8"/>
      <c r="D2571" s="8"/>
    </row>
    <row r="2572" spans="3:4">
      <c r="C2572" s="8"/>
      <c r="D2572" s="8"/>
    </row>
    <row r="2573" spans="3:4">
      <c r="C2573" s="8"/>
      <c r="D2573" s="8"/>
    </row>
    <row r="2574" spans="3:4">
      <c r="C2574" s="8"/>
      <c r="D2574" s="8"/>
    </row>
    <row r="2575" spans="3:4">
      <c r="C2575" s="8"/>
      <c r="D2575" s="8"/>
    </row>
    <row r="2576" spans="3:4">
      <c r="C2576" s="8"/>
      <c r="D2576" s="8"/>
    </row>
    <row r="2577" spans="3:4">
      <c r="C2577" s="8"/>
      <c r="D2577" s="8"/>
    </row>
    <row r="2578" spans="3:4">
      <c r="C2578" s="8"/>
      <c r="D2578" s="8"/>
    </row>
    <row r="2579" spans="3:4">
      <c r="C2579" s="8"/>
      <c r="D2579" s="8"/>
    </row>
    <row r="2580" spans="3:4">
      <c r="C2580" s="8"/>
      <c r="D2580" s="8"/>
    </row>
    <row r="2581" spans="3:4">
      <c r="C2581" s="8"/>
      <c r="D2581" s="8"/>
    </row>
    <row r="2582" spans="3:4">
      <c r="C2582" s="8"/>
      <c r="D2582" s="8"/>
    </row>
    <row r="2583" spans="3:4">
      <c r="C2583" s="8"/>
      <c r="D2583" s="8"/>
    </row>
    <row r="2584" spans="3:4">
      <c r="C2584" s="8"/>
      <c r="D2584" s="8"/>
    </row>
    <row r="2585" spans="3:4">
      <c r="C2585" s="8"/>
      <c r="D2585" s="8"/>
    </row>
    <row r="2586" spans="3:4">
      <c r="C2586" s="8"/>
      <c r="D2586" s="8"/>
    </row>
    <row r="2587" spans="3:4">
      <c r="C2587" s="8"/>
      <c r="D2587" s="8"/>
    </row>
    <row r="2588" spans="3:4">
      <c r="C2588" s="8"/>
      <c r="D2588" s="8"/>
    </row>
    <row r="2589" spans="3:4">
      <c r="C2589" s="8"/>
      <c r="D2589" s="8"/>
    </row>
    <row r="2590" spans="3:4">
      <c r="C2590" s="8"/>
      <c r="D2590" s="8"/>
    </row>
    <row r="2591" spans="3:4">
      <c r="C2591" s="8"/>
      <c r="D2591" s="8"/>
    </row>
    <row r="2592" spans="3:4">
      <c r="C2592" s="8"/>
      <c r="D2592" s="8"/>
    </row>
    <row r="2593" spans="3:4">
      <c r="C2593" s="8"/>
      <c r="D2593" s="8"/>
    </row>
    <row r="2594" spans="3:4">
      <c r="C2594" s="8"/>
      <c r="D2594" s="8"/>
    </row>
    <row r="2595" spans="3:4">
      <c r="C2595" s="8"/>
      <c r="D2595" s="8"/>
    </row>
    <row r="2596" spans="3:4">
      <c r="C2596" s="8"/>
      <c r="D2596" s="8"/>
    </row>
    <row r="2597" spans="3:4">
      <c r="C2597" s="8"/>
      <c r="D2597" s="8"/>
    </row>
    <row r="2598" spans="3:4">
      <c r="C2598" s="8"/>
      <c r="D2598" s="8"/>
    </row>
    <row r="2599" spans="3:4">
      <c r="C2599" s="8"/>
      <c r="D2599" s="8"/>
    </row>
    <row r="2600" spans="3:4">
      <c r="C2600" s="8"/>
      <c r="D2600" s="8"/>
    </row>
    <row r="2601" spans="3:4">
      <c r="C2601" s="8"/>
      <c r="D2601" s="8"/>
    </row>
    <row r="2602" spans="3:4">
      <c r="C2602" s="8"/>
      <c r="D2602" s="8"/>
    </row>
    <row r="2603" spans="3:4">
      <c r="C2603" s="8"/>
      <c r="D2603" s="8"/>
    </row>
    <row r="2604" spans="3:4">
      <c r="C2604" s="8"/>
      <c r="D2604" s="8"/>
    </row>
    <row r="2605" spans="3:4">
      <c r="C2605" s="8"/>
      <c r="D2605" s="8"/>
    </row>
    <row r="2606" spans="3:4">
      <c r="C2606" s="8"/>
      <c r="D2606" s="8"/>
    </row>
    <row r="2607" spans="3:4">
      <c r="C2607" s="8"/>
      <c r="D2607" s="8"/>
    </row>
    <row r="2608" spans="3:4">
      <c r="C2608" s="8"/>
      <c r="D2608" s="8"/>
    </row>
    <row r="2609" spans="3:4">
      <c r="C2609" s="8"/>
      <c r="D2609" s="8"/>
    </row>
    <row r="2610" spans="3:4">
      <c r="C2610" s="8"/>
      <c r="D2610" s="8"/>
    </row>
    <row r="2611" spans="3:4">
      <c r="C2611" s="8"/>
      <c r="D2611" s="8"/>
    </row>
    <row r="2612" spans="3:4">
      <c r="C2612" s="8"/>
      <c r="D2612" s="8"/>
    </row>
    <row r="2613" spans="3:4">
      <c r="C2613" s="8"/>
      <c r="D2613" s="8"/>
    </row>
    <row r="2614" spans="3:4">
      <c r="C2614" s="8"/>
      <c r="D2614" s="8"/>
    </row>
    <row r="2615" spans="3:4">
      <c r="C2615" s="8"/>
      <c r="D2615" s="8"/>
    </row>
    <row r="2616" spans="3:4">
      <c r="C2616" s="8"/>
      <c r="D2616" s="8"/>
    </row>
    <row r="2617" spans="3:4">
      <c r="C2617" s="8"/>
      <c r="D2617" s="8"/>
    </row>
    <row r="2618" spans="3:4">
      <c r="C2618" s="8"/>
      <c r="D2618" s="8"/>
    </row>
    <row r="2619" spans="3:4">
      <c r="C2619" s="8"/>
      <c r="D2619" s="8"/>
    </row>
    <row r="2620" spans="3:4">
      <c r="C2620" s="8"/>
      <c r="D2620" s="8"/>
    </row>
    <row r="2621" spans="3:4">
      <c r="C2621" s="8"/>
      <c r="D2621" s="8"/>
    </row>
    <row r="2622" spans="3:4">
      <c r="C2622" s="8"/>
      <c r="D2622" s="8"/>
    </row>
    <row r="2623" spans="3:4">
      <c r="C2623" s="8"/>
      <c r="D2623" s="8"/>
    </row>
    <row r="2624" spans="3:4">
      <c r="C2624" s="8"/>
      <c r="D2624" s="8"/>
    </row>
    <row r="2625" spans="3:4">
      <c r="C2625" s="8"/>
      <c r="D2625" s="8"/>
    </row>
    <row r="2626" spans="3:4">
      <c r="C2626" s="8"/>
      <c r="D2626" s="8"/>
    </row>
    <row r="2627" spans="3:4">
      <c r="C2627" s="8"/>
      <c r="D2627" s="8"/>
    </row>
    <row r="2628" spans="3:4">
      <c r="C2628" s="8"/>
      <c r="D2628" s="8"/>
    </row>
    <row r="2629" spans="3:4">
      <c r="C2629" s="8"/>
      <c r="D2629" s="8"/>
    </row>
    <row r="2630" spans="3:4">
      <c r="C2630" s="8"/>
      <c r="D2630" s="8"/>
    </row>
    <row r="2631" spans="3:4">
      <c r="C2631" s="8"/>
      <c r="D2631" s="8"/>
    </row>
    <row r="2632" spans="3:4">
      <c r="C2632" s="8"/>
      <c r="D2632" s="8"/>
    </row>
    <row r="2633" spans="3:4">
      <c r="C2633" s="8"/>
      <c r="D2633" s="8"/>
    </row>
    <row r="2634" spans="3:4">
      <c r="C2634" s="8"/>
      <c r="D2634" s="8"/>
    </row>
    <row r="2635" spans="3:4">
      <c r="C2635" s="8"/>
      <c r="D2635" s="8"/>
    </row>
    <row r="2636" spans="3:4">
      <c r="C2636" s="8"/>
      <c r="D2636" s="8"/>
    </row>
    <row r="2637" spans="3:4">
      <c r="C2637" s="8"/>
      <c r="D2637" s="8"/>
    </row>
    <row r="2638" spans="3:4">
      <c r="C2638" s="8"/>
      <c r="D2638" s="8"/>
    </row>
    <row r="2639" spans="3:4">
      <c r="C2639" s="8"/>
      <c r="D2639" s="8"/>
    </row>
    <row r="2640" spans="3:4">
      <c r="C2640" s="8"/>
      <c r="D2640" s="8"/>
    </row>
    <row r="2641" spans="3:4">
      <c r="C2641" s="8"/>
      <c r="D2641" s="8"/>
    </row>
    <row r="2642" spans="3:4">
      <c r="C2642" s="8"/>
      <c r="D2642" s="8"/>
    </row>
    <row r="2643" spans="3:4">
      <c r="C2643" s="8"/>
      <c r="D2643" s="8"/>
    </row>
    <row r="2644" spans="3:4">
      <c r="C2644" s="8"/>
      <c r="D2644" s="8"/>
    </row>
    <row r="2645" spans="3:4">
      <c r="C2645" s="8"/>
      <c r="D2645" s="8"/>
    </row>
    <row r="2646" spans="3:4">
      <c r="C2646" s="8"/>
      <c r="D2646" s="8"/>
    </row>
    <row r="2647" spans="3:4">
      <c r="C2647" s="8"/>
      <c r="D2647" s="8"/>
    </row>
    <row r="2648" spans="3:4">
      <c r="C2648" s="8"/>
      <c r="D2648" s="8"/>
    </row>
    <row r="2649" spans="3:4">
      <c r="C2649" s="8"/>
      <c r="D2649" s="8"/>
    </row>
    <row r="2650" spans="3:4">
      <c r="C2650" s="8"/>
      <c r="D2650" s="8"/>
    </row>
    <row r="2651" spans="3:4">
      <c r="C2651" s="8"/>
      <c r="D2651" s="8"/>
    </row>
    <row r="2652" spans="3:4">
      <c r="C2652" s="8"/>
      <c r="D2652" s="8"/>
    </row>
    <row r="2653" spans="3:4">
      <c r="C2653" s="8"/>
      <c r="D2653" s="8"/>
    </row>
    <row r="2654" spans="3:4">
      <c r="C2654" s="8"/>
      <c r="D2654" s="8"/>
    </row>
    <row r="2655" spans="3:4">
      <c r="C2655" s="8"/>
      <c r="D2655" s="8"/>
    </row>
    <row r="2656" spans="3:4">
      <c r="C2656" s="8"/>
      <c r="D2656" s="8"/>
    </row>
    <row r="2657" spans="3:4">
      <c r="C2657" s="8"/>
      <c r="D2657" s="8"/>
    </row>
    <row r="2658" spans="3:4">
      <c r="C2658" s="8"/>
      <c r="D2658" s="8"/>
    </row>
    <row r="2659" spans="3:4">
      <c r="C2659" s="8"/>
      <c r="D2659" s="8"/>
    </row>
    <row r="2660" spans="3:4">
      <c r="C2660" s="8"/>
      <c r="D2660" s="8"/>
    </row>
    <row r="2661" spans="3:4">
      <c r="C2661" s="8"/>
      <c r="D2661" s="8"/>
    </row>
    <row r="2662" spans="3:4">
      <c r="C2662" s="8"/>
      <c r="D2662" s="8"/>
    </row>
    <row r="2663" spans="3:4">
      <c r="C2663" s="8"/>
      <c r="D2663" s="8"/>
    </row>
    <row r="2664" spans="3:4">
      <c r="C2664" s="8"/>
      <c r="D2664" s="8"/>
    </row>
    <row r="2665" spans="3:4">
      <c r="C2665" s="8"/>
      <c r="D2665" s="8"/>
    </row>
    <row r="2666" spans="3:4">
      <c r="C2666" s="8"/>
      <c r="D2666" s="8"/>
    </row>
    <row r="2667" spans="3:4">
      <c r="C2667" s="8"/>
      <c r="D2667" s="8"/>
    </row>
    <row r="2668" spans="3:4">
      <c r="C2668" s="8"/>
      <c r="D2668" s="8"/>
    </row>
    <row r="2669" spans="3:4">
      <c r="C2669" s="8"/>
      <c r="D2669" s="8"/>
    </row>
    <row r="2670" spans="3:4">
      <c r="C2670" s="8"/>
      <c r="D2670" s="8"/>
    </row>
    <row r="2671" spans="3:4">
      <c r="C2671" s="8"/>
      <c r="D2671" s="8"/>
    </row>
    <row r="2672" spans="3:4">
      <c r="C2672" s="8"/>
      <c r="D2672" s="8"/>
    </row>
    <row r="2673" spans="3:4">
      <c r="C2673" s="8"/>
      <c r="D2673" s="8"/>
    </row>
    <row r="2674" spans="3:4">
      <c r="C2674" s="8"/>
      <c r="D2674" s="8"/>
    </row>
    <row r="2675" spans="3:4">
      <c r="C2675" s="8"/>
      <c r="D2675" s="8"/>
    </row>
    <row r="2676" spans="3:4">
      <c r="C2676" s="8"/>
      <c r="D2676" s="8"/>
    </row>
    <row r="2677" spans="3:4">
      <c r="C2677" s="8"/>
      <c r="D2677" s="8"/>
    </row>
    <row r="2678" spans="3:4">
      <c r="C2678" s="8"/>
      <c r="D2678" s="8"/>
    </row>
    <row r="2679" spans="3:4">
      <c r="C2679" s="8"/>
      <c r="D2679" s="8"/>
    </row>
    <row r="2680" spans="3:4">
      <c r="C2680" s="8"/>
      <c r="D2680" s="8"/>
    </row>
    <row r="2681" spans="3:4">
      <c r="C2681" s="8"/>
      <c r="D2681" s="8"/>
    </row>
    <row r="2682" spans="3:4">
      <c r="C2682" s="8"/>
      <c r="D2682" s="8"/>
    </row>
    <row r="2683" spans="3:4">
      <c r="C2683" s="8"/>
      <c r="D2683" s="8"/>
    </row>
    <row r="2684" spans="3:4">
      <c r="C2684" s="8"/>
      <c r="D2684" s="8"/>
    </row>
    <row r="2685" spans="3:4">
      <c r="C2685" s="8"/>
      <c r="D2685" s="8"/>
    </row>
    <row r="2686" spans="3:4">
      <c r="C2686" s="8"/>
      <c r="D2686" s="8"/>
    </row>
    <row r="2687" spans="3:4">
      <c r="C2687" s="8"/>
      <c r="D2687" s="8"/>
    </row>
    <row r="2688" spans="3:4">
      <c r="C2688" s="8"/>
      <c r="D2688" s="8"/>
    </row>
    <row r="2689" spans="3:4">
      <c r="C2689" s="8"/>
      <c r="D2689" s="8"/>
    </row>
    <row r="2690" spans="3:4">
      <c r="C2690" s="8"/>
      <c r="D2690" s="8"/>
    </row>
    <row r="2691" spans="3:4">
      <c r="C2691" s="8"/>
      <c r="D2691" s="8"/>
    </row>
    <row r="2692" spans="3:4">
      <c r="C2692" s="8"/>
      <c r="D2692" s="8"/>
    </row>
    <row r="2693" spans="3:4">
      <c r="C2693" s="8"/>
      <c r="D2693" s="8"/>
    </row>
    <row r="2694" spans="3:4">
      <c r="C2694" s="8"/>
      <c r="D2694" s="8"/>
    </row>
    <row r="2695" spans="3:4">
      <c r="C2695" s="8"/>
      <c r="D2695" s="8"/>
    </row>
    <row r="2696" spans="3:4">
      <c r="C2696" s="8"/>
      <c r="D2696" s="8"/>
    </row>
    <row r="2697" spans="3:4">
      <c r="C2697" s="8"/>
      <c r="D2697" s="8"/>
    </row>
    <row r="2698" spans="3:4">
      <c r="C2698" s="8"/>
      <c r="D2698" s="8"/>
    </row>
    <row r="2699" spans="3:4">
      <c r="C2699" s="8"/>
      <c r="D2699" s="8"/>
    </row>
    <row r="2700" spans="3:4">
      <c r="C2700" s="8"/>
      <c r="D2700" s="8"/>
    </row>
    <row r="2701" spans="3:4">
      <c r="C2701" s="8"/>
      <c r="D2701" s="8"/>
    </row>
    <row r="2702" spans="3:4">
      <c r="C2702" s="8"/>
      <c r="D2702" s="8"/>
    </row>
    <row r="2703" spans="3:4">
      <c r="C2703" s="8"/>
      <c r="D2703" s="8"/>
    </row>
    <row r="2704" spans="3:4">
      <c r="C2704" s="8"/>
      <c r="D2704" s="8"/>
    </row>
    <row r="2705" spans="3:4">
      <c r="C2705" s="8"/>
      <c r="D2705" s="8"/>
    </row>
    <row r="2706" spans="3:4">
      <c r="C2706" s="8"/>
      <c r="D2706" s="8"/>
    </row>
    <row r="2707" spans="3:4">
      <c r="C2707" s="8"/>
      <c r="D2707" s="8"/>
    </row>
    <row r="2708" spans="3:4">
      <c r="C2708" s="8"/>
      <c r="D2708" s="8"/>
    </row>
    <row r="2709" spans="3:4">
      <c r="C2709" s="8"/>
      <c r="D2709" s="8"/>
    </row>
    <row r="2710" spans="3:4">
      <c r="C2710" s="8"/>
      <c r="D2710" s="8"/>
    </row>
    <row r="2711" spans="3:4">
      <c r="C2711" s="8"/>
      <c r="D2711" s="8"/>
    </row>
    <row r="2712" spans="3:4">
      <c r="C2712" s="8"/>
      <c r="D2712" s="8"/>
    </row>
    <row r="2713" spans="3:4">
      <c r="C2713" s="8"/>
      <c r="D2713" s="8"/>
    </row>
    <row r="2714" spans="3:4">
      <c r="C2714" s="8"/>
      <c r="D2714" s="8"/>
    </row>
    <row r="2715" spans="3:4">
      <c r="C2715" s="8"/>
      <c r="D2715" s="8"/>
    </row>
    <row r="2716" spans="3:4">
      <c r="C2716" s="8"/>
      <c r="D2716" s="8"/>
    </row>
    <row r="2717" spans="3:4">
      <c r="C2717" s="8"/>
      <c r="D2717" s="8"/>
    </row>
    <row r="2718" spans="3:4">
      <c r="C2718" s="8"/>
      <c r="D2718" s="8"/>
    </row>
    <row r="2719" spans="3:4">
      <c r="C2719" s="8"/>
      <c r="D2719" s="8"/>
    </row>
    <row r="2720" spans="3:4">
      <c r="C2720" s="8"/>
      <c r="D2720" s="8"/>
    </row>
    <row r="2721" spans="3:4">
      <c r="C2721" s="8"/>
      <c r="D2721" s="8"/>
    </row>
    <row r="2722" spans="3:4">
      <c r="C2722" s="8"/>
      <c r="D2722" s="8"/>
    </row>
    <row r="2723" spans="3:4">
      <c r="C2723" s="8"/>
      <c r="D2723" s="8"/>
    </row>
    <row r="2724" spans="3:4">
      <c r="C2724" s="8"/>
      <c r="D2724" s="8"/>
    </row>
    <row r="2725" spans="3:4">
      <c r="C2725" s="8"/>
      <c r="D2725" s="8"/>
    </row>
    <row r="2726" spans="3:4">
      <c r="C2726" s="8"/>
      <c r="D2726" s="8"/>
    </row>
    <row r="2727" spans="3:4">
      <c r="C2727" s="8"/>
      <c r="D2727" s="8"/>
    </row>
    <row r="2728" spans="3:4">
      <c r="C2728" s="8"/>
      <c r="D2728" s="8"/>
    </row>
    <row r="2729" spans="3:4">
      <c r="C2729" s="8"/>
      <c r="D2729" s="8"/>
    </row>
    <row r="2730" spans="3:4">
      <c r="C2730" s="8"/>
      <c r="D2730" s="8"/>
    </row>
    <row r="2731" spans="3:4">
      <c r="C2731" s="8"/>
      <c r="D2731" s="8"/>
    </row>
    <row r="2732" spans="3:4">
      <c r="C2732" s="8"/>
      <c r="D2732" s="8"/>
    </row>
    <row r="2733" spans="3:4">
      <c r="C2733" s="8"/>
      <c r="D2733" s="8"/>
    </row>
    <row r="2734" spans="3:4">
      <c r="C2734" s="8"/>
      <c r="D2734" s="8"/>
    </row>
    <row r="2735" spans="3:4">
      <c r="C2735" s="8"/>
      <c r="D2735" s="8"/>
    </row>
    <row r="2736" spans="3:4">
      <c r="C2736" s="8"/>
      <c r="D2736" s="8"/>
    </row>
    <row r="2737" spans="3:4">
      <c r="C2737" s="8"/>
      <c r="D2737" s="8"/>
    </row>
    <row r="2738" spans="3:4">
      <c r="C2738" s="8"/>
      <c r="D2738" s="8"/>
    </row>
    <row r="2739" spans="3:4">
      <c r="C2739" s="8"/>
      <c r="D2739" s="8"/>
    </row>
    <row r="2740" spans="3:4">
      <c r="C2740" s="8"/>
      <c r="D2740" s="8"/>
    </row>
    <row r="2741" spans="3:4">
      <c r="C2741" s="8"/>
      <c r="D2741" s="8"/>
    </row>
    <row r="2742" spans="3:4">
      <c r="C2742" s="8"/>
      <c r="D2742" s="8"/>
    </row>
    <row r="2743" spans="3:4">
      <c r="C2743" s="8"/>
      <c r="D2743" s="8"/>
    </row>
    <row r="2744" spans="3:4">
      <c r="C2744" s="8"/>
      <c r="D2744" s="8"/>
    </row>
    <row r="2745" spans="3:4">
      <c r="C2745" s="8"/>
      <c r="D2745" s="8"/>
    </row>
    <row r="2746" spans="3:4">
      <c r="C2746" s="8"/>
      <c r="D2746" s="8"/>
    </row>
    <row r="2747" spans="3:4">
      <c r="C2747" s="8"/>
      <c r="D2747" s="8"/>
    </row>
    <row r="2748" spans="3:4">
      <c r="C2748" s="8"/>
      <c r="D2748" s="8"/>
    </row>
    <row r="2749" spans="3:4">
      <c r="C2749" s="8"/>
      <c r="D2749" s="8"/>
    </row>
    <row r="2750" spans="3:4">
      <c r="C2750" s="8"/>
      <c r="D2750" s="8"/>
    </row>
    <row r="2751" spans="3:4">
      <c r="C2751" s="8"/>
      <c r="D2751" s="8"/>
    </row>
    <row r="2752" spans="3:4">
      <c r="C2752" s="8"/>
      <c r="D2752" s="8"/>
    </row>
    <row r="2753" spans="3:4">
      <c r="C2753" s="8"/>
      <c r="D2753" s="8"/>
    </row>
    <row r="2754" spans="3:4">
      <c r="C2754" s="8"/>
      <c r="D2754" s="8"/>
    </row>
    <row r="2755" spans="3:4">
      <c r="C2755" s="8"/>
      <c r="D2755" s="8"/>
    </row>
    <row r="2756" spans="3:4">
      <c r="C2756" s="8"/>
      <c r="D2756" s="8"/>
    </row>
    <row r="2757" spans="3:4">
      <c r="C2757" s="8"/>
      <c r="D2757" s="8"/>
    </row>
    <row r="2758" spans="3:4">
      <c r="C2758" s="8"/>
      <c r="D2758" s="8"/>
    </row>
    <row r="2759" spans="3:4">
      <c r="C2759" s="8"/>
      <c r="D2759" s="8"/>
    </row>
    <row r="2760" spans="3:4">
      <c r="C2760" s="8"/>
      <c r="D2760" s="8"/>
    </row>
    <row r="2761" spans="3:4">
      <c r="C2761" s="8"/>
      <c r="D2761" s="8"/>
    </row>
    <row r="2762" spans="3:4">
      <c r="C2762" s="8"/>
      <c r="D2762" s="8"/>
    </row>
    <row r="2763" spans="3:4">
      <c r="C2763" s="8"/>
      <c r="D2763" s="8"/>
    </row>
    <row r="2764" spans="3:4">
      <c r="C2764" s="8"/>
      <c r="D2764" s="8"/>
    </row>
    <row r="2765" spans="3:4">
      <c r="C2765" s="8"/>
      <c r="D2765" s="8"/>
    </row>
    <row r="2766" spans="3:4">
      <c r="C2766" s="8"/>
      <c r="D2766" s="8"/>
    </row>
    <row r="2767" spans="3:4">
      <c r="C2767" s="8"/>
      <c r="D2767" s="8"/>
    </row>
    <row r="2768" spans="3:4">
      <c r="C2768" s="8"/>
      <c r="D2768" s="8"/>
    </row>
    <row r="2769" spans="3:4">
      <c r="C2769" s="8"/>
      <c r="D2769" s="8"/>
    </row>
    <row r="2770" spans="3:4">
      <c r="C2770" s="8"/>
      <c r="D2770" s="8"/>
    </row>
    <row r="2771" spans="3:4">
      <c r="C2771" s="8"/>
      <c r="D2771" s="8"/>
    </row>
    <row r="2772" spans="3:4">
      <c r="C2772" s="8"/>
      <c r="D2772" s="8"/>
    </row>
    <row r="2773" spans="3:4">
      <c r="C2773" s="8"/>
      <c r="D2773" s="8"/>
    </row>
    <row r="2774" spans="3:4">
      <c r="C2774" s="8"/>
      <c r="D2774" s="8"/>
    </row>
    <row r="2775" spans="3:4">
      <c r="C2775" s="8"/>
      <c r="D2775" s="8"/>
    </row>
    <row r="2776" spans="3:4">
      <c r="C2776" s="8"/>
      <c r="D2776" s="8"/>
    </row>
    <row r="2777" spans="3:4">
      <c r="C2777" s="8"/>
      <c r="D2777" s="8"/>
    </row>
    <row r="2778" spans="3:4">
      <c r="C2778" s="8"/>
      <c r="D2778" s="8"/>
    </row>
    <row r="2779" spans="3:4">
      <c r="C2779" s="8"/>
      <c r="D2779" s="8"/>
    </row>
    <row r="2780" spans="3:4">
      <c r="C2780" s="8"/>
      <c r="D2780" s="8"/>
    </row>
    <row r="2781" spans="3:4">
      <c r="C2781" s="8"/>
      <c r="D2781" s="8"/>
    </row>
    <row r="2782" spans="3:4">
      <c r="C2782" s="8"/>
      <c r="D2782" s="8"/>
    </row>
    <row r="2783" spans="3:4">
      <c r="C2783" s="8"/>
      <c r="D2783" s="8"/>
    </row>
    <row r="2784" spans="3:4">
      <c r="C2784" s="8"/>
      <c r="D2784" s="8"/>
    </row>
    <row r="2785" spans="3:4">
      <c r="C2785" s="8"/>
      <c r="D2785" s="8"/>
    </row>
    <row r="2786" spans="3:4">
      <c r="C2786" s="8"/>
      <c r="D2786" s="8"/>
    </row>
    <row r="2787" spans="3:4">
      <c r="C2787" s="8"/>
      <c r="D2787" s="8"/>
    </row>
    <row r="2788" spans="3:4">
      <c r="C2788" s="8"/>
      <c r="D2788" s="8"/>
    </row>
    <row r="2789" spans="3:4">
      <c r="C2789" s="8"/>
      <c r="D2789" s="8"/>
    </row>
    <row r="2790" spans="3:4">
      <c r="C2790" s="8"/>
      <c r="D2790" s="8"/>
    </row>
    <row r="2791" spans="3:4">
      <c r="C2791" s="8"/>
      <c r="D2791" s="8"/>
    </row>
    <row r="2792" spans="3:4">
      <c r="C2792" s="8"/>
      <c r="D2792" s="8"/>
    </row>
    <row r="2793" spans="3:4">
      <c r="C2793" s="8"/>
      <c r="D2793" s="8"/>
    </row>
    <row r="2794" spans="3:4">
      <c r="C2794" s="8"/>
      <c r="D2794" s="8"/>
    </row>
    <row r="2795" spans="3:4">
      <c r="C2795" s="8"/>
      <c r="D2795" s="8"/>
    </row>
    <row r="2796" spans="3:4">
      <c r="C2796" s="8"/>
      <c r="D2796" s="8"/>
    </row>
    <row r="2797" spans="3:4">
      <c r="C2797" s="8"/>
      <c r="D2797" s="8"/>
    </row>
    <row r="2798" spans="3:4">
      <c r="C2798" s="8"/>
      <c r="D2798" s="8"/>
    </row>
    <row r="2799" spans="3:4">
      <c r="C2799" s="8"/>
      <c r="D2799" s="8"/>
    </row>
    <row r="2800" spans="3:4">
      <c r="C2800" s="8"/>
      <c r="D2800" s="8"/>
    </row>
    <row r="2801" spans="3:4">
      <c r="C2801" s="8"/>
      <c r="D2801" s="8"/>
    </row>
    <row r="2802" spans="3:4">
      <c r="C2802" s="8"/>
      <c r="D2802" s="8"/>
    </row>
    <row r="2803" spans="3:4">
      <c r="C2803" s="8"/>
      <c r="D2803" s="8"/>
    </row>
    <row r="2804" spans="3:4">
      <c r="C2804" s="8"/>
      <c r="D2804" s="8"/>
    </row>
    <row r="2805" spans="3:4">
      <c r="C2805" s="8"/>
      <c r="D2805" s="8"/>
    </row>
    <row r="2806" spans="3:4">
      <c r="C2806" s="8"/>
      <c r="D2806" s="8"/>
    </row>
    <row r="2807" spans="3:4">
      <c r="C2807" s="8"/>
      <c r="D2807" s="8"/>
    </row>
    <row r="2808" spans="3:4">
      <c r="C2808" s="8"/>
      <c r="D2808" s="8"/>
    </row>
    <row r="2809" spans="3:4">
      <c r="C2809" s="8"/>
      <c r="D2809" s="8"/>
    </row>
    <row r="2810" spans="3:4">
      <c r="C2810" s="8"/>
      <c r="D2810" s="8"/>
    </row>
    <row r="2811" spans="3:4">
      <c r="C2811" s="8"/>
      <c r="D2811" s="8"/>
    </row>
    <row r="2812" spans="3:4">
      <c r="C2812" s="8"/>
      <c r="D2812" s="8"/>
    </row>
    <row r="2813" spans="3:4">
      <c r="C2813" s="8"/>
      <c r="D2813" s="8"/>
    </row>
    <row r="2814" spans="3:4">
      <c r="C2814" s="8"/>
      <c r="D2814" s="8"/>
    </row>
    <row r="2815" spans="3:4">
      <c r="C2815" s="8"/>
      <c r="D2815" s="8"/>
    </row>
    <row r="2816" spans="3:4">
      <c r="C2816" s="8"/>
      <c r="D2816" s="8"/>
    </row>
    <row r="2817" spans="3:4">
      <c r="C2817" s="8"/>
      <c r="D2817" s="8"/>
    </row>
    <row r="2818" spans="3:4">
      <c r="C2818" s="8"/>
      <c r="D2818" s="8"/>
    </row>
    <row r="2819" spans="3:4">
      <c r="C2819" s="8"/>
      <c r="D2819" s="8"/>
    </row>
    <row r="2820" spans="3:4">
      <c r="C2820" s="8"/>
      <c r="D2820" s="8"/>
    </row>
    <row r="2821" spans="3:4">
      <c r="C2821" s="8"/>
      <c r="D2821" s="8"/>
    </row>
    <row r="2822" spans="3:4">
      <c r="C2822" s="8"/>
      <c r="D2822" s="8"/>
    </row>
    <row r="2823" spans="3:4">
      <c r="C2823" s="8"/>
      <c r="D2823" s="8"/>
    </row>
    <row r="2824" spans="3:4">
      <c r="C2824" s="8"/>
      <c r="D2824" s="8"/>
    </row>
    <row r="2825" spans="3:4">
      <c r="C2825" s="8"/>
      <c r="D2825" s="8"/>
    </row>
    <row r="2826" spans="3:4">
      <c r="C2826" s="8"/>
      <c r="D2826" s="8"/>
    </row>
    <row r="2827" spans="3:4">
      <c r="C2827" s="8"/>
      <c r="D2827" s="8"/>
    </row>
    <row r="2828" spans="3:4">
      <c r="C2828" s="8"/>
      <c r="D2828" s="8"/>
    </row>
    <row r="2829" spans="3:4">
      <c r="C2829" s="8"/>
      <c r="D2829" s="8"/>
    </row>
    <row r="2830" spans="3:4">
      <c r="C2830" s="8"/>
      <c r="D2830" s="8"/>
    </row>
    <row r="2831" spans="3:4">
      <c r="C2831" s="8"/>
      <c r="D2831" s="8"/>
    </row>
    <row r="2832" spans="3:4">
      <c r="C2832" s="8"/>
      <c r="D2832" s="8"/>
    </row>
    <row r="2833" spans="3:4">
      <c r="C2833" s="8"/>
      <c r="D2833" s="8"/>
    </row>
    <row r="2834" spans="3:4">
      <c r="C2834" s="8"/>
      <c r="D2834" s="8"/>
    </row>
    <row r="2835" spans="3:4">
      <c r="C2835" s="8"/>
      <c r="D2835" s="8"/>
    </row>
    <row r="2836" spans="3:4">
      <c r="C2836" s="8"/>
      <c r="D2836" s="8"/>
    </row>
    <row r="2837" spans="3:4">
      <c r="C2837" s="8"/>
      <c r="D2837" s="8"/>
    </row>
    <row r="2838" spans="3:4">
      <c r="C2838" s="8"/>
      <c r="D2838" s="8"/>
    </row>
    <row r="2839" spans="3:4">
      <c r="C2839" s="8"/>
      <c r="D2839" s="8"/>
    </row>
    <row r="2840" spans="3:4">
      <c r="C2840" s="8"/>
      <c r="D2840" s="8"/>
    </row>
    <row r="2841" spans="3:4">
      <c r="C2841" s="8"/>
      <c r="D2841" s="8"/>
    </row>
    <row r="2842" spans="3:4">
      <c r="C2842" s="8"/>
      <c r="D2842" s="8"/>
    </row>
    <row r="2843" spans="3:4">
      <c r="C2843" s="8"/>
      <c r="D2843" s="8"/>
    </row>
    <row r="2844" spans="3:4">
      <c r="C2844" s="8"/>
      <c r="D2844" s="8"/>
    </row>
    <row r="2845" spans="3:4">
      <c r="C2845" s="8"/>
      <c r="D2845" s="8"/>
    </row>
    <row r="2846" spans="3:4">
      <c r="C2846" s="8"/>
      <c r="D2846" s="8"/>
    </row>
    <row r="2847" spans="3:4">
      <c r="C2847" s="8"/>
      <c r="D2847" s="8"/>
    </row>
    <row r="2848" spans="3:4">
      <c r="C2848" s="8"/>
      <c r="D2848" s="8"/>
    </row>
    <row r="2849" spans="3:4">
      <c r="C2849" s="8"/>
      <c r="D2849" s="8"/>
    </row>
    <row r="2850" spans="3:4">
      <c r="C2850" s="8"/>
      <c r="D2850" s="8"/>
    </row>
    <row r="2851" spans="3:4">
      <c r="C2851" s="8"/>
      <c r="D2851" s="8"/>
    </row>
    <row r="2852" spans="3:4">
      <c r="C2852" s="8"/>
      <c r="D2852" s="8"/>
    </row>
    <row r="2853" spans="3:4">
      <c r="C2853" s="8"/>
      <c r="D2853" s="8"/>
    </row>
    <row r="2854" spans="3:4">
      <c r="C2854" s="8"/>
      <c r="D2854" s="8"/>
    </row>
    <row r="2855" spans="3:4">
      <c r="C2855" s="8"/>
      <c r="D2855" s="8"/>
    </row>
    <row r="2856" spans="3:4">
      <c r="C2856" s="8"/>
      <c r="D2856" s="8"/>
    </row>
    <row r="2857" spans="3:4">
      <c r="C2857" s="8"/>
      <c r="D2857" s="8"/>
    </row>
    <row r="2858" spans="3:4">
      <c r="C2858" s="8"/>
      <c r="D2858" s="8"/>
    </row>
    <row r="2859" spans="3:4">
      <c r="C2859" s="8"/>
      <c r="D2859" s="8"/>
    </row>
    <row r="2860" spans="3:4">
      <c r="C2860" s="8"/>
      <c r="D2860" s="8"/>
    </row>
    <row r="2861" spans="3:4">
      <c r="C2861" s="8"/>
      <c r="D2861" s="8"/>
    </row>
    <row r="2862" spans="3:4">
      <c r="C2862" s="8"/>
      <c r="D2862" s="8"/>
    </row>
    <row r="2863" spans="3:4">
      <c r="C2863" s="8"/>
      <c r="D2863" s="8"/>
    </row>
    <row r="2864" spans="3:4">
      <c r="C2864" s="8"/>
      <c r="D2864" s="8"/>
    </row>
    <row r="2865" spans="3:4">
      <c r="C2865" s="8"/>
      <c r="D2865" s="8"/>
    </row>
    <row r="2866" spans="3:4">
      <c r="C2866" s="8"/>
      <c r="D2866" s="8"/>
    </row>
    <row r="2867" spans="3:4">
      <c r="C2867" s="8"/>
      <c r="D2867" s="8"/>
    </row>
    <row r="2868" spans="3:4">
      <c r="C2868" s="8"/>
      <c r="D2868" s="8"/>
    </row>
    <row r="2869" spans="3:4">
      <c r="C2869" s="8"/>
      <c r="D2869" s="8"/>
    </row>
    <row r="2870" spans="3:4">
      <c r="C2870" s="8"/>
      <c r="D2870" s="8"/>
    </row>
    <row r="2871" spans="3:4">
      <c r="C2871" s="8"/>
      <c r="D2871" s="8"/>
    </row>
    <row r="2872" spans="3:4">
      <c r="C2872" s="8"/>
      <c r="D2872" s="8"/>
    </row>
    <row r="2873" spans="3:4">
      <c r="C2873" s="8"/>
      <c r="D2873" s="8"/>
    </row>
    <row r="2874" spans="3:4">
      <c r="C2874" s="8"/>
      <c r="D2874" s="8"/>
    </row>
    <row r="2875" spans="3:4">
      <c r="C2875" s="8"/>
      <c r="D2875" s="8"/>
    </row>
    <row r="2876" spans="3:4">
      <c r="C2876" s="8"/>
      <c r="D2876" s="8"/>
    </row>
    <row r="2877" spans="3:4">
      <c r="C2877" s="8"/>
      <c r="D2877" s="8"/>
    </row>
    <row r="2878" spans="3:4">
      <c r="C2878" s="8"/>
      <c r="D2878" s="8"/>
    </row>
    <row r="2879" spans="3:4">
      <c r="C2879" s="8"/>
      <c r="D2879" s="8"/>
    </row>
    <row r="2880" spans="3:4">
      <c r="C2880" s="8"/>
      <c r="D2880" s="8"/>
    </row>
    <row r="2881" spans="3:4">
      <c r="C2881" s="8"/>
      <c r="D2881" s="8"/>
    </row>
    <row r="2882" spans="3:4">
      <c r="C2882" s="8"/>
      <c r="D2882" s="8"/>
    </row>
    <row r="2883" spans="3:4">
      <c r="C2883" s="8"/>
      <c r="D2883" s="8"/>
    </row>
    <row r="2884" spans="3:4">
      <c r="C2884" s="8"/>
      <c r="D2884" s="8"/>
    </row>
    <row r="2885" spans="3:4">
      <c r="C2885" s="8"/>
      <c r="D2885" s="8"/>
    </row>
    <row r="2886" spans="3:4">
      <c r="C2886" s="8"/>
      <c r="D2886" s="8"/>
    </row>
    <row r="2887" spans="3:4">
      <c r="C2887" s="8"/>
      <c r="D2887" s="8"/>
    </row>
    <row r="2888" spans="3:4">
      <c r="C2888" s="8"/>
      <c r="D2888" s="8"/>
    </row>
    <row r="2889" spans="3:4">
      <c r="C2889" s="8"/>
      <c r="D2889" s="8"/>
    </row>
    <row r="2890" spans="3:4">
      <c r="C2890" s="8"/>
      <c r="D2890" s="8"/>
    </row>
    <row r="2891" spans="3:4">
      <c r="C2891" s="8"/>
      <c r="D2891" s="8"/>
    </row>
    <row r="2892" spans="3:4">
      <c r="C2892" s="8"/>
      <c r="D2892" s="8"/>
    </row>
    <row r="2893" spans="3:4">
      <c r="C2893" s="8"/>
      <c r="D2893" s="8"/>
    </row>
    <row r="2894" spans="3:4">
      <c r="C2894" s="8"/>
      <c r="D2894" s="8"/>
    </row>
    <row r="2895" spans="3:4">
      <c r="C2895" s="8"/>
      <c r="D2895" s="8"/>
    </row>
    <row r="2896" spans="3:4">
      <c r="C2896" s="8"/>
      <c r="D2896" s="8"/>
    </row>
    <row r="2897" spans="3:4">
      <c r="C2897" s="8"/>
      <c r="D2897" s="8"/>
    </row>
    <row r="2898" spans="3:4">
      <c r="C2898" s="8"/>
      <c r="D2898" s="8"/>
    </row>
    <row r="2899" spans="3:4">
      <c r="C2899" s="8"/>
      <c r="D2899" s="8"/>
    </row>
    <row r="2900" spans="3:4">
      <c r="C2900" s="8"/>
      <c r="D2900" s="8"/>
    </row>
    <row r="2901" spans="3:4">
      <c r="C2901" s="8"/>
      <c r="D2901" s="8"/>
    </row>
    <row r="2902" spans="3:4">
      <c r="C2902" s="8"/>
      <c r="D2902" s="8"/>
    </row>
    <row r="2903" spans="3:4">
      <c r="C2903" s="8"/>
      <c r="D2903" s="8"/>
    </row>
    <row r="2904" spans="3:4">
      <c r="C2904" s="8"/>
      <c r="D2904" s="8"/>
    </row>
    <row r="2905" spans="3:4">
      <c r="C2905" s="8"/>
      <c r="D2905" s="8"/>
    </row>
    <row r="2906" spans="3:4">
      <c r="C2906" s="8"/>
      <c r="D2906" s="8"/>
    </row>
    <row r="2907" spans="3:4">
      <c r="C2907" s="8"/>
      <c r="D2907" s="8"/>
    </row>
    <row r="2908" spans="3:4">
      <c r="C2908" s="8"/>
      <c r="D2908" s="8"/>
    </row>
    <row r="2909" spans="3:4">
      <c r="C2909" s="8"/>
      <c r="D2909" s="8"/>
    </row>
    <row r="2910" spans="3:4">
      <c r="C2910" s="8"/>
      <c r="D2910" s="8"/>
    </row>
    <row r="2911" spans="3:4">
      <c r="C2911" s="8"/>
      <c r="D2911" s="8"/>
    </row>
    <row r="2912" spans="3:4">
      <c r="C2912" s="8"/>
      <c r="D2912" s="8"/>
    </row>
    <row r="2913" spans="3:4">
      <c r="C2913" s="8"/>
      <c r="D2913" s="8"/>
    </row>
    <row r="2914" spans="3:4">
      <c r="C2914" s="8"/>
      <c r="D2914" s="8"/>
    </row>
    <row r="2915" spans="3:4">
      <c r="C2915" s="8"/>
      <c r="D2915" s="8"/>
    </row>
    <row r="2916" spans="3:4">
      <c r="C2916" s="8"/>
      <c r="D2916" s="8"/>
    </row>
    <row r="2917" spans="3:4">
      <c r="C2917" s="8"/>
      <c r="D2917" s="8"/>
    </row>
    <row r="2918" spans="3:4">
      <c r="C2918" s="8"/>
      <c r="D2918" s="8"/>
    </row>
    <row r="2919" spans="3:4">
      <c r="C2919" s="8"/>
      <c r="D2919" s="8"/>
    </row>
    <row r="2920" spans="3:4">
      <c r="C2920" s="8"/>
      <c r="D2920" s="8"/>
    </row>
    <row r="2921" spans="3:4">
      <c r="C2921" s="8"/>
      <c r="D2921" s="8"/>
    </row>
    <row r="2922" spans="3:4">
      <c r="C2922" s="8"/>
      <c r="D2922" s="8"/>
    </row>
    <row r="2923" spans="3:4">
      <c r="C2923" s="8"/>
      <c r="D2923" s="8"/>
    </row>
    <row r="2924" spans="3:4">
      <c r="C2924" s="8"/>
      <c r="D2924" s="8"/>
    </row>
    <row r="2925" spans="3:4">
      <c r="C2925" s="8"/>
      <c r="D2925" s="8"/>
    </row>
    <row r="2926" spans="3:4">
      <c r="C2926" s="8"/>
      <c r="D2926" s="8"/>
    </row>
    <row r="2927" spans="3:4">
      <c r="C2927" s="8"/>
      <c r="D2927" s="8"/>
    </row>
    <row r="2928" spans="3:4">
      <c r="C2928" s="8"/>
      <c r="D2928" s="8"/>
    </row>
    <row r="2929" spans="3:4">
      <c r="C2929" s="8"/>
      <c r="D2929" s="8"/>
    </row>
    <row r="2930" spans="3:4">
      <c r="C2930" s="8"/>
      <c r="D2930" s="8"/>
    </row>
    <row r="2931" spans="3:4">
      <c r="C2931" s="8"/>
      <c r="D2931" s="8"/>
    </row>
    <row r="2932" spans="3:4">
      <c r="C2932" s="8"/>
      <c r="D2932" s="8"/>
    </row>
    <row r="2933" spans="3:4">
      <c r="C2933" s="8"/>
      <c r="D2933" s="8"/>
    </row>
    <row r="2934" spans="3:4">
      <c r="C2934" s="8"/>
      <c r="D2934" s="8"/>
    </row>
    <row r="2935" spans="3:4">
      <c r="C2935" s="8"/>
      <c r="D2935" s="8"/>
    </row>
    <row r="2936" spans="3:4">
      <c r="C2936" s="8"/>
      <c r="D2936" s="8"/>
    </row>
    <row r="2937" spans="3:4">
      <c r="C2937" s="8"/>
      <c r="D2937" s="8"/>
    </row>
    <row r="2938" spans="3:4">
      <c r="C2938" s="8"/>
      <c r="D2938" s="8"/>
    </row>
    <row r="2939" spans="3:4">
      <c r="C2939" s="8"/>
      <c r="D2939" s="8"/>
    </row>
    <row r="2940" spans="3:4">
      <c r="C2940" s="8"/>
      <c r="D2940" s="8"/>
    </row>
    <row r="2941" spans="3:4">
      <c r="C2941" s="8"/>
      <c r="D2941" s="8"/>
    </row>
    <row r="2942" spans="3:4">
      <c r="C2942" s="8"/>
      <c r="D2942" s="8"/>
    </row>
    <row r="2943" spans="3:4">
      <c r="C2943" s="8"/>
      <c r="D2943" s="8"/>
    </row>
    <row r="2944" spans="3:4">
      <c r="C2944" s="8"/>
      <c r="D2944" s="8"/>
    </row>
    <row r="2945" spans="3:4">
      <c r="C2945" s="8"/>
      <c r="D2945" s="8"/>
    </row>
    <row r="2946" spans="3:4">
      <c r="C2946" s="8"/>
      <c r="D2946" s="8"/>
    </row>
    <row r="2947" spans="3:4">
      <c r="C2947" s="8"/>
      <c r="D2947" s="8"/>
    </row>
    <row r="2948" spans="3:4">
      <c r="C2948" s="8"/>
      <c r="D2948" s="8"/>
    </row>
    <row r="2949" spans="3:4">
      <c r="C2949" s="8"/>
      <c r="D2949" s="8"/>
    </row>
    <row r="2950" spans="3:4">
      <c r="C2950" s="8"/>
      <c r="D2950" s="8"/>
    </row>
    <row r="2951" spans="3:4">
      <c r="C2951" s="8"/>
      <c r="D2951" s="8"/>
    </row>
    <row r="2952" spans="3:4">
      <c r="C2952" s="8"/>
      <c r="D2952" s="8"/>
    </row>
    <row r="2953" spans="3:4">
      <c r="C2953" s="8"/>
      <c r="D2953" s="8"/>
    </row>
    <row r="2954" spans="3:4">
      <c r="C2954" s="8"/>
      <c r="D2954" s="8"/>
    </row>
    <row r="2955" spans="3:4">
      <c r="C2955" s="8"/>
      <c r="D2955" s="8"/>
    </row>
    <row r="2956" spans="3:4">
      <c r="C2956" s="8"/>
      <c r="D2956" s="8"/>
    </row>
    <row r="2957" spans="3:4">
      <c r="C2957" s="8"/>
      <c r="D2957" s="8"/>
    </row>
    <row r="2958" spans="3:4">
      <c r="C2958" s="8"/>
      <c r="D2958" s="8"/>
    </row>
    <row r="2959" spans="3:4">
      <c r="C2959" s="8"/>
      <c r="D2959" s="8"/>
    </row>
    <row r="2960" spans="3:4">
      <c r="C2960" s="8"/>
      <c r="D2960" s="8"/>
    </row>
    <row r="2961" spans="3:4">
      <c r="C2961" s="8"/>
      <c r="D2961" s="8"/>
    </row>
    <row r="2962" spans="3:4">
      <c r="C2962" s="8"/>
      <c r="D2962" s="8"/>
    </row>
    <row r="2963" spans="3:4">
      <c r="C2963" s="8"/>
      <c r="D2963" s="8"/>
    </row>
    <row r="2964" spans="3:4">
      <c r="C2964" s="8"/>
      <c r="D2964" s="8"/>
    </row>
    <row r="2965" spans="3:4">
      <c r="C2965" s="8"/>
      <c r="D2965" s="8"/>
    </row>
    <row r="2966" spans="3:4">
      <c r="C2966" s="8"/>
      <c r="D2966" s="8"/>
    </row>
    <row r="2967" spans="3:4">
      <c r="C2967" s="8"/>
      <c r="D2967" s="8"/>
    </row>
    <row r="2968" spans="3:4">
      <c r="C2968" s="8"/>
      <c r="D2968" s="8"/>
    </row>
    <row r="2969" spans="3:4">
      <c r="C2969" s="8"/>
      <c r="D2969" s="8"/>
    </row>
    <row r="2970" spans="3:4">
      <c r="C2970" s="8"/>
      <c r="D2970" s="8"/>
    </row>
    <row r="2971" spans="3:4">
      <c r="C2971" s="8"/>
      <c r="D2971" s="8"/>
    </row>
    <row r="2972" spans="3:4">
      <c r="C2972" s="8"/>
      <c r="D2972" s="8"/>
    </row>
    <row r="2973" spans="3:4">
      <c r="C2973" s="8"/>
      <c r="D2973" s="8"/>
    </row>
    <row r="2974" spans="3:4">
      <c r="C2974" s="8"/>
      <c r="D2974" s="8"/>
    </row>
    <row r="2975" spans="3:4">
      <c r="C2975" s="8"/>
      <c r="D2975" s="8"/>
    </row>
    <row r="2976" spans="3:4">
      <c r="C2976" s="8"/>
      <c r="D2976" s="8"/>
    </row>
    <row r="2977" spans="3:4">
      <c r="C2977" s="8"/>
      <c r="D2977" s="8"/>
    </row>
    <row r="2978" spans="3:4">
      <c r="C2978" s="8"/>
      <c r="D2978" s="8"/>
    </row>
    <row r="2979" spans="3:4">
      <c r="C2979" s="8"/>
      <c r="D2979" s="8"/>
    </row>
    <row r="2980" spans="3:4">
      <c r="C2980" s="8"/>
      <c r="D2980" s="8"/>
    </row>
    <row r="2981" spans="3:4">
      <c r="C2981" s="8"/>
      <c r="D2981" s="8"/>
    </row>
    <row r="2982" spans="3:4">
      <c r="C2982" s="8"/>
      <c r="D2982" s="8"/>
    </row>
    <row r="2983" spans="3:4">
      <c r="C2983" s="8"/>
      <c r="D2983" s="8"/>
    </row>
    <row r="2984" spans="3:4">
      <c r="C2984" s="8"/>
      <c r="D2984" s="8"/>
    </row>
    <row r="2985" spans="3:4">
      <c r="C2985" s="8"/>
      <c r="D2985" s="8"/>
    </row>
    <row r="2986" spans="3:4">
      <c r="C2986" s="8"/>
      <c r="D2986" s="8"/>
    </row>
    <row r="2987" spans="3:4">
      <c r="C2987" s="8"/>
      <c r="D2987" s="8"/>
    </row>
    <row r="2988" spans="3:4">
      <c r="C2988" s="8"/>
      <c r="D2988" s="8"/>
    </row>
    <row r="2989" spans="3:4">
      <c r="C2989" s="8"/>
      <c r="D2989" s="8"/>
    </row>
    <row r="2990" spans="3:4">
      <c r="C2990" s="8"/>
      <c r="D2990" s="8"/>
    </row>
    <row r="2991" spans="3:4">
      <c r="C2991" s="8"/>
      <c r="D2991" s="8"/>
    </row>
    <row r="2992" spans="3:4">
      <c r="C2992" s="8"/>
      <c r="D2992" s="8"/>
    </row>
    <row r="2993" spans="3:4">
      <c r="C2993" s="8"/>
      <c r="D2993" s="8"/>
    </row>
    <row r="2994" spans="3:4">
      <c r="C2994" s="8"/>
      <c r="D2994" s="8"/>
    </row>
    <row r="2995" spans="3:4">
      <c r="C2995" s="8"/>
      <c r="D2995" s="8"/>
    </row>
    <row r="2996" spans="3:4">
      <c r="C2996" s="8"/>
      <c r="D2996" s="8"/>
    </row>
    <row r="2997" spans="3:4">
      <c r="C2997" s="8"/>
      <c r="D2997" s="8"/>
    </row>
    <row r="2998" spans="3:4">
      <c r="C2998" s="8"/>
      <c r="D2998" s="8"/>
    </row>
    <row r="2999" spans="3:4">
      <c r="C2999" s="8"/>
      <c r="D2999" s="8"/>
    </row>
    <row r="3000" spans="3:4">
      <c r="C3000" s="8"/>
      <c r="D3000" s="8"/>
    </row>
    <row r="3001" spans="3:4">
      <c r="C3001" s="8"/>
      <c r="D3001" s="8"/>
    </row>
    <row r="3002" spans="3:4">
      <c r="C3002" s="8"/>
      <c r="D3002" s="8"/>
    </row>
    <row r="3003" spans="3:4">
      <c r="C3003" s="8"/>
      <c r="D3003" s="8"/>
    </row>
    <row r="3004" spans="3:4">
      <c r="C3004" s="8"/>
      <c r="D3004" s="8"/>
    </row>
    <row r="3005" spans="3:4">
      <c r="C3005" s="8"/>
      <c r="D3005" s="8"/>
    </row>
    <row r="3006" spans="3:4">
      <c r="C3006" s="8"/>
      <c r="D3006" s="8"/>
    </row>
    <row r="3007" spans="3:4">
      <c r="C3007" s="8"/>
      <c r="D3007" s="8"/>
    </row>
    <row r="3008" spans="3:4">
      <c r="C3008" s="8"/>
      <c r="D3008" s="8"/>
    </row>
    <row r="3009" spans="3:4">
      <c r="C3009" s="8"/>
      <c r="D3009" s="8"/>
    </row>
    <row r="3010" spans="3:4">
      <c r="C3010" s="8"/>
      <c r="D3010" s="8"/>
    </row>
    <row r="3011" spans="3:4">
      <c r="C3011" s="8"/>
      <c r="D3011" s="8"/>
    </row>
    <row r="3012" spans="3:4">
      <c r="C3012" s="8"/>
      <c r="D3012" s="8"/>
    </row>
    <row r="3013" spans="3:4">
      <c r="C3013" s="8"/>
      <c r="D3013" s="8"/>
    </row>
    <row r="3014" spans="3:4">
      <c r="C3014" s="8"/>
      <c r="D3014" s="8"/>
    </row>
    <row r="3015" spans="3:4">
      <c r="C3015" s="8"/>
      <c r="D3015" s="8"/>
    </row>
    <row r="3016" spans="3:4">
      <c r="C3016" s="8"/>
      <c r="D3016" s="8"/>
    </row>
    <row r="3017" spans="3:4">
      <c r="C3017" s="8"/>
      <c r="D3017" s="8"/>
    </row>
    <row r="3018" spans="3:4">
      <c r="C3018" s="8"/>
      <c r="D3018" s="8"/>
    </row>
    <row r="3019" spans="3:4">
      <c r="C3019" s="8"/>
      <c r="D3019" s="8"/>
    </row>
    <row r="3020" spans="3:4">
      <c r="C3020" s="8"/>
      <c r="D3020" s="8"/>
    </row>
    <row r="3021" spans="3:4">
      <c r="C3021" s="8"/>
      <c r="D3021" s="8"/>
    </row>
    <row r="3022" spans="3:4">
      <c r="C3022" s="8"/>
      <c r="D3022" s="8"/>
    </row>
    <row r="3023" spans="3:4">
      <c r="C3023" s="8"/>
      <c r="D3023" s="8"/>
    </row>
    <row r="3024" spans="3:4">
      <c r="C3024" s="8"/>
      <c r="D3024" s="8"/>
    </row>
    <row r="3025" spans="3:4">
      <c r="C3025" s="8"/>
      <c r="D3025" s="8"/>
    </row>
    <row r="3026" spans="3:4">
      <c r="C3026" s="8"/>
      <c r="D3026" s="8"/>
    </row>
    <row r="3027" spans="3:4">
      <c r="C3027" s="8"/>
      <c r="D3027" s="8"/>
    </row>
    <row r="3028" spans="3:4">
      <c r="C3028" s="8"/>
      <c r="D3028" s="8"/>
    </row>
    <row r="3029" spans="3:4">
      <c r="C3029" s="8"/>
      <c r="D3029" s="8"/>
    </row>
    <row r="3030" spans="3:4">
      <c r="C3030" s="8"/>
      <c r="D3030" s="8"/>
    </row>
    <row r="3031" spans="3:4">
      <c r="C3031" s="8"/>
      <c r="D3031" s="8"/>
    </row>
    <row r="3032" spans="3:4">
      <c r="C3032" s="8"/>
      <c r="D3032" s="8"/>
    </row>
    <row r="3033" spans="3:4">
      <c r="C3033" s="8"/>
      <c r="D3033" s="8"/>
    </row>
    <row r="3034" spans="3:4">
      <c r="C3034" s="8"/>
      <c r="D3034" s="8"/>
    </row>
    <row r="3035" spans="3:4">
      <c r="C3035" s="8"/>
      <c r="D3035" s="8"/>
    </row>
    <row r="3036" spans="3:4">
      <c r="C3036" s="8"/>
      <c r="D3036" s="8"/>
    </row>
    <row r="3037" spans="3:4">
      <c r="C3037" s="8"/>
      <c r="D3037" s="8"/>
    </row>
    <row r="3038" spans="3:4">
      <c r="C3038" s="8"/>
      <c r="D3038" s="8"/>
    </row>
    <row r="3039" spans="3:4">
      <c r="C3039" s="8"/>
      <c r="D3039" s="8"/>
    </row>
    <row r="3040" spans="3:4">
      <c r="C3040" s="8"/>
      <c r="D3040" s="8"/>
    </row>
    <row r="3041" spans="3:4">
      <c r="C3041" s="8"/>
      <c r="D3041" s="8"/>
    </row>
    <row r="3042" spans="3:4">
      <c r="C3042" s="8"/>
      <c r="D3042" s="8"/>
    </row>
    <row r="3043" spans="3:4">
      <c r="C3043" s="8"/>
      <c r="D3043" s="8"/>
    </row>
    <row r="3044" spans="3:4">
      <c r="C3044" s="8"/>
      <c r="D3044" s="8"/>
    </row>
    <row r="3045" spans="3:4">
      <c r="C3045" s="8"/>
      <c r="D3045" s="8"/>
    </row>
    <row r="3046" spans="3:4">
      <c r="C3046" s="8"/>
      <c r="D3046" s="8"/>
    </row>
    <row r="3047" spans="3:4">
      <c r="C3047" s="8"/>
      <c r="D3047" s="8"/>
    </row>
    <row r="3048" spans="3:4">
      <c r="C3048" s="8"/>
      <c r="D3048" s="8"/>
    </row>
    <row r="3049" spans="3:4">
      <c r="C3049" s="8"/>
      <c r="D3049" s="8"/>
    </row>
    <row r="3050" spans="3:4">
      <c r="C3050" s="8"/>
      <c r="D3050" s="8"/>
    </row>
    <row r="3051" spans="3:4">
      <c r="C3051" s="8"/>
      <c r="D3051" s="8"/>
    </row>
    <row r="3052" spans="3:4">
      <c r="C3052" s="8"/>
      <c r="D3052" s="8"/>
    </row>
    <row r="3053" spans="3:4">
      <c r="C3053" s="8"/>
      <c r="D3053" s="8"/>
    </row>
    <row r="3054" spans="3:4">
      <c r="C3054" s="8"/>
      <c r="D3054" s="8"/>
    </row>
    <row r="3055" spans="3:4">
      <c r="C3055" s="8"/>
      <c r="D3055" s="8"/>
    </row>
    <row r="3056" spans="3:4">
      <c r="C3056" s="8"/>
      <c r="D3056" s="8"/>
    </row>
    <row r="3057" spans="3:4">
      <c r="C3057" s="8"/>
      <c r="D3057" s="8"/>
    </row>
    <row r="3058" spans="3:4">
      <c r="C3058" s="8"/>
      <c r="D3058" s="8"/>
    </row>
    <row r="3059" spans="3:4">
      <c r="C3059" s="8"/>
      <c r="D3059" s="8"/>
    </row>
    <row r="3060" spans="3:4">
      <c r="C3060" s="8"/>
      <c r="D3060" s="8"/>
    </row>
    <row r="3061" spans="3:4">
      <c r="C3061" s="8"/>
      <c r="D3061" s="8"/>
    </row>
    <row r="3062" spans="3:4">
      <c r="C3062" s="8"/>
      <c r="D3062" s="8"/>
    </row>
    <row r="3063" spans="3:4">
      <c r="C3063" s="8"/>
      <c r="D3063" s="8"/>
    </row>
    <row r="3064" spans="3:4">
      <c r="C3064" s="8"/>
      <c r="D3064" s="8"/>
    </row>
    <row r="3065" spans="3:4">
      <c r="C3065" s="8"/>
      <c r="D3065" s="8"/>
    </row>
    <row r="3066" spans="3:4">
      <c r="C3066" s="8"/>
      <c r="D3066" s="8"/>
    </row>
    <row r="3067" spans="3:4">
      <c r="C3067" s="8"/>
      <c r="D3067" s="8"/>
    </row>
    <row r="3068" spans="3:4">
      <c r="C3068" s="8"/>
      <c r="D3068" s="8"/>
    </row>
    <row r="3069" spans="3:4">
      <c r="C3069" s="8"/>
      <c r="D3069" s="8"/>
    </row>
    <row r="3070" spans="3:4">
      <c r="C3070" s="8"/>
      <c r="D3070" s="8"/>
    </row>
    <row r="3071" spans="3:4">
      <c r="C3071" s="8"/>
      <c r="D3071" s="8"/>
    </row>
    <row r="3072" spans="3:4">
      <c r="C3072" s="8"/>
      <c r="D3072" s="8"/>
    </row>
    <row r="3073" spans="3:4">
      <c r="C3073" s="8"/>
      <c r="D3073" s="8"/>
    </row>
    <row r="3074" spans="3:4">
      <c r="C3074" s="8"/>
      <c r="D3074" s="8"/>
    </row>
    <row r="3075" spans="3:4">
      <c r="C3075" s="8"/>
      <c r="D3075" s="8"/>
    </row>
    <row r="3076" spans="3:4">
      <c r="C3076" s="8"/>
      <c r="D3076" s="8"/>
    </row>
    <row r="3077" spans="3:4">
      <c r="C3077" s="8"/>
      <c r="D3077" s="8"/>
    </row>
    <row r="3078" spans="3:4">
      <c r="C3078" s="8"/>
      <c r="D3078" s="8"/>
    </row>
    <row r="3079" spans="3:4">
      <c r="C3079" s="8"/>
      <c r="D3079" s="8"/>
    </row>
    <row r="3080" spans="3:4">
      <c r="C3080" s="8"/>
      <c r="D3080" s="8"/>
    </row>
    <row r="3081" spans="3:4">
      <c r="C3081" s="8"/>
      <c r="D3081" s="8"/>
    </row>
    <row r="3082" spans="3:4">
      <c r="C3082" s="8"/>
      <c r="D3082" s="8"/>
    </row>
    <row r="3083" spans="3:4">
      <c r="C3083" s="8"/>
      <c r="D3083" s="8"/>
    </row>
    <row r="3084" spans="3:4">
      <c r="C3084" s="8"/>
      <c r="D3084" s="8"/>
    </row>
    <row r="3085" spans="3:4">
      <c r="C3085" s="8"/>
      <c r="D3085" s="8"/>
    </row>
    <row r="3086" spans="3:4">
      <c r="C3086" s="8"/>
      <c r="D3086" s="8"/>
    </row>
    <row r="3087" spans="3:4">
      <c r="C3087" s="8"/>
      <c r="D3087" s="8"/>
    </row>
    <row r="3088" spans="3:4">
      <c r="C3088" s="8"/>
      <c r="D3088" s="8"/>
    </row>
    <row r="3089" spans="3:4">
      <c r="C3089" s="8"/>
      <c r="D3089" s="8"/>
    </row>
    <row r="3090" spans="3:4">
      <c r="C3090" s="8"/>
      <c r="D3090" s="8"/>
    </row>
    <row r="3091" spans="3:4">
      <c r="C3091" s="8"/>
      <c r="D3091" s="8"/>
    </row>
    <row r="3092" spans="3:4">
      <c r="C3092" s="8"/>
      <c r="D3092" s="8"/>
    </row>
    <row r="3093" spans="3:4">
      <c r="C3093" s="8"/>
      <c r="D3093" s="8"/>
    </row>
    <row r="3094" spans="3:4">
      <c r="C3094" s="8"/>
      <c r="D3094" s="8"/>
    </row>
    <row r="3095" spans="3:4">
      <c r="C3095" s="8"/>
      <c r="D3095" s="8"/>
    </row>
    <row r="3096" spans="3:4">
      <c r="C3096" s="8"/>
      <c r="D3096" s="8"/>
    </row>
    <row r="3097" spans="3:4">
      <c r="C3097" s="8"/>
      <c r="D3097" s="8"/>
    </row>
    <row r="3098" spans="3:4">
      <c r="C3098" s="8"/>
      <c r="D3098" s="8"/>
    </row>
    <row r="3099" spans="3:4">
      <c r="C3099" s="8"/>
      <c r="D3099" s="8"/>
    </row>
    <row r="3100" spans="3:4">
      <c r="C3100" s="8"/>
      <c r="D3100" s="8"/>
    </row>
    <row r="3101" spans="3:4">
      <c r="C3101" s="8"/>
      <c r="D3101" s="8"/>
    </row>
    <row r="3102" spans="3:4">
      <c r="C3102" s="8"/>
      <c r="D3102" s="8"/>
    </row>
    <row r="3103" spans="3:4">
      <c r="C3103" s="8"/>
      <c r="D3103" s="8"/>
    </row>
    <row r="3104" spans="3:4">
      <c r="C3104" s="8"/>
      <c r="D3104" s="8"/>
    </row>
    <row r="3105" spans="3:4">
      <c r="C3105" s="8"/>
      <c r="D3105" s="8"/>
    </row>
    <row r="3106" spans="3:4">
      <c r="C3106" s="8"/>
      <c r="D3106" s="8"/>
    </row>
    <row r="3107" spans="3:4">
      <c r="C3107" s="8"/>
      <c r="D3107" s="8"/>
    </row>
    <row r="3108" spans="3:4">
      <c r="C3108" s="8"/>
      <c r="D3108" s="8"/>
    </row>
    <row r="3109" spans="3:4">
      <c r="C3109" s="8"/>
      <c r="D3109" s="8"/>
    </row>
    <row r="3110" spans="3:4">
      <c r="C3110" s="8"/>
      <c r="D3110" s="8"/>
    </row>
    <row r="3111" spans="3:4">
      <c r="C3111" s="8"/>
      <c r="D3111" s="8"/>
    </row>
    <row r="3112" spans="3:4">
      <c r="C3112" s="8"/>
      <c r="D3112" s="8"/>
    </row>
    <row r="3113" spans="3:4">
      <c r="C3113" s="8"/>
      <c r="D3113" s="8"/>
    </row>
    <row r="3114" spans="3:4">
      <c r="C3114" s="8"/>
      <c r="D3114" s="8"/>
    </row>
    <row r="3115" spans="3:4">
      <c r="C3115" s="8"/>
      <c r="D3115" s="8"/>
    </row>
    <row r="3116" spans="3:4">
      <c r="C3116" s="8"/>
      <c r="D3116" s="8"/>
    </row>
    <row r="3117" spans="3:4">
      <c r="C3117" s="8"/>
      <c r="D3117" s="8"/>
    </row>
    <row r="3118" spans="3:4">
      <c r="C3118" s="8"/>
      <c r="D3118" s="8"/>
    </row>
    <row r="3119" spans="3:4">
      <c r="C3119" s="8"/>
      <c r="D3119" s="8"/>
    </row>
    <row r="3120" spans="3:4">
      <c r="C3120" s="8"/>
      <c r="D3120" s="8"/>
    </row>
    <row r="3121" spans="3:4">
      <c r="C3121" s="8"/>
      <c r="D3121" s="8"/>
    </row>
    <row r="3122" spans="3:4">
      <c r="C3122" s="8"/>
      <c r="D3122" s="8"/>
    </row>
    <row r="3123" spans="3:4">
      <c r="C3123" s="8"/>
      <c r="D3123" s="8"/>
    </row>
    <row r="3124" spans="3:4">
      <c r="C3124" s="8"/>
      <c r="D3124" s="8"/>
    </row>
    <row r="3125" spans="3:4">
      <c r="C3125" s="8"/>
      <c r="D3125" s="8"/>
    </row>
    <row r="3126" spans="3:4">
      <c r="C3126" s="8"/>
      <c r="D3126" s="8"/>
    </row>
    <row r="3127" spans="3:4">
      <c r="C3127" s="8"/>
      <c r="D3127" s="8"/>
    </row>
    <row r="3128" spans="3:4">
      <c r="C3128" s="8"/>
      <c r="D3128" s="8"/>
    </row>
    <row r="3129" spans="3:4">
      <c r="C3129" s="8"/>
      <c r="D3129" s="8"/>
    </row>
    <row r="3130" spans="3:4">
      <c r="C3130" s="8"/>
      <c r="D3130" s="8"/>
    </row>
    <row r="3131" spans="3:4">
      <c r="C3131" s="8"/>
      <c r="D3131" s="8"/>
    </row>
    <row r="3132" spans="3:4">
      <c r="C3132" s="8"/>
      <c r="D3132" s="8"/>
    </row>
    <row r="3133" spans="3:4">
      <c r="C3133" s="8"/>
      <c r="D3133" s="8"/>
    </row>
    <row r="3134" spans="3:4">
      <c r="C3134" s="8"/>
      <c r="D3134" s="8"/>
    </row>
    <row r="3135" spans="3:4">
      <c r="C3135" s="8"/>
      <c r="D3135" s="8"/>
    </row>
    <row r="3136" spans="3:4">
      <c r="C3136" s="8"/>
      <c r="D3136" s="8"/>
    </row>
    <row r="3137" spans="3:4">
      <c r="C3137" s="8"/>
      <c r="D3137" s="8"/>
    </row>
    <row r="3138" spans="3:4">
      <c r="C3138" s="8"/>
      <c r="D3138" s="8"/>
    </row>
    <row r="3139" spans="3:4">
      <c r="C3139" s="8"/>
      <c r="D3139" s="8"/>
    </row>
    <row r="3140" spans="3:4">
      <c r="C3140" s="8"/>
      <c r="D3140" s="8"/>
    </row>
    <row r="3141" spans="3:4">
      <c r="C3141" s="8"/>
      <c r="D3141" s="8"/>
    </row>
    <row r="3142" spans="3:4">
      <c r="C3142" s="8"/>
      <c r="D3142" s="8"/>
    </row>
    <row r="3143" spans="3:4">
      <c r="C3143" s="8"/>
      <c r="D3143" s="8"/>
    </row>
    <row r="3144" spans="3:4">
      <c r="C3144" s="8"/>
      <c r="D3144" s="8"/>
    </row>
    <row r="3145" spans="3:4">
      <c r="C3145" s="8"/>
      <c r="D3145" s="8"/>
    </row>
    <row r="3146" spans="3:4">
      <c r="C3146" s="8"/>
      <c r="D3146" s="8"/>
    </row>
    <row r="3147" spans="3:4">
      <c r="C3147" s="8"/>
      <c r="D3147" s="8"/>
    </row>
    <row r="3148" spans="3:4">
      <c r="C3148" s="8"/>
      <c r="D3148" s="8"/>
    </row>
    <row r="3149" spans="3:4">
      <c r="C3149" s="8"/>
      <c r="D3149" s="8"/>
    </row>
    <row r="3150" spans="3:4">
      <c r="C3150" s="8"/>
      <c r="D3150" s="8"/>
    </row>
    <row r="3151" spans="3:4">
      <c r="C3151" s="8"/>
      <c r="D3151" s="8"/>
    </row>
    <row r="3152" spans="3:4">
      <c r="C3152" s="8"/>
      <c r="D3152" s="8"/>
    </row>
    <row r="3153" spans="3:4">
      <c r="C3153" s="8"/>
      <c r="D3153" s="8"/>
    </row>
    <row r="3154" spans="3:4">
      <c r="C3154" s="8"/>
      <c r="D3154" s="8"/>
    </row>
    <row r="3155" spans="3:4">
      <c r="C3155" s="8"/>
      <c r="D3155" s="8"/>
    </row>
    <row r="3156" spans="3:4">
      <c r="C3156" s="8"/>
      <c r="D3156" s="8"/>
    </row>
    <row r="3157" spans="3:4">
      <c r="C3157" s="8"/>
      <c r="D3157" s="8"/>
    </row>
    <row r="3158" spans="3:4">
      <c r="C3158" s="8"/>
      <c r="D3158" s="8"/>
    </row>
    <row r="3159" spans="3:4">
      <c r="C3159" s="8"/>
      <c r="D3159" s="8"/>
    </row>
    <row r="3160" spans="3:4">
      <c r="C3160" s="8"/>
      <c r="D3160" s="8"/>
    </row>
    <row r="3161" spans="3:4">
      <c r="C3161" s="8"/>
      <c r="D3161" s="8"/>
    </row>
    <row r="3162" spans="3:4">
      <c r="C3162" s="8"/>
      <c r="D3162" s="8"/>
    </row>
    <row r="3163" spans="3:4">
      <c r="C3163" s="8"/>
      <c r="D3163" s="8"/>
    </row>
    <row r="3164" spans="3:4">
      <c r="C3164" s="8"/>
      <c r="D3164" s="8"/>
    </row>
    <row r="3165" spans="3:4">
      <c r="C3165" s="8"/>
      <c r="D3165" s="8"/>
    </row>
    <row r="3166" spans="3:4">
      <c r="C3166" s="8"/>
      <c r="D3166" s="8"/>
    </row>
    <row r="3167" spans="3:4">
      <c r="C3167" s="8"/>
      <c r="D3167" s="8"/>
    </row>
    <row r="3168" spans="3:4">
      <c r="C3168" s="8"/>
      <c r="D3168" s="8"/>
    </row>
    <row r="3169" spans="3:4">
      <c r="C3169" s="8"/>
      <c r="D3169" s="8"/>
    </row>
    <row r="3170" spans="3:4">
      <c r="C3170" s="8"/>
      <c r="D3170" s="8"/>
    </row>
    <row r="3171" spans="3:4">
      <c r="C3171" s="8"/>
      <c r="D3171" s="8"/>
    </row>
    <row r="3172" spans="3:4">
      <c r="C3172" s="8"/>
      <c r="D3172" s="8"/>
    </row>
    <row r="3173" spans="3:4">
      <c r="C3173" s="8"/>
      <c r="D3173" s="8"/>
    </row>
    <row r="3174" spans="3:4">
      <c r="C3174" s="8"/>
      <c r="D3174" s="8"/>
    </row>
    <row r="3175" spans="3:4">
      <c r="C3175" s="8"/>
      <c r="D3175" s="8"/>
    </row>
    <row r="3176" spans="3:4">
      <c r="C3176" s="8"/>
      <c r="D3176" s="8"/>
    </row>
    <row r="3177" spans="3:4">
      <c r="C3177" s="8"/>
      <c r="D3177" s="8"/>
    </row>
    <row r="3178" spans="3:4">
      <c r="C3178" s="8"/>
      <c r="D3178" s="8"/>
    </row>
    <row r="3179" spans="3:4">
      <c r="C3179" s="8"/>
      <c r="D3179" s="8"/>
    </row>
    <row r="3180" spans="3:4">
      <c r="C3180" s="8"/>
      <c r="D3180" s="8"/>
    </row>
    <row r="3181" spans="3:4">
      <c r="C3181" s="8"/>
      <c r="D3181" s="8"/>
    </row>
    <row r="3182" spans="3:4">
      <c r="C3182" s="8"/>
      <c r="D3182" s="8"/>
    </row>
    <row r="3183" spans="3:4">
      <c r="C3183" s="8"/>
      <c r="D3183" s="8"/>
    </row>
    <row r="3184" spans="3:4">
      <c r="C3184" s="8"/>
      <c r="D3184" s="8"/>
    </row>
    <row r="3185" spans="3:4">
      <c r="C3185" s="8"/>
      <c r="D3185" s="8"/>
    </row>
    <row r="3186" spans="3:4">
      <c r="C3186" s="8"/>
      <c r="D3186" s="8"/>
    </row>
    <row r="3187" spans="3:4">
      <c r="C3187" s="8"/>
      <c r="D3187" s="8"/>
    </row>
    <row r="3188" spans="3:4">
      <c r="C3188" s="8"/>
      <c r="D3188" s="8"/>
    </row>
    <row r="3189" spans="3:4">
      <c r="C3189" s="8"/>
      <c r="D3189" s="8"/>
    </row>
    <row r="3190" spans="3:4">
      <c r="C3190" s="8"/>
      <c r="D3190" s="8"/>
    </row>
    <row r="3191" spans="3:4">
      <c r="C3191" s="8"/>
      <c r="D3191" s="8"/>
    </row>
    <row r="3192" spans="3:4">
      <c r="C3192" s="8"/>
      <c r="D3192" s="8"/>
    </row>
    <row r="3193" spans="3:4">
      <c r="C3193" s="8"/>
      <c r="D3193" s="8"/>
    </row>
    <row r="3194" spans="3:4">
      <c r="C3194" s="8"/>
      <c r="D3194" s="8"/>
    </row>
    <row r="3195" spans="3:4">
      <c r="C3195" s="8"/>
      <c r="D3195" s="8"/>
    </row>
    <row r="3196" spans="3:4">
      <c r="C3196" s="8"/>
      <c r="D3196" s="8"/>
    </row>
    <row r="3197" spans="3:4">
      <c r="C3197" s="8"/>
      <c r="D3197" s="8"/>
    </row>
    <row r="3198" spans="3:4">
      <c r="C3198" s="8"/>
      <c r="D3198" s="8"/>
    </row>
    <row r="3199" spans="3:4">
      <c r="C3199" s="8"/>
      <c r="D3199" s="8"/>
    </row>
    <row r="3200" spans="3:4">
      <c r="C3200" s="8"/>
      <c r="D3200" s="8"/>
    </row>
    <row r="3201" spans="3:4">
      <c r="C3201" s="8"/>
      <c r="D3201" s="8"/>
    </row>
    <row r="3202" spans="3:4">
      <c r="C3202" s="8"/>
      <c r="D3202" s="8"/>
    </row>
    <row r="3203" spans="3:4">
      <c r="C3203" s="8"/>
      <c r="D3203" s="8"/>
    </row>
    <row r="3204" spans="3:4">
      <c r="C3204" s="8"/>
      <c r="D3204" s="8"/>
    </row>
    <row r="3205" spans="3:4">
      <c r="C3205" s="8"/>
      <c r="D3205" s="8"/>
    </row>
    <row r="3206" spans="3:4">
      <c r="C3206" s="8"/>
      <c r="D3206" s="8"/>
    </row>
    <row r="3207" spans="3:4">
      <c r="C3207" s="8"/>
      <c r="D3207" s="8"/>
    </row>
    <row r="3208" spans="3:4">
      <c r="C3208" s="8"/>
      <c r="D3208" s="8"/>
    </row>
    <row r="3209" spans="3:4">
      <c r="C3209" s="8"/>
      <c r="D3209" s="8"/>
    </row>
    <row r="3210" spans="3:4">
      <c r="C3210" s="8"/>
      <c r="D3210" s="8"/>
    </row>
    <row r="3211" spans="3:4">
      <c r="C3211" s="8"/>
      <c r="D3211" s="8"/>
    </row>
    <row r="3212" spans="3:4">
      <c r="C3212" s="8"/>
      <c r="D3212" s="8"/>
    </row>
    <row r="3213" spans="3:4">
      <c r="C3213" s="8"/>
      <c r="D3213" s="8"/>
    </row>
    <row r="3214" spans="3:4">
      <c r="C3214" s="8"/>
      <c r="D3214" s="8"/>
    </row>
    <row r="3215" spans="3:4">
      <c r="C3215" s="8"/>
      <c r="D3215" s="8"/>
    </row>
    <row r="3216" spans="3:4">
      <c r="C3216" s="8"/>
      <c r="D3216" s="8"/>
    </row>
    <row r="3217" spans="3:4">
      <c r="C3217" s="8"/>
      <c r="D3217" s="8"/>
    </row>
    <row r="3218" spans="3:4">
      <c r="C3218" s="8"/>
      <c r="D3218" s="8"/>
    </row>
    <row r="3219" spans="3:4">
      <c r="C3219" s="8"/>
      <c r="D3219" s="8"/>
    </row>
    <row r="3220" spans="3:4">
      <c r="C3220" s="8"/>
      <c r="D3220" s="8"/>
    </row>
    <row r="3221" spans="3:4">
      <c r="C3221" s="8"/>
      <c r="D3221" s="8"/>
    </row>
    <row r="3222" spans="3:4">
      <c r="C3222" s="8"/>
      <c r="D3222" s="8"/>
    </row>
    <row r="3223" spans="3:4">
      <c r="C3223" s="8"/>
      <c r="D3223" s="8"/>
    </row>
    <row r="3224" spans="3:4">
      <c r="C3224" s="8"/>
      <c r="D3224" s="8"/>
    </row>
    <row r="3225" spans="3:4">
      <c r="C3225" s="8"/>
      <c r="D3225" s="8"/>
    </row>
    <row r="3226" spans="3:4">
      <c r="C3226" s="8"/>
      <c r="D3226" s="8"/>
    </row>
    <row r="3227" spans="3:4">
      <c r="C3227" s="8"/>
      <c r="D3227" s="8"/>
    </row>
    <row r="3228" spans="3:4">
      <c r="C3228" s="8"/>
      <c r="D3228" s="8"/>
    </row>
    <row r="3229" spans="3:4">
      <c r="C3229" s="8"/>
      <c r="D3229" s="8"/>
    </row>
    <row r="3230" spans="3:4">
      <c r="C3230" s="8"/>
      <c r="D3230" s="8"/>
    </row>
    <row r="3231" spans="3:4">
      <c r="C3231" s="8"/>
      <c r="D3231" s="8"/>
    </row>
    <row r="3232" spans="3:4">
      <c r="C3232" s="8"/>
      <c r="D3232" s="8"/>
    </row>
    <row r="3233" spans="3:4">
      <c r="C3233" s="8"/>
      <c r="D3233" s="8"/>
    </row>
    <row r="3234" spans="3:4">
      <c r="C3234" s="8"/>
      <c r="D3234" s="8"/>
    </row>
    <row r="3235" spans="3:4">
      <c r="C3235" s="8"/>
      <c r="D3235" s="8"/>
    </row>
    <row r="3236" spans="3:4">
      <c r="C3236" s="8"/>
      <c r="D3236" s="8"/>
    </row>
    <row r="3237" spans="3:4">
      <c r="C3237" s="8"/>
      <c r="D3237" s="8"/>
    </row>
    <row r="3238" spans="3:4">
      <c r="C3238" s="8"/>
      <c r="D3238" s="8"/>
    </row>
    <row r="3239" spans="3:4">
      <c r="C3239" s="8"/>
      <c r="D3239" s="8"/>
    </row>
    <row r="3240" spans="3:4">
      <c r="C3240" s="8"/>
      <c r="D3240" s="8"/>
    </row>
    <row r="3241" spans="3:4">
      <c r="C3241" s="8"/>
      <c r="D3241" s="8"/>
    </row>
    <row r="3242" spans="3:4">
      <c r="C3242" s="8"/>
      <c r="D3242" s="8"/>
    </row>
    <row r="3243" spans="3:4">
      <c r="C3243" s="8"/>
      <c r="D3243" s="8"/>
    </row>
    <row r="3244" spans="3:4">
      <c r="C3244" s="8"/>
      <c r="D3244" s="8"/>
    </row>
    <row r="3245" spans="3:4">
      <c r="C3245" s="8"/>
      <c r="D3245" s="8"/>
    </row>
    <row r="3246" spans="3:4">
      <c r="C3246" s="8"/>
      <c r="D3246" s="8"/>
    </row>
    <row r="3247" spans="3:4">
      <c r="C3247" s="8"/>
      <c r="D3247" s="8"/>
    </row>
    <row r="3248" spans="3:4">
      <c r="C3248" s="8"/>
      <c r="D3248" s="8"/>
    </row>
    <row r="3249" spans="3:4">
      <c r="C3249" s="8"/>
      <c r="D3249" s="8"/>
    </row>
    <row r="3250" spans="3:4">
      <c r="C3250" s="8"/>
      <c r="D3250" s="8"/>
    </row>
    <row r="3251" spans="3:4">
      <c r="C3251" s="8"/>
      <c r="D3251" s="8"/>
    </row>
    <row r="3252" spans="3:4">
      <c r="C3252" s="8"/>
      <c r="D3252" s="8"/>
    </row>
    <row r="3253" spans="3:4">
      <c r="C3253" s="8"/>
      <c r="D3253" s="8"/>
    </row>
    <row r="3254" spans="3:4">
      <c r="C3254" s="8"/>
      <c r="D3254" s="8"/>
    </row>
    <row r="3255" spans="3:4">
      <c r="C3255" s="8"/>
      <c r="D3255" s="8"/>
    </row>
    <row r="3256" spans="3:4">
      <c r="C3256" s="8"/>
      <c r="D3256" s="8"/>
    </row>
    <row r="3257" spans="3:4">
      <c r="C3257" s="8"/>
      <c r="D3257" s="8"/>
    </row>
    <row r="3258" spans="3:4">
      <c r="C3258" s="8"/>
      <c r="D3258" s="8"/>
    </row>
    <row r="3259" spans="3:4">
      <c r="C3259" s="8"/>
      <c r="D3259" s="8"/>
    </row>
    <row r="3260" spans="3:4">
      <c r="C3260" s="8"/>
      <c r="D3260" s="8"/>
    </row>
    <row r="3261" spans="3:4">
      <c r="C3261" s="8"/>
      <c r="D3261" s="8"/>
    </row>
    <row r="3262" spans="3:4">
      <c r="C3262" s="8"/>
      <c r="D3262" s="8"/>
    </row>
    <row r="3263" spans="3:4">
      <c r="C3263" s="8"/>
      <c r="D3263" s="8"/>
    </row>
    <row r="3264" spans="3:4">
      <c r="C3264" s="8"/>
      <c r="D3264" s="8"/>
    </row>
    <row r="3265" spans="3:4">
      <c r="C3265" s="8"/>
      <c r="D3265" s="8"/>
    </row>
    <row r="3266" spans="3:4">
      <c r="C3266" s="8"/>
      <c r="D3266" s="8"/>
    </row>
    <row r="3267" spans="3:4">
      <c r="C3267" s="8"/>
      <c r="D3267" s="8"/>
    </row>
    <row r="3268" spans="3:4">
      <c r="C3268" s="8"/>
      <c r="D3268" s="8"/>
    </row>
    <row r="3269" spans="3:4">
      <c r="C3269" s="8"/>
      <c r="D3269" s="8"/>
    </row>
    <row r="3270" spans="3:4">
      <c r="C3270" s="8"/>
      <c r="D3270" s="8"/>
    </row>
    <row r="3271" spans="3:4">
      <c r="C3271" s="8"/>
      <c r="D3271" s="8"/>
    </row>
    <row r="3272" spans="3:4">
      <c r="C3272" s="8"/>
      <c r="D3272" s="8"/>
    </row>
    <row r="3273" spans="3:4">
      <c r="C3273" s="8"/>
      <c r="D3273" s="8"/>
    </row>
    <row r="3274" spans="3:4">
      <c r="C3274" s="8"/>
      <c r="D3274" s="8"/>
    </row>
    <row r="3275" spans="3:4">
      <c r="C3275" s="8"/>
      <c r="D3275" s="8"/>
    </row>
    <row r="3276" spans="3:4">
      <c r="C3276" s="8"/>
      <c r="D3276" s="8"/>
    </row>
    <row r="3277" spans="3:4">
      <c r="C3277" s="8"/>
      <c r="D3277" s="8"/>
    </row>
    <row r="3278" spans="3:4">
      <c r="C3278" s="8"/>
      <c r="D3278" s="8"/>
    </row>
    <row r="3279" spans="3:4">
      <c r="C3279" s="8"/>
      <c r="D3279" s="8"/>
    </row>
    <row r="3280" spans="3:4">
      <c r="C3280" s="8"/>
      <c r="D3280" s="8"/>
    </row>
    <row r="3281" spans="3:4">
      <c r="C3281" s="8"/>
      <c r="D3281" s="8"/>
    </row>
    <row r="3282" spans="3:4">
      <c r="C3282" s="8"/>
      <c r="D3282" s="8"/>
    </row>
    <row r="3283" spans="3:4">
      <c r="C3283" s="8"/>
      <c r="D3283" s="8"/>
    </row>
    <row r="3284" spans="3:4">
      <c r="C3284" s="8"/>
      <c r="D3284" s="8"/>
    </row>
    <row r="3285" spans="3:4">
      <c r="C3285" s="8"/>
      <c r="D3285" s="8"/>
    </row>
    <row r="3286" spans="3:4">
      <c r="C3286" s="8"/>
      <c r="D3286" s="8"/>
    </row>
    <row r="3287" spans="3:4">
      <c r="C3287" s="8"/>
      <c r="D3287" s="8"/>
    </row>
    <row r="3288" spans="3:4">
      <c r="C3288" s="8"/>
      <c r="D3288" s="8"/>
    </row>
    <row r="3289" spans="3:4">
      <c r="C3289" s="8"/>
      <c r="D3289" s="8"/>
    </row>
    <row r="3290" spans="3:4">
      <c r="C3290" s="8"/>
      <c r="D3290" s="8"/>
    </row>
    <row r="3291" spans="3:4">
      <c r="C3291" s="8"/>
      <c r="D3291" s="8"/>
    </row>
    <row r="3292" spans="3:4">
      <c r="C3292" s="8"/>
      <c r="D3292" s="8"/>
    </row>
    <row r="3293" spans="3:4">
      <c r="C3293" s="8"/>
      <c r="D3293" s="8"/>
    </row>
    <row r="3294" spans="3:4">
      <c r="C3294" s="8"/>
      <c r="D3294" s="8"/>
    </row>
    <row r="3295" spans="3:4">
      <c r="C3295" s="8"/>
      <c r="D3295" s="8"/>
    </row>
    <row r="3296" spans="3:4">
      <c r="C3296" s="8"/>
      <c r="D3296" s="8"/>
    </row>
    <row r="3297" spans="3:4">
      <c r="C3297" s="8"/>
      <c r="D3297" s="8"/>
    </row>
    <row r="3298" spans="3:4">
      <c r="C3298" s="8"/>
      <c r="D3298" s="8"/>
    </row>
    <row r="3299" spans="3:4">
      <c r="C3299" s="8"/>
      <c r="D3299" s="8"/>
    </row>
    <row r="3300" spans="3:4">
      <c r="C3300" s="8"/>
      <c r="D3300" s="8"/>
    </row>
    <row r="3301" spans="3:4">
      <c r="C3301" s="8"/>
      <c r="D3301" s="8"/>
    </row>
    <row r="3302" spans="3:4">
      <c r="C3302" s="8"/>
      <c r="D3302" s="8"/>
    </row>
    <row r="3303" spans="3:4">
      <c r="C3303" s="8"/>
      <c r="D3303" s="8"/>
    </row>
    <row r="3304" spans="3:4">
      <c r="C3304" s="8"/>
      <c r="D3304" s="8"/>
    </row>
    <row r="3305" spans="3:4">
      <c r="C3305" s="8"/>
      <c r="D3305" s="8"/>
    </row>
    <row r="3306" spans="3:4">
      <c r="C3306" s="8"/>
      <c r="D3306" s="8"/>
    </row>
    <row r="3307" spans="3:4">
      <c r="C3307" s="8"/>
      <c r="D3307" s="8"/>
    </row>
    <row r="3308" spans="3:4">
      <c r="C3308" s="8"/>
      <c r="D3308" s="8"/>
    </row>
    <row r="3309" spans="3:4">
      <c r="C3309" s="8"/>
      <c r="D3309" s="8"/>
    </row>
    <row r="3310" spans="3:4">
      <c r="C3310" s="8"/>
      <c r="D3310" s="8"/>
    </row>
    <row r="3311" spans="3:4">
      <c r="C3311" s="8"/>
      <c r="D3311" s="8"/>
    </row>
    <row r="3312" spans="3:4">
      <c r="C3312" s="8"/>
      <c r="D3312" s="8"/>
    </row>
    <row r="3313" spans="3:4">
      <c r="C3313" s="8"/>
      <c r="D3313" s="8"/>
    </row>
    <row r="3314" spans="3:4">
      <c r="C3314" s="8"/>
      <c r="D3314" s="8"/>
    </row>
    <row r="3315" spans="3:4">
      <c r="C3315" s="8"/>
      <c r="D3315" s="8"/>
    </row>
    <row r="3316" spans="3:4">
      <c r="C3316" s="8"/>
      <c r="D3316" s="8"/>
    </row>
    <row r="3317" spans="3:4">
      <c r="C3317" s="8"/>
      <c r="D3317" s="8"/>
    </row>
    <row r="3318" spans="3:4">
      <c r="C3318" s="8"/>
      <c r="D3318" s="8"/>
    </row>
    <row r="3319" spans="3:4">
      <c r="C3319" s="8"/>
      <c r="D3319" s="8"/>
    </row>
    <row r="3320" spans="3:4">
      <c r="C3320" s="8"/>
      <c r="D3320" s="8"/>
    </row>
    <row r="3321" spans="3:4">
      <c r="C3321" s="8"/>
      <c r="D3321" s="8"/>
    </row>
    <row r="3322" spans="3:4">
      <c r="C3322" s="8"/>
      <c r="D3322" s="8"/>
    </row>
    <row r="3323" spans="3:4">
      <c r="C3323" s="8"/>
      <c r="D3323" s="8"/>
    </row>
    <row r="3324" spans="3:4">
      <c r="C3324" s="8"/>
      <c r="D3324" s="8"/>
    </row>
    <row r="3325" spans="3:4">
      <c r="C3325" s="8"/>
      <c r="D3325" s="8"/>
    </row>
    <row r="3326" spans="3:4">
      <c r="C3326" s="8"/>
      <c r="D3326" s="8"/>
    </row>
    <row r="3327" spans="3:4">
      <c r="C3327" s="8"/>
      <c r="D3327" s="8"/>
    </row>
    <row r="3328" spans="3:4">
      <c r="C3328" s="8"/>
      <c r="D3328" s="8"/>
    </row>
    <row r="3329" spans="3:4">
      <c r="C3329" s="8"/>
      <c r="D3329" s="8"/>
    </row>
    <row r="3330" spans="3:4">
      <c r="C3330" s="8"/>
      <c r="D3330" s="8"/>
    </row>
    <row r="3331" spans="3:4">
      <c r="C3331" s="8"/>
      <c r="D3331" s="8"/>
    </row>
    <row r="3332" spans="3:4">
      <c r="C3332" s="8"/>
      <c r="D3332" s="8"/>
    </row>
    <row r="3333" spans="3:4">
      <c r="C3333" s="8"/>
      <c r="D3333" s="8"/>
    </row>
    <row r="3334" spans="3:4">
      <c r="C3334" s="8"/>
      <c r="D3334" s="8"/>
    </row>
    <row r="3335" spans="3:4">
      <c r="C3335" s="8"/>
      <c r="D3335" s="8"/>
    </row>
    <row r="3336" spans="3:4">
      <c r="C3336" s="8"/>
      <c r="D3336" s="8"/>
    </row>
    <row r="3337" spans="3:4">
      <c r="C3337" s="8"/>
      <c r="D3337" s="8"/>
    </row>
    <row r="3338" spans="3:4">
      <c r="C3338" s="8"/>
      <c r="D3338" s="8"/>
    </row>
    <row r="3339" spans="3:4">
      <c r="C3339" s="8"/>
      <c r="D3339" s="8"/>
    </row>
    <row r="3340" spans="3:4">
      <c r="C3340" s="8"/>
      <c r="D3340" s="8"/>
    </row>
    <row r="3341" spans="3:4">
      <c r="C3341" s="8"/>
      <c r="D3341" s="8"/>
    </row>
    <row r="3342" spans="3:4">
      <c r="C3342" s="8"/>
      <c r="D3342" s="8"/>
    </row>
    <row r="3343" spans="3:4">
      <c r="C3343" s="8"/>
      <c r="D3343" s="8"/>
    </row>
    <row r="3344" spans="3:4">
      <c r="C3344" s="8"/>
      <c r="D3344" s="8"/>
    </row>
    <row r="3345" spans="3:4">
      <c r="C3345" s="8"/>
      <c r="D3345" s="8"/>
    </row>
    <row r="3346" spans="3:4">
      <c r="C3346" s="8"/>
      <c r="D3346" s="8"/>
    </row>
    <row r="3347" spans="3:4">
      <c r="C3347" s="8"/>
      <c r="D3347" s="8"/>
    </row>
    <row r="3348" spans="3:4">
      <c r="C3348" s="8"/>
      <c r="D3348" s="8"/>
    </row>
    <row r="3349" spans="3:4">
      <c r="C3349" s="8"/>
      <c r="D3349" s="8"/>
    </row>
    <row r="3350" spans="3:4">
      <c r="C3350" s="8"/>
      <c r="D3350" s="8"/>
    </row>
    <row r="3351" spans="3:4">
      <c r="C3351" s="8"/>
      <c r="D3351" s="8"/>
    </row>
    <row r="3352" spans="3:4">
      <c r="C3352" s="8"/>
      <c r="D3352" s="8"/>
    </row>
    <row r="3353" spans="3:4">
      <c r="C3353" s="8"/>
      <c r="D3353" s="8"/>
    </row>
    <row r="3354" spans="3:4">
      <c r="C3354" s="8"/>
      <c r="D3354" s="8"/>
    </row>
    <row r="3355" spans="3:4">
      <c r="C3355" s="8"/>
      <c r="D3355" s="8"/>
    </row>
    <row r="3356" spans="3:4">
      <c r="C3356" s="8"/>
      <c r="D3356" s="8"/>
    </row>
    <row r="3357" spans="3:4">
      <c r="C3357" s="8"/>
      <c r="D3357" s="8"/>
    </row>
    <row r="3358" spans="3:4">
      <c r="C3358" s="8"/>
      <c r="D3358" s="8"/>
    </row>
    <row r="3359" spans="3:4">
      <c r="C3359" s="8"/>
      <c r="D3359" s="8"/>
    </row>
    <row r="3360" spans="3:4">
      <c r="C3360" s="8"/>
      <c r="D3360" s="8"/>
    </row>
    <row r="3361" spans="3:4">
      <c r="C3361" s="8"/>
      <c r="D3361" s="8"/>
    </row>
    <row r="3362" spans="3:4">
      <c r="C3362" s="8"/>
      <c r="D3362" s="8"/>
    </row>
    <row r="3363" spans="3:4">
      <c r="C3363" s="8"/>
      <c r="D3363" s="8"/>
    </row>
    <row r="3364" spans="3:4">
      <c r="C3364" s="8"/>
      <c r="D3364" s="8"/>
    </row>
    <row r="3365" spans="3:4">
      <c r="C3365" s="8"/>
      <c r="D3365" s="8"/>
    </row>
    <row r="3366" spans="3:4">
      <c r="C3366" s="8"/>
      <c r="D3366" s="8"/>
    </row>
    <row r="3367" spans="3:4">
      <c r="C3367" s="8"/>
      <c r="D3367" s="8"/>
    </row>
    <row r="3368" spans="3:4">
      <c r="C3368" s="8"/>
      <c r="D3368" s="8"/>
    </row>
    <row r="3369" spans="3:4">
      <c r="C3369" s="8"/>
      <c r="D3369" s="8"/>
    </row>
    <row r="3370" spans="3:4">
      <c r="C3370" s="8"/>
      <c r="D3370" s="8"/>
    </row>
    <row r="3371" spans="3:4">
      <c r="C3371" s="8"/>
      <c r="D3371" s="8"/>
    </row>
    <row r="3372" spans="3:4">
      <c r="C3372" s="8"/>
      <c r="D3372" s="8"/>
    </row>
    <row r="3373" spans="3:4">
      <c r="C3373" s="8"/>
      <c r="D3373" s="8"/>
    </row>
    <row r="3374" spans="3:4">
      <c r="C3374" s="8"/>
      <c r="D3374" s="8"/>
    </row>
    <row r="3375" spans="3:4">
      <c r="C3375" s="8"/>
      <c r="D3375" s="8"/>
    </row>
    <row r="3376" spans="3:4">
      <c r="C3376" s="8"/>
      <c r="D3376" s="8"/>
    </row>
    <row r="3377" spans="3:4">
      <c r="C3377" s="8"/>
      <c r="D3377" s="8"/>
    </row>
    <row r="3378" spans="3:4">
      <c r="C3378" s="8"/>
      <c r="D3378" s="8"/>
    </row>
    <row r="3379" spans="3:4">
      <c r="C3379" s="8"/>
      <c r="D3379" s="8"/>
    </row>
    <row r="3380" spans="3:4">
      <c r="C3380" s="8"/>
      <c r="D3380" s="8"/>
    </row>
    <row r="3381" spans="3:4">
      <c r="C3381" s="8"/>
      <c r="D3381" s="8"/>
    </row>
    <row r="3382" spans="3:4">
      <c r="C3382" s="8"/>
      <c r="D3382" s="8"/>
    </row>
    <row r="3383" spans="3:4">
      <c r="C3383" s="8"/>
      <c r="D3383" s="8"/>
    </row>
    <row r="3384" spans="3:4">
      <c r="C3384" s="8"/>
      <c r="D3384" s="8"/>
    </row>
    <row r="3385" spans="3:4">
      <c r="C3385" s="8"/>
      <c r="D3385" s="8"/>
    </row>
    <row r="3386" spans="3:4">
      <c r="C3386" s="8"/>
      <c r="D3386" s="8"/>
    </row>
    <row r="3387" spans="3:4">
      <c r="C3387" s="8"/>
      <c r="D3387" s="8"/>
    </row>
    <row r="3388" spans="3:4">
      <c r="C3388" s="8"/>
      <c r="D3388" s="8"/>
    </row>
    <row r="3389" spans="3:4">
      <c r="C3389" s="8"/>
      <c r="D3389" s="8"/>
    </row>
    <row r="3390" spans="3:4">
      <c r="C3390" s="8"/>
      <c r="D3390" s="8"/>
    </row>
    <row r="3391" spans="3:4">
      <c r="C3391" s="8"/>
      <c r="D3391" s="8"/>
    </row>
    <row r="3392" spans="3:4">
      <c r="C3392" s="8"/>
      <c r="D3392" s="8"/>
    </row>
    <row r="3393" spans="3:4">
      <c r="C3393" s="8"/>
      <c r="D3393" s="8"/>
    </row>
    <row r="3394" spans="3:4">
      <c r="C3394" s="8"/>
      <c r="D3394" s="8"/>
    </row>
    <row r="3395" spans="3:4">
      <c r="C3395" s="8"/>
      <c r="D3395" s="8"/>
    </row>
    <row r="3396" spans="3:4">
      <c r="C3396" s="8"/>
      <c r="D3396" s="8"/>
    </row>
    <row r="3397" spans="3:4">
      <c r="C3397" s="8"/>
      <c r="D3397" s="8"/>
    </row>
    <row r="3398" spans="3:4">
      <c r="C3398" s="8"/>
      <c r="D3398" s="8"/>
    </row>
    <row r="3399" spans="3:4">
      <c r="C3399" s="8"/>
      <c r="D3399" s="8"/>
    </row>
    <row r="3400" spans="3:4">
      <c r="C3400" s="8"/>
      <c r="D3400" s="8"/>
    </row>
    <row r="3401" spans="3:4">
      <c r="C3401" s="8"/>
      <c r="D3401" s="8"/>
    </row>
    <row r="3402" spans="3:4">
      <c r="C3402" s="8"/>
      <c r="D3402" s="8"/>
    </row>
    <row r="3403" spans="3:4">
      <c r="C3403" s="8"/>
      <c r="D3403" s="8"/>
    </row>
    <row r="3404" spans="3:4">
      <c r="C3404" s="8"/>
      <c r="D3404" s="8"/>
    </row>
    <row r="3405" spans="3:4">
      <c r="C3405" s="8"/>
      <c r="D3405" s="8"/>
    </row>
    <row r="3406" spans="3:4">
      <c r="C3406" s="8"/>
      <c r="D3406" s="8"/>
    </row>
    <row r="3407" spans="3:4">
      <c r="C3407" s="8"/>
      <c r="D3407" s="8"/>
    </row>
    <row r="3408" spans="3:4">
      <c r="C3408" s="8"/>
      <c r="D3408" s="8"/>
    </row>
    <row r="3409" spans="3:4">
      <c r="C3409" s="8"/>
      <c r="D3409" s="8"/>
    </row>
    <row r="3410" spans="3:4">
      <c r="C3410" s="8"/>
      <c r="D3410" s="8"/>
    </row>
    <row r="3411" spans="3:4">
      <c r="C3411" s="8"/>
      <c r="D3411" s="8"/>
    </row>
    <row r="3412" spans="3:4">
      <c r="C3412" s="8"/>
      <c r="D3412" s="8"/>
    </row>
    <row r="3413" spans="3:4">
      <c r="C3413" s="8"/>
      <c r="D3413" s="8"/>
    </row>
    <row r="3414" spans="3:4">
      <c r="C3414" s="8"/>
      <c r="D3414" s="8"/>
    </row>
    <row r="3415" spans="3:4">
      <c r="C3415" s="8"/>
      <c r="D3415" s="8"/>
    </row>
    <row r="3416" spans="3:4">
      <c r="C3416" s="8"/>
      <c r="D3416" s="8"/>
    </row>
    <row r="3417" spans="3:4">
      <c r="C3417" s="8"/>
      <c r="D3417" s="8"/>
    </row>
    <row r="3418" spans="3:4">
      <c r="C3418" s="8"/>
      <c r="D3418" s="8"/>
    </row>
    <row r="3419" spans="3:4">
      <c r="C3419" s="8"/>
      <c r="D3419" s="8"/>
    </row>
    <row r="3420" spans="3:4">
      <c r="C3420" s="8"/>
      <c r="D3420" s="8"/>
    </row>
    <row r="3421" spans="3:4">
      <c r="C3421" s="8"/>
      <c r="D3421" s="8"/>
    </row>
    <row r="3422" spans="3:4">
      <c r="C3422" s="8"/>
      <c r="D3422" s="8"/>
    </row>
    <row r="3423" spans="3:4">
      <c r="C3423" s="8"/>
      <c r="D3423" s="8"/>
    </row>
    <row r="3424" spans="3:4">
      <c r="C3424" s="8"/>
      <c r="D3424" s="8"/>
    </row>
    <row r="3425" spans="3:4">
      <c r="C3425" s="8"/>
      <c r="D3425" s="8"/>
    </row>
    <row r="3426" spans="3:4">
      <c r="C3426" s="8"/>
      <c r="D3426" s="8"/>
    </row>
    <row r="3427" spans="3:4">
      <c r="C3427" s="8"/>
      <c r="D3427" s="8"/>
    </row>
    <row r="3428" spans="3:4">
      <c r="C3428" s="8"/>
      <c r="D3428" s="8"/>
    </row>
    <row r="3429" spans="3:4">
      <c r="C3429" s="8"/>
      <c r="D3429" s="8"/>
    </row>
    <row r="3430" spans="3:4">
      <c r="C3430" s="8"/>
      <c r="D3430" s="8"/>
    </row>
    <row r="3431" spans="3:4">
      <c r="C3431" s="8"/>
      <c r="D3431" s="8"/>
    </row>
    <row r="3432" spans="3:4">
      <c r="C3432" s="8"/>
      <c r="D3432" s="8"/>
    </row>
    <row r="3433" spans="3:4">
      <c r="C3433" s="8"/>
      <c r="D3433" s="8"/>
    </row>
    <row r="3434" spans="3:4">
      <c r="C3434" s="8"/>
      <c r="D3434" s="8"/>
    </row>
    <row r="3435" spans="3:4">
      <c r="C3435" s="8"/>
      <c r="D3435" s="8"/>
    </row>
    <row r="3436" spans="3:4">
      <c r="C3436" s="8"/>
      <c r="D3436" s="8"/>
    </row>
    <row r="3437" spans="3:4">
      <c r="C3437" s="8"/>
      <c r="D3437" s="8"/>
    </row>
    <row r="3438" spans="3:4">
      <c r="C3438" s="8"/>
      <c r="D3438" s="8"/>
    </row>
    <row r="3439" spans="3:4">
      <c r="C3439" s="8"/>
      <c r="D3439" s="8"/>
    </row>
    <row r="3440" spans="3:4">
      <c r="C3440" s="8"/>
      <c r="D3440" s="8"/>
    </row>
    <row r="3441" spans="3:4">
      <c r="C3441" s="8"/>
      <c r="D3441" s="8"/>
    </row>
    <row r="3442" spans="3:4">
      <c r="C3442" s="8"/>
      <c r="D3442" s="8"/>
    </row>
    <row r="3443" spans="3:4">
      <c r="C3443" s="8"/>
      <c r="D3443" s="8"/>
    </row>
    <row r="3444" spans="3:4">
      <c r="C3444" s="8"/>
      <c r="D3444" s="8"/>
    </row>
    <row r="3445" spans="3:4">
      <c r="C3445" s="8"/>
      <c r="D3445" s="8"/>
    </row>
    <row r="3446" spans="3:4">
      <c r="C3446" s="8"/>
      <c r="D3446" s="8"/>
    </row>
    <row r="3447" spans="3:4">
      <c r="C3447" s="8"/>
      <c r="D3447" s="8"/>
    </row>
    <row r="3448" spans="3:4">
      <c r="C3448" s="8"/>
      <c r="D3448" s="8"/>
    </row>
    <row r="3449" spans="3:4">
      <c r="C3449" s="8"/>
      <c r="D3449" s="8"/>
    </row>
    <row r="3450" spans="3:4">
      <c r="C3450" s="8"/>
      <c r="D3450" s="8"/>
    </row>
    <row r="3451" spans="3:4">
      <c r="C3451" s="8"/>
      <c r="D3451" s="8"/>
    </row>
    <row r="3452" spans="3:4">
      <c r="C3452" s="8"/>
      <c r="D3452" s="8"/>
    </row>
    <row r="3453" spans="3:4">
      <c r="C3453" s="8"/>
      <c r="D3453" s="8"/>
    </row>
    <row r="3454" spans="3:4">
      <c r="C3454" s="8"/>
      <c r="D3454" s="8"/>
    </row>
    <row r="3455" spans="3:4">
      <c r="C3455" s="8"/>
      <c r="D3455" s="8"/>
    </row>
    <row r="3456" spans="3:4">
      <c r="C3456" s="8"/>
      <c r="D3456" s="8"/>
    </row>
    <row r="3457" spans="3:4">
      <c r="C3457" s="8"/>
      <c r="D3457" s="8"/>
    </row>
    <row r="3458" spans="3:4">
      <c r="C3458" s="8"/>
      <c r="D3458" s="8"/>
    </row>
    <row r="3459" spans="3:4">
      <c r="C3459" s="8"/>
      <c r="D3459" s="8"/>
    </row>
    <row r="3460" spans="3:4">
      <c r="C3460" s="8"/>
      <c r="D3460" s="8"/>
    </row>
    <row r="3461" spans="3:4">
      <c r="C3461" s="8"/>
      <c r="D3461" s="8"/>
    </row>
    <row r="3462" spans="3:4">
      <c r="C3462" s="8"/>
      <c r="D3462" s="8"/>
    </row>
    <row r="3463" spans="3:4">
      <c r="C3463" s="8"/>
      <c r="D3463" s="8"/>
    </row>
    <row r="3464" spans="3:4">
      <c r="C3464" s="8"/>
      <c r="D3464" s="8"/>
    </row>
    <row r="3465" spans="3:4">
      <c r="C3465" s="8"/>
      <c r="D3465" s="8"/>
    </row>
    <row r="3466" spans="3:4">
      <c r="C3466" s="8"/>
      <c r="D3466" s="8"/>
    </row>
    <row r="3467" spans="3:4">
      <c r="C3467" s="8"/>
      <c r="D3467" s="8"/>
    </row>
    <row r="3468" spans="3:4">
      <c r="C3468" s="8"/>
      <c r="D3468" s="8"/>
    </row>
    <row r="3469" spans="3:4">
      <c r="C3469" s="8"/>
      <c r="D3469" s="8"/>
    </row>
    <row r="3470" spans="3:4">
      <c r="C3470" s="8"/>
      <c r="D3470" s="8"/>
    </row>
    <row r="3471" spans="3:4">
      <c r="C3471" s="8"/>
      <c r="D3471" s="8"/>
    </row>
    <row r="3472" spans="3:4">
      <c r="C3472" s="8"/>
      <c r="D3472" s="8"/>
    </row>
    <row r="3473" spans="3:4">
      <c r="C3473" s="8"/>
      <c r="D3473" s="8"/>
    </row>
    <row r="3474" spans="3:4">
      <c r="C3474" s="8"/>
      <c r="D3474" s="8"/>
    </row>
    <row r="3475" spans="3:4">
      <c r="C3475" s="8"/>
      <c r="D3475" s="8"/>
    </row>
    <row r="3476" spans="3:4">
      <c r="C3476" s="8"/>
      <c r="D3476" s="8"/>
    </row>
    <row r="3477" spans="3:4">
      <c r="C3477" s="8"/>
      <c r="D3477" s="8"/>
    </row>
    <row r="3478" spans="3:4">
      <c r="C3478" s="8"/>
      <c r="D3478" s="8"/>
    </row>
    <row r="3479" spans="3:4">
      <c r="C3479" s="8"/>
      <c r="D3479" s="8"/>
    </row>
    <row r="3480" spans="3:4">
      <c r="C3480" s="8"/>
      <c r="D3480" s="8"/>
    </row>
    <row r="3481" spans="3:4">
      <c r="C3481" s="8"/>
      <c r="D3481" s="8"/>
    </row>
    <row r="3482" spans="3:4">
      <c r="C3482" s="8"/>
      <c r="D3482" s="8"/>
    </row>
    <row r="3483" spans="3:4">
      <c r="C3483" s="8"/>
      <c r="D3483" s="8"/>
    </row>
    <row r="3484" spans="3:4">
      <c r="C3484" s="8"/>
      <c r="D3484" s="8"/>
    </row>
    <row r="3485" spans="3:4">
      <c r="C3485" s="8"/>
      <c r="D3485" s="8"/>
    </row>
    <row r="3486" spans="3:4">
      <c r="C3486" s="8"/>
      <c r="D3486" s="8"/>
    </row>
    <row r="3487" spans="3:4">
      <c r="C3487" s="8"/>
      <c r="D3487" s="8"/>
    </row>
    <row r="3488" spans="3:4">
      <c r="C3488" s="8"/>
      <c r="D3488" s="8"/>
    </row>
    <row r="3489" spans="3:4">
      <c r="C3489" s="8"/>
      <c r="D3489" s="8"/>
    </row>
    <row r="3490" spans="3:4">
      <c r="C3490" s="8"/>
      <c r="D3490" s="8"/>
    </row>
    <row r="3491" spans="3:4">
      <c r="C3491" s="8"/>
      <c r="D3491" s="8"/>
    </row>
    <row r="3492" spans="3:4">
      <c r="C3492" s="8"/>
      <c r="D3492" s="8"/>
    </row>
    <row r="3493" spans="3:4">
      <c r="C3493" s="8"/>
      <c r="D3493" s="8"/>
    </row>
    <row r="3494" spans="3:4">
      <c r="C3494" s="8"/>
      <c r="D3494" s="8"/>
    </row>
    <row r="3495" spans="3:4">
      <c r="C3495" s="8"/>
      <c r="D3495" s="8"/>
    </row>
    <row r="3496" spans="3:4">
      <c r="C3496" s="8"/>
      <c r="D3496" s="8"/>
    </row>
    <row r="3497" spans="3:4">
      <c r="C3497" s="8"/>
      <c r="D3497" s="8"/>
    </row>
    <row r="3498" spans="3:4">
      <c r="C3498" s="8"/>
      <c r="D3498" s="8"/>
    </row>
    <row r="3499" spans="3:4">
      <c r="C3499" s="8"/>
      <c r="D3499" s="8"/>
    </row>
    <row r="3500" spans="3:4">
      <c r="C3500" s="8"/>
      <c r="D3500" s="8"/>
    </row>
    <row r="3501" spans="3:4">
      <c r="C3501" s="8"/>
      <c r="D3501" s="8"/>
    </row>
    <row r="3502" spans="3:4">
      <c r="C3502" s="8"/>
      <c r="D3502" s="8"/>
    </row>
    <row r="3503" spans="3:4">
      <c r="C3503" s="8"/>
      <c r="D3503" s="8"/>
    </row>
    <row r="3504" spans="3:4">
      <c r="C3504" s="8"/>
      <c r="D3504" s="8"/>
    </row>
    <row r="3505" spans="3:4">
      <c r="C3505" s="8"/>
      <c r="D3505" s="8"/>
    </row>
    <row r="3506" spans="3:4">
      <c r="C3506" s="8"/>
      <c r="D3506" s="8"/>
    </row>
    <row r="3507" spans="3:4">
      <c r="C3507" s="8"/>
      <c r="D3507" s="8"/>
    </row>
    <row r="3508" spans="3:4">
      <c r="C3508" s="8"/>
      <c r="D3508" s="8"/>
    </row>
    <row r="3509" spans="3:4">
      <c r="C3509" s="8"/>
      <c r="D3509" s="8"/>
    </row>
    <row r="3510" spans="3:4">
      <c r="C3510" s="8"/>
      <c r="D3510" s="8"/>
    </row>
    <row r="3511" spans="3:4">
      <c r="C3511" s="8"/>
      <c r="D3511" s="8"/>
    </row>
    <row r="3512" spans="3:4">
      <c r="C3512" s="8"/>
      <c r="D3512" s="8"/>
    </row>
    <row r="3513" spans="3:4">
      <c r="C3513" s="8"/>
      <c r="D3513" s="8"/>
    </row>
    <row r="3514" spans="3:4">
      <c r="C3514" s="8"/>
      <c r="D3514" s="8"/>
    </row>
    <row r="3515" spans="3:4">
      <c r="C3515" s="8"/>
      <c r="D3515" s="8"/>
    </row>
    <row r="3516" spans="3:4">
      <c r="C3516" s="8"/>
      <c r="D3516" s="8"/>
    </row>
    <row r="3517" spans="3:4">
      <c r="C3517" s="8"/>
      <c r="D3517" s="8"/>
    </row>
    <row r="3518" spans="3:4">
      <c r="C3518" s="8"/>
      <c r="D3518" s="8"/>
    </row>
    <row r="3519" spans="3:4">
      <c r="C3519" s="8"/>
      <c r="D3519" s="8"/>
    </row>
    <row r="3520" spans="3:4">
      <c r="C3520" s="8"/>
      <c r="D3520" s="8"/>
    </row>
    <row r="3521" spans="3:4">
      <c r="C3521" s="8"/>
      <c r="D3521" s="8"/>
    </row>
    <row r="3522" spans="3:4">
      <c r="C3522" s="8"/>
      <c r="D3522" s="8"/>
    </row>
    <row r="3523" spans="3:4">
      <c r="C3523" s="8"/>
      <c r="D3523" s="8"/>
    </row>
    <row r="3524" spans="3:4">
      <c r="C3524" s="8"/>
      <c r="D3524" s="8"/>
    </row>
    <row r="3525" spans="3:4">
      <c r="C3525" s="8"/>
      <c r="D3525" s="8"/>
    </row>
    <row r="3526" spans="3:4">
      <c r="C3526" s="8"/>
      <c r="D3526" s="8"/>
    </row>
    <row r="3527" spans="3:4">
      <c r="C3527" s="8"/>
      <c r="D3527" s="8"/>
    </row>
    <row r="3528" spans="3:4">
      <c r="C3528" s="8"/>
      <c r="D3528" s="8"/>
    </row>
    <row r="3529" spans="3:4">
      <c r="C3529" s="8"/>
      <c r="D3529" s="8"/>
    </row>
    <row r="3530" spans="3:4">
      <c r="C3530" s="8"/>
      <c r="D3530" s="8"/>
    </row>
    <row r="3531" spans="3:4">
      <c r="C3531" s="8"/>
      <c r="D3531" s="8"/>
    </row>
    <row r="3532" spans="3:4">
      <c r="C3532" s="8"/>
      <c r="D3532" s="8"/>
    </row>
    <row r="3533" spans="3:4">
      <c r="C3533" s="8"/>
      <c r="D3533" s="8"/>
    </row>
    <row r="3534" spans="3:4">
      <c r="C3534" s="8"/>
      <c r="D3534" s="8"/>
    </row>
    <row r="3535" spans="3:4">
      <c r="C3535" s="8"/>
      <c r="D3535" s="8"/>
    </row>
    <row r="3536" spans="3:4">
      <c r="C3536" s="8"/>
      <c r="D3536" s="8"/>
    </row>
    <row r="3537" spans="3:4">
      <c r="C3537" s="8"/>
      <c r="D3537" s="8"/>
    </row>
    <row r="3538" spans="3:4">
      <c r="C3538" s="8"/>
      <c r="D3538" s="8"/>
    </row>
    <row r="3539" spans="3:4">
      <c r="C3539" s="8"/>
      <c r="D3539" s="8"/>
    </row>
    <row r="3540" spans="3:4">
      <c r="C3540" s="8"/>
      <c r="D3540" s="8"/>
    </row>
    <row r="3541" spans="3:4">
      <c r="C3541" s="8"/>
      <c r="D3541" s="8"/>
    </row>
    <row r="3542" spans="3:4">
      <c r="C3542" s="8"/>
      <c r="D3542" s="8"/>
    </row>
    <row r="3543" spans="3:4">
      <c r="C3543" s="8"/>
      <c r="D3543" s="8"/>
    </row>
    <row r="3544" spans="3:4">
      <c r="C3544" s="8"/>
      <c r="D3544" s="8"/>
    </row>
    <row r="3545" spans="3:4">
      <c r="C3545" s="8"/>
      <c r="D3545" s="8"/>
    </row>
    <row r="3546" spans="3:4">
      <c r="C3546" s="8"/>
      <c r="D3546" s="8"/>
    </row>
    <row r="3547" spans="3:4">
      <c r="C3547" s="8"/>
      <c r="D3547" s="8"/>
    </row>
    <row r="3548" spans="3:4">
      <c r="C3548" s="8"/>
      <c r="D3548" s="8"/>
    </row>
    <row r="3549" spans="3:4">
      <c r="C3549" s="8"/>
      <c r="D3549" s="8"/>
    </row>
    <row r="3550" spans="3:4">
      <c r="C3550" s="8"/>
      <c r="D3550" s="8"/>
    </row>
    <row r="3551" spans="3:4">
      <c r="C3551" s="8"/>
      <c r="D3551" s="8"/>
    </row>
    <row r="3552" spans="3:4">
      <c r="C3552" s="8"/>
      <c r="D3552" s="8"/>
    </row>
    <row r="3553" spans="3:4">
      <c r="C3553" s="8"/>
      <c r="D3553" s="8"/>
    </row>
    <row r="3554" spans="3:4">
      <c r="C3554" s="8"/>
      <c r="D3554" s="8"/>
    </row>
    <row r="3555" spans="3:4">
      <c r="C3555" s="8"/>
      <c r="D3555" s="8"/>
    </row>
    <row r="3556" spans="3:4">
      <c r="C3556" s="8"/>
      <c r="D3556" s="8"/>
    </row>
    <row r="3557" spans="3:4">
      <c r="C3557" s="8"/>
      <c r="D3557" s="8"/>
    </row>
    <row r="3558" spans="3:4">
      <c r="C3558" s="8"/>
      <c r="D3558" s="8"/>
    </row>
    <row r="3559" spans="3:4">
      <c r="C3559" s="8"/>
      <c r="D3559" s="8"/>
    </row>
    <row r="3560" spans="3:4">
      <c r="C3560" s="8"/>
      <c r="D3560" s="8"/>
    </row>
    <row r="3561" spans="3:4">
      <c r="C3561" s="8"/>
      <c r="D3561" s="8"/>
    </row>
    <row r="3562" spans="3:4">
      <c r="C3562" s="8"/>
      <c r="D3562" s="8"/>
    </row>
    <row r="3563" spans="3:4">
      <c r="C3563" s="8"/>
      <c r="D3563" s="8"/>
    </row>
    <row r="3564" spans="3:4">
      <c r="C3564" s="8"/>
      <c r="D3564" s="8"/>
    </row>
    <row r="3565" spans="3:4">
      <c r="C3565" s="8"/>
      <c r="D3565" s="8"/>
    </row>
    <row r="3566" spans="3:4">
      <c r="C3566" s="8"/>
      <c r="D3566" s="8"/>
    </row>
    <row r="3567" spans="3:4">
      <c r="C3567" s="8"/>
      <c r="D3567" s="8"/>
    </row>
    <row r="3568" spans="3:4">
      <c r="C3568" s="8"/>
      <c r="D3568" s="8"/>
    </row>
    <row r="3569" spans="3:4">
      <c r="C3569" s="8"/>
      <c r="D3569" s="8"/>
    </row>
    <row r="3570" spans="3:4">
      <c r="C3570" s="8"/>
      <c r="D3570" s="8"/>
    </row>
    <row r="3571" spans="3:4">
      <c r="C3571" s="8"/>
      <c r="D3571" s="8"/>
    </row>
    <row r="3572" spans="3:4">
      <c r="C3572" s="8"/>
      <c r="D3572" s="8"/>
    </row>
    <row r="3573" spans="3:4">
      <c r="C3573" s="8"/>
      <c r="D3573" s="8"/>
    </row>
    <row r="3574" spans="3:4">
      <c r="C3574" s="8"/>
      <c r="D3574" s="8"/>
    </row>
    <row r="3575" spans="3:4">
      <c r="C3575" s="8"/>
      <c r="D3575" s="8"/>
    </row>
    <row r="3576" spans="3:4">
      <c r="C3576" s="8"/>
      <c r="D3576" s="8"/>
    </row>
    <row r="3577" spans="3:4">
      <c r="C3577" s="8"/>
      <c r="D3577" s="8"/>
    </row>
    <row r="3578" spans="3:4">
      <c r="C3578" s="8"/>
      <c r="D3578" s="8"/>
    </row>
    <row r="3579" spans="3:4">
      <c r="C3579" s="8"/>
      <c r="D3579" s="8"/>
    </row>
    <row r="3580" spans="3:4">
      <c r="C3580" s="8"/>
      <c r="D3580" s="8"/>
    </row>
    <row r="3581" spans="3:4">
      <c r="C3581" s="8"/>
      <c r="D3581" s="8"/>
    </row>
    <row r="3582" spans="3:4">
      <c r="C3582" s="8"/>
      <c r="D3582" s="8"/>
    </row>
    <row r="3583" spans="3:4">
      <c r="C3583" s="8"/>
      <c r="D3583" s="8"/>
    </row>
    <row r="3584" spans="3:4">
      <c r="C3584" s="8"/>
      <c r="D3584" s="8"/>
    </row>
    <row r="3585" spans="3:4">
      <c r="C3585" s="8"/>
      <c r="D3585" s="8"/>
    </row>
    <row r="3586" spans="3:4">
      <c r="C3586" s="8"/>
      <c r="D3586" s="8"/>
    </row>
    <row r="3587" spans="3:4">
      <c r="C3587" s="8"/>
      <c r="D3587" s="8"/>
    </row>
    <row r="3588" spans="3:4">
      <c r="C3588" s="8"/>
      <c r="D3588" s="8"/>
    </row>
    <row r="3589" spans="3:4">
      <c r="C3589" s="8"/>
      <c r="D3589" s="8"/>
    </row>
    <row r="3590" spans="3:4">
      <c r="C3590" s="8"/>
      <c r="D3590" s="8"/>
    </row>
    <row r="3591" spans="3:4">
      <c r="C3591" s="8"/>
      <c r="D3591" s="8"/>
    </row>
    <row r="3592" spans="3:4">
      <c r="C3592" s="8"/>
      <c r="D3592" s="8"/>
    </row>
    <row r="3593" spans="3:4">
      <c r="C3593" s="8"/>
      <c r="D3593" s="8"/>
    </row>
    <row r="3594" spans="3:4">
      <c r="C3594" s="8"/>
      <c r="D3594" s="8"/>
    </row>
    <row r="3595" spans="3:4">
      <c r="C3595" s="8"/>
      <c r="D3595" s="8"/>
    </row>
    <row r="3596" spans="3:4">
      <c r="C3596" s="8"/>
      <c r="D3596" s="8"/>
    </row>
    <row r="3597" spans="3:4">
      <c r="C3597" s="8"/>
      <c r="D3597" s="8"/>
    </row>
    <row r="3598" spans="3:4">
      <c r="C3598" s="8"/>
      <c r="D3598" s="8"/>
    </row>
    <row r="3599" spans="3:4">
      <c r="C3599" s="8"/>
      <c r="D3599" s="8"/>
    </row>
    <row r="3600" spans="3:4">
      <c r="C3600" s="8"/>
      <c r="D3600" s="8"/>
    </row>
    <row r="3601" spans="3:4">
      <c r="C3601" s="8"/>
      <c r="D3601" s="8"/>
    </row>
    <row r="3602" spans="3:4">
      <c r="C3602" s="8"/>
      <c r="D3602" s="8"/>
    </row>
    <row r="3603" spans="3:4">
      <c r="C3603" s="8"/>
      <c r="D3603" s="8"/>
    </row>
    <row r="3604" spans="3:4">
      <c r="C3604" s="8"/>
      <c r="D3604" s="8"/>
    </row>
    <row r="3605" spans="3:4">
      <c r="C3605" s="8"/>
      <c r="D3605" s="8"/>
    </row>
    <row r="3606" spans="3:4">
      <c r="C3606" s="8"/>
      <c r="D3606" s="8"/>
    </row>
    <row r="3607" spans="3:4">
      <c r="C3607" s="8"/>
      <c r="D3607" s="8"/>
    </row>
    <row r="3608" spans="3:4">
      <c r="C3608" s="8"/>
      <c r="D3608" s="8"/>
    </row>
    <row r="3609" spans="3:4">
      <c r="C3609" s="8"/>
      <c r="D3609" s="8"/>
    </row>
    <row r="3610" spans="3:4">
      <c r="C3610" s="8"/>
      <c r="D3610" s="8"/>
    </row>
    <row r="3611" spans="3:4">
      <c r="C3611" s="8"/>
      <c r="D3611" s="8"/>
    </row>
    <row r="3612" spans="3:4">
      <c r="C3612" s="8"/>
      <c r="D3612" s="8"/>
    </row>
    <row r="3613" spans="3:4">
      <c r="C3613" s="8"/>
      <c r="D3613" s="8"/>
    </row>
    <row r="3614" spans="3:4">
      <c r="C3614" s="8"/>
      <c r="D3614" s="8"/>
    </row>
    <row r="3615" spans="3:4">
      <c r="C3615" s="8"/>
      <c r="D3615" s="8"/>
    </row>
    <row r="3616" spans="3:4">
      <c r="C3616" s="8"/>
      <c r="D3616" s="8"/>
    </row>
    <row r="3617" spans="3:4">
      <c r="C3617" s="8"/>
      <c r="D3617" s="8"/>
    </row>
    <row r="3618" spans="3:4">
      <c r="C3618" s="8"/>
      <c r="D3618" s="8"/>
    </row>
    <row r="3619" spans="3:4">
      <c r="C3619" s="8"/>
      <c r="D3619" s="8"/>
    </row>
    <row r="3620" spans="3:4">
      <c r="C3620" s="8"/>
      <c r="D3620" s="8"/>
    </row>
    <row r="3621" spans="3:4">
      <c r="C3621" s="8"/>
      <c r="D3621" s="8"/>
    </row>
    <row r="3622" spans="3:4">
      <c r="C3622" s="8"/>
      <c r="D3622" s="8"/>
    </row>
    <row r="3623" spans="3:4">
      <c r="C3623" s="8"/>
      <c r="D3623" s="8"/>
    </row>
    <row r="3624" spans="3:4">
      <c r="C3624" s="8"/>
      <c r="D3624" s="8"/>
    </row>
    <row r="3625" spans="3:4">
      <c r="C3625" s="8"/>
      <c r="D3625" s="8"/>
    </row>
    <row r="3626" spans="3:4">
      <c r="C3626" s="8"/>
      <c r="D3626" s="8"/>
    </row>
    <row r="3627" spans="3:4">
      <c r="C3627" s="8"/>
      <c r="D3627" s="8"/>
    </row>
    <row r="3628" spans="3:4">
      <c r="C3628" s="8"/>
      <c r="D3628" s="8"/>
    </row>
    <row r="3629" spans="3:4">
      <c r="C3629" s="8"/>
      <c r="D3629" s="8"/>
    </row>
    <row r="3630" spans="3:4">
      <c r="C3630" s="8"/>
      <c r="D3630" s="8"/>
    </row>
    <row r="3631" spans="3:4">
      <c r="C3631" s="8"/>
      <c r="D3631" s="8"/>
    </row>
    <row r="3632" spans="3:4">
      <c r="C3632" s="8"/>
      <c r="D3632" s="8"/>
    </row>
    <row r="3633" spans="3:4">
      <c r="C3633" s="8"/>
      <c r="D3633" s="8"/>
    </row>
    <row r="3634" spans="3:4">
      <c r="C3634" s="8"/>
      <c r="D3634" s="8"/>
    </row>
    <row r="3635" spans="3:4">
      <c r="C3635" s="8"/>
      <c r="D3635" s="8"/>
    </row>
    <row r="3636" spans="3:4">
      <c r="C3636" s="8"/>
      <c r="D3636" s="8"/>
    </row>
    <row r="3637" spans="3:4">
      <c r="C3637" s="8"/>
      <c r="D3637" s="8"/>
    </row>
    <row r="3638" spans="3:4">
      <c r="C3638" s="8"/>
      <c r="D3638" s="8"/>
    </row>
    <row r="3639" spans="3:4">
      <c r="C3639" s="8"/>
      <c r="D3639" s="8"/>
    </row>
    <row r="3640" spans="3:4">
      <c r="C3640" s="8"/>
      <c r="D3640" s="8"/>
    </row>
    <row r="3641" spans="3:4">
      <c r="C3641" s="8"/>
      <c r="D3641" s="8"/>
    </row>
    <row r="3642" spans="3:4">
      <c r="C3642" s="8"/>
      <c r="D3642" s="8"/>
    </row>
    <row r="3643" spans="3:4">
      <c r="C3643" s="8"/>
      <c r="D3643" s="8"/>
    </row>
    <row r="3644" spans="3:4">
      <c r="C3644" s="8"/>
      <c r="D3644" s="8"/>
    </row>
    <row r="3645" spans="3:4">
      <c r="C3645" s="8"/>
      <c r="D3645" s="8"/>
    </row>
    <row r="3646" spans="3:4">
      <c r="C3646" s="8"/>
      <c r="D3646" s="8"/>
    </row>
    <row r="3647" spans="3:4">
      <c r="C3647" s="8"/>
      <c r="D3647" s="8"/>
    </row>
    <row r="3648" spans="3:4">
      <c r="C3648" s="8"/>
      <c r="D3648" s="8"/>
    </row>
    <row r="3649" spans="3:4">
      <c r="C3649" s="8"/>
      <c r="D3649" s="8"/>
    </row>
    <row r="3650" spans="3:4">
      <c r="C3650" s="8"/>
      <c r="D3650" s="8"/>
    </row>
    <row r="3651" spans="3:4">
      <c r="C3651" s="8"/>
      <c r="D3651" s="8"/>
    </row>
    <row r="3652" spans="3:4">
      <c r="C3652" s="8"/>
      <c r="D3652" s="8"/>
    </row>
    <row r="3653" spans="3:4">
      <c r="C3653" s="8"/>
      <c r="D3653" s="8"/>
    </row>
    <row r="3654" spans="3:4">
      <c r="C3654" s="8"/>
      <c r="D3654" s="8"/>
    </row>
    <row r="3655" spans="3:4">
      <c r="C3655" s="8"/>
      <c r="D3655" s="8"/>
    </row>
    <row r="3656" spans="3:4">
      <c r="C3656" s="8"/>
      <c r="D3656" s="8"/>
    </row>
    <row r="3657" spans="3:4">
      <c r="C3657" s="8"/>
      <c r="D3657" s="8"/>
    </row>
    <row r="3658" spans="3:4">
      <c r="C3658" s="8"/>
      <c r="D3658" s="8"/>
    </row>
    <row r="3659" spans="3:4">
      <c r="C3659" s="8"/>
      <c r="D3659" s="8"/>
    </row>
    <row r="3660" spans="3:4">
      <c r="C3660" s="8"/>
      <c r="D3660" s="8"/>
    </row>
    <row r="3661" spans="3:4">
      <c r="C3661" s="8"/>
      <c r="D3661" s="8"/>
    </row>
    <row r="3662" spans="3:4">
      <c r="C3662" s="8"/>
      <c r="D3662" s="8"/>
    </row>
    <row r="3663" spans="3:4">
      <c r="C3663" s="8"/>
      <c r="D3663" s="8"/>
    </row>
    <row r="3664" spans="3:4">
      <c r="C3664" s="8"/>
      <c r="D3664" s="8"/>
    </row>
    <row r="3665" spans="3:4">
      <c r="C3665" s="8"/>
      <c r="D3665" s="8"/>
    </row>
    <row r="3666" spans="3:4">
      <c r="C3666" s="8"/>
      <c r="D3666" s="8"/>
    </row>
    <row r="3667" spans="3:4">
      <c r="C3667" s="8"/>
      <c r="D3667" s="8"/>
    </row>
    <row r="3668" spans="3:4">
      <c r="C3668" s="8"/>
      <c r="D3668" s="8"/>
    </row>
    <row r="3669" spans="3:4">
      <c r="C3669" s="8"/>
      <c r="D3669" s="8"/>
    </row>
    <row r="3670" spans="3:4">
      <c r="C3670" s="8"/>
      <c r="D3670" s="8"/>
    </row>
    <row r="3671" spans="3:4">
      <c r="C3671" s="8"/>
      <c r="D3671" s="8"/>
    </row>
    <row r="3672" spans="3:4">
      <c r="C3672" s="8"/>
      <c r="D3672" s="8"/>
    </row>
    <row r="3673" spans="3:4">
      <c r="C3673" s="8"/>
      <c r="D3673" s="8"/>
    </row>
    <row r="3674" spans="3:4">
      <c r="C3674" s="8"/>
      <c r="D3674" s="8"/>
    </row>
    <row r="3675" spans="3:4">
      <c r="C3675" s="8"/>
      <c r="D3675" s="8"/>
    </row>
    <row r="3676" spans="3:4">
      <c r="C3676" s="8"/>
      <c r="D3676" s="8"/>
    </row>
    <row r="3677" spans="3:4">
      <c r="C3677" s="8"/>
      <c r="D3677" s="8"/>
    </row>
    <row r="3678" spans="3:4">
      <c r="C3678" s="8"/>
      <c r="D3678" s="8"/>
    </row>
    <row r="3679" spans="3:4">
      <c r="C3679" s="8"/>
      <c r="D3679" s="8"/>
    </row>
    <row r="3680" spans="3:4">
      <c r="C3680" s="8"/>
      <c r="D3680" s="8"/>
    </row>
    <row r="3681" spans="3:4">
      <c r="C3681" s="8"/>
      <c r="D3681" s="8"/>
    </row>
    <row r="3682" spans="3:4">
      <c r="C3682" s="8"/>
      <c r="D3682" s="8"/>
    </row>
    <row r="3683" spans="3:4">
      <c r="C3683" s="8"/>
      <c r="D3683" s="8"/>
    </row>
    <row r="3684" spans="3:4">
      <c r="C3684" s="8"/>
      <c r="D3684" s="8"/>
    </row>
    <row r="3685" spans="3:4">
      <c r="C3685" s="8"/>
      <c r="D3685" s="8"/>
    </row>
    <row r="3686" spans="3:4">
      <c r="C3686" s="8"/>
      <c r="D3686" s="8"/>
    </row>
    <row r="3687" spans="3:4">
      <c r="C3687" s="8"/>
      <c r="D3687" s="8"/>
    </row>
    <row r="3688" spans="3:4">
      <c r="C3688" s="8"/>
      <c r="D3688" s="8"/>
    </row>
    <row r="3689" spans="3:4">
      <c r="C3689" s="8"/>
      <c r="D3689" s="8"/>
    </row>
    <row r="3690" spans="3:4">
      <c r="C3690" s="8"/>
      <c r="D3690" s="8"/>
    </row>
    <row r="3691" spans="3:4">
      <c r="C3691" s="8"/>
      <c r="D3691" s="8"/>
    </row>
    <row r="3692" spans="3:4">
      <c r="C3692" s="8"/>
      <c r="D3692" s="8"/>
    </row>
    <row r="3693" spans="3:4">
      <c r="C3693" s="8"/>
      <c r="D3693" s="8"/>
    </row>
    <row r="3694" spans="3:4">
      <c r="C3694" s="8"/>
      <c r="D3694" s="8"/>
    </row>
    <row r="3695" spans="3:4">
      <c r="C3695" s="8"/>
      <c r="D3695" s="8"/>
    </row>
    <row r="3696" spans="3:4">
      <c r="C3696" s="8"/>
      <c r="D3696" s="8"/>
    </row>
    <row r="3697" spans="3:4">
      <c r="C3697" s="8"/>
      <c r="D3697" s="8"/>
    </row>
    <row r="3698" spans="3:4">
      <c r="C3698" s="8"/>
      <c r="D3698" s="8"/>
    </row>
    <row r="3699" spans="3:4">
      <c r="C3699" s="8"/>
      <c r="D3699" s="8"/>
    </row>
    <row r="3700" spans="3:4">
      <c r="C3700" s="8"/>
      <c r="D3700" s="8"/>
    </row>
    <row r="3701" spans="3:4">
      <c r="C3701" s="8"/>
      <c r="D3701" s="8"/>
    </row>
    <row r="3702" spans="3:4">
      <c r="C3702" s="8"/>
      <c r="D3702" s="8"/>
    </row>
    <row r="3703" spans="3:4">
      <c r="C3703" s="8"/>
      <c r="D3703" s="8"/>
    </row>
    <row r="3704" spans="3:4">
      <c r="C3704" s="8"/>
      <c r="D3704" s="8"/>
    </row>
    <row r="3705" spans="3:4">
      <c r="C3705" s="8"/>
      <c r="D3705" s="8"/>
    </row>
    <row r="3706" spans="3:4">
      <c r="C3706" s="8"/>
      <c r="D3706" s="8"/>
    </row>
    <row r="3707" spans="3:4">
      <c r="C3707" s="8"/>
      <c r="D3707" s="8"/>
    </row>
    <row r="3708" spans="3:4">
      <c r="C3708" s="8"/>
      <c r="D3708" s="8"/>
    </row>
    <row r="3709" spans="3:4">
      <c r="C3709" s="8"/>
      <c r="D3709" s="8"/>
    </row>
    <row r="3710" spans="3:4">
      <c r="C3710" s="8"/>
      <c r="D3710" s="8"/>
    </row>
    <row r="3711" spans="3:4">
      <c r="C3711" s="8"/>
      <c r="D3711" s="8"/>
    </row>
    <row r="3712" spans="3:4">
      <c r="C3712" s="8"/>
      <c r="D3712" s="8"/>
    </row>
    <row r="3713" spans="3:4">
      <c r="C3713" s="8"/>
      <c r="D3713" s="8"/>
    </row>
    <row r="3714" spans="3:4">
      <c r="C3714" s="8"/>
      <c r="D3714" s="8"/>
    </row>
    <row r="3715" spans="3:4">
      <c r="C3715" s="8"/>
      <c r="D3715" s="8"/>
    </row>
    <row r="3716" spans="3:4">
      <c r="C3716" s="8"/>
      <c r="D3716" s="8"/>
    </row>
    <row r="3717" spans="3:4">
      <c r="C3717" s="8"/>
      <c r="D3717" s="8"/>
    </row>
    <row r="3718" spans="3:4">
      <c r="C3718" s="8"/>
      <c r="D3718" s="8"/>
    </row>
    <row r="3719" spans="3:4">
      <c r="C3719" s="8"/>
      <c r="D3719" s="8"/>
    </row>
    <row r="3720" spans="3:4">
      <c r="C3720" s="8"/>
      <c r="D3720" s="8"/>
    </row>
    <row r="3721" spans="3:4">
      <c r="C3721" s="8"/>
      <c r="D3721" s="8"/>
    </row>
    <row r="3722" spans="3:4">
      <c r="C3722" s="8"/>
      <c r="D3722" s="8"/>
    </row>
    <row r="3723" spans="3:4">
      <c r="C3723" s="8"/>
      <c r="D3723" s="8"/>
    </row>
    <row r="3724" spans="3:4">
      <c r="C3724" s="8"/>
      <c r="D3724" s="8"/>
    </row>
    <row r="3725" spans="3:4">
      <c r="C3725" s="8"/>
      <c r="D3725" s="8"/>
    </row>
    <row r="3726" spans="3:4">
      <c r="C3726" s="8"/>
      <c r="D3726" s="8"/>
    </row>
    <row r="3727" spans="3:4">
      <c r="C3727" s="8"/>
      <c r="D3727" s="8"/>
    </row>
    <row r="3728" spans="3:4">
      <c r="C3728" s="8"/>
      <c r="D3728" s="8"/>
    </row>
    <row r="3729" spans="3:4">
      <c r="C3729" s="8"/>
      <c r="D3729" s="8"/>
    </row>
    <row r="3730" spans="3:4">
      <c r="C3730" s="8"/>
      <c r="D3730" s="8"/>
    </row>
    <row r="3731" spans="3:4">
      <c r="C3731" s="8"/>
      <c r="D3731" s="8"/>
    </row>
    <row r="3732" spans="3:4">
      <c r="C3732" s="8"/>
      <c r="D3732" s="8"/>
    </row>
    <row r="3733" spans="3:4">
      <c r="C3733" s="8"/>
      <c r="D3733" s="8"/>
    </row>
    <row r="3734" spans="3:4">
      <c r="C3734" s="8"/>
      <c r="D3734" s="8"/>
    </row>
    <row r="3735" spans="3:4">
      <c r="C3735" s="8"/>
      <c r="D3735" s="8"/>
    </row>
    <row r="3736" spans="3:4">
      <c r="C3736" s="8"/>
      <c r="D3736" s="8"/>
    </row>
    <row r="3737" spans="3:4">
      <c r="C3737" s="8"/>
      <c r="D3737" s="8"/>
    </row>
    <row r="3738" spans="3:4">
      <c r="C3738" s="8"/>
      <c r="D3738" s="8"/>
    </row>
    <row r="3739" spans="3:4">
      <c r="C3739" s="8"/>
      <c r="D3739" s="8"/>
    </row>
    <row r="3740" spans="3:4">
      <c r="C3740" s="8"/>
      <c r="D3740" s="8"/>
    </row>
    <row r="3741" spans="3:4">
      <c r="C3741" s="8"/>
      <c r="D3741" s="8"/>
    </row>
    <row r="3742" spans="3:4">
      <c r="C3742" s="8"/>
      <c r="D3742" s="8"/>
    </row>
    <row r="3743" spans="3:4">
      <c r="C3743" s="8"/>
      <c r="D3743" s="8"/>
    </row>
    <row r="3744" spans="3:4">
      <c r="C3744" s="8"/>
      <c r="D3744" s="8"/>
    </row>
    <row r="3745" spans="3:4">
      <c r="C3745" s="8"/>
      <c r="D3745" s="8"/>
    </row>
    <row r="3746" spans="3:4">
      <c r="C3746" s="8"/>
      <c r="D3746" s="8"/>
    </row>
    <row r="3747" spans="3:4">
      <c r="C3747" s="8"/>
      <c r="D3747" s="8"/>
    </row>
    <row r="3748" spans="3:4">
      <c r="C3748" s="8"/>
      <c r="D3748" s="8"/>
    </row>
    <row r="3749" spans="3:4">
      <c r="C3749" s="8"/>
      <c r="D3749" s="8"/>
    </row>
    <row r="3750" spans="3:4">
      <c r="C3750" s="8"/>
      <c r="D3750" s="8"/>
    </row>
    <row r="3751" spans="3:4">
      <c r="C3751" s="8"/>
      <c r="D3751" s="8"/>
    </row>
    <row r="3752" spans="3:4">
      <c r="C3752" s="8"/>
      <c r="D3752" s="8"/>
    </row>
    <row r="3753" spans="3:4">
      <c r="C3753" s="8"/>
      <c r="D3753" s="8"/>
    </row>
    <row r="3754" spans="3:4">
      <c r="C3754" s="8"/>
      <c r="D3754" s="8"/>
    </row>
    <row r="3755" spans="3:4">
      <c r="C3755" s="8"/>
      <c r="D3755" s="8"/>
    </row>
    <row r="3756" spans="3:4">
      <c r="C3756" s="8"/>
      <c r="D3756" s="8"/>
    </row>
    <row r="3757" spans="3:4">
      <c r="C3757" s="8"/>
      <c r="D3757" s="8"/>
    </row>
    <row r="3758" spans="3:4">
      <c r="C3758" s="8"/>
      <c r="D3758" s="8"/>
    </row>
    <row r="3759" spans="3:4">
      <c r="C3759" s="8"/>
      <c r="D3759" s="8"/>
    </row>
    <row r="3760" spans="3:4">
      <c r="C3760" s="8"/>
      <c r="D3760" s="8"/>
    </row>
    <row r="3761" spans="3:4">
      <c r="C3761" s="8"/>
      <c r="D3761" s="8"/>
    </row>
    <row r="3762" spans="3:4">
      <c r="C3762" s="8"/>
      <c r="D3762" s="8"/>
    </row>
    <row r="3763" spans="3:4">
      <c r="C3763" s="8"/>
      <c r="D3763" s="8"/>
    </row>
    <row r="3764" spans="3:4">
      <c r="C3764" s="8"/>
      <c r="D3764" s="8"/>
    </row>
    <row r="3765" spans="3:4">
      <c r="C3765" s="8"/>
      <c r="D3765" s="8"/>
    </row>
    <row r="3766" spans="3:4">
      <c r="C3766" s="8"/>
      <c r="D3766" s="8"/>
    </row>
    <row r="3767" spans="3:4">
      <c r="C3767" s="8"/>
      <c r="D3767" s="8"/>
    </row>
    <row r="3768" spans="3:4">
      <c r="C3768" s="8"/>
      <c r="D3768" s="8"/>
    </row>
    <row r="3769" spans="3:4">
      <c r="C3769" s="8"/>
      <c r="D3769" s="8"/>
    </row>
    <row r="3770" spans="3:4">
      <c r="C3770" s="8"/>
      <c r="D3770" s="8"/>
    </row>
    <row r="3771" spans="3:4">
      <c r="C3771" s="8"/>
      <c r="D3771" s="8"/>
    </row>
    <row r="3772" spans="3:4">
      <c r="C3772" s="8"/>
      <c r="D3772" s="8"/>
    </row>
    <row r="3773" spans="3:4">
      <c r="C3773" s="8"/>
      <c r="D3773" s="8"/>
    </row>
    <row r="3774" spans="3:4">
      <c r="C3774" s="8"/>
      <c r="D3774" s="8"/>
    </row>
    <row r="3775" spans="3:4">
      <c r="C3775" s="8"/>
      <c r="D3775" s="8"/>
    </row>
    <row r="3776" spans="3:4">
      <c r="C3776" s="8"/>
      <c r="D3776" s="8"/>
    </row>
    <row r="3777" spans="3:4">
      <c r="C3777" s="8"/>
      <c r="D3777" s="8"/>
    </row>
    <row r="3778" spans="3:4">
      <c r="C3778" s="8"/>
      <c r="D3778" s="8"/>
    </row>
    <row r="3779" spans="3:4">
      <c r="C3779" s="8"/>
      <c r="D3779" s="8"/>
    </row>
    <row r="3780" spans="3:4">
      <c r="C3780" s="8"/>
      <c r="D3780" s="8"/>
    </row>
    <row r="3781" spans="3:4">
      <c r="C3781" s="8"/>
      <c r="D3781" s="8"/>
    </row>
    <row r="3782" spans="3:4">
      <c r="C3782" s="8"/>
      <c r="D3782" s="8"/>
    </row>
    <row r="3783" spans="3:4">
      <c r="C3783" s="8"/>
      <c r="D3783" s="8"/>
    </row>
    <row r="3784" spans="3:4">
      <c r="C3784" s="8"/>
      <c r="D3784" s="8"/>
    </row>
    <row r="3785" spans="3:4">
      <c r="C3785" s="8"/>
      <c r="D3785" s="8"/>
    </row>
    <row r="3786" spans="3:4">
      <c r="C3786" s="8"/>
      <c r="D3786" s="8"/>
    </row>
    <row r="3787" spans="3:4">
      <c r="C3787" s="8"/>
      <c r="D3787" s="8"/>
    </row>
    <row r="3788" spans="3:4">
      <c r="C3788" s="8"/>
      <c r="D3788" s="8"/>
    </row>
    <row r="3789" spans="3:4">
      <c r="C3789" s="8"/>
      <c r="D3789" s="8"/>
    </row>
    <row r="3790" spans="3:4">
      <c r="C3790" s="8"/>
      <c r="D3790" s="8"/>
    </row>
    <row r="3791" spans="3:4">
      <c r="C3791" s="8"/>
      <c r="D3791" s="8"/>
    </row>
    <row r="3792" spans="3:4">
      <c r="C3792" s="8"/>
      <c r="D3792" s="8"/>
    </row>
    <row r="3793" spans="3:4">
      <c r="C3793" s="8"/>
      <c r="D3793" s="8"/>
    </row>
    <row r="3794" spans="3:4">
      <c r="C3794" s="8"/>
      <c r="D3794" s="8"/>
    </row>
    <row r="3795" spans="3:4">
      <c r="C3795" s="8"/>
      <c r="D3795" s="8"/>
    </row>
    <row r="3796" spans="3:4">
      <c r="C3796" s="8"/>
      <c r="D3796" s="8"/>
    </row>
    <row r="3797" spans="3:4">
      <c r="C3797" s="8"/>
      <c r="D3797" s="8"/>
    </row>
    <row r="3798" spans="3:4">
      <c r="C3798" s="8"/>
      <c r="D3798" s="8"/>
    </row>
    <row r="3799" spans="3:4">
      <c r="C3799" s="8"/>
      <c r="D3799" s="8"/>
    </row>
    <row r="3800" spans="3:4">
      <c r="C3800" s="8"/>
      <c r="D3800" s="8"/>
    </row>
    <row r="3801" spans="3:4">
      <c r="C3801" s="8"/>
      <c r="D3801" s="8"/>
    </row>
    <row r="3802" spans="3:4">
      <c r="C3802" s="8"/>
      <c r="D3802" s="8"/>
    </row>
    <row r="3803" spans="3:4">
      <c r="C3803" s="8"/>
      <c r="D3803" s="8"/>
    </row>
    <row r="3804" spans="3:4">
      <c r="C3804" s="8"/>
      <c r="D3804" s="8"/>
    </row>
    <row r="3805" spans="3:4">
      <c r="C3805" s="8"/>
      <c r="D3805" s="8"/>
    </row>
    <row r="3806" spans="3:4">
      <c r="C3806" s="8"/>
      <c r="D3806" s="8"/>
    </row>
    <row r="3807" spans="3:4">
      <c r="C3807" s="8"/>
      <c r="D3807" s="8"/>
    </row>
    <row r="3808" spans="3:4">
      <c r="C3808" s="8"/>
      <c r="D3808" s="8"/>
    </row>
    <row r="3809" spans="3:4">
      <c r="C3809" s="8"/>
      <c r="D3809" s="8"/>
    </row>
    <row r="3810" spans="3:4">
      <c r="C3810" s="8"/>
      <c r="D3810" s="8"/>
    </row>
    <row r="3811" spans="3:4">
      <c r="C3811" s="8"/>
      <c r="D3811" s="8"/>
    </row>
    <row r="3812" spans="3:4">
      <c r="C3812" s="8"/>
      <c r="D3812" s="8"/>
    </row>
    <row r="3813" spans="3:4">
      <c r="C3813" s="8"/>
      <c r="D3813" s="8"/>
    </row>
    <row r="3814" spans="3:4">
      <c r="C3814" s="8"/>
      <c r="D3814" s="8"/>
    </row>
    <row r="3815" spans="3:4">
      <c r="C3815" s="8"/>
      <c r="D3815" s="8"/>
    </row>
    <row r="3816" spans="3:4">
      <c r="C3816" s="8"/>
      <c r="D3816" s="8"/>
    </row>
    <row r="3817" spans="3:4">
      <c r="C3817" s="8"/>
      <c r="D3817" s="8"/>
    </row>
    <row r="3818" spans="3:4">
      <c r="C3818" s="8"/>
      <c r="D3818" s="8"/>
    </row>
    <row r="3819" spans="3:4">
      <c r="C3819" s="8"/>
      <c r="D3819" s="8"/>
    </row>
    <row r="3820" spans="3:4">
      <c r="C3820" s="8"/>
      <c r="D3820" s="8"/>
    </row>
    <row r="3821" spans="3:4">
      <c r="C3821" s="8"/>
      <c r="D3821" s="8"/>
    </row>
    <row r="3822" spans="3:4">
      <c r="C3822" s="8"/>
      <c r="D3822" s="8"/>
    </row>
    <row r="3823" spans="3:4">
      <c r="C3823" s="8"/>
      <c r="D3823" s="8"/>
    </row>
    <row r="3824" spans="3:4">
      <c r="C3824" s="8"/>
      <c r="D3824" s="8"/>
    </row>
    <row r="3825" spans="3:4">
      <c r="C3825" s="8"/>
      <c r="D3825" s="8"/>
    </row>
    <row r="3826" spans="3:4">
      <c r="C3826" s="8"/>
      <c r="D3826" s="8"/>
    </row>
    <row r="3827" spans="3:4">
      <c r="C3827" s="8"/>
      <c r="D3827" s="8"/>
    </row>
    <row r="3828" spans="3:4">
      <c r="C3828" s="8"/>
      <c r="D3828" s="8"/>
    </row>
    <row r="3829" spans="3:4">
      <c r="C3829" s="8"/>
      <c r="D3829" s="8"/>
    </row>
    <row r="3830" spans="3:4">
      <c r="C3830" s="8"/>
      <c r="D3830" s="8"/>
    </row>
    <row r="3831" spans="3:4">
      <c r="C3831" s="8"/>
      <c r="D3831" s="8"/>
    </row>
    <row r="3832" spans="3:4">
      <c r="C3832" s="8"/>
      <c r="D3832" s="8"/>
    </row>
    <row r="3833" spans="3:4">
      <c r="C3833" s="8"/>
      <c r="D3833" s="8"/>
    </row>
    <row r="3834" spans="3:4">
      <c r="C3834" s="8"/>
      <c r="D3834" s="8"/>
    </row>
    <row r="3835" spans="3:4">
      <c r="C3835" s="8"/>
      <c r="D3835" s="8"/>
    </row>
    <row r="3836" spans="3:4">
      <c r="C3836" s="8"/>
      <c r="D3836" s="8"/>
    </row>
    <row r="3837" spans="3:4">
      <c r="C3837" s="8"/>
      <c r="D3837" s="8"/>
    </row>
    <row r="3838" spans="3:4">
      <c r="C3838" s="8"/>
      <c r="D3838" s="8"/>
    </row>
    <row r="3839" spans="3:4">
      <c r="C3839" s="8"/>
      <c r="D3839" s="8"/>
    </row>
    <row r="3840" spans="3:4">
      <c r="C3840" s="8"/>
      <c r="D3840" s="8"/>
    </row>
    <row r="3841" spans="3:4">
      <c r="C3841" s="8"/>
      <c r="D3841" s="8"/>
    </row>
    <row r="3842" spans="3:4">
      <c r="C3842" s="8"/>
      <c r="D3842" s="8"/>
    </row>
    <row r="3843" spans="3:4">
      <c r="C3843" s="8"/>
      <c r="D3843" s="8"/>
    </row>
    <row r="3844" spans="3:4">
      <c r="C3844" s="8"/>
      <c r="D3844" s="8"/>
    </row>
    <row r="3845" spans="3:4">
      <c r="C3845" s="8"/>
      <c r="D3845" s="8"/>
    </row>
    <row r="3846" spans="3:4">
      <c r="C3846" s="8"/>
      <c r="D3846" s="8"/>
    </row>
    <row r="3847" spans="3:4">
      <c r="C3847" s="8"/>
      <c r="D3847" s="8"/>
    </row>
    <row r="3848" spans="3:4">
      <c r="C3848" s="8"/>
      <c r="D3848" s="8"/>
    </row>
    <row r="3849" spans="3:4">
      <c r="C3849" s="8"/>
      <c r="D3849" s="8"/>
    </row>
    <row r="3850" spans="3:4">
      <c r="C3850" s="8"/>
      <c r="D3850" s="8"/>
    </row>
    <row r="3851" spans="3:4">
      <c r="C3851" s="8"/>
      <c r="D3851" s="8"/>
    </row>
    <row r="3852" spans="3:4">
      <c r="C3852" s="8"/>
      <c r="D3852" s="8"/>
    </row>
    <row r="3853" spans="3:4">
      <c r="C3853" s="8"/>
      <c r="D3853" s="8"/>
    </row>
    <row r="3854" spans="3:4">
      <c r="C3854" s="8"/>
      <c r="D3854" s="8"/>
    </row>
    <row r="3855" spans="3:4">
      <c r="C3855" s="8"/>
      <c r="D3855" s="8"/>
    </row>
    <row r="3856" spans="3:4">
      <c r="C3856" s="8"/>
      <c r="D3856" s="8"/>
    </row>
    <row r="3857" spans="3:4">
      <c r="C3857" s="8"/>
      <c r="D3857" s="8"/>
    </row>
    <row r="3858" spans="3:4">
      <c r="C3858" s="8"/>
      <c r="D3858" s="8"/>
    </row>
    <row r="3859" spans="3:4">
      <c r="C3859" s="8"/>
      <c r="D3859" s="8"/>
    </row>
    <row r="3860" spans="3:4">
      <c r="C3860" s="8"/>
      <c r="D3860" s="8"/>
    </row>
    <row r="3861" spans="3:4">
      <c r="C3861" s="8"/>
      <c r="D3861" s="8"/>
    </row>
    <row r="3862" spans="3:4">
      <c r="C3862" s="8"/>
      <c r="D3862" s="8"/>
    </row>
    <row r="3863" spans="3:4">
      <c r="C3863" s="8"/>
      <c r="D3863" s="8"/>
    </row>
    <row r="3864" spans="3:4">
      <c r="C3864" s="8"/>
      <c r="D3864" s="8"/>
    </row>
    <row r="3865" spans="3:4">
      <c r="C3865" s="8"/>
      <c r="D3865" s="8"/>
    </row>
    <row r="3866" spans="3:4">
      <c r="C3866" s="8"/>
      <c r="D3866" s="8"/>
    </row>
    <row r="3867" spans="3:4">
      <c r="C3867" s="8"/>
      <c r="D3867" s="8"/>
    </row>
    <row r="3868" spans="3:4">
      <c r="C3868" s="8"/>
      <c r="D3868" s="8"/>
    </row>
    <row r="3869" spans="3:4">
      <c r="C3869" s="8"/>
      <c r="D3869" s="8"/>
    </row>
    <row r="3870" spans="3:4">
      <c r="C3870" s="8"/>
      <c r="D3870" s="8"/>
    </row>
    <row r="3871" spans="3:4">
      <c r="C3871" s="8"/>
      <c r="D3871" s="8"/>
    </row>
    <row r="3872" spans="3:4">
      <c r="C3872" s="8"/>
      <c r="D3872" s="8"/>
    </row>
    <row r="3873" spans="3:4">
      <c r="C3873" s="8"/>
      <c r="D3873" s="8"/>
    </row>
    <row r="3874" spans="3:4">
      <c r="C3874" s="8"/>
      <c r="D3874" s="8"/>
    </row>
    <row r="3875" spans="3:4">
      <c r="C3875" s="8"/>
      <c r="D3875" s="8"/>
    </row>
    <row r="3876" spans="3:4">
      <c r="C3876" s="8"/>
      <c r="D3876" s="8"/>
    </row>
    <row r="3877" spans="3:4">
      <c r="C3877" s="8"/>
      <c r="D3877" s="8"/>
    </row>
    <row r="3878" spans="3:4">
      <c r="C3878" s="8"/>
      <c r="D3878" s="8"/>
    </row>
    <row r="3879" spans="3:4">
      <c r="C3879" s="8"/>
      <c r="D3879" s="8"/>
    </row>
    <row r="3880" spans="3:4">
      <c r="C3880" s="8"/>
      <c r="D3880" s="8"/>
    </row>
    <row r="3881" spans="3:4">
      <c r="C3881" s="8"/>
      <c r="D3881" s="8"/>
    </row>
    <row r="3882" spans="3:4">
      <c r="C3882" s="8"/>
      <c r="D3882" s="8"/>
    </row>
    <row r="3883" spans="3:4">
      <c r="C3883" s="8"/>
      <c r="D3883" s="8"/>
    </row>
    <row r="3884" spans="3:4">
      <c r="C3884" s="8"/>
      <c r="D3884" s="8"/>
    </row>
    <row r="3885" spans="3:4">
      <c r="C3885" s="8"/>
      <c r="D3885" s="8"/>
    </row>
    <row r="3886" spans="3:4">
      <c r="C3886" s="8"/>
      <c r="D3886" s="8"/>
    </row>
    <row r="3887" spans="3:4">
      <c r="C3887" s="8"/>
      <c r="D3887" s="8"/>
    </row>
    <row r="3888" spans="3:4">
      <c r="C3888" s="8"/>
      <c r="D3888" s="8"/>
    </row>
    <row r="3889" spans="3:4">
      <c r="C3889" s="8"/>
      <c r="D3889" s="8"/>
    </row>
    <row r="3890" spans="3:4">
      <c r="C3890" s="8"/>
      <c r="D3890" s="8"/>
    </row>
    <row r="3891" spans="3:4">
      <c r="C3891" s="8"/>
      <c r="D3891" s="8"/>
    </row>
    <row r="3892" spans="3:4">
      <c r="C3892" s="8"/>
      <c r="D3892" s="8"/>
    </row>
    <row r="3893" spans="3:4">
      <c r="C3893" s="8"/>
      <c r="D3893" s="8"/>
    </row>
    <row r="3894" spans="3:4">
      <c r="C3894" s="8"/>
      <c r="D3894" s="8"/>
    </row>
    <row r="3895" spans="3:4">
      <c r="C3895" s="8"/>
      <c r="D3895" s="8"/>
    </row>
    <row r="3896" spans="3:4">
      <c r="C3896" s="8"/>
      <c r="D3896" s="8"/>
    </row>
    <row r="3897" spans="3:4">
      <c r="C3897" s="8"/>
      <c r="D3897" s="8"/>
    </row>
    <row r="3898" spans="3:4">
      <c r="C3898" s="8"/>
      <c r="D3898" s="8"/>
    </row>
    <row r="3899" spans="3:4">
      <c r="C3899" s="8"/>
      <c r="D3899" s="8"/>
    </row>
    <row r="3900" spans="3:4">
      <c r="C3900" s="8"/>
      <c r="D3900" s="8"/>
    </row>
    <row r="3901" spans="3:4">
      <c r="C3901" s="8"/>
      <c r="D3901" s="8"/>
    </row>
    <row r="3902" spans="3:4">
      <c r="C3902" s="8"/>
      <c r="D3902" s="8"/>
    </row>
    <row r="3903" spans="3:4">
      <c r="C3903" s="8"/>
      <c r="D3903" s="8"/>
    </row>
    <row r="3904" spans="3:4">
      <c r="C3904" s="8"/>
      <c r="D3904" s="8"/>
    </row>
    <row r="3905" spans="3:4">
      <c r="C3905" s="8"/>
      <c r="D3905" s="8"/>
    </row>
    <row r="3906" spans="3:4">
      <c r="C3906" s="8"/>
      <c r="D3906" s="8"/>
    </row>
    <row r="3907" spans="3:4">
      <c r="C3907" s="8"/>
      <c r="D3907" s="8"/>
    </row>
    <row r="3908" spans="3:4">
      <c r="C3908" s="8"/>
      <c r="D3908" s="8"/>
    </row>
    <row r="3909" spans="3:4">
      <c r="C3909" s="8"/>
      <c r="D3909" s="8"/>
    </row>
    <row r="3910" spans="3:4">
      <c r="C3910" s="8"/>
      <c r="D3910" s="8"/>
    </row>
    <row r="3911" spans="3:4">
      <c r="C3911" s="8"/>
      <c r="D3911" s="8"/>
    </row>
    <row r="3912" spans="3:4">
      <c r="C3912" s="8"/>
      <c r="D3912" s="8"/>
    </row>
    <row r="3913" spans="3:4">
      <c r="C3913" s="8"/>
      <c r="D3913" s="8"/>
    </row>
    <row r="3914" spans="3:4">
      <c r="C3914" s="8"/>
      <c r="D3914" s="8"/>
    </row>
    <row r="3915" spans="3:4">
      <c r="C3915" s="8"/>
      <c r="D3915" s="8"/>
    </row>
    <row r="3916" spans="3:4">
      <c r="C3916" s="8"/>
      <c r="D3916" s="8"/>
    </row>
    <row r="3917" spans="3:4">
      <c r="C3917" s="8"/>
      <c r="D3917" s="8"/>
    </row>
    <row r="3918" spans="3:4">
      <c r="C3918" s="8"/>
      <c r="D3918" s="8"/>
    </row>
    <row r="3919" spans="3:4">
      <c r="C3919" s="8"/>
      <c r="D3919" s="8"/>
    </row>
    <row r="3920" spans="3:4">
      <c r="C3920" s="8"/>
      <c r="D3920" s="8"/>
    </row>
    <row r="3921" spans="3:4">
      <c r="C3921" s="8"/>
      <c r="D3921" s="8"/>
    </row>
    <row r="3922" spans="3:4">
      <c r="C3922" s="8"/>
      <c r="D3922" s="8"/>
    </row>
    <row r="3923" spans="3:4">
      <c r="C3923" s="8"/>
      <c r="D3923" s="8"/>
    </row>
    <row r="3924" spans="3:4">
      <c r="C3924" s="8"/>
      <c r="D3924" s="8"/>
    </row>
    <row r="3925" spans="3:4">
      <c r="C3925" s="8"/>
      <c r="D3925" s="8"/>
    </row>
    <row r="3926" spans="3:4">
      <c r="C3926" s="8"/>
      <c r="D3926" s="8"/>
    </row>
    <row r="3927" spans="3:4">
      <c r="C3927" s="8"/>
      <c r="D3927" s="8"/>
    </row>
    <row r="3928" spans="3:4">
      <c r="C3928" s="8"/>
      <c r="D3928" s="8"/>
    </row>
    <row r="3929" spans="3:4">
      <c r="C3929" s="8"/>
      <c r="D3929" s="8"/>
    </row>
    <row r="3930" spans="3:4">
      <c r="C3930" s="8"/>
      <c r="D3930" s="8"/>
    </row>
    <row r="3931" spans="3:4">
      <c r="C3931" s="8"/>
      <c r="D3931" s="8"/>
    </row>
    <row r="3932" spans="3:4">
      <c r="C3932" s="8"/>
      <c r="D3932" s="8"/>
    </row>
    <row r="3933" spans="3:4">
      <c r="C3933" s="8"/>
      <c r="D3933" s="8"/>
    </row>
    <row r="3934" spans="3:4">
      <c r="C3934" s="8"/>
      <c r="D3934" s="8"/>
    </row>
    <row r="3935" spans="3:4">
      <c r="C3935" s="8"/>
      <c r="D3935" s="8"/>
    </row>
    <row r="3936" spans="3:4">
      <c r="C3936" s="8"/>
      <c r="D3936" s="8"/>
    </row>
    <row r="3937" spans="3:4">
      <c r="C3937" s="8"/>
      <c r="D3937" s="8"/>
    </row>
    <row r="3938" spans="3:4">
      <c r="C3938" s="8"/>
      <c r="D3938" s="8"/>
    </row>
    <row r="3939" spans="3:4">
      <c r="C3939" s="8"/>
      <c r="D3939" s="8"/>
    </row>
    <row r="3940" spans="3:4">
      <c r="C3940" s="8"/>
      <c r="D3940" s="8"/>
    </row>
    <row r="3941" spans="3:4">
      <c r="C3941" s="8"/>
      <c r="D3941" s="8"/>
    </row>
    <row r="3942" spans="3:4">
      <c r="C3942" s="8"/>
      <c r="D3942" s="8"/>
    </row>
    <row r="3943" spans="3:4">
      <c r="C3943" s="8"/>
      <c r="D3943" s="8"/>
    </row>
    <row r="3944" spans="3:4">
      <c r="C3944" s="8"/>
      <c r="D3944" s="8"/>
    </row>
    <row r="3945" spans="3:4">
      <c r="C3945" s="8"/>
      <c r="D3945" s="8"/>
    </row>
    <row r="3946" spans="3:4">
      <c r="C3946" s="8"/>
      <c r="D3946" s="8"/>
    </row>
    <row r="3947" spans="3:4">
      <c r="C3947" s="8"/>
      <c r="D3947" s="8"/>
    </row>
    <row r="3948" spans="3:4">
      <c r="C3948" s="8"/>
      <c r="D3948" s="8"/>
    </row>
    <row r="3949" spans="3:4">
      <c r="C3949" s="8"/>
      <c r="D3949" s="8"/>
    </row>
    <row r="3950" spans="3:4">
      <c r="C3950" s="8"/>
      <c r="D3950" s="8"/>
    </row>
    <row r="3951" spans="3:4">
      <c r="C3951" s="8"/>
      <c r="D3951" s="8"/>
    </row>
    <row r="3952" spans="3:4">
      <c r="C3952" s="8"/>
      <c r="D3952" s="8"/>
    </row>
    <row r="3953" spans="3:4">
      <c r="C3953" s="8"/>
      <c r="D3953" s="8"/>
    </row>
    <row r="3954" spans="3:4">
      <c r="C3954" s="8"/>
      <c r="D3954" s="8"/>
    </row>
    <row r="3955" spans="3:4">
      <c r="C3955" s="8"/>
      <c r="D3955" s="8"/>
    </row>
    <row r="3956" spans="3:4">
      <c r="C3956" s="8"/>
      <c r="D3956" s="8"/>
    </row>
    <row r="3957" spans="3:4">
      <c r="C3957" s="8"/>
      <c r="D3957" s="8"/>
    </row>
    <row r="3958" spans="3:4">
      <c r="C3958" s="8"/>
      <c r="D3958" s="8"/>
    </row>
    <row r="3959" spans="3:4">
      <c r="C3959" s="8"/>
      <c r="D3959" s="8"/>
    </row>
    <row r="3960" spans="3:4">
      <c r="C3960" s="8"/>
      <c r="D3960" s="8"/>
    </row>
    <row r="3961" spans="3:4">
      <c r="C3961" s="8"/>
      <c r="D3961" s="8"/>
    </row>
    <row r="3962" spans="3:4">
      <c r="C3962" s="8"/>
      <c r="D3962" s="8"/>
    </row>
    <row r="3963" spans="3:4">
      <c r="C3963" s="8"/>
      <c r="D3963" s="8"/>
    </row>
    <row r="3964" spans="3:4">
      <c r="C3964" s="8"/>
      <c r="D3964" s="8"/>
    </row>
    <row r="3965" spans="3:4">
      <c r="C3965" s="8"/>
      <c r="D3965" s="8"/>
    </row>
    <row r="3966" spans="3:4">
      <c r="C3966" s="8"/>
      <c r="D3966" s="8"/>
    </row>
    <row r="3967" spans="3:4">
      <c r="C3967" s="8"/>
      <c r="D3967" s="8"/>
    </row>
    <row r="3968" spans="3:4">
      <c r="C3968" s="8"/>
      <c r="D3968" s="8"/>
    </row>
    <row r="3969" spans="3:4">
      <c r="C3969" s="8"/>
      <c r="D3969" s="8"/>
    </row>
    <row r="3970" spans="3:4">
      <c r="C3970" s="8"/>
      <c r="D3970" s="8"/>
    </row>
    <row r="3971" spans="3:4">
      <c r="C3971" s="8"/>
      <c r="D3971" s="8"/>
    </row>
    <row r="3972" spans="3:4">
      <c r="C3972" s="8"/>
      <c r="D3972" s="8"/>
    </row>
    <row r="3973" spans="3:4">
      <c r="C3973" s="8"/>
      <c r="D3973" s="8"/>
    </row>
    <row r="3974" spans="3:4">
      <c r="C3974" s="8"/>
      <c r="D3974" s="8"/>
    </row>
    <row r="3975" spans="3:4">
      <c r="C3975" s="8"/>
      <c r="D3975" s="8"/>
    </row>
    <row r="3976" spans="3:4">
      <c r="C3976" s="8"/>
      <c r="D3976" s="8"/>
    </row>
    <row r="3977" spans="3:4">
      <c r="C3977" s="8"/>
      <c r="D3977" s="8"/>
    </row>
    <row r="3978" spans="3:4">
      <c r="C3978" s="8"/>
      <c r="D3978" s="8"/>
    </row>
    <row r="3979" spans="3:4">
      <c r="C3979" s="8"/>
      <c r="D3979" s="8"/>
    </row>
    <row r="3980" spans="3:4">
      <c r="C3980" s="8"/>
      <c r="D3980" s="8"/>
    </row>
    <row r="3981" spans="3:4">
      <c r="C3981" s="8"/>
      <c r="D3981" s="8"/>
    </row>
    <row r="3982" spans="3:4">
      <c r="C3982" s="8"/>
      <c r="D3982" s="8"/>
    </row>
    <row r="3983" spans="3:4">
      <c r="C3983" s="8"/>
      <c r="D3983" s="8"/>
    </row>
    <row r="3984" spans="3:4">
      <c r="C3984" s="8"/>
      <c r="D3984" s="8"/>
    </row>
    <row r="3985" spans="3:4">
      <c r="C3985" s="8"/>
      <c r="D3985" s="8"/>
    </row>
    <row r="3986" spans="3:4">
      <c r="C3986" s="8"/>
      <c r="D3986" s="8"/>
    </row>
    <row r="3987" spans="3:4">
      <c r="C3987" s="8"/>
      <c r="D3987" s="8"/>
    </row>
    <row r="3988" spans="3:4">
      <c r="C3988" s="8"/>
      <c r="D3988" s="8"/>
    </row>
    <row r="3989" spans="3:4">
      <c r="C3989" s="8"/>
      <c r="D3989" s="8"/>
    </row>
    <row r="3990" spans="3:4">
      <c r="C3990" s="8"/>
      <c r="D3990" s="8"/>
    </row>
    <row r="3991" spans="3:4">
      <c r="C3991" s="8"/>
      <c r="D3991" s="8"/>
    </row>
    <row r="3992" spans="3:4">
      <c r="C3992" s="8"/>
      <c r="D3992" s="8"/>
    </row>
    <row r="3993" spans="3:4">
      <c r="C3993" s="8"/>
      <c r="D3993" s="8"/>
    </row>
    <row r="3994" spans="3:4">
      <c r="C3994" s="8"/>
      <c r="D3994" s="8"/>
    </row>
    <row r="3995" spans="3:4">
      <c r="C3995" s="8"/>
      <c r="D3995" s="8"/>
    </row>
    <row r="3996" spans="3:4">
      <c r="C3996" s="8"/>
      <c r="D3996" s="8"/>
    </row>
    <row r="3997" spans="3:4">
      <c r="C3997" s="8"/>
      <c r="D3997" s="8"/>
    </row>
    <row r="3998" spans="3:4">
      <c r="C3998" s="8"/>
      <c r="D3998" s="8"/>
    </row>
    <row r="3999" spans="3:4">
      <c r="C3999" s="8"/>
      <c r="D3999" s="8"/>
    </row>
    <row r="4000" spans="3:4">
      <c r="C4000" s="8"/>
      <c r="D4000" s="8"/>
    </row>
    <row r="4001" spans="3:4">
      <c r="C4001" s="8"/>
      <c r="D4001" s="8"/>
    </row>
    <row r="4002" spans="3:4">
      <c r="C4002" s="8"/>
      <c r="D4002" s="8"/>
    </row>
    <row r="4003" spans="3:4">
      <c r="C4003" s="8"/>
      <c r="D4003" s="8"/>
    </row>
    <row r="4004" spans="3:4">
      <c r="C4004" s="8"/>
      <c r="D4004" s="8"/>
    </row>
    <row r="4005" spans="3:4">
      <c r="C4005" s="8"/>
      <c r="D4005" s="8"/>
    </row>
    <row r="4006" spans="3:4">
      <c r="C4006" s="8"/>
      <c r="D4006" s="8"/>
    </row>
    <row r="4007" spans="3:4">
      <c r="C4007" s="8"/>
      <c r="D4007" s="8"/>
    </row>
    <row r="4008" spans="3:4">
      <c r="C4008" s="8"/>
      <c r="D4008" s="8"/>
    </row>
    <row r="4009" spans="3:4">
      <c r="C4009" s="8"/>
      <c r="D4009" s="8"/>
    </row>
    <row r="4010" spans="3:4">
      <c r="C4010" s="8"/>
      <c r="D4010" s="8"/>
    </row>
    <row r="4011" spans="3:4">
      <c r="C4011" s="8"/>
      <c r="D4011" s="8"/>
    </row>
    <row r="4012" spans="3:4">
      <c r="C4012" s="8"/>
      <c r="D4012" s="8"/>
    </row>
    <row r="4013" spans="3:4">
      <c r="C4013" s="8"/>
      <c r="D4013" s="8"/>
    </row>
    <row r="4014" spans="3:4">
      <c r="C4014" s="8"/>
      <c r="D4014" s="8"/>
    </row>
    <row r="4015" spans="3:4">
      <c r="C4015" s="8"/>
      <c r="D4015" s="8"/>
    </row>
    <row r="4016" spans="3:4">
      <c r="C4016" s="8"/>
      <c r="D4016" s="8"/>
    </row>
    <row r="4017" spans="3:4">
      <c r="C4017" s="8"/>
      <c r="D4017" s="8"/>
    </row>
    <row r="4018" spans="3:4">
      <c r="C4018" s="8"/>
      <c r="D4018" s="8"/>
    </row>
    <row r="4019" spans="3:4">
      <c r="C4019" s="8"/>
      <c r="D4019" s="8"/>
    </row>
    <row r="4020" spans="3:4">
      <c r="C4020" s="8"/>
      <c r="D4020" s="8"/>
    </row>
    <row r="4021" spans="3:4">
      <c r="C4021" s="8"/>
      <c r="D4021" s="8"/>
    </row>
    <row r="4022" spans="3:4">
      <c r="C4022" s="8"/>
      <c r="D4022" s="8"/>
    </row>
    <row r="4023" spans="3:4">
      <c r="C4023" s="8"/>
      <c r="D4023" s="8"/>
    </row>
    <row r="4024" spans="3:4">
      <c r="C4024" s="8"/>
      <c r="D4024" s="8"/>
    </row>
    <row r="4025" spans="3:4">
      <c r="C4025" s="8"/>
      <c r="D4025" s="8"/>
    </row>
    <row r="4026" spans="3:4">
      <c r="C4026" s="8"/>
      <c r="D4026" s="8"/>
    </row>
    <row r="4027" spans="3:4">
      <c r="C4027" s="8"/>
      <c r="D4027" s="8"/>
    </row>
    <row r="4028" spans="3:4">
      <c r="C4028" s="8"/>
      <c r="D4028" s="8"/>
    </row>
    <row r="4029" spans="3:4">
      <c r="C4029" s="8"/>
      <c r="D4029" s="8"/>
    </row>
    <row r="4030" spans="3:4">
      <c r="C4030" s="8"/>
      <c r="D4030" s="8"/>
    </row>
    <row r="4031" spans="3:4">
      <c r="C4031" s="8"/>
      <c r="D4031" s="8"/>
    </row>
    <row r="4032" spans="3:4">
      <c r="C4032" s="8"/>
      <c r="D4032" s="8"/>
    </row>
    <row r="4033" spans="3:4">
      <c r="C4033" s="8"/>
      <c r="D4033" s="8"/>
    </row>
    <row r="4034" spans="3:4">
      <c r="C4034" s="8"/>
      <c r="D4034" s="8"/>
    </row>
    <row r="4035" spans="3:4">
      <c r="C4035" s="8"/>
      <c r="D4035" s="8"/>
    </row>
    <row r="4036" spans="3:4">
      <c r="C4036" s="8"/>
      <c r="D4036" s="8"/>
    </row>
    <row r="4037" spans="3:4">
      <c r="C4037" s="8"/>
      <c r="D4037" s="8"/>
    </row>
    <row r="4038" spans="3:4">
      <c r="C4038" s="8"/>
      <c r="D4038" s="8"/>
    </row>
    <row r="4039" spans="3:4">
      <c r="C4039" s="8"/>
      <c r="D4039" s="8"/>
    </row>
    <row r="4040" spans="3:4">
      <c r="C4040" s="8"/>
      <c r="D4040" s="8"/>
    </row>
    <row r="4041" spans="3:4">
      <c r="C4041" s="8"/>
      <c r="D4041" s="8"/>
    </row>
    <row r="4042" spans="3:4">
      <c r="C4042" s="8"/>
      <c r="D4042" s="8"/>
    </row>
    <row r="4043" spans="3:4">
      <c r="C4043" s="8"/>
      <c r="D4043" s="8"/>
    </row>
    <row r="4044" spans="3:4">
      <c r="C4044" s="8"/>
      <c r="D4044" s="8"/>
    </row>
    <row r="4045" spans="3:4">
      <c r="C4045" s="8"/>
      <c r="D4045" s="8"/>
    </row>
    <row r="4046" spans="3:4">
      <c r="C4046" s="8"/>
      <c r="D4046" s="8"/>
    </row>
    <row r="4047" spans="3:4">
      <c r="C4047" s="8"/>
      <c r="D4047" s="8"/>
    </row>
    <row r="4048" spans="3:4">
      <c r="C4048" s="8"/>
      <c r="D4048" s="8"/>
    </row>
    <row r="4049" spans="3:4">
      <c r="C4049" s="8"/>
      <c r="D4049" s="8"/>
    </row>
    <row r="4050" spans="3:4">
      <c r="C4050" s="8"/>
      <c r="D4050" s="8"/>
    </row>
    <row r="4051" spans="3:4">
      <c r="C4051" s="8"/>
      <c r="D4051" s="8"/>
    </row>
    <row r="4052" spans="3:4">
      <c r="C4052" s="8"/>
      <c r="D4052" s="8"/>
    </row>
    <row r="4053" spans="3:4">
      <c r="C4053" s="8"/>
      <c r="D4053" s="8"/>
    </row>
    <row r="4054" spans="3:4">
      <c r="C4054" s="8"/>
      <c r="D4054" s="8"/>
    </row>
    <row r="4055" spans="3:4">
      <c r="C4055" s="8"/>
      <c r="D4055" s="8"/>
    </row>
    <row r="4056" spans="3:4">
      <c r="C4056" s="8"/>
      <c r="D4056" s="8"/>
    </row>
    <row r="4057" spans="3:4">
      <c r="C4057" s="8"/>
      <c r="D4057" s="8"/>
    </row>
    <row r="4058" spans="3:4">
      <c r="C4058" s="8"/>
      <c r="D4058" s="8"/>
    </row>
    <row r="4059" spans="3:4">
      <c r="C4059" s="8"/>
      <c r="D4059" s="8"/>
    </row>
    <row r="4060" spans="3:4">
      <c r="C4060" s="8"/>
      <c r="D4060" s="8"/>
    </row>
    <row r="4061" spans="3:4">
      <c r="C4061" s="8"/>
      <c r="D4061" s="8"/>
    </row>
    <row r="4062" spans="3:4">
      <c r="C4062" s="8"/>
      <c r="D4062" s="8"/>
    </row>
    <row r="4063" spans="3:4">
      <c r="C4063" s="8"/>
      <c r="D4063" s="8"/>
    </row>
    <row r="4064" spans="3:4">
      <c r="C4064" s="8"/>
      <c r="D4064" s="8"/>
    </row>
    <row r="4065" spans="3:4">
      <c r="C4065" s="8"/>
      <c r="D4065" s="8"/>
    </row>
    <row r="4066" spans="3:4">
      <c r="C4066" s="8"/>
      <c r="D4066" s="8"/>
    </row>
    <row r="4067" spans="3:4">
      <c r="C4067" s="8"/>
      <c r="D4067" s="8"/>
    </row>
    <row r="4068" spans="3:4">
      <c r="C4068" s="8"/>
      <c r="D4068" s="8"/>
    </row>
    <row r="4069" spans="3:4">
      <c r="C4069" s="8"/>
      <c r="D4069" s="8"/>
    </row>
    <row r="4070" spans="3:4">
      <c r="C4070" s="8"/>
      <c r="D4070" s="8"/>
    </row>
    <row r="4071" spans="3:4">
      <c r="C4071" s="8"/>
      <c r="D4071" s="8"/>
    </row>
    <row r="4072" spans="3:4">
      <c r="C4072" s="8"/>
      <c r="D4072" s="8"/>
    </row>
    <row r="4073" spans="3:4">
      <c r="C4073" s="8"/>
      <c r="D4073" s="8"/>
    </row>
    <row r="4074" spans="3:4">
      <c r="C4074" s="8"/>
      <c r="D4074" s="8"/>
    </row>
    <row r="4075" spans="3:4">
      <c r="C4075" s="8"/>
      <c r="D4075" s="8"/>
    </row>
    <row r="4076" spans="3:4">
      <c r="C4076" s="8"/>
      <c r="D4076" s="8"/>
    </row>
    <row r="4077" spans="3:4">
      <c r="C4077" s="8"/>
      <c r="D4077" s="8"/>
    </row>
    <row r="4078" spans="3:4">
      <c r="C4078" s="8"/>
      <c r="D4078" s="8"/>
    </row>
    <row r="4079" spans="3:4">
      <c r="C4079" s="8"/>
      <c r="D4079" s="8"/>
    </row>
    <row r="4080" spans="3:4">
      <c r="C4080" s="8"/>
      <c r="D4080" s="8"/>
    </row>
    <row r="4081" spans="3:4">
      <c r="C4081" s="8"/>
      <c r="D4081" s="8"/>
    </row>
    <row r="4082" spans="3:4">
      <c r="C4082" s="8"/>
      <c r="D4082" s="8"/>
    </row>
    <row r="4083" spans="3:4">
      <c r="C4083" s="8"/>
      <c r="D4083" s="8"/>
    </row>
    <row r="4084" spans="3:4">
      <c r="C4084" s="8"/>
      <c r="D4084" s="8"/>
    </row>
    <row r="4085" spans="3:4">
      <c r="C4085" s="8"/>
      <c r="D4085" s="8"/>
    </row>
    <row r="4086" spans="3:4">
      <c r="C4086" s="8"/>
      <c r="D4086" s="8"/>
    </row>
    <row r="4087" spans="3:4">
      <c r="C4087" s="8"/>
      <c r="D4087" s="8"/>
    </row>
    <row r="4088" spans="3:4">
      <c r="C4088" s="8"/>
      <c r="D4088" s="8"/>
    </row>
    <row r="4089" spans="3:4">
      <c r="C4089" s="8"/>
      <c r="D4089" s="8"/>
    </row>
    <row r="4090" spans="3:4">
      <c r="C4090" s="8"/>
      <c r="D4090" s="8"/>
    </row>
    <row r="4091" spans="3:4">
      <c r="C4091" s="8"/>
      <c r="D4091" s="8"/>
    </row>
    <row r="4092" spans="3:4">
      <c r="C4092" s="8"/>
      <c r="D4092" s="8"/>
    </row>
    <row r="4093" spans="3:4">
      <c r="C4093" s="8"/>
      <c r="D4093" s="8"/>
    </row>
    <row r="4094" spans="3:4">
      <c r="C4094" s="8"/>
      <c r="D4094" s="8"/>
    </row>
    <row r="4095" spans="3:4">
      <c r="C4095" s="8"/>
      <c r="D4095" s="8"/>
    </row>
    <row r="4096" spans="3:4">
      <c r="C4096" s="8"/>
      <c r="D4096" s="8"/>
    </row>
    <row r="4097" spans="3:4">
      <c r="C4097" s="8"/>
      <c r="D4097" s="8"/>
    </row>
    <row r="4098" spans="3:4">
      <c r="C4098" s="8"/>
      <c r="D4098" s="8"/>
    </row>
    <row r="4099" spans="3:4">
      <c r="C4099" s="8"/>
      <c r="D4099" s="8"/>
    </row>
    <row r="4100" spans="3:4">
      <c r="C4100" s="8"/>
      <c r="D4100" s="8"/>
    </row>
    <row r="4101" spans="3:4">
      <c r="C4101" s="8"/>
      <c r="D4101" s="8"/>
    </row>
    <row r="4102" spans="3:4">
      <c r="C4102" s="8"/>
      <c r="D4102" s="8"/>
    </row>
    <row r="4103" spans="3:4">
      <c r="C4103" s="8"/>
      <c r="D4103" s="8"/>
    </row>
    <row r="4104" spans="3:4">
      <c r="C4104" s="8"/>
      <c r="D4104" s="8"/>
    </row>
    <row r="4105" spans="3:4">
      <c r="C4105" s="8"/>
      <c r="D4105" s="8"/>
    </row>
    <row r="4106" spans="3:4">
      <c r="C4106" s="8"/>
      <c r="D4106" s="8"/>
    </row>
    <row r="4107" spans="3:4">
      <c r="C4107" s="8"/>
      <c r="D4107" s="8"/>
    </row>
    <row r="4108" spans="3:4">
      <c r="C4108" s="8"/>
      <c r="D4108" s="8"/>
    </row>
    <row r="4109" spans="3:4">
      <c r="C4109" s="8"/>
      <c r="D4109" s="8"/>
    </row>
    <row r="4110" spans="3:4">
      <c r="C4110" s="8"/>
      <c r="D4110" s="8"/>
    </row>
    <row r="4111" spans="3:4">
      <c r="C4111" s="8"/>
      <c r="D4111" s="8"/>
    </row>
    <row r="4112" spans="3:4">
      <c r="C4112" s="8"/>
      <c r="D4112" s="8"/>
    </row>
    <row r="4113" spans="3:4">
      <c r="C4113" s="8"/>
      <c r="D4113" s="8"/>
    </row>
    <row r="4114" spans="3:4">
      <c r="C4114" s="8"/>
      <c r="D4114" s="8"/>
    </row>
    <row r="4115" spans="3:4">
      <c r="C4115" s="8"/>
      <c r="D4115" s="8"/>
    </row>
    <row r="4116" spans="3:4">
      <c r="C4116" s="8"/>
      <c r="D4116" s="8"/>
    </row>
    <row r="4117" spans="3:4">
      <c r="C4117" s="8"/>
      <c r="D4117" s="8"/>
    </row>
    <row r="4118" spans="3:4">
      <c r="C4118" s="8"/>
      <c r="D4118" s="8"/>
    </row>
    <row r="4119" spans="3:4">
      <c r="C4119" s="8"/>
      <c r="D4119" s="8"/>
    </row>
    <row r="4120" spans="3:4">
      <c r="C4120" s="8"/>
      <c r="D4120" s="8"/>
    </row>
    <row r="4121" spans="3:4">
      <c r="C4121" s="8"/>
      <c r="D4121" s="8"/>
    </row>
    <row r="4122" spans="3:4">
      <c r="C4122" s="8"/>
      <c r="D4122" s="8"/>
    </row>
    <row r="4123" spans="3:4">
      <c r="C4123" s="8"/>
      <c r="D4123" s="8"/>
    </row>
    <row r="4124" spans="3:4">
      <c r="C4124" s="8"/>
      <c r="D4124" s="8"/>
    </row>
    <row r="4125" spans="3:4">
      <c r="C4125" s="8"/>
      <c r="D4125" s="8"/>
    </row>
    <row r="4126" spans="3:4">
      <c r="C4126" s="8"/>
      <c r="D4126" s="8"/>
    </row>
    <row r="4127" spans="3:4">
      <c r="C4127" s="8"/>
      <c r="D4127" s="8"/>
    </row>
    <row r="4128" spans="3:4">
      <c r="C4128" s="8"/>
      <c r="D4128" s="8"/>
    </row>
    <row r="4129" spans="3:4">
      <c r="C4129" s="8"/>
      <c r="D4129" s="8"/>
    </row>
    <row r="4130" spans="3:4">
      <c r="C4130" s="8"/>
      <c r="D4130" s="8"/>
    </row>
    <row r="4131" spans="3:4">
      <c r="C4131" s="8"/>
      <c r="D4131" s="8"/>
    </row>
    <row r="4132" spans="3:4">
      <c r="C4132" s="8"/>
      <c r="D4132" s="8"/>
    </row>
    <row r="4133" spans="3:4">
      <c r="C4133" s="8"/>
      <c r="D4133" s="8"/>
    </row>
    <row r="4134" spans="3:4">
      <c r="C4134" s="8"/>
      <c r="D4134" s="8"/>
    </row>
    <row r="4135" spans="3:4">
      <c r="C4135" s="8"/>
      <c r="D4135" s="8"/>
    </row>
    <row r="4136" spans="3:4">
      <c r="C4136" s="8"/>
      <c r="D4136" s="8"/>
    </row>
    <row r="4137" spans="3:4">
      <c r="C4137" s="8"/>
      <c r="D4137" s="8"/>
    </row>
    <row r="4138" spans="3:4">
      <c r="C4138" s="8"/>
      <c r="D4138" s="8"/>
    </row>
    <row r="4139" spans="3:4">
      <c r="C4139" s="8"/>
      <c r="D4139" s="8"/>
    </row>
    <row r="4140" spans="3:4">
      <c r="C4140" s="8"/>
      <c r="D4140" s="8"/>
    </row>
    <row r="4141" spans="3:4">
      <c r="C4141" s="8"/>
      <c r="D4141" s="8"/>
    </row>
    <row r="4142" spans="3:4">
      <c r="C4142" s="8"/>
      <c r="D4142" s="8"/>
    </row>
    <row r="4143" spans="3:4">
      <c r="C4143" s="8"/>
      <c r="D4143" s="8"/>
    </row>
    <row r="4144" spans="3:4">
      <c r="C4144" s="8"/>
      <c r="D4144" s="8"/>
    </row>
    <row r="4145" spans="3:4">
      <c r="C4145" s="8"/>
      <c r="D4145" s="8"/>
    </row>
    <row r="4146" spans="3:4">
      <c r="C4146" s="8"/>
      <c r="D4146" s="8"/>
    </row>
    <row r="4147" spans="3:4">
      <c r="C4147" s="8"/>
      <c r="D4147" s="8"/>
    </row>
    <row r="4148" spans="3:4">
      <c r="C4148" s="8"/>
      <c r="D4148" s="8"/>
    </row>
    <row r="4149" spans="3:4">
      <c r="C4149" s="8"/>
      <c r="D4149" s="8"/>
    </row>
    <row r="4150" spans="3:4">
      <c r="C4150" s="8"/>
      <c r="D4150" s="8"/>
    </row>
    <row r="4151" spans="3:4">
      <c r="C4151" s="8"/>
      <c r="D4151" s="8"/>
    </row>
    <row r="4152" spans="3:4">
      <c r="C4152" s="8"/>
      <c r="D4152" s="8"/>
    </row>
    <row r="4153" spans="3:4">
      <c r="C4153" s="8"/>
      <c r="D4153" s="8"/>
    </row>
    <row r="4154" spans="3:4">
      <c r="C4154" s="8"/>
      <c r="D4154" s="8"/>
    </row>
    <row r="4155" spans="3:4">
      <c r="C4155" s="8"/>
      <c r="D4155" s="8"/>
    </row>
    <row r="4156" spans="3:4">
      <c r="C4156" s="8"/>
      <c r="D4156" s="8"/>
    </row>
    <row r="4157" spans="3:4">
      <c r="C4157" s="8"/>
      <c r="D4157" s="8"/>
    </row>
    <row r="4158" spans="3:4">
      <c r="C4158" s="8"/>
      <c r="D4158" s="8"/>
    </row>
    <row r="4159" spans="3:4">
      <c r="C4159" s="8"/>
      <c r="D4159" s="8"/>
    </row>
    <row r="4160" spans="3:4">
      <c r="C4160" s="8"/>
      <c r="D4160" s="8"/>
    </row>
    <row r="4161" spans="3:4">
      <c r="C4161" s="8"/>
      <c r="D4161" s="8"/>
    </row>
    <row r="4162" spans="3:4">
      <c r="C4162" s="8"/>
      <c r="D4162" s="8"/>
    </row>
    <row r="4163" spans="3:4">
      <c r="C4163" s="8"/>
      <c r="D4163" s="8"/>
    </row>
    <row r="4164" spans="3:4">
      <c r="C4164" s="8"/>
      <c r="D4164" s="8"/>
    </row>
    <row r="4165" spans="3:4">
      <c r="C4165" s="8"/>
      <c r="D4165" s="8"/>
    </row>
    <row r="4166" spans="3:4">
      <c r="C4166" s="8"/>
      <c r="D4166" s="8"/>
    </row>
    <row r="4167" spans="3:4">
      <c r="C4167" s="8"/>
      <c r="D4167" s="8"/>
    </row>
    <row r="4168" spans="3:4">
      <c r="C4168" s="8"/>
      <c r="D4168" s="8"/>
    </row>
    <row r="4169" spans="3:4">
      <c r="C4169" s="8"/>
      <c r="D4169" s="8"/>
    </row>
    <row r="4170" spans="3:4">
      <c r="C4170" s="8"/>
      <c r="D4170" s="8"/>
    </row>
    <row r="4171" spans="3:4">
      <c r="C4171" s="8"/>
      <c r="D4171" s="8"/>
    </row>
    <row r="4172" spans="3:4">
      <c r="C4172" s="8"/>
      <c r="D4172" s="8"/>
    </row>
    <row r="4173" spans="3:4">
      <c r="C4173" s="8"/>
      <c r="D4173" s="8"/>
    </row>
    <row r="4174" spans="3:4">
      <c r="C4174" s="8"/>
      <c r="D4174" s="8"/>
    </row>
    <row r="4175" spans="3:4">
      <c r="C4175" s="8"/>
      <c r="D4175" s="8"/>
    </row>
    <row r="4176" spans="3:4">
      <c r="C4176" s="8"/>
      <c r="D4176" s="8"/>
    </row>
    <row r="4177" spans="3:4">
      <c r="C4177" s="8"/>
      <c r="D4177" s="8"/>
    </row>
    <row r="4178" spans="3:4">
      <c r="C4178" s="8"/>
      <c r="D4178" s="8"/>
    </row>
    <row r="4179" spans="3:4">
      <c r="C4179" s="8"/>
      <c r="D4179" s="8"/>
    </row>
    <row r="4180" spans="3:4">
      <c r="C4180" s="8"/>
      <c r="D4180" s="8"/>
    </row>
    <row r="4181" spans="3:4">
      <c r="C4181" s="8"/>
      <c r="D4181" s="8"/>
    </row>
    <row r="4182" spans="3:4">
      <c r="C4182" s="8"/>
      <c r="D4182" s="8"/>
    </row>
    <row r="4183" spans="3:4">
      <c r="C4183" s="8"/>
      <c r="D4183" s="8"/>
    </row>
    <row r="4184" spans="3:4">
      <c r="C4184" s="8"/>
      <c r="D4184" s="8"/>
    </row>
    <row r="4185" spans="3:4">
      <c r="C4185" s="8"/>
      <c r="D4185" s="8"/>
    </row>
    <row r="4186" spans="3:4">
      <c r="C4186" s="8"/>
      <c r="D4186" s="8"/>
    </row>
    <row r="4187" spans="3:4">
      <c r="C4187" s="8"/>
      <c r="D4187" s="8"/>
    </row>
    <row r="4188" spans="3:4">
      <c r="C4188" s="8"/>
      <c r="D4188" s="8"/>
    </row>
    <row r="4189" spans="3:4">
      <c r="C4189" s="8"/>
      <c r="D4189" s="8"/>
    </row>
    <row r="4190" spans="3:4">
      <c r="C4190" s="8"/>
      <c r="D4190" s="8"/>
    </row>
    <row r="4191" spans="3:4">
      <c r="C4191" s="8"/>
      <c r="D4191" s="8"/>
    </row>
    <row r="4192" spans="3:4">
      <c r="C4192" s="8"/>
      <c r="D4192" s="8"/>
    </row>
    <row r="4193" spans="3:4">
      <c r="C4193" s="8"/>
      <c r="D4193" s="8"/>
    </row>
    <row r="4194" spans="3:4">
      <c r="C4194" s="8"/>
      <c r="D4194" s="8"/>
    </row>
    <row r="4195" spans="3:4">
      <c r="C4195" s="8"/>
      <c r="D4195" s="8"/>
    </row>
    <row r="4196" spans="3:4">
      <c r="C4196" s="8"/>
      <c r="D4196" s="8"/>
    </row>
    <row r="4197" spans="3:4">
      <c r="C4197" s="8"/>
      <c r="D4197" s="8"/>
    </row>
    <row r="4198" spans="3:4">
      <c r="C4198" s="8"/>
      <c r="D4198" s="8"/>
    </row>
    <row r="4199" spans="3:4">
      <c r="C4199" s="8"/>
      <c r="D4199" s="8"/>
    </row>
    <row r="4200" spans="3:4">
      <c r="C4200" s="8"/>
      <c r="D4200" s="8"/>
    </row>
    <row r="4201" spans="3:4">
      <c r="C4201" s="8"/>
      <c r="D4201" s="8"/>
    </row>
    <row r="4202" spans="3:4">
      <c r="C4202" s="8"/>
      <c r="D4202" s="8"/>
    </row>
    <row r="4203" spans="3:4">
      <c r="C4203" s="8"/>
      <c r="D4203" s="8"/>
    </row>
    <row r="4204" spans="3:4">
      <c r="C4204" s="8"/>
      <c r="D4204" s="8"/>
    </row>
    <row r="4205" spans="3:4">
      <c r="C4205" s="8"/>
      <c r="D4205" s="8"/>
    </row>
    <row r="4206" spans="3:4">
      <c r="C4206" s="8"/>
      <c r="D4206" s="8"/>
    </row>
    <row r="4207" spans="3:4">
      <c r="C4207" s="8"/>
      <c r="D4207" s="8"/>
    </row>
    <row r="4208" spans="3:4">
      <c r="C4208" s="8"/>
      <c r="D4208" s="8"/>
    </row>
    <row r="4209" spans="3:4">
      <c r="C4209" s="8"/>
      <c r="D4209" s="8"/>
    </row>
    <row r="4210" spans="3:4">
      <c r="C4210" s="8"/>
      <c r="D4210" s="8"/>
    </row>
    <row r="4211" spans="3:4">
      <c r="C4211" s="8"/>
      <c r="D4211" s="8"/>
    </row>
    <row r="4212" spans="3:4">
      <c r="C4212" s="8"/>
      <c r="D4212" s="8"/>
    </row>
    <row r="4213" spans="3:4">
      <c r="C4213" s="8"/>
      <c r="D4213" s="8"/>
    </row>
    <row r="4214" spans="3:4">
      <c r="C4214" s="8"/>
      <c r="D4214" s="8"/>
    </row>
    <row r="4215" spans="3:4">
      <c r="C4215" s="8"/>
      <c r="D4215" s="8"/>
    </row>
    <row r="4216" spans="3:4">
      <c r="C4216" s="8"/>
      <c r="D4216" s="8"/>
    </row>
    <row r="4217" spans="3:4">
      <c r="C4217" s="8"/>
      <c r="D4217" s="8"/>
    </row>
    <row r="4218" spans="3:4">
      <c r="C4218" s="8"/>
      <c r="D4218" s="8"/>
    </row>
    <row r="4219" spans="3:4">
      <c r="C4219" s="8"/>
      <c r="D4219" s="8"/>
    </row>
    <row r="4220" spans="3:4">
      <c r="C4220" s="8"/>
      <c r="D4220" s="8"/>
    </row>
    <row r="4221" spans="3:4">
      <c r="C4221" s="8"/>
      <c r="D4221" s="8"/>
    </row>
    <row r="4222" spans="3:4">
      <c r="C4222" s="8"/>
      <c r="D4222" s="8"/>
    </row>
    <row r="4223" spans="3:4">
      <c r="C4223" s="8"/>
      <c r="D4223" s="8"/>
    </row>
    <row r="4224" spans="3:4">
      <c r="C4224" s="8"/>
      <c r="D4224" s="8"/>
    </row>
    <row r="4225" spans="3:4">
      <c r="C4225" s="8"/>
      <c r="D4225" s="8"/>
    </row>
    <row r="4226" spans="3:4">
      <c r="C4226" s="8"/>
      <c r="D4226" s="8"/>
    </row>
    <row r="4227" spans="3:4">
      <c r="C4227" s="8"/>
      <c r="D4227" s="8"/>
    </row>
    <row r="4228" spans="3:4">
      <c r="C4228" s="8"/>
      <c r="D4228" s="8"/>
    </row>
    <row r="4229" spans="3:4">
      <c r="C4229" s="8"/>
      <c r="D4229" s="8"/>
    </row>
    <row r="4230" spans="3:4">
      <c r="C4230" s="8"/>
      <c r="D4230" s="8"/>
    </row>
    <row r="4231" spans="3:4">
      <c r="C4231" s="8"/>
      <c r="D4231" s="8"/>
    </row>
    <row r="4232" spans="3:4">
      <c r="C4232" s="8"/>
      <c r="D4232" s="8"/>
    </row>
    <row r="4233" spans="3:4">
      <c r="C4233" s="8"/>
      <c r="D4233" s="8"/>
    </row>
    <row r="4234" spans="3:4">
      <c r="C4234" s="8"/>
      <c r="D4234" s="8"/>
    </row>
    <row r="4235" spans="3:4">
      <c r="C4235" s="8"/>
      <c r="D4235" s="8"/>
    </row>
    <row r="4236" spans="3:4">
      <c r="C4236" s="8"/>
      <c r="D4236" s="8"/>
    </row>
    <row r="4237" spans="3:4">
      <c r="C4237" s="8"/>
      <c r="D4237" s="8"/>
    </row>
    <row r="4238" spans="3:4">
      <c r="C4238" s="8"/>
      <c r="D4238" s="8"/>
    </row>
    <row r="4239" spans="3:4">
      <c r="C4239" s="8"/>
      <c r="D4239" s="8"/>
    </row>
    <row r="4240" spans="3:4">
      <c r="C4240" s="8"/>
      <c r="D4240" s="8"/>
    </row>
    <row r="4241" spans="3:4">
      <c r="C4241" s="8"/>
      <c r="D4241" s="8"/>
    </row>
    <row r="4242" spans="3:4">
      <c r="C4242" s="8"/>
      <c r="D4242" s="8"/>
    </row>
    <row r="4243" spans="3:4">
      <c r="C4243" s="8"/>
      <c r="D4243" s="8"/>
    </row>
    <row r="4244" spans="3:4">
      <c r="C4244" s="8"/>
      <c r="D4244" s="8"/>
    </row>
    <row r="4245" spans="3:4">
      <c r="C4245" s="8"/>
      <c r="D4245" s="8"/>
    </row>
    <row r="4246" spans="3:4">
      <c r="C4246" s="8"/>
      <c r="D4246" s="8"/>
    </row>
    <row r="4247" spans="3:4">
      <c r="C4247" s="8"/>
      <c r="D4247" s="8"/>
    </row>
    <row r="4248" spans="3:4">
      <c r="C4248" s="8"/>
      <c r="D4248" s="8"/>
    </row>
    <row r="4249" spans="3:4">
      <c r="C4249" s="8"/>
      <c r="D4249" s="8"/>
    </row>
    <row r="4250" spans="3:4">
      <c r="C4250" s="8"/>
      <c r="D4250" s="8"/>
    </row>
    <row r="4251" spans="3:4">
      <c r="C4251" s="8"/>
      <c r="D4251" s="8"/>
    </row>
    <row r="4252" spans="3:4">
      <c r="C4252" s="8"/>
      <c r="D4252" s="8"/>
    </row>
    <row r="4253" spans="3:4">
      <c r="C4253" s="8"/>
      <c r="D4253" s="8"/>
    </row>
    <row r="4254" spans="3:4">
      <c r="C4254" s="8"/>
      <c r="D4254" s="8"/>
    </row>
    <row r="4255" spans="3:4">
      <c r="C4255" s="8"/>
      <c r="D4255" s="8"/>
    </row>
    <row r="4256" spans="3:4">
      <c r="C4256" s="8"/>
      <c r="D4256" s="8"/>
    </row>
    <row r="4257" spans="3:4">
      <c r="C4257" s="8"/>
      <c r="D4257" s="8"/>
    </row>
    <row r="4258" spans="3:4">
      <c r="C4258" s="8"/>
      <c r="D4258" s="8"/>
    </row>
    <row r="4259" spans="3:4">
      <c r="C4259" s="8"/>
      <c r="D4259" s="8"/>
    </row>
    <row r="4260" spans="3:4">
      <c r="C4260" s="8"/>
      <c r="D4260" s="8"/>
    </row>
    <row r="4261" spans="3:4">
      <c r="C4261" s="8"/>
      <c r="D4261" s="8"/>
    </row>
    <row r="4262" spans="3:4">
      <c r="C4262" s="8"/>
      <c r="D4262" s="8"/>
    </row>
    <row r="4263" spans="3:4">
      <c r="C4263" s="8"/>
      <c r="D4263" s="8"/>
    </row>
    <row r="4264" spans="3:4">
      <c r="C4264" s="8"/>
      <c r="D4264" s="8"/>
    </row>
    <row r="4265" spans="3:4">
      <c r="C4265" s="8"/>
      <c r="D4265" s="8"/>
    </row>
    <row r="4266" spans="3:4">
      <c r="C4266" s="8"/>
      <c r="D4266" s="8"/>
    </row>
    <row r="4267" spans="3:4">
      <c r="C4267" s="8"/>
      <c r="D4267" s="8"/>
    </row>
    <row r="4268" spans="3:4">
      <c r="C4268" s="8"/>
      <c r="D4268" s="8"/>
    </row>
    <row r="4269" spans="3:4">
      <c r="C4269" s="8"/>
      <c r="D4269" s="8"/>
    </row>
    <row r="4270" spans="3:4">
      <c r="C4270" s="8"/>
      <c r="D4270" s="8"/>
    </row>
    <row r="4271" spans="3:4">
      <c r="C4271" s="8"/>
      <c r="D4271" s="8"/>
    </row>
    <row r="4272" spans="3:4">
      <c r="C4272" s="8"/>
      <c r="D4272" s="8"/>
    </row>
    <row r="4273" spans="3:4">
      <c r="C4273" s="8"/>
      <c r="D4273" s="8"/>
    </row>
    <row r="4274" spans="3:4">
      <c r="C4274" s="8"/>
      <c r="D4274" s="8"/>
    </row>
    <row r="4275" spans="3:4">
      <c r="C4275" s="8"/>
      <c r="D4275" s="8"/>
    </row>
    <row r="4276" spans="3:4">
      <c r="C4276" s="8"/>
      <c r="D4276" s="8"/>
    </row>
    <row r="4277" spans="3:4">
      <c r="C4277" s="8"/>
      <c r="D4277" s="8"/>
    </row>
    <row r="4278" spans="3:4">
      <c r="C4278" s="8"/>
      <c r="D4278" s="8"/>
    </row>
    <row r="4279" spans="3:4">
      <c r="C4279" s="8"/>
      <c r="D4279" s="8"/>
    </row>
    <row r="4280" spans="3:4">
      <c r="C4280" s="8"/>
      <c r="D4280" s="8"/>
    </row>
    <row r="4281" spans="3:4">
      <c r="C4281" s="8"/>
      <c r="D4281" s="8"/>
    </row>
    <row r="4282" spans="3:4">
      <c r="C4282" s="8"/>
      <c r="D4282" s="8"/>
    </row>
    <row r="4283" spans="3:4">
      <c r="C4283" s="8"/>
      <c r="D4283" s="8"/>
    </row>
    <row r="4284" spans="3:4">
      <c r="C4284" s="8"/>
      <c r="D4284" s="8"/>
    </row>
    <row r="4285" spans="3:4">
      <c r="C4285" s="8"/>
      <c r="D4285" s="8"/>
    </row>
    <row r="4286" spans="3:4">
      <c r="C4286" s="8"/>
      <c r="D4286" s="8"/>
    </row>
    <row r="4287" spans="3:4">
      <c r="C4287" s="8"/>
      <c r="D4287" s="8"/>
    </row>
    <row r="4288" spans="3:4">
      <c r="C4288" s="8"/>
      <c r="D4288" s="8"/>
    </row>
    <row r="4289" spans="3:4">
      <c r="C4289" s="8"/>
      <c r="D4289" s="8"/>
    </row>
    <row r="4290" spans="3:4">
      <c r="C4290" s="8"/>
      <c r="D4290" s="8"/>
    </row>
    <row r="4291" spans="3:4">
      <c r="C4291" s="8"/>
      <c r="D4291" s="8"/>
    </row>
    <row r="4292" spans="3:4">
      <c r="C4292" s="8"/>
      <c r="D4292" s="8"/>
    </row>
    <row r="4293" spans="3:4">
      <c r="C4293" s="8"/>
      <c r="D4293" s="8"/>
    </row>
    <row r="4294" spans="3:4">
      <c r="C4294" s="8"/>
      <c r="D4294" s="8"/>
    </row>
    <row r="4295" spans="3:4">
      <c r="C4295" s="8"/>
      <c r="D4295" s="8"/>
    </row>
    <row r="4296" spans="3:4">
      <c r="C4296" s="8"/>
      <c r="D4296" s="8"/>
    </row>
    <row r="4297" spans="3:4">
      <c r="C4297" s="8"/>
      <c r="D4297" s="8"/>
    </row>
    <row r="4298" spans="3:4">
      <c r="C4298" s="8"/>
      <c r="D4298" s="8"/>
    </row>
    <row r="4299" spans="3:4">
      <c r="C4299" s="8"/>
      <c r="D4299" s="8"/>
    </row>
    <row r="4300" spans="3:4">
      <c r="C4300" s="8"/>
      <c r="D4300" s="8"/>
    </row>
    <row r="4301" spans="3:4">
      <c r="C4301" s="8"/>
      <c r="D4301" s="8"/>
    </row>
    <row r="4302" spans="3:4">
      <c r="C4302" s="8"/>
      <c r="D4302" s="8"/>
    </row>
    <row r="4303" spans="3:4">
      <c r="C4303" s="8"/>
      <c r="D4303" s="8"/>
    </row>
    <row r="4304" spans="3:4">
      <c r="C4304" s="8"/>
      <c r="D4304" s="8"/>
    </row>
    <row r="4305" spans="3:4">
      <c r="C4305" s="8"/>
      <c r="D4305" s="8"/>
    </row>
    <row r="4306" spans="3:4">
      <c r="C4306" s="8"/>
      <c r="D4306" s="8"/>
    </row>
    <row r="4307" spans="3:4">
      <c r="C4307" s="8"/>
      <c r="D4307" s="8"/>
    </row>
    <row r="4308" spans="3:4">
      <c r="C4308" s="8"/>
      <c r="D4308" s="8"/>
    </row>
    <row r="4309" spans="3:4">
      <c r="C4309" s="8"/>
      <c r="D4309" s="8"/>
    </row>
    <row r="4310" spans="3:4">
      <c r="C4310" s="8"/>
      <c r="D4310" s="8"/>
    </row>
    <row r="4311" spans="3:4">
      <c r="C4311" s="8"/>
      <c r="D4311" s="8"/>
    </row>
    <row r="4312" spans="3:4">
      <c r="C4312" s="8"/>
      <c r="D4312" s="8"/>
    </row>
    <row r="4313" spans="3:4">
      <c r="C4313" s="8"/>
      <c r="D4313" s="8"/>
    </row>
    <row r="4314" spans="3:4">
      <c r="C4314" s="8"/>
      <c r="D4314" s="8"/>
    </row>
    <row r="4315" spans="3:4">
      <c r="C4315" s="8"/>
      <c r="D4315" s="8"/>
    </row>
    <row r="4316" spans="3:4">
      <c r="C4316" s="8"/>
      <c r="D4316" s="8"/>
    </row>
    <row r="4317" spans="3:4">
      <c r="C4317" s="8"/>
      <c r="D4317" s="8"/>
    </row>
    <row r="4318" spans="3:4">
      <c r="C4318" s="8"/>
      <c r="D4318" s="8"/>
    </row>
    <row r="4319" spans="3:4">
      <c r="C4319" s="8"/>
      <c r="D4319" s="8"/>
    </row>
    <row r="4320" spans="3:4">
      <c r="C4320" s="8"/>
      <c r="D4320" s="8"/>
    </row>
    <row r="4321" spans="3:4">
      <c r="C4321" s="8"/>
      <c r="D4321" s="8"/>
    </row>
    <row r="4322" spans="3:4">
      <c r="C4322" s="8"/>
      <c r="D4322" s="8"/>
    </row>
    <row r="4323" spans="3:4">
      <c r="C4323" s="8"/>
      <c r="D4323" s="8"/>
    </row>
    <row r="4324" spans="3:4">
      <c r="C4324" s="8"/>
      <c r="D4324" s="8"/>
    </row>
    <row r="4325" spans="3:4">
      <c r="C4325" s="8"/>
      <c r="D4325" s="8"/>
    </row>
    <row r="4326" spans="3:4">
      <c r="C4326" s="8"/>
      <c r="D4326" s="8"/>
    </row>
    <row r="4327" spans="3:4">
      <c r="C4327" s="8"/>
      <c r="D4327" s="8"/>
    </row>
    <row r="4328" spans="3:4">
      <c r="C4328" s="8"/>
      <c r="D4328" s="8"/>
    </row>
    <row r="4329" spans="3:4">
      <c r="C4329" s="8"/>
      <c r="D4329" s="8"/>
    </row>
    <row r="4330" spans="3:4">
      <c r="C4330" s="8"/>
      <c r="D4330" s="8"/>
    </row>
    <row r="4331" spans="3:4">
      <c r="C4331" s="8"/>
      <c r="D4331" s="8"/>
    </row>
    <row r="4332" spans="3:4">
      <c r="C4332" s="8"/>
      <c r="D4332" s="8"/>
    </row>
    <row r="4333" spans="3:4">
      <c r="C4333" s="8"/>
      <c r="D4333" s="8"/>
    </row>
    <row r="4334" spans="3:4">
      <c r="C4334" s="8"/>
      <c r="D4334" s="8"/>
    </row>
    <row r="4335" spans="3:4">
      <c r="C4335" s="8"/>
      <c r="D4335" s="8"/>
    </row>
    <row r="4336" spans="3:4">
      <c r="C4336" s="8"/>
      <c r="D4336" s="8"/>
    </row>
    <row r="4337" spans="3:4">
      <c r="C4337" s="8"/>
      <c r="D4337" s="8"/>
    </row>
    <row r="4338" spans="3:4">
      <c r="C4338" s="8"/>
      <c r="D4338" s="8"/>
    </row>
    <row r="4339" spans="3:4">
      <c r="C4339" s="8"/>
      <c r="D4339" s="8"/>
    </row>
    <row r="4340" spans="3:4">
      <c r="C4340" s="8"/>
      <c r="D4340" s="8"/>
    </row>
    <row r="4341" spans="3:4">
      <c r="C4341" s="8"/>
      <c r="D4341" s="8"/>
    </row>
    <row r="4342" spans="3:4">
      <c r="C4342" s="8"/>
      <c r="D4342" s="8"/>
    </row>
    <row r="4343" spans="3:4">
      <c r="C4343" s="8"/>
      <c r="D4343" s="8"/>
    </row>
    <row r="4344" spans="3:4">
      <c r="C4344" s="8"/>
      <c r="D4344" s="8"/>
    </row>
    <row r="4345" spans="3:4">
      <c r="C4345" s="8"/>
      <c r="D4345" s="8"/>
    </row>
    <row r="4346" spans="3:4">
      <c r="C4346" s="8"/>
      <c r="D4346" s="8"/>
    </row>
    <row r="4347" spans="3:4">
      <c r="C4347" s="8"/>
      <c r="D4347" s="8"/>
    </row>
    <row r="4348" spans="3:4">
      <c r="C4348" s="8"/>
      <c r="D4348" s="8"/>
    </row>
    <row r="4349" spans="3:4">
      <c r="C4349" s="8"/>
      <c r="D4349" s="8"/>
    </row>
    <row r="4350" spans="3:4">
      <c r="C4350" s="8"/>
      <c r="D4350" s="8"/>
    </row>
    <row r="4351" spans="3:4">
      <c r="C4351" s="8"/>
      <c r="D4351" s="8"/>
    </row>
    <row r="4352" spans="3:4">
      <c r="C4352" s="8"/>
      <c r="D4352" s="8"/>
    </row>
    <row r="4353" spans="3:4">
      <c r="C4353" s="8"/>
      <c r="D4353" s="8"/>
    </row>
    <row r="4354" spans="3:4">
      <c r="C4354" s="8"/>
      <c r="D4354" s="8"/>
    </row>
    <row r="4355" spans="3:4">
      <c r="C4355" s="8"/>
      <c r="D4355" s="8"/>
    </row>
    <row r="4356" spans="3:4">
      <c r="C4356" s="8"/>
      <c r="D4356" s="8"/>
    </row>
    <row r="4357" spans="3:4">
      <c r="C4357" s="8"/>
      <c r="D4357" s="8"/>
    </row>
    <row r="4358" spans="3:4">
      <c r="C4358" s="8"/>
      <c r="D4358" s="8"/>
    </row>
    <row r="4359" spans="3:4">
      <c r="C4359" s="8"/>
      <c r="D4359" s="8"/>
    </row>
    <row r="4360" spans="3:4">
      <c r="C4360" s="8"/>
      <c r="D4360" s="8"/>
    </row>
    <row r="4361" spans="3:4">
      <c r="C4361" s="8"/>
      <c r="D4361" s="8"/>
    </row>
    <row r="4362" spans="3:4">
      <c r="C4362" s="8"/>
      <c r="D4362" s="8"/>
    </row>
    <row r="4363" spans="3:4">
      <c r="C4363" s="8"/>
      <c r="D4363" s="8"/>
    </row>
    <row r="4364" spans="3:4">
      <c r="C4364" s="8"/>
      <c r="D4364" s="8"/>
    </row>
    <row r="4365" spans="3:4">
      <c r="C4365" s="8"/>
      <c r="D4365" s="8"/>
    </row>
    <row r="4366" spans="3:4">
      <c r="C4366" s="8"/>
      <c r="D4366" s="8"/>
    </row>
    <row r="4367" spans="3:4">
      <c r="C4367" s="8"/>
      <c r="D4367" s="8"/>
    </row>
    <row r="4368" spans="3:4">
      <c r="C4368" s="8"/>
      <c r="D4368" s="8"/>
    </row>
    <row r="4369" spans="3:4">
      <c r="C4369" s="8"/>
      <c r="D4369" s="8"/>
    </row>
    <row r="4370" spans="3:4">
      <c r="C4370" s="8"/>
      <c r="D4370" s="8"/>
    </row>
    <row r="4371" spans="3:4">
      <c r="C4371" s="8"/>
      <c r="D4371" s="8"/>
    </row>
    <row r="4372" spans="3:4">
      <c r="C4372" s="8"/>
      <c r="D4372" s="8"/>
    </row>
    <row r="4373" spans="3:4">
      <c r="C4373" s="8"/>
      <c r="D4373" s="8"/>
    </row>
    <row r="4374" spans="3:4">
      <c r="C4374" s="8"/>
      <c r="D4374" s="8"/>
    </row>
    <row r="4375" spans="3:4">
      <c r="C4375" s="8"/>
      <c r="D4375" s="8"/>
    </row>
    <row r="4376" spans="3:4">
      <c r="C4376" s="8"/>
      <c r="D4376" s="8"/>
    </row>
    <row r="4377" spans="3:4">
      <c r="C4377" s="8"/>
      <c r="D4377" s="8"/>
    </row>
    <row r="4378" spans="3:4">
      <c r="C4378" s="8"/>
      <c r="D4378" s="8"/>
    </row>
    <row r="4379" spans="3:4">
      <c r="C4379" s="8"/>
      <c r="D4379" s="8"/>
    </row>
    <row r="4380" spans="3:4">
      <c r="C4380" s="8"/>
      <c r="D4380" s="8"/>
    </row>
    <row r="4381" spans="3:4">
      <c r="C4381" s="8"/>
      <c r="D4381" s="8"/>
    </row>
    <row r="4382" spans="3:4">
      <c r="C4382" s="8"/>
      <c r="D4382" s="8"/>
    </row>
    <row r="4383" spans="3:4">
      <c r="C4383" s="8"/>
      <c r="D4383" s="8"/>
    </row>
    <row r="4384" spans="3:4">
      <c r="C4384" s="8"/>
      <c r="D4384" s="8"/>
    </row>
    <row r="4385" spans="3:4">
      <c r="C4385" s="8"/>
      <c r="D4385" s="8"/>
    </row>
    <row r="4386" spans="3:4">
      <c r="C4386" s="8"/>
      <c r="D4386" s="8"/>
    </row>
    <row r="4387" spans="3:4">
      <c r="C4387" s="8"/>
      <c r="D4387" s="8"/>
    </row>
    <row r="4388" spans="3:4">
      <c r="C4388" s="8"/>
      <c r="D4388" s="8"/>
    </row>
    <row r="4389" spans="3:4">
      <c r="C4389" s="8"/>
      <c r="D4389" s="8"/>
    </row>
    <row r="4390" spans="3:4">
      <c r="C4390" s="8"/>
      <c r="D4390" s="8"/>
    </row>
    <row r="4391" spans="3:4">
      <c r="C4391" s="8"/>
      <c r="D4391" s="8"/>
    </row>
    <row r="4392" spans="3:4">
      <c r="C4392" s="8"/>
      <c r="D4392" s="8"/>
    </row>
    <row r="4393" spans="3:4">
      <c r="C4393" s="8"/>
      <c r="D4393" s="8"/>
    </row>
    <row r="4394" spans="3:4">
      <c r="C4394" s="8"/>
      <c r="D4394" s="8"/>
    </row>
    <row r="4395" spans="3:4">
      <c r="C4395" s="8"/>
      <c r="D4395" s="8"/>
    </row>
    <row r="4396" spans="3:4">
      <c r="C4396" s="8"/>
      <c r="D4396" s="8"/>
    </row>
    <row r="4397" spans="3:4">
      <c r="C4397" s="8"/>
      <c r="D4397" s="8"/>
    </row>
    <row r="4398" spans="3:4">
      <c r="C4398" s="8"/>
      <c r="D4398" s="8"/>
    </row>
    <row r="4399" spans="3:4">
      <c r="C4399" s="8"/>
      <c r="D4399" s="8"/>
    </row>
    <row r="4400" spans="3:4">
      <c r="C4400" s="8"/>
      <c r="D4400" s="8"/>
    </row>
    <row r="4401" spans="3:4">
      <c r="C4401" s="8"/>
      <c r="D4401" s="8"/>
    </row>
    <row r="4402" spans="3:4">
      <c r="C4402" s="8"/>
      <c r="D4402" s="8"/>
    </row>
    <row r="4403" spans="3:4">
      <c r="C4403" s="8"/>
      <c r="D4403" s="8"/>
    </row>
    <row r="4404" spans="3:4">
      <c r="C4404" s="8"/>
      <c r="D4404" s="8"/>
    </row>
    <row r="4405" spans="3:4">
      <c r="C4405" s="8"/>
      <c r="D4405" s="8"/>
    </row>
    <row r="4406" spans="3:4">
      <c r="C4406" s="8"/>
      <c r="D4406" s="8"/>
    </row>
    <row r="4407" spans="3:4">
      <c r="C4407" s="8"/>
      <c r="D4407" s="8"/>
    </row>
    <row r="4408" spans="3:4">
      <c r="C4408" s="8"/>
      <c r="D4408" s="8"/>
    </row>
    <row r="4409" spans="3:4">
      <c r="C4409" s="8"/>
      <c r="D4409" s="8"/>
    </row>
    <row r="4410" spans="3:4">
      <c r="C4410" s="8"/>
      <c r="D4410" s="8"/>
    </row>
    <row r="4411" spans="3:4">
      <c r="C4411" s="8"/>
      <c r="D4411" s="8"/>
    </row>
    <row r="4412" spans="3:4">
      <c r="C4412" s="8"/>
      <c r="D4412" s="8"/>
    </row>
    <row r="4413" spans="3:4">
      <c r="C4413" s="8"/>
      <c r="D4413" s="8"/>
    </row>
    <row r="4414" spans="3:4">
      <c r="C4414" s="8"/>
      <c r="D4414" s="8"/>
    </row>
    <row r="4415" spans="3:4">
      <c r="C4415" s="8"/>
      <c r="D4415" s="8"/>
    </row>
    <row r="4416" spans="3:4">
      <c r="C4416" s="8"/>
      <c r="D4416" s="8"/>
    </row>
    <row r="4417" spans="3:4">
      <c r="C4417" s="8"/>
      <c r="D4417" s="8"/>
    </row>
    <row r="4418" spans="3:4">
      <c r="C4418" s="8"/>
      <c r="D4418" s="8"/>
    </row>
    <row r="4419" spans="3:4">
      <c r="C4419" s="8"/>
      <c r="D4419" s="8"/>
    </row>
    <row r="4420" spans="3:4">
      <c r="C4420" s="8"/>
      <c r="D4420" s="8"/>
    </row>
    <row r="4421" spans="3:4">
      <c r="C4421" s="8"/>
      <c r="D4421" s="8"/>
    </row>
    <row r="4422" spans="3:4">
      <c r="C4422" s="8"/>
      <c r="D4422" s="8"/>
    </row>
    <row r="4423" spans="3:4">
      <c r="C4423" s="8"/>
      <c r="D4423" s="8"/>
    </row>
    <row r="4424" spans="3:4">
      <c r="C4424" s="8"/>
      <c r="D4424" s="8"/>
    </row>
    <row r="4425" spans="3:4">
      <c r="C4425" s="8"/>
      <c r="D4425" s="8"/>
    </row>
    <row r="4426" spans="3:4">
      <c r="C4426" s="8"/>
      <c r="D4426" s="8"/>
    </row>
    <row r="4427" spans="3:4">
      <c r="C4427" s="8"/>
      <c r="D4427" s="8"/>
    </row>
    <row r="4428" spans="3:4">
      <c r="C4428" s="8"/>
      <c r="D4428" s="8"/>
    </row>
    <row r="4429" spans="3:4">
      <c r="C4429" s="8"/>
      <c r="D4429" s="8"/>
    </row>
    <row r="4430" spans="3:4">
      <c r="C4430" s="8"/>
      <c r="D4430" s="8"/>
    </row>
    <row r="4431" spans="3:4">
      <c r="C4431" s="8"/>
      <c r="D4431" s="8"/>
    </row>
    <row r="4432" spans="3:4">
      <c r="C4432" s="8"/>
      <c r="D4432" s="8"/>
    </row>
    <row r="4433" spans="3:4">
      <c r="C4433" s="8"/>
      <c r="D4433" s="8"/>
    </row>
    <row r="4434" spans="3:4">
      <c r="C4434" s="8"/>
      <c r="D4434" s="8"/>
    </row>
    <row r="4435" spans="3:4">
      <c r="C4435" s="8"/>
      <c r="D4435" s="8"/>
    </row>
    <row r="4436" spans="3:4">
      <c r="C4436" s="8"/>
      <c r="D4436" s="8"/>
    </row>
    <row r="4437" spans="3:4">
      <c r="C4437" s="8"/>
      <c r="D4437" s="8"/>
    </row>
    <row r="4438" spans="3:4">
      <c r="C4438" s="8"/>
      <c r="D4438" s="8"/>
    </row>
    <row r="4439" spans="3:4">
      <c r="C4439" s="8"/>
      <c r="D4439" s="8"/>
    </row>
    <row r="4440" spans="3:4">
      <c r="C4440" s="8"/>
      <c r="D4440" s="8"/>
    </row>
    <row r="4441" spans="3:4">
      <c r="C4441" s="8"/>
      <c r="D4441" s="8"/>
    </row>
    <row r="4442" spans="3:4">
      <c r="C4442" s="8"/>
      <c r="D4442" s="8"/>
    </row>
    <row r="4443" spans="3:4">
      <c r="C4443" s="8"/>
      <c r="D4443" s="8"/>
    </row>
    <row r="4444" spans="3:4">
      <c r="C4444" s="8"/>
      <c r="D4444" s="8"/>
    </row>
    <row r="4445" spans="3:4">
      <c r="C4445" s="8"/>
      <c r="D4445" s="8"/>
    </row>
    <row r="4446" spans="3:4">
      <c r="C4446" s="8"/>
      <c r="D4446" s="8"/>
    </row>
    <row r="4447" spans="3:4">
      <c r="C4447" s="8"/>
      <c r="D4447" s="8"/>
    </row>
    <row r="4448" spans="3:4">
      <c r="C4448" s="8"/>
      <c r="D4448" s="8"/>
    </row>
    <row r="4449" spans="3:4">
      <c r="C4449" s="8"/>
      <c r="D4449" s="8"/>
    </row>
    <row r="4450" spans="3:4">
      <c r="C4450" s="8"/>
      <c r="D4450" s="8"/>
    </row>
    <row r="4451" spans="3:4">
      <c r="C4451" s="8"/>
      <c r="D4451" s="8"/>
    </row>
    <row r="4452" spans="3:4">
      <c r="C4452" s="8"/>
      <c r="D4452" s="8"/>
    </row>
    <row r="4453" spans="3:4">
      <c r="C4453" s="8"/>
      <c r="D4453" s="8"/>
    </row>
    <row r="4454" spans="3:4">
      <c r="C4454" s="8"/>
      <c r="D4454" s="8"/>
    </row>
    <row r="4455" spans="3:4">
      <c r="C4455" s="8"/>
      <c r="D4455" s="8"/>
    </row>
    <row r="4456" spans="3:4">
      <c r="C4456" s="8"/>
      <c r="D4456" s="8"/>
    </row>
    <row r="4457" spans="3:4">
      <c r="C4457" s="8"/>
      <c r="D4457" s="8"/>
    </row>
    <row r="4458" spans="3:4">
      <c r="C4458" s="8"/>
      <c r="D4458" s="8"/>
    </row>
    <row r="4459" spans="3:4">
      <c r="C4459" s="8"/>
      <c r="D4459" s="8"/>
    </row>
    <row r="4460" spans="3:4">
      <c r="C4460" s="8"/>
      <c r="D4460" s="8"/>
    </row>
    <row r="4461" spans="3:4">
      <c r="C4461" s="8"/>
      <c r="D4461" s="8"/>
    </row>
    <row r="4462" spans="3:4">
      <c r="C4462" s="8"/>
      <c r="D4462" s="8"/>
    </row>
    <row r="4463" spans="3:4">
      <c r="C4463" s="8"/>
      <c r="D4463" s="8"/>
    </row>
    <row r="4464" spans="3:4">
      <c r="C4464" s="8"/>
      <c r="D4464" s="8"/>
    </row>
    <row r="4465" spans="3:4">
      <c r="C4465" s="8"/>
      <c r="D4465" s="8"/>
    </row>
    <row r="4466" spans="3:4">
      <c r="C4466" s="8"/>
      <c r="D4466" s="8"/>
    </row>
    <row r="4467" spans="3:4">
      <c r="C4467" s="8"/>
      <c r="D4467" s="8"/>
    </row>
    <row r="4468" spans="3:4">
      <c r="C4468" s="8"/>
      <c r="D4468" s="8"/>
    </row>
    <row r="4469" spans="3:4">
      <c r="C4469" s="8"/>
      <c r="D4469" s="8"/>
    </row>
    <row r="4470" spans="3:4">
      <c r="C4470" s="8"/>
      <c r="D4470" s="8"/>
    </row>
    <row r="4471" spans="3:4">
      <c r="C4471" s="8"/>
      <c r="D4471" s="8"/>
    </row>
    <row r="4472" spans="3:4">
      <c r="C4472" s="8"/>
      <c r="D4472" s="8"/>
    </row>
    <row r="4473" spans="3:4">
      <c r="C4473" s="8"/>
      <c r="D4473" s="8"/>
    </row>
    <row r="4474" spans="3:4">
      <c r="C4474" s="8"/>
      <c r="D4474" s="8"/>
    </row>
    <row r="4475" spans="3:4">
      <c r="C4475" s="8"/>
      <c r="D4475" s="8"/>
    </row>
    <row r="4476" spans="3:4">
      <c r="C4476" s="8"/>
      <c r="D4476" s="8"/>
    </row>
    <row r="4477" spans="3:4">
      <c r="C4477" s="8"/>
      <c r="D4477" s="8"/>
    </row>
    <row r="4478" spans="3:4">
      <c r="C4478" s="8"/>
      <c r="D4478" s="8"/>
    </row>
    <row r="4479" spans="3:4">
      <c r="C4479" s="8"/>
      <c r="D4479" s="8"/>
    </row>
    <row r="4480" spans="3:4">
      <c r="C4480" s="8"/>
      <c r="D4480" s="8"/>
    </row>
    <row r="4481" spans="3:4">
      <c r="C4481" s="8"/>
      <c r="D4481" s="8"/>
    </row>
    <row r="4482" spans="3:4">
      <c r="C4482" s="8"/>
      <c r="D4482" s="8"/>
    </row>
    <row r="4483" spans="3:4">
      <c r="C4483" s="8"/>
      <c r="D4483" s="8"/>
    </row>
    <row r="4484" spans="3:4">
      <c r="C4484" s="8"/>
      <c r="D4484" s="8"/>
    </row>
    <row r="4485" spans="3:4">
      <c r="C4485" s="8"/>
      <c r="D4485" s="8"/>
    </row>
    <row r="4486" spans="3:4">
      <c r="C4486" s="8"/>
      <c r="D4486" s="8"/>
    </row>
    <row r="4487" spans="3:4">
      <c r="C4487" s="8"/>
      <c r="D4487" s="8"/>
    </row>
    <row r="4488" spans="3:4">
      <c r="C4488" s="8"/>
      <c r="D4488" s="8"/>
    </row>
    <row r="4489" spans="3:4">
      <c r="C4489" s="8"/>
      <c r="D4489" s="8"/>
    </row>
    <row r="4490" spans="3:4">
      <c r="C4490" s="8"/>
      <c r="D4490" s="8"/>
    </row>
    <row r="4491" spans="3:4">
      <c r="C4491" s="8"/>
      <c r="D4491" s="8"/>
    </row>
    <row r="4492" spans="3:4">
      <c r="C4492" s="8"/>
      <c r="D4492" s="8"/>
    </row>
    <row r="4493" spans="3:4">
      <c r="C4493" s="8"/>
      <c r="D4493" s="8"/>
    </row>
    <row r="4494" spans="3:4">
      <c r="C4494" s="8"/>
      <c r="D4494" s="8"/>
    </row>
    <row r="4495" spans="3:4">
      <c r="C4495" s="8"/>
      <c r="D4495" s="8"/>
    </row>
    <row r="4496" spans="3:4">
      <c r="C4496" s="8"/>
      <c r="D4496" s="8"/>
    </row>
    <row r="4497" spans="3:4">
      <c r="C4497" s="8"/>
      <c r="D4497" s="8"/>
    </row>
    <row r="4498" spans="3:4">
      <c r="C4498" s="8"/>
      <c r="D4498" s="8"/>
    </row>
    <row r="4499" spans="3:4">
      <c r="C4499" s="8"/>
      <c r="D4499" s="8"/>
    </row>
    <row r="4500" spans="3:4">
      <c r="C4500" s="8"/>
      <c r="D4500" s="8"/>
    </row>
    <row r="4501" spans="3:4">
      <c r="C4501" s="8"/>
      <c r="D4501" s="8"/>
    </row>
    <row r="4502" spans="3:4">
      <c r="C4502" s="8"/>
      <c r="D4502" s="8"/>
    </row>
    <row r="4503" spans="3:4">
      <c r="C4503" s="8"/>
      <c r="D4503" s="8"/>
    </row>
    <row r="4504" spans="3:4">
      <c r="C4504" s="8"/>
      <c r="D4504" s="8"/>
    </row>
    <row r="4505" spans="3:4">
      <c r="C4505" s="8"/>
      <c r="D4505" s="8"/>
    </row>
    <row r="4506" spans="3:4">
      <c r="C4506" s="8"/>
      <c r="D4506" s="8"/>
    </row>
    <row r="4507" spans="3:4">
      <c r="C4507" s="8"/>
      <c r="D4507" s="8"/>
    </row>
    <row r="4508" spans="3:4">
      <c r="C4508" s="8"/>
      <c r="D4508" s="8"/>
    </row>
    <row r="4509" spans="3:4">
      <c r="C4509" s="8"/>
      <c r="D4509" s="8"/>
    </row>
    <row r="4510" spans="3:4">
      <c r="C4510" s="8"/>
      <c r="D4510" s="8"/>
    </row>
    <row r="4511" spans="3:4">
      <c r="C4511" s="8"/>
      <c r="D4511" s="8"/>
    </row>
    <row r="4512" spans="3:4">
      <c r="C4512" s="8"/>
      <c r="D4512" s="8"/>
    </row>
    <row r="4513" spans="3:4">
      <c r="C4513" s="8"/>
      <c r="D4513" s="8"/>
    </row>
    <row r="4514" spans="3:4">
      <c r="C4514" s="8"/>
      <c r="D4514" s="8"/>
    </row>
    <row r="4515" spans="3:4">
      <c r="C4515" s="8"/>
      <c r="D4515" s="8"/>
    </row>
    <row r="4516" spans="3:4">
      <c r="C4516" s="8"/>
      <c r="D4516" s="8"/>
    </row>
    <row r="4517" spans="3:4">
      <c r="C4517" s="8"/>
      <c r="D4517" s="8"/>
    </row>
    <row r="4518" spans="3:4">
      <c r="C4518" s="8"/>
      <c r="D4518" s="8"/>
    </row>
    <row r="4519" spans="3:4">
      <c r="C4519" s="8"/>
      <c r="D4519" s="8"/>
    </row>
    <row r="4520" spans="3:4">
      <c r="C4520" s="8"/>
      <c r="D4520" s="8"/>
    </row>
    <row r="4521" spans="3:4">
      <c r="C4521" s="8"/>
      <c r="D4521" s="8"/>
    </row>
    <row r="4522" spans="3:4">
      <c r="C4522" s="8"/>
      <c r="D4522" s="8"/>
    </row>
    <row r="4523" spans="3:4">
      <c r="C4523" s="8"/>
      <c r="D4523" s="8"/>
    </row>
    <row r="4524" spans="3:4">
      <c r="C4524" s="8"/>
      <c r="D4524" s="8"/>
    </row>
    <row r="4525" spans="3:4">
      <c r="C4525" s="8"/>
      <c r="D4525" s="8"/>
    </row>
    <row r="4526" spans="3:4">
      <c r="C4526" s="8"/>
      <c r="D4526" s="8"/>
    </row>
    <row r="4527" spans="3:4">
      <c r="C4527" s="8"/>
      <c r="D4527" s="8"/>
    </row>
    <row r="4528" spans="3:4">
      <c r="C4528" s="8"/>
      <c r="D4528" s="8"/>
    </row>
    <row r="4529" spans="3:4">
      <c r="C4529" s="8"/>
      <c r="D4529" s="8"/>
    </row>
    <row r="4530" spans="3:4">
      <c r="C4530" s="8"/>
      <c r="D4530" s="8"/>
    </row>
    <row r="4531" spans="3:4">
      <c r="C4531" s="8"/>
      <c r="D4531" s="8"/>
    </row>
    <row r="4532" spans="3:4">
      <c r="C4532" s="8"/>
      <c r="D4532" s="8"/>
    </row>
    <row r="4533" spans="3:4">
      <c r="C4533" s="8"/>
      <c r="D4533" s="8"/>
    </row>
    <row r="4534" spans="3:4">
      <c r="C4534" s="8"/>
      <c r="D4534" s="8"/>
    </row>
    <row r="4535" spans="3:4">
      <c r="C4535" s="8"/>
      <c r="D4535" s="8"/>
    </row>
    <row r="4536" spans="3:4">
      <c r="C4536" s="8"/>
      <c r="D4536" s="8"/>
    </row>
    <row r="4537" spans="3:4">
      <c r="C4537" s="8"/>
      <c r="D4537" s="8"/>
    </row>
    <row r="4538" spans="3:4">
      <c r="C4538" s="8"/>
      <c r="D4538" s="8"/>
    </row>
    <row r="4539" spans="3:4">
      <c r="C4539" s="8"/>
      <c r="D4539" s="8"/>
    </row>
    <row r="4540" spans="3:4">
      <c r="C4540" s="8"/>
      <c r="D4540" s="8"/>
    </row>
    <row r="4541" spans="3:4">
      <c r="C4541" s="8"/>
      <c r="D4541" s="8"/>
    </row>
    <row r="4542" spans="3:4">
      <c r="C4542" s="8"/>
      <c r="D4542" s="8"/>
    </row>
    <row r="4543" spans="3:4">
      <c r="C4543" s="8"/>
      <c r="D4543" s="8"/>
    </row>
    <row r="4544" spans="3:4">
      <c r="C4544" s="8"/>
      <c r="D4544" s="8"/>
    </row>
    <row r="4545" spans="3:4">
      <c r="C4545" s="8"/>
      <c r="D4545" s="8"/>
    </row>
    <row r="4546" spans="3:4">
      <c r="C4546" s="8"/>
      <c r="D4546" s="8"/>
    </row>
    <row r="4547" spans="3:4">
      <c r="C4547" s="8"/>
      <c r="D4547" s="8"/>
    </row>
    <row r="4548" spans="3:4">
      <c r="C4548" s="8"/>
      <c r="D4548" s="8"/>
    </row>
    <row r="4549" spans="3:4">
      <c r="C4549" s="8"/>
      <c r="D4549" s="8"/>
    </row>
    <row r="4550" spans="3:4">
      <c r="C4550" s="8"/>
      <c r="D4550" s="8"/>
    </row>
    <row r="4551" spans="3:4">
      <c r="C4551" s="8"/>
      <c r="D4551" s="8"/>
    </row>
    <row r="4552" spans="3:4">
      <c r="C4552" s="8"/>
      <c r="D4552" s="8"/>
    </row>
    <row r="4553" spans="3:4">
      <c r="C4553" s="8"/>
      <c r="D4553" s="8"/>
    </row>
    <row r="4554" spans="3:4">
      <c r="C4554" s="8"/>
      <c r="D4554" s="8"/>
    </row>
    <row r="4555" spans="3:4">
      <c r="C4555" s="8"/>
      <c r="D4555" s="8"/>
    </row>
    <row r="4556" spans="3:4">
      <c r="C4556" s="8"/>
      <c r="D4556" s="8"/>
    </row>
    <row r="4557" spans="3:4">
      <c r="C4557" s="8"/>
      <c r="D4557" s="8"/>
    </row>
    <row r="4558" spans="3:4">
      <c r="C4558" s="8"/>
      <c r="D4558" s="8"/>
    </row>
    <row r="4559" spans="3:4">
      <c r="C4559" s="8"/>
      <c r="D4559" s="8"/>
    </row>
    <row r="4560" spans="3:4">
      <c r="C4560" s="8"/>
      <c r="D4560" s="8"/>
    </row>
    <row r="4561" spans="3:4">
      <c r="C4561" s="8"/>
      <c r="D4561" s="8"/>
    </row>
    <row r="4562" spans="3:4">
      <c r="C4562" s="8"/>
      <c r="D4562" s="8"/>
    </row>
    <row r="4563" spans="3:4">
      <c r="C4563" s="8"/>
      <c r="D4563" s="8"/>
    </row>
    <row r="4564" spans="3:4">
      <c r="C4564" s="8"/>
      <c r="D4564" s="8"/>
    </row>
    <row r="4565" spans="3:4">
      <c r="C4565" s="8"/>
      <c r="D4565" s="8"/>
    </row>
    <row r="4566" spans="3:4">
      <c r="C4566" s="8"/>
      <c r="D4566" s="8"/>
    </row>
    <row r="4567" spans="3:4">
      <c r="C4567" s="8"/>
      <c r="D4567" s="8"/>
    </row>
    <row r="4568" spans="3:4">
      <c r="C4568" s="8"/>
      <c r="D4568" s="8"/>
    </row>
    <row r="4569" spans="3:4">
      <c r="C4569" s="8"/>
      <c r="D4569" s="8"/>
    </row>
    <row r="4570" spans="3:4">
      <c r="C4570" s="8"/>
      <c r="D4570" s="8"/>
    </row>
    <row r="4571" spans="3:4">
      <c r="C4571" s="8"/>
      <c r="D4571" s="8"/>
    </row>
    <row r="4572" spans="3:4">
      <c r="C4572" s="8"/>
      <c r="D4572" s="8"/>
    </row>
    <row r="4573" spans="3:4">
      <c r="C4573" s="8"/>
      <c r="D4573" s="8"/>
    </row>
    <row r="4574" spans="3:4">
      <c r="C4574" s="8"/>
      <c r="D4574" s="8"/>
    </row>
    <row r="4575" spans="3:4">
      <c r="C4575" s="8"/>
      <c r="D4575" s="8"/>
    </row>
    <row r="4576" spans="3:4">
      <c r="C4576" s="8"/>
      <c r="D4576" s="8"/>
    </row>
    <row r="4577" spans="3:4">
      <c r="C4577" s="8"/>
      <c r="D4577" s="8"/>
    </row>
    <row r="4578" spans="3:4">
      <c r="C4578" s="8"/>
      <c r="D4578" s="8"/>
    </row>
    <row r="4579" spans="3:4">
      <c r="C4579" s="8"/>
      <c r="D4579" s="8"/>
    </row>
    <row r="4580" spans="3:4">
      <c r="C4580" s="8"/>
      <c r="D4580" s="8"/>
    </row>
    <row r="4581" spans="3:4">
      <c r="C4581" s="8"/>
      <c r="D4581" s="8"/>
    </row>
    <row r="4582" spans="3:4">
      <c r="C4582" s="8"/>
      <c r="D4582" s="8"/>
    </row>
    <row r="4583" spans="3:4">
      <c r="C4583" s="8"/>
      <c r="D4583" s="8"/>
    </row>
    <row r="4584" spans="3:4">
      <c r="C4584" s="8"/>
      <c r="D4584" s="8"/>
    </row>
    <row r="4585" spans="3:4">
      <c r="C4585" s="8"/>
      <c r="D4585" s="8"/>
    </row>
    <row r="4586" spans="3:4">
      <c r="C4586" s="8"/>
      <c r="D4586" s="8"/>
    </row>
    <row r="4587" spans="3:4">
      <c r="C4587" s="8"/>
      <c r="D4587" s="8"/>
    </row>
    <row r="4588" spans="3:4">
      <c r="C4588" s="8"/>
      <c r="D4588" s="8"/>
    </row>
    <row r="4589" spans="3:4">
      <c r="C4589" s="8"/>
      <c r="D4589" s="8"/>
    </row>
    <row r="4590" spans="3:4">
      <c r="C4590" s="8"/>
      <c r="D4590" s="8"/>
    </row>
    <row r="4591" spans="3:4">
      <c r="C4591" s="8"/>
      <c r="D4591" s="8"/>
    </row>
    <row r="4592" spans="3:4">
      <c r="C4592" s="8"/>
      <c r="D4592" s="8"/>
    </row>
    <row r="4593" spans="3:4">
      <c r="C4593" s="8"/>
      <c r="D4593" s="8"/>
    </row>
    <row r="4594" spans="3:4">
      <c r="C4594" s="8"/>
      <c r="D4594" s="8"/>
    </row>
    <row r="4595" spans="3:4">
      <c r="C4595" s="8"/>
      <c r="D4595" s="8"/>
    </row>
    <row r="4596" spans="3:4">
      <c r="C4596" s="8"/>
      <c r="D4596" s="8"/>
    </row>
    <row r="4597" spans="3:4">
      <c r="C4597" s="8"/>
      <c r="D4597" s="8"/>
    </row>
    <row r="4598" spans="3:4">
      <c r="C4598" s="8"/>
      <c r="D4598" s="8"/>
    </row>
    <row r="4599" spans="3:4">
      <c r="C4599" s="8"/>
      <c r="D4599" s="8"/>
    </row>
    <row r="4600" spans="3:4">
      <c r="C4600" s="8"/>
      <c r="D4600" s="8"/>
    </row>
    <row r="4601" spans="3:4">
      <c r="C4601" s="8"/>
      <c r="D4601" s="8"/>
    </row>
    <row r="4602" spans="3:4">
      <c r="C4602" s="8"/>
      <c r="D4602" s="8"/>
    </row>
    <row r="4603" spans="3:4">
      <c r="C4603" s="8"/>
      <c r="D4603" s="8"/>
    </row>
    <row r="4604" spans="3:4">
      <c r="C4604" s="8"/>
      <c r="D4604" s="8"/>
    </row>
    <row r="4605" spans="3:4">
      <c r="C4605" s="8"/>
      <c r="D4605" s="8"/>
    </row>
    <row r="4606" spans="3:4">
      <c r="C4606" s="8"/>
      <c r="D4606" s="8"/>
    </row>
    <row r="4607" spans="3:4">
      <c r="C4607" s="8"/>
      <c r="D4607" s="8"/>
    </row>
    <row r="4608" spans="3:4">
      <c r="C4608" s="8"/>
      <c r="D4608" s="8"/>
    </row>
    <row r="4609" spans="3:4">
      <c r="C4609" s="8"/>
      <c r="D4609" s="8"/>
    </row>
    <row r="4610" spans="3:4">
      <c r="C4610" s="8"/>
      <c r="D4610" s="8"/>
    </row>
    <row r="4611" spans="3:4">
      <c r="C4611" s="8"/>
      <c r="D4611" s="8"/>
    </row>
    <row r="4612" spans="3:4">
      <c r="C4612" s="8"/>
      <c r="D4612" s="8"/>
    </row>
    <row r="4613" spans="3:4">
      <c r="C4613" s="8"/>
      <c r="D4613" s="8"/>
    </row>
    <row r="4614" spans="3:4">
      <c r="C4614" s="8"/>
      <c r="D4614" s="8"/>
    </row>
    <row r="4615" spans="3:4">
      <c r="C4615" s="8"/>
      <c r="D4615" s="8"/>
    </row>
    <row r="4616" spans="3:4">
      <c r="C4616" s="8"/>
      <c r="D4616" s="8"/>
    </row>
    <row r="4617" spans="3:4">
      <c r="C4617" s="8"/>
      <c r="D4617" s="8"/>
    </row>
    <row r="4618" spans="3:4">
      <c r="C4618" s="8"/>
      <c r="D4618" s="8"/>
    </row>
    <row r="4619" spans="3:4">
      <c r="C4619" s="8"/>
      <c r="D4619" s="8"/>
    </row>
    <row r="4620" spans="3:4">
      <c r="C4620" s="8"/>
      <c r="D4620" s="8"/>
    </row>
    <row r="4621" spans="3:4">
      <c r="C4621" s="8"/>
      <c r="D4621" s="8"/>
    </row>
    <row r="4622" spans="3:4">
      <c r="C4622" s="8"/>
      <c r="D4622" s="8"/>
    </row>
    <row r="4623" spans="3:4">
      <c r="C4623" s="8"/>
      <c r="D4623" s="8"/>
    </row>
    <row r="4624" spans="3:4">
      <c r="C4624" s="8"/>
      <c r="D4624" s="8"/>
    </row>
    <row r="4625" spans="3:4">
      <c r="C4625" s="8"/>
      <c r="D4625" s="8"/>
    </row>
    <row r="4626" spans="3:4">
      <c r="C4626" s="8"/>
      <c r="D4626" s="8"/>
    </row>
    <row r="4627" spans="3:4">
      <c r="C4627" s="8"/>
      <c r="D4627" s="8"/>
    </row>
    <row r="4628" spans="3:4">
      <c r="C4628" s="8"/>
      <c r="D4628" s="8"/>
    </row>
    <row r="4629" spans="3:4">
      <c r="C4629" s="8"/>
      <c r="D4629" s="8"/>
    </row>
    <row r="4630" spans="3:4">
      <c r="C4630" s="8"/>
      <c r="D4630" s="8"/>
    </row>
    <row r="4631" spans="3:4">
      <c r="C4631" s="8"/>
      <c r="D4631" s="8"/>
    </row>
    <row r="4632" spans="3:4">
      <c r="C4632" s="8"/>
      <c r="D4632" s="8"/>
    </row>
    <row r="4633" spans="3:4">
      <c r="C4633" s="8"/>
      <c r="D4633" s="8"/>
    </row>
    <row r="4634" spans="3:4">
      <c r="C4634" s="8"/>
      <c r="D4634" s="8"/>
    </row>
    <row r="4635" spans="3:4">
      <c r="C4635" s="8"/>
      <c r="D4635" s="8"/>
    </row>
    <row r="4636" spans="3:4">
      <c r="C4636" s="8"/>
      <c r="D4636" s="8"/>
    </row>
    <row r="4637" spans="3:4">
      <c r="C4637" s="8"/>
      <c r="D4637" s="8"/>
    </row>
    <row r="4638" spans="3:4">
      <c r="C4638" s="8"/>
      <c r="D4638" s="8"/>
    </row>
    <row r="4639" spans="3:4">
      <c r="C4639" s="8"/>
      <c r="D4639" s="8"/>
    </row>
    <row r="4640" spans="3:4">
      <c r="C4640" s="8"/>
      <c r="D4640" s="8"/>
    </row>
    <row r="4641" spans="3:4">
      <c r="C4641" s="8"/>
      <c r="D4641" s="8"/>
    </row>
    <row r="4642" spans="3:4">
      <c r="C4642" s="8"/>
      <c r="D4642" s="8"/>
    </row>
    <row r="4643" spans="3:4">
      <c r="C4643" s="8"/>
      <c r="D4643" s="8"/>
    </row>
    <row r="4644" spans="3:4">
      <c r="C4644" s="8"/>
      <c r="D4644" s="8"/>
    </row>
    <row r="4645" spans="3:4">
      <c r="C4645" s="8"/>
      <c r="D4645" s="8"/>
    </row>
    <row r="4646" spans="3:4">
      <c r="C4646" s="8"/>
      <c r="D4646" s="8"/>
    </row>
    <row r="4647" spans="3:4">
      <c r="C4647" s="8"/>
      <c r="D4647" s="8"/>
    </row>
    <row r="4648" spans="3:4">
      <c r="C4648" s="8"/>
      <c r="D4648" s="8"/>
    </row>
    <row r="4649" spans="3:4">
      <c r="C4649" s="8"/>
      <c r="D4649" s="8"/>
    </row>
    <row r="4650" spans="3:4">
      <c r="C4650" s="8"/>
      <c r="D4650" s="8"/>
    </row>
    <row r="4651" spans="3:4">
      <c r="C4651" s="8"/>
      <c r="D4651" s="8"/>
    </row>
    <row r="4652" spans="3:4">
      <c r="C4652" s="8"/>
      <c r="D4652" s="8"/>
    </row>
    <row r="4653" spans="3:4">
      <c r="C4653" s="8"/>
      <c r="D4653" s="8"/>
    </row>
    <row r="4654" spans="3:4">
      <c r="C4654" s="8"/>
      <c r="D4654" s="8"/>
    </row>
    <row r="4655" spans="3:4">
      <c r="C4655" s="8"/>
      <c r="D4655" s="8"/>
    </row>
    <row r="4656" spans="3:4">
      <c r="C4656" s="8"/>
      <c r="D4656" s="8"/>
    </row>
    <row r="4657" spans="3:4">
      <c r="C4657" s="8"/>
      <c r="D4657" s="8"/>
    </row>
    <row r="4658" spans="3:4">
      <c r="C4658" s="8"/>
      <c r="D4658" s="8"/>
    </row>
    <row r="4659" spans="3:4">
      <c r="C4659" s="8"/>
      <c r="D4659" s="8"/>
    </row>
    <row r="4660" spans="3:4">
      <c r="C4660" s="8"/>
      <c r="D4660" s="8"/>
    </row>
    <row r="4661" spans="3:4">
      <c r="C4661" s="8"/>
      <c r="D4661" s="8"/>
    </row>
    <row r="4662" spans="3:4">
      <c r="C4662" s="8"/>
      <c r="D4662" s="8"/>
    </row>
    <row r="4663" spans="3:4">
      <c r="C4663" s="8"/>
      <c r="D4663" s="8"/>
    </row>
    <row r="4664" spans="3:4">
      <c r="C4664" s="8"/>
      <c r="D4664" s="8"/>
    </row>
    <row r="4665" spans="3:4">
      <c r="C4665" s="8"/>
      <c r="D4665" s="8"/>
    </row>
    <row r="4666" spans="3:4">
      <c r="C4666" s="8"/>
      <c r="D4666" s="8"/>
    </row>
    <row r="4667" spans="3:4">
      <c r="C4667" s="8"/>
      <c r="D4667" s="8"/>
    </row>
    <row r="4668" spans="3:4">
      <c r="C4668" s="8"/>
      <c r="D4668" s="8"/>
    </row>
    <row r="4669" spans="3:4">
      <c r="C4669" s="8"/>
      <c r="D4669" s="8"/>
    </row>
    <row r="4670" spans="3:4">
      <c r="C4670" s="8"/>
      <c r="D4670" s="8"/>
    </row>
    <row r="4671" spans="3:4">
      <c r="C4671" s="8"/>
      <c r="D4671" s="8"/>
    </row>
    <row r="4672" spans="3:4">
      <c r="C4672" s="8"/>
      <c r="D4672" s="8"/>
    </row>
    <row r="4673" spans="3:4">
      <c r="C4673" s="8"/>
      <c r="D4673" s="8"/>
    </row>
    <row r="4674" spans="3:4">
      <c r="C4674" s="8"/>
      <c r="D4674" s="8"/>
    </row>
    <row r="4675" spans="3:4">
      <c r="C4675" s="8"/>
      <c r="D4675" s="8"/>
    </row>
    <row r="4676" spans="3:4">
      <c r="C4676" s="8"/>
      <c r="D4676" s="8"/>
    </row>
    <row r="4677" spans="3:4">
      <c r="C4677" s="8"/>
      <c r="D4677" s="8"/>
    </row>
    <row r="4678" spans="3:4">
      <c r="C4678" s="8"/>
      <c r="D4678" s="8"/>
    </row>
    <row r="4679" spans="3:4">
      <c r="C4679" s="8"/>
      <c r="D4679" s="8"/>
    </row>
    <row r="4680" spans="3:4">
      <c r="C4680" s="8"/>
      <c r="D4680" s="8"/>
    </row>
    <row r="4681" spans="3:4">
      <c r="C4681" s="8"/>
      <c r="D4681" s="8"/>
    </row>
    <row r="4682" spans="3:4">
      <c r="C4682" s="8"/>
      <c r="D4682" s="8"/>
    </row>
    <row r="4683" spans="3:4">
      <c r="C4683" s="8"/>
      <c r="D4683" s="8"/>
    </row>
    <row r="4684" spans="3:4">
      <c r="C4684" s="8"/>
      <c r="D4684" s="8"/>
    </row>
    <row r="4685" spans="3:4">
      <c r="C4685" s="8"/>
      <c r="D4685" s="8"/>
    </row>
    <row r="4686" spans="3:4">
      <c r="C4686" s="8"/>
      <c r="D4686" s="8"/>
    </row>
    <row r="4687" spans="3:4">
      <c r="C4687" s="8"/>
      <c r="D4687" s="8"/>
    </row>
    <row r="4688" spans="3:4">
      <c r="C4688" s="8"/>
      <c r="D4688" s="8"/>
    </row>
    <row r="4689" spans="3:4">
      <c r="C4689" s="8"/>
      <c r="D4689" s="8"/>
    </row>
    <row r="4690" spans="3:4">
      <c r="C4690" s="8"/>
      <c r="D4690" s="8"/>
    </row>
    <row r="4691" spans="3:4">
      <c r="C4691" s="8"/>
      <c r="D4691" s="8"/>
    </row>
    <row r="4692" spans="3:4">
      <c r="C4692" s="8"/>
      <c r="D4692" s="8"/>
    </row>
    <row r="4693" spans="3:4">
      <c r="C4693" s="8"/>
      <c r="D4693" s="8"/>
    </row>
    <row r="4694" spans="3:4">
      <c r="C4694" s="8"/>
      <c r="D4694" s="8"/>
    </row>
    <row r="4695" spans="3:4">
      <c r="C4695" s="8"/>
      <c r="D4695" s="8"/>
    </row>
    <row r="4696" spans="3:4">
      <c r="C4696" s="8"/>
      <c r="D4696" s="8"/>
    </row>
    <row r="4697" spans="3:4">
      <c r="C4697" s="8"/>
      <c r="D4697" s="8"/>
    </row>
    <row r="4698" spans="3:4">
      <c r="C4698" s="8"/>
      <c r="D4698" s="8"/>
    </row>
    <row r="4699" spans="3:4">
      <c r="C4699" s="8"/>
      <c r="D4699" s="8"/>
    </row>
    <row r="4700" spans="3:4">
      <c r="C4700" s="8"/>
      <c r="D4700" s="8"/>
    </row>
    <row r="4701" spans="3:4">
      <c r="C4701" s="8"/>
      <c r="D4701" s="8"/>
    </row>
    <row r="4702" spans="3:4">
      <c r="C4702" s="8"/>
      <c r="D4702" s="8"/>
    </row>
    <row r="4703" spans="3:4">
      <c r="C4703" s="8"/>
      <c r="D4703" s="8"/>
    </row>
    <row r="4704" spans="3:4">
      <c r="C4704" s="8"/>
      <c r="D4704" s="8"/>
    </row>
    <row r="4705" spans="3:4">
      <c r="C4705" s="8"/>
      <c r="D4705" s="8"/>
    </row>
    <row r="4706" spans="3:4">
      <c r="C4706" s="8"/>
      <c r="D4706" s="8"/>
    </row>
    <row r="4707" spans="3:4">
      <c r="C4707" s="8"/>
      <c r="D4707" s="8"/>
    </row>
    <row r="4708" spans="3:4">
      <c r="C4708" s="8"/>
      <c r="D4708" s="8"/>
    </row>
    <row r="4709" spans="3:4">
      <c r="C4709" s="8"/>
      <c r="D4709" s="8"/>
    </row>
    <row r="4710" spans="3:4">
      <c r="C4710" s="8"/>
      <c r="D4710" s="8"/>
    </row>
    <row r="4711" spans="3:4">
      <c r="C4711" s="8"/>
      <c r="D4711" s="8"/>
    </row>
    <row r="4712" spans="3:4">
      <c r="C4712" s="8"/>
      <c r="D4712" s="8"/>
    </row>
    <row r="4713" spans="3:4">
      <c r="C4713" s="8"/>
      <c r="D4713" s="8"/>
    </row>
    <row r="4714" spans="3:4">
      <c r="C4714" s="8"/>
      <c r="D4714" s="8"/>
    </row>
    <row r="4715" spans="3:4">
      <c r="C4715" s="8"/>
      <c r="D4715" s="8"/>
    </row>
    <row r="4716" spans="3:4">
      <c r="C4716" s="8"/>
      <c r="D4716" s="8"/>
    </row>
    <row r="4717" spans="3:4">
      <c r="C4717" s="8"/>
      <c r="D4717" s="8"/>
    </row>
    <row r="4718" spans="3:4">
      <c r="C4718" s="8"/>
      <c r="D4718" s="8"/>
    </row>
    <row r="4719" spans="3:4">
      <c r="C4719" s="8"/>
      <c r="D4719" s="8"/>
    </row>
    <row r="4720" spans="3:4">
      <c r="C4720" s="8"/>
      <c r="D4720" s="8"/>
    </row>
    <row r="4721" spans="3:4">
      <c r="C4721" s="8"/>
      <c r="D4721" s="8"/>
    </row>
    <row r="4722" spans="3:4">
      <c r="C4722" s="8"/>
      <c r="D4722" s="8"/>
    </row>
    <row r="4723" spans="3:4">
      <c r="C4723" s="8"/>
      <c r="D4723" s="8"/>
    </row>
    <row r="4724" spans="3:4">
      <c r="C4724" s="8"/>
      <c r="D4724" s="8"/>
    </row>
    <row r="4725" spans="3:4">
      <c r="C4725" s="8"/>
      <c r="D4725" s="8"/>
    </row>
    <row r="4726" spans="3:4">
      <c r="C4726" s="8"/>
      <c r="D4726" s="8"/>
    </row>
    <row r="4727" spans="3:4">
      <c r="C4727" s="8"/>
      <c r="D4727" s="8"/>
    </row>
    <row r="4728" spans="3:4">
      <c r="C4728" s="8"/>
      <c r="D4728" s="8"/>
    </row>
    <row r="4729" spans="3:4">
      <c r="C4729" s="8"/>
      <c r="D4729" s="8"/>
    </row>
    <row r="4730" spans="3:4">
      <c r="C4730" s="8"/>
      <c r="D4730" s="8"/>
    </row>
    <row r="4731" spans="3:4">
      <c r="C4731" s="8"/>
      <c r="D4731" s="8"/>
    </row>
    <row r="4732" spans="3:4">
      <c r="C4732" s="8"/>
      <c r="D4732" s="8"/>
    </row>
    <row r="4733" spans="3:4">
      <c r="C4733" s="8"/>
      <c r="D4733" s="8"/>
    </row>
    <row r="4734" spans="3:4">
      <c r="C4734" s="8"/>
      <c r="D4734" s="8"/>
    </row>
    <row r="4735" spans="3:4">
      <c r="C4735" s="8"/>
      <c r="D4735" s="8"/>
    </row>
    <row r="4736" spans="3:4">
      <c r="C4736" s="8"/>
      <c r="D4736" s="8"/>
    </row>
    <row r="4737" spans="3:4">
      <c r="C4737" s="8"/>
      <c r="D4737" s="8"/>
    </row>
    <row r="4738" spans="3:4">
      <c r="C4738" s="8"/>
      <c r="D4738" s="8"/>
    </row>
    <row r="4739" spans="3:4">
      <c r="C4739" s="8"/>
      <c r="D4739" s="8"/>
    </row>
    <row r="4740" spans="3:4">
      <c r="C4740" s="8"/>
      <c r="D4740" s="8"/>
    </row>
    <row r="4741" spans="3:4">
      <c r="C4741" s="8"/>
      <c r="D4741" s="8"/>
    </row>
    <row r="4742" spans="3:4">
      <c r="C4742" s="8"/>
      <c r="D4742" s="8"/>
    </row>
    <row r="4743" spans="3:4">
      <c r="C4743" s="8"/>
      <c r="D4743" s="8"/>
    </row>
    <row r="4744" spans="3:4">
      <c r="C4744" s="8"/>
      <c r="D4744" s="8"/>
    </row>
    <row r="4745" spans="3:4">
      <c r="C4745" s="8"/>
      <c r="D4745" s="8"/>
    </row>
    <row r="4746" spans="3:4">
      <c r="C4746" s="8"/>
      <c r="D4746" s="8"/>
    </row>
    <row r="4747" spans="3:4">
      <c r="C4747" s="8"/>
      <c r="D4747" s="8"/>
    </row>
    <row r="4748" spans="3:4">
      <c r="C4748" s="8"/>
      <c r="D4748" s="8"/>
    </row>
    <row r="4749" spans="3:4">
      <c r="C4749" s="8"/>
      <c r="D4749" s="8"/>
    </row>
    <row r="4750" spans="3:4">
      <c r="C4750" s="8"/>
      <c r="D4750" s="8"/>
    </row>
    <row r="4751" spans="3:4">
      <c r="C4751" s="8"/>
      <c r="D4751" s="8"/>
    </row>
    <row r="4752" spans="3:4">
      <c r="C4752" s="8"/>
      <c r="D4752" s="8"/>
    </row>
    <row r="4753" spans="3:4">
      <c r="C4753" s="8"/>
      <c r="D4753" s="8"/>
    </row>
    <row r="4754" spans="3:4">
      <c r="C4754" s="8"/>
      <c r="D4754" s="8"/>
    </row>
    <row r="4755" spans="3:4">
      <c r="C4755" s="8"/>
      <c r="D4755" s="8"/>
    </row>
    <row r="4756" spans="3:4">
      <c r="C4756" s="8"/>
      <c r="D4756" s="8"/>
    </row>
    <row r="4757" spans="3:4">
      <c r="C4757" s="8"/>
      <c r="D4757" s="8"/>
    </row>
    <row r="4758" spans="3:4">
      <c r="C4758" s="8"/>
      <c r="D4758" s="8"/>
    </row>
    <row r="4759" spans="3:4">
      <c r="C4759" s="8"/>
      <c r="D4759" s="8"/>
    </row>
    <row r="4760" spans="3:4">
      <c r="C4760" s="8"/>
      <c r="D4760" s="8"/>
    </row>
    <row r="4761" spans="3:4">
      <c r="C4761" s="8"/>
      <c r="D4761" s="8"/>
    </row>
    <row r="4762" spans="3:4">
      <c r="C4762" s="8"/>
      <c r="D4762" s="8"/>
    </row>
    <row r="4763" spans="3:4">
      <c r="C4763" s="8"/>
      <c r="D4763" s="8"/>
    </row>
    <row r="4764" spans="3:4">
      <c r="C4764" s="8"/>
      <c r="D4764" s="8"/>
    </row>
    <row r="4765" spans="3:4">
      <c r="C4765" s="8"/>
      <c r="D4765" s="8"/>
    </row>
    <row r="4766" spans="3:4">
      <c r="C4766" s="8"/>
      <c r="D4766" s="8"/>
    </row>
    <row r="4767" spans="3:4">
      <c r="C4767" s="8"/>
      <c r="D4767" s="8"/>
    </row>
    <row r="4768" spans="3:4">
      <c r="C4768" s="8"/>
      <c r="D4768" s="8"/>
    </row>
    <row r="4769" spans="3:4">
      <c r="C4769" s="8"/>
      <c r="D4769" s="8"/>
    </row>
    <row r="4770" spans="3:4">
      <c r="C4770" s="8"/>
      <c r="D4770" s="8"/>
    </row>
    <row r="4771" spans="3:4">
      <c r="C4771" s="8"/>
      <c r="D4771" s="8"/>
    </row>
    <row r="4772" spans="3:4">
      <c r="C4772" s="8"/>
      <c r="D4772" s="8"/>
    </row>
    <row r="4773" spans="3:4">
      <c r="C4773" s="8"/>
      <c r="D4773" s="8"/>
    </row>
    <row r="4774" spans="3:4">
      <c r="C4774" s="8"/>
      <c r="D4774" s="8"/>
    </row>
    <row r="4775" spans="3:4">
      <c r="C4775" s="8"/>
      <c r="D4775" s="8"/>
    </row>
    <row r="4776" spans="3:4">
      <c r="C4776" s="8"/>
      <c r="D4776" s="8"/>
    </row>
    <row r="4777" spans="3:4">
      <c r="C4777" s="8"/>
      <c r="D4777" s="8"/>
    </row>
    <row r="4778" spans="3:4">
      <c r="C4778" s="8"/>
      <c r="D4778" s="8"/>
    </row>
    <row r="4779" spans="3:4">
      <c r="C4779" s="8"/>
      <c r="D4779" s="8"/>
    </row>
    <row r="4780" spans="3:4">
      <c r="C4780" s="8"/>
      <c r="D4780" s="8"/>
    </row>
    <row r="4781" spans="3:4">
      <c r="C4781" s="8"/>
      <c r="D4781" s="8"/>
    </row>
    <row r="4782" spans="3:4">
      <c r="C4782" s="8"/>
      <c r="D4782" s="8"/>
    </row>
    <row r="4783" spans="3:4">
      <c r="C4783" s="8"/>
      <c r="D4783" s="8"/>
    </row>
    <row r="4784" spans="3:4">
      <c r="C4784" s="8"/>
      <c r="D4784" s="8"/>
    </row>
    <row r="4785" spans="3:4">
      <c r="C4785" s="8"/>
      <c r="D4785" s="8"/>
    </row>
    <row r="4786" spans="3:4">
      <c r="C4786" s="8"/>
      <c r="D4786" s="8"/>
    </row>
    <row r="4787" spans="3:4">
      <c r="C4787" s="8"/>
      <c r="D4787" s="8"/>
    </row>
    <row r="4788" spans="3:4">
      <c r="C4788" s="8"/>
      <c r="D4788" s="8"/>
    </row>
    <row r="4789" spans="3:4">
      <c r="C4789" s="8"/>
      <c r="D4789" s="8"/>
    </row>
    <row r="4790" spans="3:4">
      <c r="C4790" s="8"/>
      <c r="D4790" s="8"/>
    </row>
    <row r="4791" spans="3:4">
      <c r="C4791" s="8"/>
      <c r="D4791" s="8"/>
    </row>
    <row r="4792" spans="3:4">
      <c r="C4792" s="8"/>
      <c r="D4792" s="8"/>
    </row>
    <row r="4793" spans="3:4">
      <c r="C4793" s="8"/>
      <c r="D4793" s="8"/>
    </row>
    <row r="4794" spans="3:4">
      <c r="C4794" s="8"/>
      <c r="D4794" s="8"/>
    </row>
    <row r="4795" spans="3:4">
      <c r="C4795" s="8"/>
      <c r="D4795" s="8"/>
    </row>
    <row r="4796" spans="3:4">
      <c r="C4796" s="8"/>
      <c r="D4796" s="8"/>
    </row>
    <row r="4797" spans="3:4">
      <c r="C4797" s="8"/>
      <c r="D4797" s="8"/>
    </row>
    <row r="4798" spans="3:4">
      <c r="C4798" s="8"/>
      <c r="D4798" s="8"/>
    </row>
    <row r="4799" spans="3:4">
      <c r="C4799" s="8"/>
      <c r="D4799" s="8"/>
    </row>
    <row r="4800" spans="3:4">
      <c r="C4800" s="8"/>
      <c r="D4800" s="8"/>
    </row>
    <row r="4801" spans="3:4">
      <c r="C4801" s="8"/>
      <c r="D4801" s="8"/>
    </row>
    <row r="4802" spans="3:4">
      <c r="C4802" s="8"/>
      <c r="D4802" s="8"/>
    </row>
    <row r="4803" spans="3:4">
      <c r="C4803" s="8"/>
      <c r="D4803" s="8"/>
    </row>
    <row r="4804" spans="3:4">
      <c r="C4804" s="8"/>
      <c r="D4804" s="8"/>
    </row>
    <row r="4805" spans="3:4">
      <c r="C4805" s="8"/>
      <c r="D4805" s="8"/>
    </row>
    <row r="4806" spans="3:4">
      <c r="C4806" s="8"/>
      <c r="D4806" s="8"/>
    </row>
    <row r="4807" spans="3:4">
      <c r="C4807" s="8"/>
      <c r="D4807" s="8"/>
    </row>
    <row r="4808" spans="3:4">
      <c r="C4808" s="8"/>
      <c r="D4808" s="8"/>
    </row>
    <row r="4809" spans="3:4">
      <c r="C4809" s="8"/>
      <c r="D4809" s="8"/>
    </row>
    <row r="4810" spans="3:4">
      <c r="C4810" s="8"/>
      <c r="D4810" s="8"/>
    </row>
    <row r="4811" spans="3:4">
      <c r="C4811" s="8"/>
      <c r="D4811" s="8"/>
    </row>
    <row r="4812" spans="3:4">
      <c r="C4812" s="8"/>
      <c r="D4812" s="8"/>
    </row>
    <row r="4813" spans="3:4">
      <c r="C4813" s="8"/>
      <c r="D4813" s="8"/>
    </row>
    <row r="4814" spans="3:4">
      <c r="C4814" s="8"/>
      <c r="D4814" s="8"/>
    </row>
    <row r="4815" spans="3:4">
      <c r="C4815" s="8"/>
      <c r="D4815" s="8"/>
    </row>
    <row r="4816" spans="3:4">
      <c r="C4816" s="8"/>
      <c r="D4816" s="8"/>
    </row>
    <row r="4817" spans="3:4">
      <c r="C4817" s="8"/>
      <c r="D4817" s="8"/>
    </row>
    <row r="4818" spans="3:4">
      <c r="C4818" s="8"/>
      <c r="D4818" s="8"/>
    </row>
    <row r="4819" spans="3:4">
      <c r="C4819" s="8"/>
      <c r="D4819" s="8"/>
    </row>
    <row r="4820" spans="3:4">
      <c r="C4820" s="8"/>
      <c r="D4820" s="8"/>
    </row>
    <row r="4821" spans="3:4">
      <c r="C4821" s="8"/>
      <c r="D4821" s="8"/>
    </row>
    <row r="4822" spans="3:4">
      <c r="C4822" s="8"/>
      <c r="D4822" s="8"/>
    </row>
    <row r="4823" spans="3:4">
      <c r="C4823" s="8"/>
      <c r="D4823" s="8"/>
    </row>
    <row r="4824" spans="3:4">
      <c r="C4824" s="8"/>
      <c r="D4824" s="8"/>
    </row>
    <row r="4825" spans="3:4">
      <c r="C4825" s="8"/>
      <c r="D4825" s="8"/>
    </row>
    <row r="4826" spans="3:4">
      <c r="C4826" s="8"/>
      <c r="D4826" s="8"/>
    </row>
    <row r="4827" spans="3:4">
      <c r="C4827" s="8"/>
      <c r="D4827" s="8"/>
    </row>
    <row r="4828" spans="3:4">
      <c r="C4828" s="8"/>
      <c r="D4828" s="8"/>
    </row>
    <row r="4829" spans="3:4">
      <c r="C4829" s="8"/>
      <c r="D4829" s="8"/>
    </row>
    <row r="4830" spans="3:4">
      <c r="C4830" s="8"/>
      <c r="D4830" s="8"/>
    </row>
    <row r="4831" spans="3:4">
      <c r="C4831" s="8"/>
      <c r="D4831" s="8"/>
    </row>
    <row r="4832" spans="3:4">
      <c r="C4832" s="8"/>
      <c r="D4832" s="8"/>
    </row>
    <row r="4833" spans="3:4">
      <c r="C4833" s="8"/>
      <c r="D4833" s="8"/>
    </row>
    <row r="4834" spans="3:4">
      <c r="C4834" s="8"/>
      <c r="D4834" s="8"/>
    </row>
    <row r="4835" spans="3:4">
      <c r="C4835" s="8"/>
      <c r="D4835" s="8"/>
    </row>
    <row r="4836" spans="3:4">
      <c r="C4836" s="8"/>
      <c r="D4836" s="8"/>
    </row>
    <row r="4837" spans="3:4">
      <c r="C4837" s="8"/>
      <c r="D4837" s="8"/>
    </row>
    <row r="4838" spans="3:4">
      <c r="C4838" s="8"/>
      <c r="D4838" s="8"/>
    </row>
    <row r="4839" spans="3:4">
      <c r="C4839" s="8"/>
      <c r="D4839" s="8"/>
    </row>
    <row r="4840" spans="3:4">
      <c r="C4840" s="8"/>
      <c r="D4840" s="8"/>
    </row>
    <row r="4841" spans="3:4">
      <c r="C4841" s="8"/>
      <c r="D4841" s="8"/>
    </row>
    <row r="4842" spans="3:4">
      <c r="C4842" s="8"/>
      <c r="D4842" s="8"/>
    </row>
    <row r="4843" spans="3:4">
      <c r="C4843" s="8"/>
      <c r="D4843" s="8"/>
    </row>
    <row r="4844" spans="3:4">
      <c r="C4844" s="8"/>
      <c r="D4844" s="8"/>
    </row>
    <row r="4845" spans="3:4">
      <c r="C4845" s="8"/>
      <c r="D4845" s="8"/>
    </row>
    <row r="4846" spans="3:4">
      <c r="C4846" s="8"/>
      <c r="D4846" s="8"/>
    </row>
    <row r="4847" spans="3:4">
      <c r="C4847" s="8"/>
      <c r="D4847" s="8"/>
    </row>
    <row r="4848" spans="3:4">
      <c r="C4848" s="8"/>
      <c r="D4848" s="8"/>
    </row>
    <row r="4849" spans="3:4">
      <c r="C4849" s="8"/>
      <c r="D4849" s="8"/>
    </row>
    <row r="4850" spans="3:4">
      <c r="C4850" s="8"/>
      <c r="D4850" s="8"/>
    </row>
    <row r="4851" spans="3:4">
      <c r="C4851" s="8"/>
      <c r="D4851" s="8"/>
    </row>
    <row r="4852" spans="3:4">
      <c r="C4852" s="8"/>
      <c r="D4852" s="8"/>
    </row>
    <row r="4853" spans="3:4">
      <c r="C4853" s="8"/>
      <c r="D4853" s="8"/>
    </row>
    <row r="4854" spans="3:4">
      <c r="C4854" s="8"/>
      <c r="D4854" s="8"/>
    </row>
    <row r="4855" spans="3:4">
      <c r="C4855" s="8"/>
      <c r="D4855" s="8"/>
    </row>
    <row r="4856" spans="3:4">
      <c r="C4856" s="8"/>
      <c r="D4856" s="8"/>
    </row>
    <row r="4857" spans="3:4">
      <c r="C4857" s="8"/>
      <c r="D4857" s="8"/>
    </row>
    <row r="4858" spans="3:4">
      <c r="C4858" s="8"/>
      <c r="D4858" s="8"/>
    </row>
    <row r="4859" spans="3:4">
      <c r="C4859" s="8"/>
      <c r="D4859" s="8"/>
    </row>
    <row r="4860" spans="3:4">
      <c r="C4860" s="8"/>
      <c r="D4860" s="8"/>
    </row>
    <row r="4861" spans="3:4">
      <c r="C4861" s="8"/>
      <c r="D4861" s="8"/>
    </row>
    <row r="4862" spans="3:4">
      <c r="C4862" s="8"/>
      <c r="D4862" s="8"/>
    </row>
    <row r="4863" spans="3:4">
      <c r="C4863" s="8"/>
      <c r="D4863" s="8"/>
    </row>
    <row r="4864" spans="3:4">
      <c r="C4864" s="8"/>
      <c r="D4864" s="8"/>
    </row>
    <row r="4865" spans="3:4">
      <c r="C4865" s="8"/>
      <c r="D4865" s="8"/>
    </row>
    <row r="4866" spans="3:4">
      <c r="C4866" s="8"/>
      <c r="D4866" s="8"/>
    </row>
    <row r="4867" spans="3:4">
      <c r="C4867" s="8"/>
      <c r="D4867" s="8"/>
    </row>
    <row r="4868" spans="3:4">
      <c r="C4868" s="8"/>
      <c r="D4868" s="8"/>
    </row>
    <row r="4869" spans="3:4">
      <c r="C4869" s="8"/>
      <c r="D4869" s="8"/>
    </row>
    <row r="4870" spans="3:4">
      <c r="C4870" s="8"/>
      <c r="D4870" s="8"/>
    </row>
    <row r="4871" spans="3:4">
      <c r="C4871" s="8"/>
      <c r="D4871" s="8"/>
    </row>
    <row r="4872" spans="3:4">
      <c r="C4872" s="8"/>
      <c r="D4872" s="8"/>
    </row>
    <row r="4873" spans="3:4">
      <c r="C4873" s="8"/>
      <c r="D4873" s="8"/>
    </row>
    <row r="4874" spans="3:4">
      <c r="C4874" s="8"/>
      <c r="D4874" s="8"/>
    </row>
    <row r="4875" spans="3:4">
      <c r="C4875" s="8"/>
      <c r="D4875" s="8"/>
    </row>
    <row r="4876" spans="3:4">
      <c r="C4876" s="8"/>
      <c r="D4876" s="8"/>
    </row>
    <row r="4877" spans="3:4">
      <c r="C4877" s="8"/>
      <c r="D4877" s="8"/>
    </row>
    <row r="4878" spans="3:4">
      <c r="C4878" s="8"/>
      <c r="D4878" s="8"/>
    </row>
    <row r="4879" spans="3:4">
      <c r="C4879" s="8"/>
      <c r="D4879" s="8"/>
    </row>
    <row r="4880" spans="3:4">
      <c r="C4880" s="8"/>
      <c r="D4880" s="8"/>
    </row>
    <row r="4881" spans="3:4">
      <c r="C4881" s="8"/>
      <c r="D4881" s="8"/>
    </row>
    <row r="4882" spans="3:4">
      <c r="C4882" s="8"/>
      <c r="D4882" s="8"/>
    </row>
    <row r="4883" spans="3:4">
      <c r="C4883" s="8"/>
      <c r="D4883" s="8"/>
    </row>
    <row r="4884" spans="3:4">
      <c r="C4884" s="8"/>
      <c r="D4884" s="8"/>
    </row>
    <row r="4885" spans="3:4">
      <c r="C4885" s="8"/>
      <c r="D4885" s="8"/>
    </row>
    <row r="4886" spans="3:4">
      <c r="C4886" s="8"/>
      <c r="D4886" s="8"/>
    </row>
    <row r="4887" spans="3:4">
      <c r="C4887" s="8"/>
      <c r="D4887" s="8"/>
    </row>
    <row r="4888" spans="3:4">
      <c r="C4888" s="8"/>
      <c r="D4888" s="8"/>
    </row>
    <row r="4889" spans="3:4">
      <c r="C4889" s="8"/>
      <c r="D4889" s="8"/>
    </row>
    <row r="4890" spans="3:4">
      <c r="C4890" s="8"/>
      <c r="D4890" s="8"/>
    </row>
    <row r="4891" spans="3:4">
      <c r="C4891" s="8"/>
      <c r="D4891" s="8"/>
    </row>
    <row r="4892" spans="3:4">
      <c r="C4892" s="8"/>
      <c r="D4892" s="8"/>
    </row>
    <row r="4893" spans="3:4">
      <c r="C4893" s="8"/>
      <c r="D4893" s="8"/>
    </row>
    <row r="4894" spans="3:4">
      <c r="C4894" s="8"/>
      <c r="D4894" s="8"/>
    </row>
    <row r="4895" spans="3:4">
      <c r="C4895" s="8"/>
      <c r="D4895" s="8"/>
    </row>
    <row r="4896" spans="3:4">
      <c r="C4896" s="8"/>
      <c r="D4896" s="8"/>
    </row>
    <row r="4897" spans="3:4">
      <c r="C4897" s="8"/>
      <c r="D4897" s="8"/>
    </row>
    <row r="4898" spans="3:4">
      <c r="C4898" s="8"/>
      <c r="D4898" s="8"/>
    </row>
    <row r="4899" spans="3:4">
      <c r="C4899" s="8"/>
      <c r="D4899" s="8"/>
    </row>
    <row r="4900" spans="3:4">
      <c r="C4900" s="8"/>
      <c r="D4900" s="8"/>
    </row>
    <row r="4901" spans="3:4">
      <c r="C4901" s="8"/>
      <c r="D4901" s="8"/>
    </row>
    <row r="4902" spans="3:4">
      <c r="C4902" s="8"/>
      <c r="D4902" s="8"/>
    </row>
    <row r="4903" spans="3:4">
      <c r="C4903" s="8"/>
      <c r="D4903" s="8"/>
    </row>
    <row r="4904" spans="3:4">
      <c r="C4904" s="8"/>
      <c r="D4904" s="8"/>
    </row>
    <row r="4905" spans="3:4">
      <c r="C4905" s="8"/>
      <c r="D4905" s="8"/>
    </row>
    <row r="4906" spans="3:4">
      <c r="C4906" s="8"/>
      <c r="D4906" s="8"/>
    </row>
    <row r="4907" spans="3:4">
      <c r="C4907" s="8"/>
      <c r="D4907" s="8"/>
    </row>
    <row r="4908" spans="3:4">
      <c r="C4908" s="8"/>
      <c r="D4908" s="8"/>
    </row>
    <row r="4909" spans="3:4">
      <c r="C4909" s="8"/>
      <c r="D4909" s="8"/>
    </row>
    <row r="4910" spans="3:4">
      <c r="C4910" s="8"/>
      <c r="D4910" s="8"/>
    </row>
    <row r="4911" spans="3:4">
      <c r="C4911" s="8"/>
      <c r="D4911" s="8"/>
    </row>
    <row r="4912" spans="3:4">
      <c r="C4912" s="8"/>
      <c r="D4912" s="8"/>
    </row>
    <row r="4913" spans="3:4">
      <c r="C4913" s="8"/>
      <c r="D4913" s="8"/>
    </row>
    <row r="4914" spans="3:4">
      <c r="C4914" s="8"/>
      <c r="D4914" s="8"/>
    </row>
    <row r="4915" spans="3:4">
      <c r="C4915" s="8"/>
      <c r="D4915" s="8"/>
    </row>
    <row r="4916" spans="3:4">
      <c r="C4916" s="8"/>
      <c r="D4916" s="8"/>
    </row>
    <row r="4917" spans="3:4">
      <c r="C4917" s="8"/>
      <c r="D4917" s="8"/>
    </row>
    <row r="4918" spans="3:4">
      <c r="C4918" s="8"/>
      <c r="D4918" s="8"/>
    </row>
    <row r="4919" spans="3:4">
      <c r="C4919" s="8"/>
      <c r="D4919" s="8"/>
    </row>
    <row r="4920" spans="3:4">
      <c r="C4920" s="8"/>
      <c r="D4920" s="8"/>
    </row>
    <row r="4921" spans="3:4">
      <c r="C4921" s="8"/>
      <c r="D4921" s="8"/>
    </row>
    <row r="4922" spans="3:4">
      <c r="C4922" s="8"/>
      <c r="D4922" s="8"/>
    </row>
    <row r="4923" spans="3:4">
      <c r="C4923" s="8"/>
      <c r="D4923" s="8"/>
    </row>
    <row r="4924" spans="3:4">
      <c r="C4924" s="8"/>
      <c r="D4924" s="8"/>
    </row>
    <row r="4925" spans="3:4">
      <c r="C4925" s="8"/>
      <c r="D4925" s="8"/>
    </row>
    <row r="4926" spans="3:4">
      <c r="C4926" s="8"/>
      <c r="D4926" s="8"/>
    </row>
    <row r="4927" spans="3:4">
      <c r="C4927" s="8"/>
      <c r="D4927" s="8"/>
    </row>
    <row r="4928" spans="3:4">
      <c r="C4928" s="8"/>
      <c r="D4928" s="8"/>
    </row>
    <row r="4929" spans="3:4">
      <c r="C4929" s="8"/>
      <c r="D4929" s="8"/>
    </row>
    <row r="4930" spans="3:4">
      <c r="C4930" s="8"/>
      <c r="D4930" s="8"/>
    </row>
    <row r="4931" spans="3:4">
      <c r="C4931" s="8"/>
      <c r="D4931" s="8"/>
    </row>
    <row r="4932" spans="3:4">
      <c r="C4932" s="8"/>
      <c r="D4932" s="8"/>
    </row>
    <row r="4933" spans="3:4">
      <c r="C4933" s="8"/>
      <c r="D4933" s="8"/>
    </row>
    <row r="4934" spans="3:4">
      <c r="C4934" s="8"/>
      <c r="D4934" s="8"/>
    </row>
    <row r="4935" spans="3:4">
      <c r="C4935" s="8"/>
      <c r="D4935" s="8"/>
    </row>
    <row r="4936" spans="3:4">
      <c r="C4936" s="8"/>
      <c r="D4936" s="8"/>
    </row>
    <row r="4937" spans="3:4">
      <c r="C4937" s="8"/>
      <c r="D4937" s="8"/>
    </row>
    <row r="4938" spans="3:4">
      <c r="C4938" s="8"/>
      <c r="D4938" s="8"/>
    </row>
    <row r="4939" spans="3:4">
      <c r="C4939" s="8"/>
      <c r="D4939" s="8"/>
    </row>
    <row r="4940" spans="3:4">
      <c r="C4940" s="8"/>
      <c r="D4940" s="8"/>
    </row>
    <row r="4941" spans="3:4">
      <c r="C4941" s="8"/>
      <c r="D4941" s="8"/>
    </row>
    <row r="4942" spans="3:4">
      <c r="C4942" s="8"/>
      <c r="D4942" s="8"/>
    </row>
    <row r="4943" spans="3:4">
      <c r="C4943" s="8"/>
      <c r="D4943" s="8"/>
    </row>
    <row r="4944" spans="3:4">
      <c r="C4944" s="8"/>
      <c r="D4944" s="8"/>
    </row>
    <row r="4945" spans="3:4">
      <c r="C4945" s="8"/>
      <c r="D4945" s="8"/>
    </row>
    <row r="4946" spans="3:4">
      <c r="C4946" s="8"/>
      <c r="D4946" s="8"/>
    </row>
    <row r="4947" spans="3:4">
      <c r="C4947" s="8"/>
      <c r="D4947" s="8"/>
    </row>
    <row r="4948" spans="3:4">
      <c r="C4948" s="8"/>
      <c r="D4948" s="8"/>
    </row>
    <row r="4949" spans="3:4">
      <c r="C4949" s="8"/>
      <c r="D4949" s="8"/>
    </row>
    <row r="4950" spans="3:4">
      <c r="C4950" s="8"/>
      <c r="D4950" s="8"/>
    </row>
    <row r="4951" spans="3:4">
      <c r="C4951" s="8"/>
      <c r="D4951" s="8"/>
    </row>
    <row r="4952" spans="3:4">
      <c r="C4952" s="8"/>
      <c r="D4952" s="8"/>
    </row>
    <row r="4953" spans="3:4">
      <c r="C4953" s="8"/>
      <c r="D4953" s="8"/>
    </row>
    <row r="4954" spans="3:4">
      <c r="C4954" s="8"/>
      <c r="D4954" s="8"/>
    </row>
    <row r="4955" spans="3:4">
      <c r="C4955" s="8"/>
      <c r="D4955" s="8"/>
    </row>
    <row r="4956" spans="3:4">
      <c r="C4956" s="8"/>
      <c r="D4956" s="8"/>
    </row>
    <row r="4957" spans="3:4">
      <c r="C4957" s="8"/>
      <c r="D4957" s="8"/>
    </row>
    <row r="4958" spans="3:4">
      <c r="C4958" s="8"/>
      <c r="D4958" s="8"/>
    </row>
    <row r="4959" spans="3:4">
      <c r="C4959" s="8"/>
      <c r="D4959" s="8"/>
    </row>
    <row r="4960" spans="3:4">
      <c r="C4960" s="8"/>
      <c r="D4960" s="8"/>
    </row>
    <row r="4961" spans="3:4">
      <c r="C4961" s="8"/>
      <c r="D4961" s="8"/>
    </row>
    <row r="4962" spans="3:4">
      <c r="C4962" s="8"/>
      <c r="D4962" s="8"/>
    </row>
    <row r="4963" spans="3:4">
      <c r="C4963" s="8"/>
      <c r="D4963" s="8"/>
    </row>
    <row r="4964" spans="3:4">
      <c r="C4964" s="8"/>
      <c r="D4964" s="8"/>
    </row>
    <row r="4965" spans="3:4">
      <c r="C4965" s="8"/>
      <c r="D4965" s="8"/>
    </row>
    <row r="4966" spans="3:4">
      <c r="C4966" s="8"/>
      <c r="D4966" s="8"/>
    </row>
    <row r="4967" spans="3:4">
      <c r="C4967" s="8"/>
      <c r="D4967" s="8"/>
    </row>
    <row r="4968" spans="3:4">
      <c r="C4968" s="8"/>
      <c r="D4968" s="8"/>
    </row>
    <row r="4969" spans="3:4">
      <c r="C4969" s="8"/>
      <c r="D4969" s="8"/>
    </row>
    <row r="4970" spans="3:4">
      <c r="C4970" s="8"/>
      <c r="D4970" s="8"/>
    </row>
    <row r="4971" spans="3:4">
      <c r="C4971" s="8"/>
      <c r="D4971" s="8"/>
    </row>
    <row r="4972" spans="3:4">
      <c r="C4972" s="8"/>
      <c r="D4972" s="8"/>
    </row>
    <row r="4973" spans="3:4">
      <c r="C4973" s="8"/>
      <c r="D4973" s="8"/>
    </row>
    <row r="4974" spans="3:4">
      <c r="C4974" s="8"/>
      <c r="D4974" s="8"/>
    </row>
    <row r="4975" spans="3:4">
      <c r="C4975" s="8"/>
      <c r="D4975" s="8"/>
    </row>
    <row r="4976" spans="3:4">
      <c r="C4976" s="8"/>
      <c r="D4976" s="8"/>
    </row>
    <row r="4977" spans="3:4">
      <c r="C4977" s="8"/>
      <c r="D4977" s="8"/>
    </row>
    <row r="4978" spans="3:4">
      <c r="C4978" s="8"/>
      <c r="D4978" s="8"/>
    </row>
    <row r="4979" spans="3:4">
      <c r="C4979" s="8"/>
      <c r="D4979" s="8"/>
    </row>
    <row r="4980" spans="3:4">
      <c r="C4980" s="8"/>
      <c r="D4980" s="8"/>
    </row>
    <row r="4981" spans="3:4">
      <c r="C4981" s="8"/>
      <c r="D4981" s="8"/>
    </row>
    <row r="4982" spans="3:4">
      <c r="C4982" s="8"/>
      <c r="D4982" s="8"/>
    </row>
    <row r="4983" spans="3:4">
      <c r="C4983" s="8"/>
      <c r="D4983" s="8"/>
    </row>
    <row r="4984" spans="3:4">
      <c r="C4984" s="8"/>
      <c r="D4984" s="8"/>
    </row>
    <row r="4985" spans="3:4">
      <c r="C4985" s="8"/>
      <c r="D4985" s="8"/>
    </row>
    <row r="4986" spans="3:4">
      <c r="C4986" s="8"/>
      <c r="D4986" s="8"/>
    </row>
    <row r="4987" spans="3:4">
      <c r="C4987" s="8"/>
      <c r="D4987" s="8"/>
    </row>
    <row r="4988" spans="3:4">
      <c r="C4988" s="8"/>
      <c r="D4988" s="8"/>
    </row>
    <row r="4989" spans="3:4">
      <c r="C4989" s="8"/>
      <c r="D4989" s="8"/>
    </row>
    <row r="4990" spans="3:4">
      <c r="C4990" s="8"/>
      <c r="D4990" s="8"/>
    </row>
    <row r="4991" spans="3:4">
      <c r="C4991" s="8"/>
      <c r="D4991" s="8"/>
    </row>
    <row r="4992" spans="3:4">
      <c r="C4992" s="8"/>
      <c r="D4992" s="8"/>
    </row>
    <row r="4993" spans="3:4">
      <c r="C4993" s="8"/>
      <c r="D4993" s="8"/>
    </row>
    <row r="4994" spans="3:4">
      <c r="C4994" s="8"/>
      <c r="D4994" s="8"/>
    </row>
    <row r="4995" spans="3:4">
      <c r="C4995" s="8"/>
      <c r="D4995" s="8"/>
    </row>
    <row r="4996" spans="3:4">
      <c r="C4996" s="8"/>
      <c r="D4996" s="8"/>
    </row>
    <row r="4997" spans="3:4">
      <c r="C4997" s="8"/>
      <c r="D4997" s="8"/>
    </row>
    <row r="4998" spans="3:4">
      <c r="C4998" s="8"/>
      <c r="D4998" s="8"/>
    </row>
    <row r="4999" spans="3:4">
      <c r="C4999" s="8"/>
      <c r="D4999" s="8"/>
    </row>
    <row r="5000" spans="3:4">
      <c r="C5000" s="8"/>
      <c r="D5000" s="8"/>
    </row>
    <row r="5001" spans="3:4">
      <c r="C5001" s="8"/>
      <c r="D5001" s="8"/>
    </row>
    <row r="5002" spans="3:4">
      <c r="C5002" s="8"/>
      <c r="D5002" s="8"/>
    </row>
    <row r="5003" spans="3:4">
      <c r="C5003" s="8"/>
      <c r="D5003" s="8"/>
    </row>
    <row r="5004" spans="3:4">
      <c r="C5004" s="8"/>
      <c r="D5004" s="8"/>
    </row>
    <row r="5005" spans="3:4">
      <c r="C5005" s="8"/>
      <c r="D5005" s="8"/>
    </row>
    <row r="5006" spans="3:4">
      <c r="C5006" s="8"/>
      <c r="D5006" s="8"/>
    </row>
    <row r="5007" spans="3:4">
      <c r="C5007" s="8"/>
      <c r="D5007" s="8"/>
    </row>
    <row r="5008" spans="3:4">
      <c r="C5008" s="8"/>
      <c r="D5008" s="8"/>
    </row>
    <row r="5009" spans="3:4">
      <c r="C5009" s="8"/>
      <c r="D5009" s="8"/>
    </row>
    <row r="5010" spans="3:4">
      <c r="C5010" s="8"/>
      <c r="D5010" s="8"/>
    </row>
    <row r="5011" spans="3:4">
      <c r="C5011" s="8"/>
      <c r="D5011" s="8"/>
    </row>
    <row r="5012" spans="3:4">
      <c r="C5012" s="8"/>
      <c r="D5012" s="8"/>
    </row>
    <row r="5013" spans="3:4">
      <c r="C5013" s="8"/>
      <c r="D5013" s="8"/>
    </row>
    <row r="5014" spans="3:4">
      <c r="C5014" s="8"/>
      <c r="D5014" s="8"/>
    </row>
    <row r="5015" spans="3:4">
      <c r="C5015" s="8"/>
      <c r="D5015" s="8"/>
    </row>
    <row r="5016" spans="3:4">
      <c r="C5016" s="8"/>
      <c r="D5016" s="8"/>
    </row>
    <row r="5017" spans="3:4">
      <c r="C5017" s="8"/>
      <c r="D5017" s="8"/>
    </row>
    <row r="5018" spans="3:4">
      <c r="C5018" s="8"/>
      <c r="D5018" s="8"/>
    </row>
    <row r="5019" spans="3:4">
      <c r="C5019" s="8"/>
      <c r="D5019" s="8"/>
    </row>
    <row r="5020" spans="3:4">
      <c r="C5020" s="8"/>
      <c r="D5020" s="8"/>
    </row>
    <row r="5021" spans="3:4">
      <c r="C5021" s="8"/>
      <c r="D5021" s="8"/>
    </row>
    <row r="5022" spans="3:4">
      <c r="C5022" s="8"/>
      <c r="D5022" s="8"/>
    </row>
    <row r="5023" spans="3:4">
      <c r="C5023" s="8"/>
      <c r="D5023" s="8"/>
    </row>
    <row r="5024" spans="3:4">
      <c r="C5024" s="8"/>
      <c r="D5024" s="8"/>
    </row>
    <row r="5025" spans="3:4">
      <c r="C5025" s="8"/>
      <c r="D5025" s="8"/>
    </row>
    <row r="5026" spans="3:4">
      <c r="C5026" s="8"/>
      <c r="D5026" s="8"/>
    </row>
    <row r="5027" spans="3:4">
      <c r="C5027" s="8"/>
      <c r="D5027" s="8"/>
    </row>
    <row r="5028" spans="3:4">
      <c r="C5028" s="8"/>
      <c r="D5028" s="8"/>
    </row>
    <row r="5029" spans="3:4">
      <c r="C5029" s="8"/>
      <c r="D5029" s="8"/>
    </row>
    <row r="5030" spans="3:4">
      <c r="C5030" s="8"/>
      <c r="D5030" s="8"/>
    </row>
    <row r="5031" spans="3:4">
      <c r="C5031" s="8"/>
      <c r="D5031" s="8"/>
    </row>
    <row r="5032" spans="3:4">
      <c r="C5032" s="8"/>
      <c r="D5032" s="8"/>
    </row>
    <row r="5033" spans="3:4">
      <c r="C5033" s="8"/>
      <c r="D5033" s="8"/>
    </row>
    <row r="5034" spans="3:4">
      <c r="C5034" s="8"/>
      <c r="D5034" s="8"/>
    </row>
    <row r="5035" spans="3:4">
      <c r="C5035" s="8"/>
      <c r="D5035" s="8"/>
    </row>
    <row r="5036" spans="3:4">
      <c r="C5036" s="8"/>
      <c r="D5036" s="8"/>
    </row>
    <row r="5037" spans="3:4">
      <c r="C5037" s="8"/>
      <c r="D5037" s="8"/>
    </row>
    <row r="5038" spans="3:4">
      <c r="C5038" s="8"/>
      <c r="D5038" s="8"/>
    </row>
    <row r="5039" spans="3:4">
      <c r="C5039" s="8"/>
      <c r="D5039" s="8"/>
    </row>
    <row r="5040" spans="3:4">
      <c r="C5040" s="8"/>
      <c r="D5040" s="8"/>
    </row>
    <row r="5041" spans="3:4">
      <c r="C5041" s="8"/>
      <c r="D5041" s="8"/>
    </row>
    <row r="5042" spans="3:4">
      <c r="C5042" s="8"/>
      <c r="D5042" s="8"/>
    </row>
    <row r="5043" spans="3:4">
      <c r="C5043" s="8"/>
      <c r="D5043" s="8"/>
    </row>
    <row r="5044" spans="3:4">
      <c r="C5044" s="8"/>
      <c r="D5044" s="8"/>
    </row>
    <row r="5045" spans="3:4">
      <c r="C5045" s="8"/>
      <c r="D5045" s="8"/>
    </row>
    <row r="5046" spans="3:4">
      <c r="C5046" s="8"/>
      <c r="D5046" s="8"/>
    </row>
    <row r="5047" spans="3:4">
      <c r="C5047" s="8"/>
      <c r="D5047" s="8"/>
    </row>
    <row r="5048" spans="3:4">
      <c r="C5048" s="8"/>
      <c r="D5048" s="8"/>
    </row>
    <row r="5049" spans="3:4">
      <c r="C5049" s="8"/>
      <c r="D5049" s="8"/>
    </row>
    <row r="5050" spans="3:4">
      <c r="C5050" s="8"/>
      <c r="D5050" s="8"/>
    </row>
    <row r="5051" spans="3:4">
      <c r="C5051" s="8"/>
      <c r="D5051" s="8"/>
    </row>
    <row r="5052" spans="3:4">
      <c r="C5052" s="8"/>
      <c r="D5052" s="8"/>
    </row>
    <row r="5053" spans="3:4">
      <c r="C5053" s="8"/>
      <c r="D5053" s="8"/>
    </row>
    <row r="5054" spans="3:4">
      <c r="C5054" s="8"/>
      <c r="D5054" s="8"/>
    </row>
    <row r="5055" spans="3:4">
      <c r="C5055" s="8"/>
      <c r="D5055" s="8"/>
    </row>
    <row r="5056" spans="3:4">
      <c r="C5056" s="8"/>
      <c r="D5056" s="8"/>
    </row>
    <row r="5057" spans="3:4">
      <c r="C5057" s="8"/>
      <c r="D5057" s="8"/>
    </row>
    <row r="5058" spans="3:4">
      <c r="C5058" s="8"/>
      <c r="D5058" s="8"/>
    </row>
    <row r="5059" spans="3:4">
      <c r="C5059" s="8"/>
      <c r="D5059" s="8"/>
    </row>
    <row r="5060" spans="3:4">
      <c r="C5060" s="8"/>
      <c r="D5060" s="8"/>
    </row>
    <row r="5061" spans="3:4">
      <c r="C5061" s="8"/>
      <c r="D5061" s="8"/>
    </row>
    <row r="5062" spans="3:4">
      <c r="C5062" s="8"/>
      <c r="D5062" s="8"/>
    </row>
    <row r="5063" spans="3:4">
      <c r="C5063" s="8"/>
      <c r="D5063" s="8"/>
    </row>
    <row r="5064" spans="3:4">
      <c r="C5064" s="8"/>
      <c r="D5064" s="8"/>
    </row>
    <row r="5065" spans="3:4">
      <c r="C5065" s="8"/>
      <c r="D5065" s="8"/>
    </row>
    <row r="5066" spans="3:4">
      <c r="C5066" s="8"/>
      <c r="D5066" s="8"/>
    </row>
    <row r="5067" spans="3:4">
      <c r="C5067" s="8"/>
      <c r="D5067" s="8"/>
    </row>
    <row r="5068" spans="3:4">
      <c r="C5068" s="8"/>
      <c r="D5068" s="8"/>
    </row>
    <row r="5069" spans="3:4">
      <c r="C5069" s="8"/>
      <c r="D5069" s="8"/>
    </row>
    <row r="5070" spans="3:4">
      <c r="C5070" s="8"/>
      <c r="D5070" s="8"/>
    </row>
    <row r="5071" spans="3:4">
      <c r="C5071" s="8"/>
      <c r="D5071" s="8"/>
    </row>
    <row r="5072" spans="3:4">
      <c r="C5072" s="8"/>
      <c r="D5072" s="8"/>
    </row>
    <row r="5073" spans="3:4">
      <c r="C5073" s="8"/>
      <c r="D5073" s="8"/>
    </row>
    <row r="5074" spans="3:4">
      <c r="C5074" s="8"/>
      <c r="D5074" s="8"/>
    </row>
    <row r="5075" spans="3:4">
      <c r="C5075" s="8"/>
      <c r="D5075" s="8"/>
    </row>
    <row r="5076" spans="3:4">
      <c r="C5076" s="8"/>
      <c r="D5076" s="8"/>
    </row>
    <row r="5077" spans="3:4">
      <c r="C5077" s="8"/>
      <c r="D5077" s="8"/>
    </row>
    <row r="5078" spans="3:4">
      <c r="C5078" s="8"/>
      <c r="D5078" s="8"/>
    </row>
    <row r="5079" spans="3:4">
      <c r="C5079" s="8"/>
      <c r="D5079" s="8"/>
    </row>
    <row r="5080" spans="3:4">
      <c r="C5080" s="8"/>
      <c r="D5080" s="8"/>
    </row>
    <row r="5081" spans="3:4">
      <c r="C5081" s="8"/>
      <c r="D5081" s="8"/>
    </row>
    <row r="5082" spans="3:4">
      <c r="C5082" s="8"/>
      <c r="D5082" s="8"/>
    </row>
    <row r="5083" spans="3:4">
      <c r="C5083" s="8"/>
      <c r="D5083" s="8"/>
    </row>
    <row r="5084" spans="3:4">
      <c r="C5084" s="8"/>
      <c r="D5084" s="8"/>
    </row>
    <row r="5085" spans="3:4">
      <c r="C5085" s="8"/>
      <c r="D5085" s="8"/>
    </row>
    <row r="5086" spans="3:4">
      <c r="C5086" s="8"/>
      <c r="D5086" s="8"/>
    </row>
    <row r="5087" spans="3:4">
      <c r="C5087" s="8"/>
      <c r="D5087" s="8"/>
    </row>
    <row r="5088" spans="3:4">
      <c r="C5088" s="8"/>
      <c r="D5088" s="8"/>
    </row>
    <row r="5089" spans="3:4">
      <c r="C5089" s="8"/>
      <c r="D5089" s="8"/>
    </row>
    <row r="5090" spans="3:4">
      <c r="C5090" s="8"/>
      <c r="D5090" s="8"/>
    </row>
    <row r="5091" spans="3:4">
      <c r="C5091" s="8"/>
      <c r="D5091" s="8"/>
    </row>
    <row r="5092" spans="3:4">
      <c r="C5092" s="8"/>
      <c r="D5092" s="8"/>
    </row>
    <row r="5093" spans="3:4">
      <c r="C5093" s="8"/>
      <c r="D5093" s="8"/>
    </row>
    <row r="5094" spans="3:4">
      <c r="C5094" s="8"/>
      <c r="D5094" s="8"/>
    </row>
    <row r="5095" spans="3:4">
      <c r="C5095" s="8"/>
      <c r="D5095" s="8"/>
    </row>
    <row r="5096" spans="3:4">
      <c r="C5096" s="8"/>
      <c r="D5096" s="8"/>
    </row>
    <row r="5097" spans="3:4">
      <c r="C5097" s="8"/>
      <c r="D5097" s="8"/>
    </row>
    <row r="5098" spans="3:4">
      <c r="C5098" s="8"/>
      <c r="D5098" s="8"/>
    </row>
    <row r="5099" spans="3:4">
      <c r="C5099" s="8"/>
      <c r="D5099" s="8"/>
    </row>
    <row r="5100" spans="3:4">
      <c r="C5100" s="8"/>
      <c r="D5100" s="8"/>
    </row>
    <row r="5101" spans="3:4">
      <c r="C5101" s="8"/>
      <c r="D5101" s="8"/>
    </row>
    <row r="5102" spans="3:4">
      <c r="C5102" s="8"/>
      <c r="D5102" s="8"/>
    </row>
    <row r="5103" spans="3:4">
      <c r="C5103" s="8"/>
      <c r="D5103" s="8"/>
    </row>
    <row r="5104" spans="3:4">
      <c r="C5104" s="8"/>
      <c r="D5104" s="8"/>
    </row>
    <row r="5105" spans="3:4">
      <c r="C5105" s="8"/>
      <c r="D5105" s="8"/>
    </row>
    <row r="5106" spans="3:4">
      <c r="C5106" s="8"/>
      <c r="D5106" s="8"/>
    </row>
    <row r="5107" spans="3:4">
      <c r="C5107" s="8"/>
      <c r="D5107" s="8"/>
    </row>
    <row r="5108" spans="3:4">
      <c r="C5108" s="8"/>
      <c r="D5108" s="8"/>
    </row>
    <row r="5109" spans="3:4">
      <c r="C5109" s="8"/>
      <c r="D5109" s="8"/>
    </row>
    <row r="5110" spans="3:4">
      <c r="C5110" s="8"/>
      <c r="D5110" s="8"/>
    </row>
    <row r="5111" spans="3:4">
      <c r="C5111" s="8"/>
      <c r="D5111" s="8"/>
    </row>
    <row r="5112" spans="3:4">
      <c r="C5112" s="8"/>
      <c r="D5112" s="8"/>
    </row>
    <row r="5113" spans="3:4">
      <c r="C5113" s="8"/>
      <c r="D5113" s="8"/>
    </row>
    <row r="5114" spans="3:4">
      <c r="C5114" s="8"/>
      <c r="D5114" s="8"/>
    </row>
    <row r="5115" spans="3:4">
      <c r="C5115" s="8"/>
      <c r="D5115" s="8"/>
    </row>
    <row r="5116" spans="3:4">
      <c r="C5116" s="8"/>
      <c r="D5116" s="8"/>
    </row>
    <row r="5117" spans="3:4">
      <c r="C5117" s="8"/>
      <c r="D5117" s="8"/>
    </row>
    <row r="5118" spans="3:4">
      <c r="C5118" s="8"/>
      <c r="D5118" s="8"/>
    </row>
    <row r="5119" spans="3:4">
      <c r="C5119" s="8"/>
      <c r="D5119" s="8"/>
    </row>
    <row r="5120" spans="3:4">
      <c r="C5120" s="8"/>
      <c r="D5120" s="8"/>
    </row>
    <row r="5121" spans="3:4">
      <c r="C5121" s="8"/>
      <c r="D5121" s="8"/>
    </row>
    <row r="5122" spans="3:4">
      <c r="C5122" s="8"/>
      <c r="D5122" s="8"/>
    </row>
    <row r="5123" spans="3:4">
      <c r="C5123" s="8"/>
      <c r="D5123" s="8"/>
    </row>
    <row r="5124" spans="3:4">
      <c r="C5124" s="8"/>
      <c r="D5124" s="8"/>
    </row>
    <row r="5125" spans="3:4">
      <c r="C5125" s="8"/>
      <c r="D5125" s="8"/>
    </row>
    <row r="5126" spans="3:4">
      <c r="C5126" s="8"/>
      <c r="D5126" s="8"/>
    </row>
    <row r="5127" spans="3:4">
      <c r="C5127" s="8"/>
      <c r="D5127" s="8"/>
    </row>
    <row r="5128" spans="3:4">
      <c r="C5128" s="8"/>
      <c r="D5128" s="8"/>
    </row>
    <row r="5129" spans="3:4">
      <c r="C5129" s="8"/>
      <c r="D5129" s="8"/>
    </row>
    <row r="5130" spans="3:4">
      <c r="C5130" s="8"/>
      <c r="D5130" s="8"/>
    </row>
    <row r="5131" spans="3:4">
      <c r="C5131" s="8"/>
      <c r="D5131" s="8"/>
    </row>
    <row r="5132" spans="3:4">
      <c r="C5132" s="8"/>
      <c r="D5132" s="8"/>
    </row>
    <row r="5133" spans="3:4">
      <c r="C5133" s="8"/>
      <c r="D5133" s="8"/>
    </row>
    <row r="5134" spans="3:4">
      <c r="C5134" s="8"/>
      <c r="D5134" s="8"/>
    </row>
    <row r="5135" spans="3:4">
      <c r="C5135" s="8"/>
      <c r="D5135" s="8"/>
    </row>
    <row r="5136" spans="3:4">
      <c r="C5136" s="8"/>
      <c r="D5136" s="8"/>
    </row>
    <row r="5137" spans="3:4">
      <c r="C5137" s="8"/>
      <c r="D5137" s="8"/>
    </row>
    <row r="5138" spans="3:4">
      <c r="C5138" s="8"/>
      <c r="D5138" s="8"/>
    </row>
    <row r="5139" spans="3:4">
      <c r="C5139" s="8"/>
      <c r="D5139" s="8"/>
    </row>
    <row r="5140" spans="3:4">
      <c r="C5140" s="8"/>
      <c r="D5140" s="8"/>
    </row>
    <row r="5141" spans="3:4">
      <c r="C5141" s="8"/>
      <c r="D5141" s="8"/>
    </row>
    <row r="5142" spans="3:4">
      <c r="C5142" s="8"/>
      <c r="D5142" s="8"/>
    </row>
    <row r="5143" spans="3:4">
      <c r="C5143" s="8"/>
      <c r="D5143" s="8"/>
    </row>
    <row r="5144" spans="3:4">
      <c r="C5144" s="8"/>
      <c r="D5144" s="8"/>
    </row>
    <row r="5145" spans="3:4">
      <c r="C5145" s="8"/>
      <c r="D5145" s="8"/>
    </row>
    <row r="5146" spans="3:4">
      <c r="C5146" s="8"/>
      <c r="D5146" s="8"/>
    </row>
    <row r="5147" spans="3:4">
      <c r="C5147" s="8"/>
      <c r="D5147" s="8"/>
    </row>
    <row r="5148" spans="3:4">
      <c r="C5148" s="8"/>
      <c r="D5148" s="8"/>
    </row>
    <row r="5149" spans="3:4">
      <c r="C5149" s="8"/>
      <c r="D5149" s="8"/>
    </row>
    <row r="5150" spans="3:4">
      <c r="C5150" s="8"/>
      <c r="D5150" s="8"/>
    </row>
    <row r="5151" spans="3:4">
      <c r="C5151" s="8"/>
      <c r="D5151" s="8"/>
    </row>
    <row r="5152" spans="3:4">
      <c r="C5152" s="8"/>
      <c r="D5152" s="8"/>
    </row>
    <row r="5153" spans="3:4">
      <c r="C5153" s="8"/>
      <c r="D5153" s="8"/>
    </row>
    <row r="5154" spans="3:4">
      <c r="C5154" s="8"/>
      <c r="D5154" s="8"/>
    </row>
    <row r="5155" spans="3:4">
      <c r="C5155" s="8"/>
      <c r="D5155" s="8"/>
    </row>
    <row r="5156" spans="3:4">
      <c r="C5156" s="8"/>
      <c r="D5156" s="8"/>
    </row>
    <row r="5157" spans="3:4">
      <c r="C5157" s="8"/>
      <c r="D5157" s="8"/>
    </row>
    <row r="5158" spans="3:4">
      <c r="C5158" s="8"/>
      <c r="D5158" s="8"/>
    </row>
    <row r="5159" spans="3:4">
      <c r="C5159" s="8"/>
      <c r="D5159" s="8"/>
    </row>
    <row r="5160" spans="3:4">
      <c r="C5160" s="8"/>
      <c r="D5160" s="8"/>
    </row>
    <row r="5161" spans="3:4">
      <c r="C5161" s="8"/>
      <c r="D5161" s="8"/>
    </row>
    <row r="5162" spans="3:4">
      <c r="C5162" s="8"/>
      <c r="D5162" s="8"/>
    </row>
    <row r="5163" spans="3:4">
      <c r="C5163" s="8"/>
      <c r="D5163" s="8"/>
    </row>
    <row r="5164" spans="3:4">
      <c r="C5164" s="8"/>
      <c r="D5164" s="8"/>
    </row>
    <row r="5165" spans="3:4">
      <c r="C5165" s="8"/>
      <c r="D5165" s="8"/>
    </row>
    <row r="5166" spans="3:4">
      <c r="C5166" s="8"/>
      <c r="D5166" s="8"/>
    </row>
    <row r="5167" spans="3:4">
      <c r="C5167" s="8"/>
      <c r="D5167" s="8"/>
    </row>
    <row r="5168" spans="3:4">
      <c r="C5168" s="8"/>
      <c r="D5168" s="8"/>
    </row>
    <row r="5169" spans="3:4">
      <c r="C5169" s="8"/>
      <c r="D5169" s="8"/>
    </row>
    <row r="5170" spans="3:4">
      <c r="C5170" s="8"/>
      <c r="D5170" s="8"/>
    </row>
    <row r="5171" spans="3:4">
      <c r="C5171" s="8"/>
      <c r="D5171" s="8"/>
    </row>
    <row r="5172" spans="3:4">
      <c r="C5172" s="8"/>
      <c r="D5172" s="8"/>
    </row>
    <row r="5173" spans="3:4">
      <c r="C5173" s="8"/>
      <c r="D5173" s="8"/>
    </row>
    <row r="5174" spans="3:4">
      <c r="C5174" s="8"/>
      <c r="D5174" s="8"/>
    </row>
    <row r="5175" spans="3:4">
      <c r="C5175" s="8"/>
      <c r="D5175" s="8"/>
    </row>
    <row r="5176" spans="3:4">
      <c r="C5176" s="8"/>
      <c r="D5176" s="8"/>
    </row>
    <row r="5177" spans="3:4">
      <c r="C5177" s="8"/>
      <c r="D5177" s="8"/>
    </row>
    <row r="5178" spans="3:4">
      <c r="C5178" s="8"/>
      <c r="D5178" s="8"/>
    </row>
    <row r="5179" spans="3:4">
      <c r="C5179" s="8"/>
      <c r="D5179" s="8"/>
    </row>
    <row r="5180" spans="3:4">
      <c r="C5180" s="8"/>
      <c r="D5180" s="8"/>
    </row>
    <row r="5181" spans="3:4">
      <c r="C5181" s="8"/>
      <c r="D5181" s="8"/>
    </row>
    <row r="5182" spans="3:4">
      <c r="C5182" s="8"/>
      <c r="D5182" s="8"/>
    </row>
    <row r="5183" spans="3:4">
      <c r="C5183" s="8"/>
      <c r="D5183" s="8"/>
    </row>
    <row r="5184" spans="3:4">
      <c r="C5184" s="8"/>
      <c r="D5184" s="8"/>
    </row>
    <row r="5185" spans="3:4">
      <c r="C5185" s="8"/>
      <c r="D5185" s="8"/>
    </row>
    <row r="5186" spans="3:4">
      <c r="C5186" s="8"/>
      <c r="D5186" s="8"/>
    </row>
    <row r="5187" spans="3:4">
      <c r="C5187" s="8"/>
      <c r="D5187" s="8"/>
    </row>
    <row r="5188" spans="3:4">
      <c r="C5188" s="8"/>
      <c r="D5188" s="8"/>
    </row>
    <row r="5189" spans="3:4">
      <c r="C5189" s="8"/>
      <c r="D5189" s="8"/>
    </row>
    <row r="5190" spans="3:4">
      <c r="C5190" s="8"/>
      <c r="D5190" s="8"/>
    </row>
    <row r="5191" spans="3:4">
      <c r="C5191" s="8"/>
      <c r="D5191" s="8"/>
    </row>
    <row r="5192" spans="3:4">
      <c r="C5192" s="8"/>
      <c r="D5192" s="8"/>
    </row>
    <row r="5193" spans="3:4">
      <c r="C5193" s="8"/>
      <c r="D5193" s="8"/>
    </row>
    <row r="5194" spans="3:4">
      <c r="C5194" s="8"/>
      <c r="D5194" s="8"/>
    </row>
    <row r="5195" spans="3:4">
      <c r="C5195" s="8"/>
      <c r="D5195" s="8"/>
    </row>
    <row r="5196" spans="3:4">
      <c r="C5196" s="8"/>
      <c r="D5196" s="8"/>
    </row>
    <row r="5197" spans="3:4">
      <c r="C5197" s="8"/>
      <c r="D5197" s="8"/>
    </row>
    <row r="5198" spans="3:4">
      <c r="C5198" s="8"/>
      <c r="D5198" s="8"/>
    </row>
    <row r="5199" spans="3:4">
      <c r="C5199" s="8"/>
      <c r="D5199" s="8"/>
    </row>
    <row r="5200" spans="3:4">
      <c r="C5200" s="8"/>
      <c r="D5200" s="8"/>
    </row>
    <row r="5201" spans="3:4">
      <c r="C5201" s="8"/>
      <c r="D5201" s="8"/>
    </row>
    <row r="5202" spans="3:4">
      <c r="C5202" s="8"/>
      <c r="D5202" s="8"/>
    </row>
    <row r="5203" spans="3:4">
      <c r="C5203" s="8"/>
      <c r="D5203" s="8"/>
    </row>
    <row r="5204" spans="3:4">
      <c r="C5204" s="8"/>
      <c r="D5204" s="8"/>
    </row>
    <row r="5205" spans="3:4">
      <c r="C5205" s="8"/>
      <c r="D5205" s="8"/>
    </row>
    <row r="5206" spans="3:4">
      <c r="C5206" s="8"/>
      <c r="D5206" s="8"/>
    </row>
    <row r="5207" spans="3:4">
      <c r="C5207" s="8"/>
      <c r="D5207" s="8"/>
    </row>
    <row r="5208" spans="3:4">
      <c r="C5208" s="8"/>
      <c r="D5208" s="8"/>
    </row>
    <row r="5209" spans="3:4">
      <c r="C5209" s="8"/>
      <c r="D5209" s="8"/>
    </row>
    <row r="5210" spans="3:4">
      <c r="C5210" s="8"/>
      <c r="D5210" s="8"/>
    </row>
    <row r="5211" spans="3:4">
      <c r="C5211" s="8"/>
      <c r="D5211" s="8"/>
    </row>
    <row r="5212" spans="3:4">
      <c r="C5212" s="8"/>
      <c r="D5212" s="8"/>
    </row>
    <row r="5213" spans="3:4">
      <c r="C5213" s="8"/>
      <c r="D5213" s="8"/>
    </row>
    <row r="5214" spans="3:4">
      <c r="C5214" s="8"/>
      <c r="D5214" s="8"/>
    </row>
    <row r="5215" spans="3:4">
      <c r="C5215" s="8"/>
      <c r="D5215" s="8"/>
    </row>
    <row r="5216" spans="3:4">
      <c r="C5216" s="8"/>
      <c r="D5216" s="8"/>
    </row>
    <row r="5217" spans="3:4">
      <c r="C5217" s="8"/>
      <c r="D5217" s="8"/>
    </row>
    <row r="5218" spans="3:4">
      <c r="C5218" s="8"/>
      <c r="D5218" s="8"/>
    </row>
    <row r="5219" spans="3:4">
      <c r="C5219" s="8"/>
      <c r="D5219" s="8"/>
    </row>
    <row r="5220" spans="3:4">
      <c r="C5220" s="8"/>
      <c r="D5220" s="8"/>
    </row>
    <row r="5221" spans="3:4">
      <c r="C5221" s="8"/>
      <c r="D5221" s="8"/>
    </row>
    <row r="5222" spans="3:4">
      <c r="C5222" s="8"/>
      <c r="D5222" s="8"/>
    </row>
    <row r="5223" spans="3:4">
      <c r="C5223" s="8"/>
      <c r="D5223" s="8"/>
    </row>
    <row r="5224" spans="3:4">
      <c r="C5224" s="8"/>
      <c r="D5224" s="8"/>
    </row>
    <row r="5225" spans="3:4">
      <c r="C5225" s="8"/>
      <c r="D5225" s="8"/>
    </row>
    <row r="5226" spans="3:4">
      <c r="C5226" s="8"/>
      <c r="D5226" s="8"/>
    </row>
    <row r="5227" spans="3:4">
      <c r="C5227" s="8"/>
      <c r="D5227" s="8"/>
    </row>
    <row r="5228" spans="3:4">
      <c r="C5228" s="8"/>
      <c r="D5228" s="8"/>
    </row>
    <row r="5229" spans="3:4">
      <c r="C5229" s="8"/>
      <c r="D5229" s="8"/>
    </row>
    <row r="5230" spans="3:4">
      <c r="C5230" s="8"/>
      <c r="D5230" s="8"/>
    </row>
    <row r="5231" spans="3:4">
      <c r="C5231" s="8"/>
      <c r="D5231" s="8"/>
    </row>
    <row r="5232" spans="3:4">
      <c r="C5232" s="8"/>
      <c r="D5232" s="8"/>
    </row>
    <row r="5233" spans="3:4">
      <c r="C5233" s="8"/>
      <c r="D5233" s="8"/>
    </row>
    <row r="5234" spans="3:4">
      <c r="C5234" s="8"/>
      <c r="D5234" s="8"/>
    </row>
    <row r="5235" spans="3:4">
      <c r="C5235" s="8"/>
      <c r="D5235" s="8"/>
    </row>
    <row r="5236" spans="3:4">
      <c r="C5236" s="8"/>
      <c r="D5236" s="8"/>
    </row>
    <row r="5237" spans="3:4">
      <c r="C5237" s="8"/>
      <c r="D5237" s="8"/>
    </row>
    <row r="5238" spans="3:4">
      <c r="C5238" s="8"/>
      <c r="D5238" s="8"/>
    </row>
    <row r="5239" spans="3:4">
      <c r="C5239" s="8"/>
      <c r="D5239" s="8"/>
    </row>
    <row r="5240" spans="3:4">
      <c r="C5240" s="8"/>
      <c r="D5240" s="8"/>
    </row>
    <row r="5241" spans="3:4">
      <c r="C5241" s="8"/>
      <c r="D5241" s="8"/>
    </row>
    <row r="5242" spans="3:4">
      <c r="C5242" s="8"/>
      <c r="D5242" s="8"/>
    </row>
    <row r="5243" spans="3:4">
      <c r="C5243" s="8"/>
      <c r="D5243" s="8"/>
    </row>
    <row r="5244" spans="3:4">
      <c r="C5244" s="8"/>
      <c r="D5244" s="8"/>
    </row>
    <row r="5245" spans="3:4">
      <c r="C5245" s="8"/>
      <c r="D5245" s="8"/>
    </row>
    <row r="5246" spans="3:4">
      <c r="C5246" s="8"/>
      <c r="D5246" s="8"/>
    </row>
    <row r="5247" spans="3:4">
      <c r="C5247" s="8"/>
      <c r="D5247" s="8"/>
    </row>
    <row r="5248" spans="3:4">
      <c r="C5248" s="8"/>
      <c r="D5248" s="8"/>
    </row>
    <row r="5249" spans="3:4">
      <c r="C5249" s="8"/>
      <c r="D5249" s="8"/>
    </row>
    <row r="5250" spans="3:4">
      <c r="C5250" s="8"/>
      <c r="D5250" s="8"/>
    </row>
    <row r="5251" spans="3:4">
      <c r="C5251" s="8"/>
      <c r="D5251" s="8"/>
    </row>
    <row r="5252" spans="3:4">
      <c r="C5252" s="8"/>
      <c r="D5252" s="8"/>
    </row>
    <row r="5253" spans="3:4">
      <c r="C5253" s="8"/>
      <c r="D5253" s="8"/>
    </row>
    <row r="5254" spans="3:4">
      <c r="C5254" s="8"/>
      <c r="D5254" s="8"/>
    </row>
    <row r="5255" spans="3:4">
      <c r="C5255" s="8"/>
      <c r="D5255" s="8"/>
    </row>
    <row r="5256" spans="3:4">
      <c r="C5256" s="8"/>
      <c r="D5256" s="8"/>
    </row>
    <row r="5257" spans="3:4">
      <c r="C5257" s="8"/>
      <c r="D5257" s="8"/>
    </row>
    <row r="5258" spans="3:4">
      <c r="C5258" s="8"/>
      <c r="D5258" s="8"/>
    </row>
    <row r="5259" spans="3:4">
      <c r="C5259" s="8"/>
      <c r="D5259" s="8"/>
    </row>
    <row r="5260" spans="3:4">
      <c r="C5260" s="8"/>
      <c r="D5260" s="8"/>
    </row>
    <row r="5261" spans="3:4">
      <c r="C5261" s="8"/>
      <c r="D5261" s="8"/>
    </row>
    <row r="5262" spans="3:4">
      <c r="C5262" s="8"/>
      <c r="D5262" s="8"/>
    </row>
    <row r="5263" spans="3:4">
      <c r="C5263" s="8"/>
      <c r="D5263" s="8"/>
    </row>
    <row r="5264" spans="3:4">
      <c r="C5264" s="8"/>
      <c r="D5264" s="8"/>
    </row>
    <row r="5265" spans="3:4">
      <c r="C5265" s="8"/>
      <c r="D5265" s="8"/>
    </row>
    <row r="5266" spans="3:4">
      <c r="C5266" s="8"/>
      <c r="D5266" s="8"/>
    </row>
    <row r="5267" spans="3:4">
      <c r="C5267" s="8"/>
      <c r="D5267" s="8"/>
    </row>
    <row r="5268" spans="3:4">
      <c r="C5268" s="8"/>
      <c r="D5268" s="8"/>
    </row>
    <row r="5269" spans="3:4">
      <c r="C5269" s="8"/>
      <c r="D5269" s="8"/>
    </row>
    <row r="5270" spans="3:4">
      <c r="C5270" s="8"/>
      <c r="D5270" s="8"/>
    </row>
    <row r="5271" spans="3:4">
      <c r="C5271" s="8"/>
      <c r="D5271" s="8"/>
    </row>
    <row r="5272" spans="3:4">
      <c r="C5272" s="8"/>
      <c r="D5272" s="8"/>
    </row>
    <row r="5273" spans="3:4">
      <c r="C5273" s="8"/>
      <c r="D5273" s="8"/>
    </row>
    <row r="5274" spans="3:4">
      <c r="C5274" s="8"/>
      <c r="D5274" s="8"/>
    </row>
    <row r="5275" spans="3:4">
      <c r="C5275" s="8"/>
      <c r="D5275" s="8"/>
    </row>
    <row r="5276" spans="3:4">
      <c r="C5276" s="8"/>
      <c r="D5276" s="8"/>
    </row>
    <row r="5277" spans="3:4">
      <c r="C5277" s="8"/>
      <c r="D5277" s="8"/>
    </row>
    <row r="5278" spans="3:4">
      <c r="C5278" s="8"/>
      <c r="D5278" s="8"/>
    </row>
    <row r="5279" spans="3:4">
      <c r="C5279" s="8"/>
      <c r="D5279" s="8"/>
    </row>
    <row r="5280" spans="3:4">
      <c r="C5280" s="8"/>
      <c r="D5280" s="8"/>
    </row>
    <row r="5281" spans="3:4">
      <c r="C5281" s="8"/>
      <c r="D5281" s="8"/>
    </row>
    <row r="5282" spans="3:4">
      <c r="C5282" s="8"/>
      <c r="D5282" s="8"/>
    </row>
    <row r="5283" spans="3:4">
      <c r="C5283" s="8"/>
      <c r="D5283" s="8"/>
    </row>
    <row r="5284" spans="3:4">
      <c r="C5284" s="8"/>
      <c r="D5284" s="8"/>
    </row>
    <row r="5285" spans="3:4">
      <c r="C5285" s="8"/>
      <c r="D5285" s="8"/>
    </row>
    <row r="5286" spans="3:4">
      <c r="C5286" s="8"/>
      <c r="D5286" s="8"/>
    </row>
    <row r="5287" spans="3:4">
      <c r="C5287" s="8"/>
      <c r="D5287" s="8"/>
    </row>
    <row r="5288" spans="3:4">
      <c r="C5288" s="8"/>
      <c r="D5288" s="8"/>
    </row>
    <row r="5289" spans="3:4">
      <c r="C5289" s="8"/>
      <c r="D5289" s="8"/>
    </row>
    <row r="5290" spans="3:4">
      <c r="C5290" s="8"/>
      <c r="D5290" s="8"/>
    </row>
    <row r="5291" spans="3:4">
      <c r="C5291" s="8"/>
      <c r="D5291" s="8"/>
    </row>
    <row r="5292" spans="3:4">
      <c r="C5292" s="8"/>
      <c r="D5292" s="8"/>
    </row>
    <row r="5293" spans="3:4">
      <c r="C5293" s="8"/>
      <c r="D5293" s="8"/>
    </row>
    <row r="5294" spans="3:4">
      <c r="C5294" s="8"/>
      <c r="D5294" s="8"/>
    </row>
    <row r="5295" spans="3:4">
      <c r="C5295" s="8"/>
      <c r="D5295" s="8"/>
    </row>
    <row r="5296" spans="3:4">
      <c r="C5296" s="8"/>
      <c r="D5296" s="8"/>
    </row>
    <row r="5297" spans="3:4">
      <c r="C5297" s="8"/>
      <c r="D5297" s="8"/>
    </row>
    <row r="5298" spans="3:4">
      <c r="C5298" s="8"/>
      <c r="D5298" s="8"/>
    </row>
    <row r="5299" spans="3:4">
      <c r="C5299" s="8"/>
      <c r="D5299" s="8"/>
    </row>
    <row r="5300" spans="3:4">
      <c r="C5300" s="8"/>
      <c r="D5300" s="8"/>
    </row>
    <row r="5301" spans="3:4">
      <c r="C5301" s="8"/>
      <c r="D5301" s="8"/>
    </row>
    <row r="5302" spans="3:4">
      <c r="C5302" s="8"/>
      <c r="D5302" s="8"/>
    </row>
    <row r="5303" spans="3:4">
      <c r="C5303" s="8"/>
      <c r="D5303" s="8"/>
    </row>
    <row r="5304" spans="3:4">
      <c r="C5304" s="8"/>
      <c r="D5304" s="8"/>
    </row>
    <row r="5305" spans="3:4">
      <c r="C5305" s="8"/>
      <c r="D5305" s="8"/>
    </row>
    <row r="5306" spans="3:4">
      <c r="C5306" s="8"/>
      <c r="D5306" s="8"/>
    </row>
    <row r="5307" spans="3:4">
      <c r="C5307" s="8"/>
      <c r="D5307" s="8"/>
    </row>
    <row r="5308" spans="3:4">
      <c r="C5308" s="8"/>
      <c r="D5308" s="8"/>
    </row>
    <row r="5309" spans="3:4">
      <c r="C5309" s="8"/>
      <c r="D5309" s="8"/>
    </row>
    <row r="5310" spans="3:4">
      <c r="C5310" s="8"/>
      <c r="D5310" s="8"/>
    </row>
    <row r="5311" spans="3:4">
      <c r="C5311" s="8"/>
      <c r="D5311" s="8"/>
    </row>
    <row r="5312" spans="3:4">
      <c r="C5312" s="8"/>
      <c r="D5312" s="8"/>
    </row>
    <row r="5313" spans="3:4">
      <c r="C5313" s="8"/>
      <c r="D5313" s="8"/>
    </row>
    <row r="5314" spans="3:4">
      <c r="C5314" s="8"/>
      <c r="D5314" s="8"/>
    </row>
    <row r="5315" spans="3:4">
      <c r="C5315" s="8"/>
      <c r="D5315" s="8"/>
    </row>
    <row r="5316" spans="3:4">
      <c r="C5316" s="8"/>
      <c r="D5316" s="8"/>
    </row>
    <row r="5317" spans="3:4">
      <c r="C5317" s="8"/>
      <c r="D5317" s="8"/>
    </row>
    <row r="5318" spans="3:4">
      <c r="C5318" s="8"/>
      <c r="D5318" s="8"/>
    </row>
    <row r="5319" spans="3:4">
      <c r="C5319" s="8"/>
      <c r="D5319" s="8"/>
    </row>
    <row r="5320" spans="3:4">
      <c r="C5320" s="8"/>
      <c r="D5320" s="8"/>
    </row>
    <row r="5321" spans="3:4">
      <c r="C5321" s="8"/>
      <c r="D5321" s="8"/>
    </row>
    <row r="5322" spans="3:4">
      <c r="C5322" s="8"/>
      <c r="D5322" s="8"/>
    </row>
    <row r="5323" spans="3:4">
      <c r="C5323" s="8"/>
      <c r="D5323" s="8"/>
    </row>
    <row r="5324" spans="3:4">
      <c r="C5324" s="8"/>
      <c r="D5324" s="8"/>
    </row>
    <row r="5325" spans="3:4">
      <c r="C5325" s="8"/>
      <c r="D5325" s="8"/>
    </row>
    <row r="5326" spans="3:4">
      <c r="C5326" s="8"/>
      <c r="D5326" s="8"/>
    </row>
    <row r="5327" spans="3:4">
      <c r="C5327" s="8"/>
      <c r="D5327" s="8"/>
    </row>
    <row r="5328" spans="3:4">
      <c r="C5328" s="8"/>
      <c r="D5328" s="8"/>
    </row>
    <row r="5329" spans="3:4">
      <c r="C5329" s="8"/>
      <c r="D5329" s="8"/>
    </row>
    <row r="5330" spans="3:4">
      <c r="C5330" s="8"/>
      <c r="D5330" s="8"/>
    </row>
    <row r="5331" spans="3:4">
      <c r="C5331" s="8"/>
      <c r="D5331" s="8"/>
    </row>
    <row r="5332" spans="3:4">
      <c r="C5332" s="8"/>
      <c r="D5332" s="8"/>
    </row>
    <row r="5333" spans="3:4">
      <c r="C5333" s="8"/>
      <c r="D5333" s="8"/>
    </row>
    <row r="5334" spans="3:4">
      <c r="C5334" s="8"/>
      <c r="D5334" s="8"/>
    </row>
    <row r="5335" spans="3:4">
      <c r="C5335" s="8"/>
      <c r="D5335" s="8"/>
    </row>
    <row r="5336" spans="3:4">
      <c r="C5336" s="8"/>
      <c r="D5336" s="8"/>
    </row>
    <row r="5337" spans="3:4">
      <c r="C5337" s="8"/>
      <c r="D5337" s="8"/>
    </row>
    <row r="5338" spans="3:4">
      <c r="C5338" s="8"/>
      <c r="D5338" s="8"/>
    </row>
    <row r="5339" spans="3:4">
      <c r="C5339" s="8"/>
      <c r="D5339" s="8"/>
    </row>
    <row r="5340" spans="3:4">
      <c r="C5340" s="8"/>
      <c r="D5340" s="8"/>
    </row>
    <row r="5341" spans="3:4">
      <c r="C5341" s="8"/>
      <c r="D5341" s="8"/>
    </row>
    <row r="5342" spans="3:4">
      <c r="C5342" s="8"/>
      <c r="D5342" s="8"/>
    </row>
    <row r="5343" spans="3:4">
      <c r="C5343" s="8"/>
      <c r="D5343" s="8"/>
    </row>
    <row r="5344" spans="3:4">
      <c r="C5344" s="8"/>
      <c r="D5344" s="8"/>
    </row>
    <row r="5345" spans="3:4">
      <c r="C5345" s="8"/>
      <c r="D5345" s="8"/>
    </row>
    <row r="5346" spans="3:4">
      <c r="C5346" s="8"/>
      <c r="D5346" s="8"/>
    </row>
    <row r="5347" spans="3:4">
      <c r="C5347" s="8"/>
      <c r="D5347" s="8"/>
    </row>
    <row r="5348" spans="3:4">
      <c r="C5348" s="8"/>
      <c r="D5348" s="8"/>
    </row>
    <row r="5349" spans="3:4">
      <c r="C5349" s="8"/>
      <c r="D5349" s="8"/>
    </row>
    <row r="5350" spans="3:4">
      <c r="C5350" s="8"/>
      <c r="D5350" s="8"/>
    </row>
    <row r="5351" spans="3:4">
      <c r="C5351" s="8"/>
      <c r="D5351" s="8"/>
    </row>
    <row r="5352" spans="3:4">
      <c r="C5352" s="8"/>
      <c r="D5352" s="8"/>
    </row>
    <row r="5353" spans="3:4">
      <c r="C5353" s="8"/>
      <c r="D5353" s="8"/>
    </row>
    <row r="5354" spans="3:4">
      <c r="C5354" s="8"/>
      <c r="D5354" s="8"/>
    </row>
    <row r="5355" spans="3:4">
      <c r="C5355" s="8"/>
      <c r="D5355" s="8"/>
    </row>
    <row r="5356" spans="3:4">
      <c r="C5356" s="8"/>
      <c r="D5356" s="8"/>
    </row>
    <row r="5357" spans="3:4">
      <c r="C5357" s="8"/>
      <c r="D5357" s="8"/>
    </row>
    <row r="5358" spans="3:4">
      <c r="C5358" s="8"/>
      <c r="D5358" s="8"/>
    </row>
    <row r="5359" spans="3:4">
      <c r="C5359" s="8"/>
      <c r="D5359" s="8"/>
    </row>
    <row r="5360" spans="3:4">
      <c r="C5360" s="8"/>
      <c r="D5360" s="8"/>
    </row>
    <row r="5361" spans="3:4">
      <c r="C5361" s="8"/>
      <c r="D5361" s="8"/>
    </row>
    <row r="5362" spans="3:4">
      <c r="C5362" s="8"/>
      <c r="D5362" s="8"/>
    </row>
    <row r="5363" spans="3:4">
      <c r="C5363" s="8"/>
      <c r="D5363" s="8"/>
    </row>
    <row r="5364" spans="3:4">
      <c r="C5364" s="8"/>
      <c r="D5364" s="8"/>
    </row>
    <row r="5365" spans="3:4">
      <c r="C5365" s="8"/>
      <c r="D5365" s="8"/>
    </row>
    <row r="5366" spans="3:4">
      <c r="C5366" s="8"/>
      <c r="D5366" s="8"/>
    </row>
    <row r="5367" spans="3:4">
      <c r="C5367" s="8"/>
      <c r="D5367" s="8"/>
    </row>
    <row r="5368" spans="3:4">
      <c r="C5368" s="8"/>
      <c r="D5368" s="8"/>
    </row>
    <row r="5369" spans="3:4">
      <c r="C5369" s="8"/>
      <c r="D5369" s="8"/>
    </row>
    <row r="5370" spans="3:4">
      <c r="C5370" s="8"/>
      <c r="D5370" s="8"/>
    </row>
    <row r="5371" spans="3:4">
      <c r="C5371" s="8"/>
      <c r="D5371" s="8"/>
    </row>
    <row r="5372" spans="3:4">
      <c r="C5372" s="8"/>
      <c r="D5372" s="8"/>
    </row>
    <row r="5373" spans="3:4">
      <c r="C5373" s="8"/>
      <c r="D5373" s="8"/>
    </row>
    <row r="5374" spans="3:4">
      <c r="C5374" s="8"/>
      <c r="D5374" s="8"/>
    </row>
    <row r="5375" spans="3:4">
      <c r="C5375" s="8"/>
      <c r="D5375" s="8"/>
    </row>
    <row r="5376" spans="3:4">
      <c r="C5376" s="8"/>
      <c r="D5376" s="8"/>
    </row>
    <row r="5377" spans="3:4">
      <c r="C5377" s="8"/>
      <c r="D5377" s="8"/>
    </row>
    <row r="5378" spans="3:4">
      <c r="C5378" s="8"/>
      <c r="D5378" s="8"/>
    </row>
    <row r="5379" spans="3:4">
      <c r="C5379" s="8"/>
      <c r="D5379" s="8"/>
    </row>
    <row r="5380" spans="3:4">
      <c r="C5380" s="8"/>
      <c r="D5380" s="8"/>
    </row>
    <row r="5381" spans="3:4">
      <c r="C5381" s="8"/>
      <c r="D5381" s="8"/>
    </row>
    <row r="5382" spans="3:4">
      <c r="C5382" s="8"/>
      <c r="D5382" s="8"/>
    </row>
    <row r="5383" spans="3:4">
      <c r="C5383" s="8"/>
      <c r="D5383" s="8"/>
    </row>
    <row r="5384" spans="3:4">
      <c r="C5384" s="8"/>
      <c r="D5384" s="8"/>
    </row>
    <row r="5385" spans="3:4">
      <c r="C5385" s="8"/>
      <c r="D5385" s="8"/>
    </row>
    <row r="5386" spans="3:4">
      <c r="C5386" s="8"/>
      <c r="D5386" s="8"/>
    </row>
    <row r="5387" spans="3:4">
      <c r="C5387" s="8"/>
      <c r="D5387" s="8"/>
    </row>
    <row r="5388" spans="3:4">
      <c r="C5388" s="8"/>
      <c r="D5388" s="8"/>
    </row>
    <row r="5389" spans="3:4">
      <c r="C5389" s="8"/>
      <c r="D5389" s="8"/>
    </row>
    <row r="5390" spans="3:4">
      <c r="C5390" s="8"/>
      <c r="D5390" s="8"/>
    </row>
    <row r="5391" spans="3:4">
      <c r="C5391" s="8"/>
      <c r="D5391" s="8"/>
    </row>
    <row r="5392" spans="3:4">
      <c r="C5392" s="8"/>
      <c r="D5392" s="8"/>
    </row>
    <row r="5393" spans="3:4">
      <c r="C5393" s="8"/>
      <c r="D5393" s="8"/>
    </row>
    <row r="5394" spans="3:4">
      <c r="C5394" s="8"/>
      <c r="D5394" s="8"/>
    </row>
    <row r="5395" spans="3:4">
      <c r="C5395" s="8"/>
      <c r="D5395" s="8"/>
    </row>
    <row r="5396" spans="3:4">
      <c r="C5396" s="8"/>
      <c r="D5396" s="8"/>
    </row>
    <row r="5397" spans="3:4">
      <c r="C5397" s="8"/>
      <c r="D5397" s="8"/>
    </row>
    <row r="5398" spans="3:4">
      <c r="C5398" s="8"/>
      <c r="D5398" s="8"/>
    </row>
    <row r="5399" spans="3:4">
      <c r="C5399" s="8"/>
      <c r="D5399" s="8"/>
    </row>
    <row r="5400" spans="3:4">
      <c r="C5400" s="8"/>
      <c r="D5400" s="8"/>
    </row>
    <row r="5401" spans="3:4">
      <c r="C5401" s="8"/>
      <c r="D5401" s="8"/>
    </row>
    <row r="5402" spans="3:4">
      <c r="C5402" s="8"/>
      <c r="D5402" s="8"/>
    </row>
    <row r="5403" spans="3:4">
      <c r="C5403" s="8"/>
      <c r="D5403" s="8"/>
    </row>
    <row r="5404" spans="3:4">
      <c r="C5404" s="8"/>
      <c r="D5404" s="8"/>
    </row>
    <row r="5405" spans="3:4">
      <c r="C5405" s="8"/>
      <c r="D5405" s="8"/>
    </row>
    <row r="5406" spans="3:4">
      <c r="C5406" s="8"/>
      <c r="D5406" s="8"/>
    </row>
    <row r="5407" spans="3:4">
      <c r="C5407" s="8"/>
      <c r="D5407" s="8"/>
    </row>
    <row r="5408" spans="3:4">
      <c r="C5408" s="8"/>
      <c r="D5408" s="8"/>
    </row>
    <row r="5409" spans="3:4">
      <c r="C5409" s="8"/>
      <c r="D5409" s="8"/>
    </row>
    <row r="5410" spans="3:4">
      <c r="C5410" s="8"/>
      <c r="D5410" s="8"/>
    </row>
    <row r="5411" spans="3:4">
      <c r="C5411" s="8"/>
      <c r="D5411" s="8"/>
    </row>
    <row r="5412" spans="3:4">
      <c r="C5412" s="8"/>
      <c r="D5412" s="8"/>
    </row>
    <row r="5413" spans="3:4">
      <c r="C5413" s="8"/>
      <c r="D5413" s="8"/>
    </row>
    <row r="5414" spans="3:4">
      <c r="C5414" s="8"/>
      <c r="D5414" s="8"/>
    </row>
    <row r="5415" spans="3:4">
      <c r="C5415" s="8"/>
      <c r="D5415" s="8"/>
    </row>
    <row r="5416" spans="3:4">
      <c r="C5416" s="8"/>
      <c r="D5416" s="8"/>
    </row>
    <row r="5417" spans="3:4">
      <c r="C5417" s="8"/>
      <c r="D5417" s="8"/>
    </row>
    <row r="5418" spans="3:4">
      <c r="C5418" s="8"/>
      <c r="D5418" s="8"/>
    </row>
    <row r="5419" spans="3:4">
      <c r="C5419" s="8"/>
      <c r="D5419" s="8"/>
    </row>
    <row r="5420" spans="3:4">
      <c r="C5420" s="8"/>
      <c r="D5420" s="8"/>
    </row>
    <row r="5421" spans="3:4">
      <c r="C5421" s="8"/>
      <c r="D5421" s="8"/>
    </row>
    <row r="5422" spans="3:4">
      <c r="C5422" s="8"/>
      <c r="D5422" s="8"/>
    </row>
    <row r="5423" spans="3:4">
      <c r="C5423" s="8"/>
      <c r="D5423" s="8"/>
    </row>
    <row r="5424" spans="3:4">
      <c r="C5424" s="8"/>
      <c r="D5424" s="8"/>
    </row>
    <row r="5425" spans="3:4">
      <c r="C5425" s="8"/>
      <c r="D5425" s="8"/>
    </row>
    <row r="5426" spans="3:4">
      <c r="C5426" s="8"/>
      <c r="D5426" s="8"/>
    </row>
    <row r="5427" spans="3:4">
      <c r="C5427" s="8"/>
      <c r="D5427" s="8"/>
    </row>
    <row r="5428" spans="3:4">
      <c r="C5428" s="8"/>
      <c r="D5428" s="8"/>
    </row>
    <row r="5429" spans="3:4">
      <c r="C5429" s="8"/>
      <c r="D5429" s="8"/>
    </row>
    <row r="5430" spans="3:4">
      <c r="C5430" s="8"/>
      <c r="D5430" s="8"/>
    </row>
    <row r="5431" spans="3:4">
      <c r="C5431" s="8"/>
      <c r="D5431" s="8"/>
    </row>
    <row r="5432" spans="3:4">
      <c r="C5432" s="8"/>
      <c r="D5432" s="8"/>
    </row>
    <row r="5433" spans="3:4">
      <c r="C5433" s="8"/>
      <c r="D5433" s="8"/>
    </row>
    <row r="5434" spans="3:4">
      <c r="C5434" s="8"/>
      <c r="D5434" s="8"/>
    </row>
    <row r="5435" spans="3:4">
      <c r="C5435" s="8"/>
      <c r="D5435" s="8"/>
    </row>
    <row r="5436" spans="3:4">
      <c r="C5436" s="8"/>
      <c r="D5436" s="8"/>
    </row>
    <row r="5437" spans="3:4">
      <c r="C5437" s="8"/>
      <c r="D5437" s="8"/>
    </row>
    <row r="5438" spans="3:4">
      <c r="C5438" s="8"/>
      <c r="D5438" s="8"/>
    </row>
    <row r="5439" spans="3:4">
      <c r="C5439" s="8"/>
      <c r="D5439" s="8"/>
    </row>
    <row r="5440" spans="3:4">
      <c r="C5440" s="8"/>
      <c r="D5440" s="8"/>
    </row>
    <row r="5441" spans="3:4">
      <c r="C5441" s="8"/>
      <c r="D5441" s="8"/>
    </row>
    <row r="5442" spans="3:4">
      <c r="C5442" s="8"/>
      <c r="D5442" s="8"/>
    </row>
    <row r="5443" spans="3:4">
      <c r="C5443" s="8"/>
      <c r="D5443" s="8"/>
    </row>
    <row r="5444" spans="3:4">
      <c r="C5444" s="8"/>
      <c r="D5444" s="8"/>
    </row>
    <row r="5445" spans="3:4">
      <c r="C5445" s="8"/>
      <c r="D5445" s="8"/>
    </row>
    <row r="5446" spans="3:4">
      <c r="C5446" s="8"/>
      <c r="D5446" s="8"/>
    </row>
    <row r="5447" spans="3:4">
      <c r="C5447" s="8"/>
      <c r="D5447" s="8"/>
    </row>
    <row r="5448" spans="3:4">
      <c r="C5448" s="8"/>
      <c r="D5448" s="8"/>
    </row>
    <row r="5449" spans="3:4">
      <c r="C5449" s="8"/>
      <c r="D5449" s="8"/>
    </row>
    <row r="5450" spans="3:4">
      <c r="C5450" s="8"/>
      <c r="D5450" s="8"/>
    </row>
    <row r="5451" spans="3:4">
      <c r="C5451" s="8"/>
      <c r="D5451" s="8"/>
    </row>
    <row r="5452" spans="3:4">
      <c r="C5452" s="8"/>
      <c r="D5452" s="8"/>
    </row>
    <row r="5453" spans="3:4">
      <c r="C5453" s="8"/>
      <c r="D5453" s="8"/>
    </row>
    <row r="5454" spans="3:4">
      <c r="C5454" s="8"/>
      <c r="D5454" s="8"/>
    </row>
    <row r="5455" spans="3:4">
      <c r="C5455" s="8"/>
      <c r="D5455" s="8"/>
    </row>
    <row r="5456" spans="3:4">
      <c r="C5456" s="8"/>
      <c r="D5456" s="8"/>
    </row>
    <row r="5457" spans="3:4">
      <c r="C5457" s="8"/>
      <c r="D5457" s="8"/>
    </row>
    <row r="5458" spans="3:4">
      <c r="C5458" s="8"/>
      <c r="D5458" s="8"/>
    </row>
    <row r="5459" spans="3:4">
      <c r="C5459" s="8"/>
      <c r="D5459" s="8"/>
    </row>
    <row r="5460" spans="3:4">
      <c r="C5460" s="8"/>
      <c r="D5460" s="8"/>
    </row>
    <row r="5461" spans="3:4">
      <c r="C5461" s="8"/>
      <c r="D5461" s="8"/>
    </row>
    <row r="5462" spans="3:4">
      <c r="C5462" s="8"/>
      <c r="D5462" s="8"/>
    </row>
    <row r="5463" spans="3:4">
      <c r="C5463" s="8"/>
      <c r="D5463" s="8"/>
    </row>
    <row r="5464" spans="3:4">
      <c r="C5464" s="8"/>
      <c r="D5464" s="8"/>
    </row>
    <row r="5465" spans="3:4">
      <c r="C5465" s="8"/>
      <c r="D5465" s="8"/>
    </row>
    <row r="5466" spans="3:4">
      <c r="C5466" s="8"/>
      <c r="D5466" s="8"/>
    </row>
    <row r="5467" spans="3:4">
      <c r="C5467" s="8"/>
      <c r="D5467" s="8"/>
    </row>
    <row r="5468" spans="3:4">
      <c r="C5468" s="8"/>
      <c r="D5468" s="8"/>
    </row>
    <row r="5469" spans="3:4">
      <c r="C5469" s="8"/>
      <c r="D5469" s="8"/>
    </row>
    <row r="5470" spans="3:4">
      <c r="C5470" s="8"/>
      <c r="D5470" s="8"/>
    </row>
    <row r="5471" spans="3:4">
      <c r="C5471" s="8"/>
      <c r="D5471" s="8"/>
    </row>
    <row r="5472" spans="3:4">
      <c r="C5472" s="8"/>
      <c r="D5472" s="8"/>
    </row>
    <row r="5473" spans="3:4">
      <c r="C5473" s="8"/>
      <c r="D5473" s="8"/>
    </row>
    <row r="5474" spans="3:4">
      <c r="C5474" s="8"/>
      <c r="D5474" s="8"/>
    </row>
    <row r="5475" spans="3:4">
      <c r="C5475" s="8"/>
      <c r="D5475" s="8"/>
    </row>
    <row r="5476" spans="3:4">
      <c r="C5476" s="8"/>
      <c r="D5476" s="8"/>
    </row>
    <row r="5477" spans="3:4">
      <c r="C5477" s="8"/>
      <c r="D5477" s="8"/>
    </row>
    <row r="5478" spans="3:4">
      <c r="C5478" s="8"/>
      <c r="D5478" s="8"/>
    </row>
    <row r="5479" spans="3:4">
      <c r="C5479" s="8"/>
      <c r="D5479" s="8"/>
    </row>
    <row r="5480" spans="3:4">
      <c r="C5480" s="8"/>
      <c r="D5480" s="8"/>
    </row>
    <row r="5481" spans="3:4">
      <c r="C5481" s="8"/>
      <c r="D5481" s="8"/>
    </row>
    <row r="5482" spans="3:4">
      <c r="C5482" s="8"/>
      <c r="D5482" s="8"/>
    </row>
    <row r="5483" spans="3:4">
      <c r="C5483" s="8"/>
      <c r="D5483" s="8"/>
    </row>
    <row r="5484" spans="3:4">
      <c r="C5484" s="8"/>
      <c r="D5484" s="8"/>
    </row>
    <row r="5485" spans="3:4">
      <c r="C5485" s="8"/>
      <c r="D5485" s="8"/>
    </row>
    <row r="5486" spans="3:4">
      <c r="C5486" s="8"/>
      <c r="D5486" s="8"/>
    </row>
    <row r="5487" spans="3:4">
      <c r="C5487" s="8"/>
      <c r="D5487" s="8"/>
    </row>
    <row r="5488" spans="3:4">
      <c r="C5488" s="8"/>
      <c r="D5488" s="8"/>
    </row>
    <row r="5489" spans="3:4">
      <c r="C5489" s="8"/>
      <c r="D5489" s="8"/>
    </row>
    <row r="5490" spans="3:4">
      <c r="C5490" s="8"/>
      <c r="D5490" s="8"/>
    </row>
    <row r="5491" spans="3:4">
      <c r="C5491" s="8"/>
      <c r="D5491" s="8"/>
    </row>
    <row r="5492" spans="3:4">
      <c r="C5492" s="8"/>
      <c r="D5492" s="8"/>
    </row>
    <row r="5493" spans="3:4">
      <c r="C5493" s="8"/>
      <c r="D5493" s="8"/>
    </row>
    <row r="5494" spans="3:4">
      <c r="C5494" s="8"/>
      <c r="D5494" s="8"/>
    </row>
    <row r="5495" spans="3:4">
      <c r="C5495" s="8"/>
      <c r="D5495" s="8"/>
    </row>
    <row r="5496" spans="3:4">
      <c r="C5496" s="8"/>
      <c r="D5496" s="8"/>
    </row>
    <row r="5497" spans="3:4">
      <c r="C5497" s="8"/>
      <c r="D5497" s="8"/>
    </row>
    <row r="5498" spans="3:4">
      <c r="C5498" s="8"/>
      <c r="D5498" s="8"/>
    </row>
    <row r="5499" spans="3:4">
      <c r="C5499" s="8"/>
      <c r="D5499" s="8"/>
    </row>
    <row r="5500" spans="3:4">
      <c r="C5500" s="8"/>
      <c r="D5500" s="8"/>
    </row>
    <row r="5501" spans="3:4">
      <c r="C5501" s="8"/>
      <c r="D5501" s="8"/>
    </row>
    <row r="5502" spans="3:4">
      <c r="C5502" s="8"/>
      <c r="D5502" s="8"/>
    </row>
    <row r="5503" spans="3:4">
      <c r="C5503" s="8"/>
      <c r="D5503" s="8"/>
    </row>
    <row r="5504" spans="3:4">
      <c r="C5504" s="8"/>
      <c r="D5504" s="8"/>
    </row>
    <row r="5505" spans="3:4">
      <c r="C5505" s="8"/>
      <c r="D5505" s="8"/>
    </row>
    <row r="5506" spans="3:4">
      <c r="C5506" s="8"/>
      <c r="D5506" s="8"/>
    </row>
    <row r="5507" spans="3:4">
      <c r="C5507" s="8"/>
      <c r="D5507" s="8"/>
    </row>
    <row r="5508" spans="3:4">
      <c r="C5508" s="8"/>
      <c r="D5508" s="8"/>
    </row>
    <row r="5509" spans="3:4">
      <c r="C5509" s="8"/>
      <c r="D5509" s="8"/>
    </row>
    <row r="5510" spans="3:4">
      <c r="C5510" s="8"/>
      <c r="D5510" s="8"/>
    </row>
    <row r="5511" spans="3:4">
      <c r="C5511" s="8"/>
      <c r="D5511" s="8"/>
    </row>
    <row r="5512" spans="3:4">
      <c r="C5512" s="8"/>
      <c r="D5512" s="8"/>
    </row>
    <row r="5513" spans="3:4">
      <c r="C5513" s="8"/>
      <c r="D5513" s="8"/>
    </row>
    <row r="5514" spans="3:4">
      <c r="C5514" s="8"/>
      <c r="D5514" s="8"/>
    </row>
    <row r="5515" spans="3:4">
      <c r="C5515" s="8"/>
      <c r="D5515" s="8"/>
    </row>
    <row r="5516" spans="3:4">
      <c r="C5516" s="8"/>
      <c r="D5516" s="8"/>
    </row>
    <row r="5517" spans="3:4">
      <c r="C5517" s="8"/>
      <c r="D5517" s="8"/>
    </row>
    <row r="5518" spans="3:4">
      <c r="C5518" s="8"/>
      <c r="D5518" s="8"/>
    </row>
    <row r="5519" spans="3:4">
      <c r="C5519" s="8"/>
      <c r="D5519" s="8"/>
    </row>
    <row r="5520" spans="3:4">
      <c r="C5520" s="8"/>
      <c r="D5520" s="8"/>
    </row>
    <row r="5521" spans="3:4">
      <c r="C5521" s="8"/>
      <c r="D5521" s="8"/>
    </row>
    <row r="5522" spans="3:4">
      <c r="C5522" s="8"/>
      <c r="D5522" s="8"/>
    </row>
    <row r="5523" spans="3:4">
      <c r="C5523" s="8"/>
      <c r="D5523" s="8"/>
    </row>
    <row r="5524" spans="3:4">
      <c r="C5524" s="8"/>
      <c r="D5524" s="8"/>
    </row>
    <row r="5525" spans="3:4">
      <c r="C5525" s="8"/>
      <c r="D5525" s="8"/>
    </row>
    <row r="5526" spans="3:4">
      <c r="C5526" s="8"/>
      <c r="D5526" s="8"/>
    </row>
    <row r="5527" spans="3:4">
      <c r="C5527" s="8"/>
      <c r="D5527" s="8"/>
    </row>
    <row r="5528" spans="3:4">
      <c r="C5528" s="8"/>
      <c r="D5528" s="8"/>
    </row>
    <row r="5529" spans="3:4">
      <c r="C5529" s="8"/>
      <c r="D5529" s="8"/>
    </row>
    <row r="5530" spans="3:4">
      <c r="C5530" s="8"/>
      <c r="D5530" s="8"/>
    </row>
    <row r="5531" spans="3:4">
      <c r="C5531" s="8"/>
      <c r="D5531" s="8"/>
    </row>
    <row r="5532" spans="3:4">
      <c r="C5532" s="8"/>
      <c r="D5532" s="8"/>
    </row>
    <row r="5533" spans="3:4">
      <c r="C5533" s="8"/>
      <c r="D5533" s="8"/>
    </row>
    <row r="5534" spans="3:4">
      <c r="C5534" s="8"/>
      <c r="D5534" s="8"/>
    </row>
    <row r="5535" spans="3:4">
      <c r="C5535" s="8"/>
      <c r="D5535" s="8"/>
    </row>
    <row r="5536" spans="3:4">
      <c r="C5536" s="8"/>
      <c r="D5536" s="8"/>
    </row>
    <row r="5537" spans="3:4">
      <c r="C5537" s="8"/>
      <c r="D5537" s="8"/>
    </row>
    <row r="5538" spans="3:4">
      <c r="C5538" s="8"/>
      <c r="D5538" s="8"/>
    </row>
    <row r="5539" spans="3:4">
      <c r="C5539" s="8"/>
      <c r="D5539" s="8"/>
    </row>
    <row r="5540" spans="3:4">
      <c r="C5540" s="8"/>
      <c r="D5540" s="8"/>
    </row>
    <row r="5541" spans="3:4">
      <c r="C5541" s="8"/>
      <c r="D5541" s="8"/>
    </row>
    <row r="5542" spans="3:4">
      <c r="C5542" s="8"/>
      <c r="D5542" s="8"/>
    </row>
    <row r="5543" spans="3:4">
      <c r="C5543" s="8"/>
      <c r="D5543" s="8"/>
    </row>
    <row r="5544" spans="3:4">
      <c r="C5544" s="8"/>
      <c r="D5544" s="8"/>
    </row>
    <row r="5545" spans="3:4">
      <c r="C5545" s="8"/>
      <c r="D5545" s="8"/>
    </row>
    <row r="5546" spans="3:4">
      <c r="C5546" s="8"/>
      <c r="D5546" s="8"/>
    </row>
    <row r="5547" spans="3:4">
      <c r="C5547" s="8"/>
      <c r="D5547" s="8"/>
    </row>
    <row r="5548" spans="3:4">
      <c r="C5548" s="8"/>
      <c r="D5548" s="8"/>
    </row>
    <row r="5549" spans="3:4">
      <c r="C5549" s="8"/>
      <c r="D5549" s="8"/>
    </row>
    <row r="5550" spans="3:4">
      <c r="C5550" s="8"/>
      <c r="D5550" s="8"/>
    </row>
    <row r="5551" spans="3:4">
      <c r="C5551" s="8"/>
      <c r="D5551" s="8"/>
    </row>
    <row r="5552" spans="3:4">
      <c r="C5552" s="8"/>
      <c r="D5552" s="8"/>
    </row>
    <row r="5553" spans="3:4">
      <c r="C5553" s="8"/>
      <c r="D5553" s="8"/>
    </row>
    <row r="5554" spans="3:4">
      <c r="C5554" s="8"/>
      <c r="D5554" s="8"/>
    </row>
    <row r="5555" spans="3:4">
      <c r="C5555" s="8"/>
      <c r="D5555" s="8"/>
    </row>
    <row r="5556" spans="3:4">
      <c r="C5556" s="8"/>
      <c r="D5556" s="8"/>
    </row>
    <row r="5557" spans="3:4">
      <c r="C5557" s="8"/>
      <c r="D5557" s="8"/>
    </row>
    <row r="5558" spans="3:4">
      <c r="C5558" s="8"/>
      <c r="D5558" s="8"/>
    </row>
    <row r="5559" spans="3:4">
      <c r="C5559" s="8"/>
      <c r="D5559" s="8"/>
    </row>
    <row r="5560" spans="3:4">
      <c r="C5560" s="8"/>
      <c r="D5560" s="8"/>
    </row>
    <row r="5561" spans="3:4">
      <c r="C5561" s="8"/>
      <c r="D5561" s="8"/>
    </row>
    <row r="5562" spans="3:4">
      <c r="C5562" s="8"/>
      <c r="D5562" s="8"/>
    </row>
    <row r="5563" spans="3:4">
      <c r="C5563" s="8"/>
      <c r="D5563" s="8"/>
    </row>
    <row r="5564" spans="3:4">
      <c r="C5564" s="8"/>
      <c r="D5564" s="8"/>
    </row>
    <row r="5565" spans="3:4">
      <c r="C5565" s="8"/>
      <c r="D5565" s="8"/>
    </row>
    <row r="5566" spans="3:4">
      <c r="C5566" s="8"/>
      <c r="D5566" s="8"/>
    </row>
    <row r="5567" spans="3:4">
      <c r="C5567" s="8"/>
      <c r="D5567" s="8"/>
    </row>
    <row r="5568" spans="3:4">
      <c r="C5568" s="8"/>
      <c r="D5568" s="8"/>
    </row>
    <row r="5569" spans="3:4">
      <c r="C5569" s="8"/>
      <c r="D5569" s="8"/>
    </row>
    <row r="5570" spans="3:4">
      <c r="C5570" s="8"/>
      <c r="D5570" s="8"/>
    </row>
    <row r="5571" spans="3:4">
      <c r="C5571" s="8"/>
      <c r="D5571" s="8"/>
    </row>
    <row r="5572" spans="3:4">
      <c r="C5572" s="8"/>
      <c r="D5572" s="8"/>
    </row>
    <row r="5573" spans="3:4">
      <c r="C5573" s="8"/>
      <c r="D5573" s="8"/>
    </row>
    <row r="5574" spans="3:4">
      <c r="C5574" s="8"/>
      <c r="D5574" s="8"/>
    </row>
    <row r="5575" spans="3:4">
      <c r="C5575" s="8"/>
      <c r="D5575" s="8"/>
    </row>
    <row r="5576" spans="3:4">
      <c r="C5576" s="8"/>
      <c r="D5576" s="8"/>
    </row>
    <row r="5577" spans="3:4">
      <c r="C5577" s="8"/>
      <c r="D5577" s="8"/>
    </row>
    <row r="5578" spans="3:4">
      <c r="C5578" s="8"/>
      <c r="D5578" s="8"/>
    </row>
    <row r="5579" spans="3:4">
      <c r="C5579" s="8"/>
      <c r="D5579" s="8"/>
    </row>
    <row r="5580" spans="3:4">
      <c r="C5580" s="8"/>
      <c r="D5580" s="8"/>
    </row>
    <row r="5581" spans="3:4">
      <c r="C5581" s="8"/>
      <c r="D5581" s="8"/>
    </row>
    <row r="5582" spans="3:4">
      <c r="C5582" s="8"/>
      <c r="D5582" s="8"/>
    </row>
    <row r="5583" spans="3:4">
      <c r="C5583" s="8"/>
      <c r="D5583" s="8"/>
    </row>
    <row r="5584" spans="3:4">
      <c r="C5584" s="8"/>
      <c r="D5584" s="8"/>
    </row>
    <row r="5585" spans="3:4">
      <c r="C5585" s="8"/>
      <c r="D5585" s="8"/>
    </row>
    <row r="5586" spans="3:4">
      <c r="C5586" s="8"/>
      <c r="D5586" s="8"/>
    </row>
    <row r="5587" spans="3:4">
      <c r="C5587" s="8"/>
      <c r="D5587" s="8"/>
    </row>
    <row r="5588" spans="3:4">
      <c r="C5588" s="8"/>
      <c r="D5588" s="8"/>
    </row>
    <row r="5589" spans="3:4">
      <c r="C5589" s="8"/>
      <c r="D5589" s="8"/>
    </row>
    <row r="5590" spans="3:4">
      <c r="C5590" s="8"/>
      <c r="D5590" s="8"/>
    </row>
    <row r="5591" spans="3:4">
      <c r="C5591" s="8"/>
      <c r="D5591" s="8"/>
    </row>
    <row r="5592" spans="3:4">
      <c r="C5592" s="8"/>
      <c r="D5592" s="8"/>
    </row>
    <row r="5593" spans="3:4">
      <c r="C5593" s="8"/>
      <c r="D5593" s="8"/>
    </row>
    <row r="5594" spans="3:4">
      <c r="C5594" s="8"/>
      <c r="D5594" s="8"/>
    </row>
    <row r="5595" spans="3:4">
      <c r="C5595" s="8"/>
      <c r="D5595" s="8"/>
    </row>
    <row r="5596" spans="3:4">
      <c r="C5596" s="8"/>
      <c r="D5596" s="8"/>
    </row>
    <row r="5597" spans="3:4">
      <c r="C5597" s="8"/>
      <c r="D5597" s="8"/>
    </row>
    <row r="5598" spans="3:4">
      <c r="C5598" s="8"/>
      <c r="D5598" s="8"/>
    </row>
    <row r="5599" spans="3:4">
      <c r="C5599" s="8"/>
      <c r="D5599" s="8"/>
    </row>
    <row r="5600" spans="3:4">
      <c r="C5600" s="8"/>
      <c r="D5600" s="8"/>
    </row>
    <row r="5601" spans="3:4">
      <c r="C5601" s="8"/>
      <c r="D5601" s="8"/>
    </row>
    <row r="5602" spans="3:4">
      <c r="C5602" s="8"/>
      <c r="D5602" s="8"/>
    </row>
    <row r="5603" spans="3:4">
      <c r="C5603" s="8"/>
      <c r="D5603" s="8"/>
    </row>
    <row r="5604" spans="3:4">
      <c r="C5604" s="8"/>
      <c r="D5604" s="8"/>
    </row>
    <row r="5605" spans="3:4">
      <c r="C5605" s="8"/>
      <c r="D5605" s="8"/>
    </row>
    <row r="5606" spans="3:4">
      <c r="C5606" s="8"/>
      <c r="D5606" s="8"/>
    </row>
    <row r="5607" spans="3:4">
      <c r="C5607" s="8"/>
      <c r="D5607" s="8"/>
    </row>
    <row r="5608" spans="3:4">
      <c r="C5608" s="8"/>
      <c r="D5608" s="8"/>
    </row>
    <row r="5609" spans="3:4">
      <c r="C5609" s="8"/>
      <c r="D5609" s="8"/>
    </row>
    <row r="5610" spans="3:4">
      <c r="C5610" s="8"/>
      <c r="D5610" s="8"/>
    </row>
    <row r="5611" spans="3:4">
      <c r="C5611" s="8"/>
      <c r="D5611" s="8"/>
    </row>
    <row r="5612" spans="3:4">
      <c r="C5612" s="8"/>
      <c r="D5612" s="8"/>
    </row>
    <row r="5613" spans="3:4">
      <c r="C5613" s="8"/>
      <c r="D5613" s="8"/>
    </row>
    <row r="5614" spans="3:4">
      <c r="C5614" s="8"/>
      <c r="D5614" s="8"/>
    </row>
    <row r="5615" spans="3:4">
      <c r="C5615" s="8"/>
      <c r="D5615" s="8"/>
    </row>
    <row r="5616" spans="3:4">
      <c r="C5616" s="8"/>
      <c r="D5616" s="8"/>
    </row>
    <row r="5617" spans="3:4">
      <c r="C5617" s="8"/>
      <c r="D5617" s="8"/>
    </row>
    <row r="5618" spans="3:4">
      <c r="C5618" s="8"/>
      <c r="D5618" s="8"/>
    </row>
    <row r="5619" spans="3:4">
      <c r="C5619" s="8"/>
      <c r="D5619" s="8"/>
    </row>
    <row r="5620" spans="3:4">
      <c r="C5620" s="8"/>
      <c r="D5620" s="8"/>
    </row>
    <row r="5621" spans="3:4">
      <c r="C5621" s="8"/>
      <c r="D5621" s="8"/>
    </row>
    <row r="5622" spans="3:4">
      <c r="C5622" s="8"/>
      <c r="D5622" s="8"/>
    </row>
    <row r="5623" spans="3:4">
      <c r="C5623" s="8"/>
      <c r="D5623" s="8"/>
    </row>
    <row r="5624" spans="3:4">
      <c r="C5624" s="8"/>
      <c r="D5624" s="8"/>
    </row>
    <row r="5625" spans="3:4">
      <c r="C5625" s="8"/>
      <c r="D5625" s="8"/>
    </row>
    <row r="5626" spans="3:4">
      <c r="C5626" s="8"/>
      <c r="D5626" s="8"/>
    </row>
    <row r="5627" spans="3:4">
      <c r="C5627" s="8"/>
      <c r="D5627" s="8"/>
    </row>
    <row r="5628" spans="3:4">
      <c r="C5628" s="8"/>
      <c r="D5628" s="8"/>
    </row>
    <row r="5629" spans="3:4">
      <c r="C5629" s="8"/>
      <c r="D5629" s="8"/>
    </row>
    <row r="5630" spans="3:4">
      <c r="C5630" s="8"/>
      <c r="D5630" s="8"/>
    </row>
    <row r="5631" spans="3:4">
      <c r="C5631" s="8"/>
      <c r="D5631" s="8"/>
    </row>
    <row r="5632" spans="3:4">
      <c r="C5632" s="8"/>
      <c r="D5632" s="8"/>
    </row>
    <row r="5633" spans="3:4">
      <c r="C5633" s="8"/>
      <c r="D5633" s="8"/>
    </row>
    <row r="5634" spans="3:4">
      <c r="C5634" s="8"/>
      <c r="D5634" s="8"/>
    </row>
    <row r="5635" spans="3:4">
      <c r="C5635" s="8"/>
      <c r="D5635" s="8"/>
    </row>
    <row r="5636" spans="3:4">
      <c r="C5636" s="8"/>
      <c r="D5636" s="8"/>
    </row>
    <row r="5637" spans="3:4">
      <c r="C5637" s="8"/>
      <c r="D5637" s="8"/>
    </row>
    <row r="5638" spans="3:4">
      <c r="C5638" s="8"/>
      <c r="D5638" s="8"/>
    </row>
    <row r="5639" spans="3:4">
      <c r="C5639" s="8"/>
      <c r="D5639" s="8"/>
    </row>
    <row r="5640" spans="3:4">
      <c r="C5640" s="8"/>
      <c r="D5640" s="8"/>
    </row>
    <row r="5641" spans="3:4">
      <c r="C5641" s="8"/>
      <c r="D5641" s="8"/>
    </row>
    <row r="5642" spans="3:4">
      <c r="C5642" s="8"/>
      <c r="D5642" s="8"/>
    </row>
    <row r="5643" spans="3:4">
      <c r="C5643" s="8"/>
      <c r="D5643" s="8"/>
    </row>
    <row r="5644" spans="3:4">
      <c r="C5644" s="8"/>
      <c r="D5644" s="8"/>
    </row>
    <row r="5645" spans="3:4">
      <c r="C5645" s="8"/>
      <c r="D5645" s="8"/>
    </row>
    <row r="5646" spans="3:4">
      <c r="C5646" s="8"/>
      <c r="D5646" s="8"/>
    </row>
    <row r="5647" spans="3:4">
      <c r="C5647" s="8"/>
      <c r="D5647" s="8"/>
    </row>
    <row r="5648" spans="3:4">
      <c r="C5648" s="8"/>
      <c r="D5648" s="8"/>
    </row>
    <row r="5649" spans="3:4">
      <c r="C5649" s="8"/>
      <c r="D5649" s="8"/>
    </row>
    <row r="5650" spans="3:4">
      <c r="C5650" s="8"/>
      <c r="D5650" s="8"/>
    </row>
    <row r="5651" spans="3:4">
      <c r="C5651" s="8"/>
      <c r="D5651" s="8"/>
    </row>
    <row r="5652" spans="3:4">
      <c r="C5652" s="8"/>
      <c r="D5652" s="8"/>
    </row>
    <row r="5653" spans="3:4">
      <c r="C5653" s="8"/>
      <c r="D5653" s="8"/>
    </row>
    <row r="5654" spans="3:4">
      <c r="C5654" s="8"/>
      <c r="D5654" s="8"/>
    </row>
    <row r="5655" spans="3:4">
      <c r="C5655" s="8"/>
      <c r="D5655" s="8"/>
    </row>
    <row r="5656" spans="3:4">
      <c r="C5656" s="8"/>
      <c r="D5656" s="8"/>
    </row>
    <row r="5657" spans="3:4">
      <c r="C5657" s="8"/>
      <c r="D5657" s="8"/>
    </row>
    <row r="5658" spans="3:4">
      <c r="C5658" s="8"/>
      <c r="D5658" s="8"/>
    </row>
    <row r="5659" spans="3:4">
      <c r="C5659" s="8"/>
      <c r="D5659" s="8"/>
    </row>
    <row r="5660" spans="3:4">
      <c r="C5660" s="8"/>
      <c r="D5660" s="8"/>
    </row>
    <row r="5661" spans="3:4">
      <c r="C5661" s="8"/>
      <c r="D5661" s="8"/>
    </row>
    <row r="5662" spans="3:4">
      <c r="C5662" s="8"/>
      <c r="D5662" s="8"/>
    </row>
    <row r="5663" spans="3:4">
      <c r="C5663" s="8"/>
      <c r="D5663" s="8"/>
    </row>
    <row r="5664" spans="3:4">
      <c r="C5664" s="8"/>
      <c r="D5664" s="8"/>
    </row>
    <row r="5665" spans="3:4">
      <c r="C5665" s="8"/>
      <c r="D5665" s="8"/>
    </row>
    <row r="5666" spans="3:4">
      <c r="C5666" s="8"/>
      <c r="D5666" s="8"/>
    </row>
    <row r="5667" spans="3:4">
      <c r="C5667" s="8"/>
      <c r="D5667" s="8"/>
    </row>
    <row r="5668" spans="3:4">
      <c r="C5668" s="8"/>
      <c r="D5668" s="8"/>
    </row>
    <row r="5669" spans="3:4">
      <c r="C5669" s="8"/>
      <c r="D5669" s="8"/>
    </row>
    <row r="5670" spans="3:4">
      <c r="C5670" s="8"/>
      <c r="D5670" s="8"/>
    </row>
    <row r="5671" spans="3:4">
      <c r="C5671" s="8"/>
      <c r="D5671" s="8"/>
    </row>
    <row r="5672" spans="3:4">
      <c r="C5672" s="8"/>
      <c r="D5672" s="8"/>
    </row>
    <row r="5673" spans="3:4">
      <c r="C5673" s="8"/>
      <c r="D5673" s="8"/>
    </row>
    <row r="5674" spans="3:4">
      <c r="C5674" s="8"/>
      <c r="D5674" s="8"/>
    </row>
    <row r="5675" spans="3:4">
      <c r="C5675" s="8"/>
      <c r="D5675" s="8"/>
    </row>
    <row r="5676" spans="3:4">
      <c r="C5676" s="8"/>
      <c r="D5676" s="8"/>
    </row>
    <row r="5677" spans="3:4">
      <c r="C5677" s="8"/>
      <c r="D5677" s="8"/>
    </row>
    <row r="5678" spans="3:4">
      <c r="C5678" s="8"/>
      <c r="D5678" s="8"/>
    </row>
    <row r="5679" spans="3:4">
      <c r="C5679" s="8"/>
      <c r="D5679" s="8"/>
    </row>
    <row r="5680" spans="3:4">
      <c r="C5680" s="8"/>
      <c r="D5680" s="8"/>
    </row>
    <row r="5681" spans="3:4">
      <c r="C5681" s="8"/>
      <c r="D5681" s="8"/>
    </row>
    <row r="5682" spans="3:4">
      <c r="C5682" s="8"/>
      <c r="D5682" s="8"/>
    </row>
    <row r="5683" spans="3:4">
      <c r="C5683" s="8"/>
      <c r="D5683" s="8"/>
    </row>
    <row r="5684" spans="3:4">
      <c r="C5684" s="8"/>
      <c r="D5684" s="8"/>
    </row>
    <row r="5685" spans="3:4">
      <c r="C5685" s="8"/>
      <c r="D5685" s="8"/>
    </row>
    <row r="5686" spans="3:4">
      <c r="C5686" s="8"/>
      <c r="D5686" s="8"/>
    </row>
    <row r="5687" spans="3:4">
      <c r="C5687" s="8"/>
      <c r="D5687" s="8"/>
    </row>
    <row r="5688" spans="3:4">
      <c r="C5688" s="8"/>
      <c r="D5688" s="8"/>
    </row>
    <row r="5689" spans="3:4">
      <c r="C5689" s="8"/>
      <c r="D5689" s="8"/>
    </row>
    <row r="5690" spans="3:4">
      <c r="C5690" s="8"/>
      <c r="D5690" s="8"/>
    </row>
    <row r="5691" spans="3:4">
      <c r="C5691" s="8"/>
      <c r="D5691" s="8"/>
    </row>
    <row r="5692" spans="3:4">
      <c r="C5692" s="8"/>
      <c r="D5692" s="8"/>
    </row>
    <row r="5693" spans="3:4">
      <c r="C5693" s="8"/>
      <c r="D5693" s="8"/>
    </row>
    <row r="5694" spans="3:4">
      <c r="C5694" s="8"/>
      <c r="D5694" s="8"/>
    </row>
    <row r="5695" spans="3:4">
      <c r="C5695" s="8"/>
      <c r="D5695" s="8"/>
    </row>
    <row r="5696" spans="3:4">
      <c r="C5696" s="8"/>
      <c r="D5696" s="8"/>
    </row>
    <row r="5697" spans="3:4">
      <c r="C5697" s="8"/>
      <c r="D5697" s="8"/>
    </row>
    <row r="5698" spans="3:4">
      <c r="C5698" s="8"/>
      <c r="D5698" s="8"/>
    </row>
    <row r="5699" spans="3:4">
      <c r="C5699" s="8"/>
      <c r="D5699" s="8"/>
    </row>
    <row r="5700" spans="3:4">
      <c r="C5700" s="8"/>
      <c r="D5700" s="8"/>
    </row>
    <row r="5701" spans="3:4">
      <c r="C5701" s="8"/>
      <c r="D5701" s="8"/>
    </row>
    <row r="5702" spans="3:4">
      <c r="C5702" s="8"/>
      <c r="D5702" s="8"/>
    </row>
    <row r="5703" spans="3:4">
      <c r="C5703" s="8"/>
      <c r="D5703" s="8"/>
    </row>
    <row r="5704" spans="3:4">
      <c r="C5704" s="8"/>
      <c r="D5704" s="8"/>
    </row>
    <row r="5705" spans="3:4">
      <c r="C5705" s="8"/>
      <c r="D5705" s="8"/>
    </row>
    <row r="5706" spans="3:4">
      <c r="C5706" s="8"/>
      <c r="D5706" s="8"/>
    </row>
    <row r="5707" spans="3:4">
      <c r="C5707" s="8"/>
      <c r="D5707" s="8"/>
    </row>
    <row r="5708" spans="3:4">
      <c r="C5708" s="8"/>
      <c r="D5708" s="8"/>
    </row>
    <row r="5709" spans="3:4">
      <c r="C5709" s="8"/>
      <c r="D5709" s="8"/>
    </row>
    <row r="5710" spans="3:4">
      <c r="C5710" s="8"/>
      <c r="D5710" s="8"/>
    </row>
    <row r="5711" spans="3:4">
      <c r="C5711" s="8"/>
      <c r="D5711" s="8"/>
    </row>
    <row r="5712" spans="3:4">
      <c r="C5712" s="8"/>
      <c r="D5712" s="8"/>
    </row>
    <row r="5713" spans="3:4">
      <c r="C5713" s="8"/>
      <c r="D5713" s="8"/>
    </row>
    <row r="5714" spans="3:4">
      <c r="C5714" s="8"/>
      <c r="D5714" s="8"/>
    </row>
    <row r="5715" spans="3:4">
      <c r="C5715" s="8"/>
      <c r="D5715" s="8"/>
    </row>
    <row r="5716" spans="3:4">
      <c r="C5716" s="8"/>
      <c r="D5716" s="8"/>
    </row>
    <row r="5717" spans="3:4">
      <c r="C5717" s="8"/>
      <c r="D5717" s="8"/>
    </row>
    <row r="5718" spans="3:4">
      <c r="C5718" s="8"/>
      <c r="D5718" s="8"/>
    </row>
    <row r="5719" spans="3:4">
      <c r="C5719" s="8"/>
      <c r="D5719" s="8"/>
    </row>
    <row r="5720" spans="3:4">
      <c r="C5720" s="8"/>
      <c r="D5720" s="8"/>
    </row>
    <row r="5721" spans="3:4">
      <c r="C5721" s="8"/>
      <c r="D5721" s="8"/>
    </row>
    <row r="5722" spans="3:4">
      <c r="C5722" s="8"/>
      <c r="D5722" s="8"/>
    </row>
    <row r="5723" spans="3:4">
      <c r="C5723" s="8"/>
      <c r="D5723" s="8"/>
    </row>
    <row r="5724" spans="3:4">
      <c r="C5724" s="8"/>
      <c r="D5724" s="8"/>
    </row>
    <row r="5725" spans="3:4">
      <c r="C5725" s="8"/>
      <c r="D5725" s="8"/>
    </row>
    <row r="5726" spans="3:4">
      <c r="C5726" s="8"/>
      <c r="D5726" s="8"/>
    </row>
    <row r="5727" spans="3:4">
      <c r="C5727" s="8"/>
      <c r="D5727" s="8"/>
    </row>
    <row r="5728" spans="3:4">
      <c r="C5728" s="8"/>
      <c r="D5728" s="8"/>
    </row>
    <row r="5729" spans="3:4">
      <c r="C5729" s="8"/>
      <c r="D5729" s="8"/>
    </row>
    <row r="5730" spans="3:4">
      <c r="C5730" s="8"/>
      <c r="D5730" s="8"/>
    </row>
    <row r="5731" spans="3:4">
      <c r="C5731" s="8"/>
      <c r="D5731" s="8"/>
    </row>
    <row r="5732" spans="3:4">
      <c r="C5732" s="8"/>
      <c r="D5732" s="8"/>
    </row>
    <row r="5733" spans="3:4">
      <c r="C5733" s="8"/>
      <c r="D5733" s="8"/>
    </row>
    <row r="5734" spans="3:4">
      <c r="C5734" s="8"/>
      <c r="D5734" s="8"/>
    </row>
    <row r="5735" spans="3:4">
      <c r="C5735" s="8"/>
      <c r="D5735" s="8"/>
    </row>
    <row r="5736" spans="3:4">
      <c r="C5736" s="8"/>
      <c r="D5736" s="8"/>
    </row>
    <row r="5737" spans="3:4">
      <c r="C5737" s="8"/>
      <c r="D5737" s="8"/>
    </row>
    <row r="5738" spans="3:4">
      <c r="C5738" s="8"/>
      <c r="D5738" s="8"/>
    </row>
    <row r="5739" spans="3:4">
      <c r="C5739" s="8"/>
      <c r="D5739" s="8"/>
    </row>
    <row r="5740" spans="3:4">
      <c r="C5740" s="8"/>
      <c r="D5740" s="8"/>
    </row>
    <row r="5741" spans="3:4">
      <c r="C5741" s="8"/>
      <c r="D5741" s="8"/>
    </row>
    <row r="5742" spans="3:4">
      <c r="C5742" s="8"/>
      <c r="D5742" s="8"/>
    </row>
    <row r="5743" spans="3:4">
      <c r="C5743" s="8"/>
      <c r="D5743" s="8"/>
    </row>
    <row r="5744" spans="3:4">
      <c r="C5744" s="8"/>
      <c r="D5744" s="8"/>
    </row>
    <row r="5745" spans="3:4">
      <c r="C5745" s="8"/>
      <c r="D5745" s="8"/>
    </row>
    <row r="5746" spans="3:4">
      <c r="C5746" s="8"/>
      <c r="D5746" s="8"/>
    </row>
    <row r="5747" spans="3:4">
      <c r="C5747" s="8"/>
      <c r="D5747" s="8"/>
    </row>
    <row r="5748" spans="3:4">
      <c r="C5748" s="8"/>
      <c r="D5748" s="8"/>
    </row>
    <row r="5749" spans="3:4">
      <c r="C5749" s="8"/>
      <c r="D5749" s="8"/>
    </row>
    <row r="5750" spans="3:4">
      <c r="C5750" s="8"/>
      <c r="D5750" s="8"/>
    </row>
    <row r="5751" spans="3:4">
      <c r="C5751" s="8"/>
      <c r="D5751" s="8"/>
    </row>
    <row r="5752" spans="3:4">
      <c r="C5752" s="8"/>
      <c r="D5752" s="8"/>
    </row>
    <row r="5753" spans="3:4">
      <c r="C5753" s="8"/>
      <c r="D5753" s="8"/>
    </row>
    <row r="5754" spans="3:4">
      <c r="C5754" s="8"/>
      <c r="D5754" s="8"/>
    </row>
    <row r="5755" spans="3:4">
      <c r="C5755" s="8"/>
      <c r="D5755" s="8"/>
    </row>
    <row r="5756" spans="3:4">
      <c r="C5756" s="8"/>
      <c r="D5756" s="8"/>
    </row>
    <row r="5757" spans="3:4">
      <c r="C5757" s="8"/>
      <c r="D5757" s="8"/>
    </row>
    <row r="5758" spans="3:4">
      <c r="C5758" s="8"/>
      <c r="D5758" s="8"/>
    </row>
    <row r="5759" spans="3:4">
      <c r="C5759" s="8"/>
      <c r="D5759" s="8"/>
    </row>
    <row r="5760" spans="3:4">
      <c r="C5760" s="8"/>
      <c r="D5760" s="8"/>
    </row>
    <row r="5761" spans="3:4">
      <c r="C5761" s="8"/>
      <c r="D5761" s="8"/>
    </row>
    <row r="5762" spans="3:4">
      <c r="C5762" s="8"/>
      <c r="D5762" s="8"/>
    </row>
    <row r="5763" spans="3:4">
      <c r="C5763" s="8"/>
      <c r="D5763" s="8"/>
    </row>
    <row r="5764" spans="3:4">
      <c r="C5764" s="8"/>
      <c r="D5764" s="8"/>
    </row>
    <row r="5765" spans="3:4">
      <c r="C5765" s="8"/>
      <c r="D5765" s="8"/>
    </row>
    <row r="5766" spans="3:4">
      <c r="C5766" s="8"/>
      <c r="D5766" s="8"/>
    </row>
    <row r="5767" spans="3:4">
      <c r="C5767" s="8"/>
      <c r="D5767" s="8"/>
    </row>
    <row r="5768" spans="3:4">
      <c r="C5768" s="8"/>
      <c r="D5768" s="8"/>
    </row>
    <row r="5769" spans="3:4">
      <c r="C5769" s="8"/>
      <c r="D5769" s="8"/>
    </row>
    <row r="5770" spans="3:4">
      <c r="C5770" s="8"/>
      <c r="D5770" s="8"/>
    </row>
    <row r="5771" spans="3:4">
      <c r="C5771" s="8"/>
      <c r="D5771" s="8"/>
    </row>
    <row r="5772" spans="3:4">
      <c r="C5772" s="8"/>
      <c r="D5772" s="8"/>
    </row>
    <row r="5773" spans="3:4">
      <c r="C5773" s="8"/>
      <c r="D5773" s="8"/>
    </row>
    <row r="5774" spans="3:4">
      <c r="C5774" s="8"/>
      <c r="D5774" s="8"/>
    </row>
    <row r="5775" spans="3:4">
      <c r="C5775" s="8"/>
      <c r="D5775" s="8"/>
    </row>
    <row r="5776" spans="3:4">
      <c r="C5776" s="8"/>
      <c r="D5776" s="8"/>
    </row>
    <row r="5777" spans="3:4">
      <c r="C5777" s="8"/>
      <c r="D5777" s="8"/>
    </row>
    <row r="5778" spans="3:4">
      <c r="C5778" s="8"/>
      <c r="D5778" s="8"/>
    </row>
    <row r="5779" spans="3:4">
      <c r="C5779" s="8"/>
      <c r="D5779" s="8"/>
    </row>
    <row r="5780" spans="3:4">
      <c r="C5780" s="8"/>
      <c r="D5780" s="8"/>
    </row>
    <row r="5781" spans="3:4">
      <c r="C5781" s="8"/>
      <c r="D5781" s="8"/>
    </row>
    <row r="5782" spans="3:4">
      <c r="C5782" s="8"/>
      <c r="D5782" s="8"/>
    </row>
    <row r="5783" spans="3:4">
      <c r="C5783" s="8"/>
      <c r="D5783" s="8"/>
    </row>
    <row r="5784" spans="3:4">
      <c r="C5784" s="8"/>
      <c r="D5784" s="8"/>
    </row>
    <row r="5785" spans="3:4">
      <c r="C5785" s="8"/>
      <c r="D5785" s="8"/>
    </row>
    <row r="5786" spans="3:4">
      <c r="C5786" s="8"/>
      <c r="D5786" s="8"/>
    </row>
    <row r="5787" spans="3:4">
      <c r="C5787" s="8"/>
      <c r="D5787" s="8"/>
    </row>
    <row r="5788" spans="3:4">
      <c r="C5788" s="8"/>
      <c r="D5788" s="8"/>
    </row>
    <row r="5789" spans="3:4">
      <c r="C5789" s="8"/>
      <c r="D5789" s="8"/>
    </row>
    <row r="5790" spans="3:4">
      <c r="C5790" s="8"/>
      <c r="D5790" s="8"/>
    </row>
    <row r="5791" spans="3:4">
      <c r="C5791" s="8"/>
      <c r="D5791" s="8"/>
    </row>
    <row r="5792" spans="3:4">
      <c r="C5792" s="8"/>
      <c r="D5792" s="8"/>
    </row>
    <row r="5793" spans="3:4">
      <c r="C5793" s="8"/>
      <c r="D5793" s="8"/>
    </row>
    <row r="5794" spans="3:4">
      <c r="C5794" s="8"/>
      <c r="D5794" s="8"/>
    </row>
    <row r="5795" spans="3:4">
      <c r="C5795" s="8"/>
      <c r="D5795" s="8"/>
    </row>
    <row r="5796" spans="3:4">
      <c r="C5796" s="8"/>
      <c r="D5796" s="8"/>
    </row>
    <row r="5797" spans="3:4">
      <c r="C5797" s="8"/>
      <c r="D5797" s="8"/>
    </row>
    <row r="5798" spans="3:4">
      <c r="C5798" s="8"/>
      <c r="D5798" s="8"/>
    </row>
    <row r="5799" spans="3:4">
      <c r="C5799" s="8"/>
      <c r="D5799" s="8"/>
    </row>
    <row r="5800" spans="3:4">
      <c r="C5800" s="8"/>
      <c r="D5800" s="8"/>
    </row>
    <row r="5801" spans="3:4">
      <c r="C5801" s="8"/>
      <c r="D5801" s="8"/>
    </row>
    <row r="5802" spans="3:4">
      <c r="C5802" s="8"/>
      <c r="D5802" s="8"/>
    </row>
    <row r="5803" spans="3:4">
      <c r="C5803" s="8"/>
      <c r="D5803" s="8"/>
    </row>
    <row r="5804" spans="3:4">
      <c r="C5804" s="8"/>
      <c r="D5804" s="8"/>
    </row>
    <row r="5805" spans="3:4">
      <c r="C5805" s="8"/>
      <c r="D5805" s="8"/>
    </row>
    <row r="5806" spans="3:4">
      <c r="C5806" s="8"/>
      <c r="D5806" s="8"/>
    </row>
    <row r="5807" spans="3:4">
      <c r="C5807" s="8"/>
      <c r="D5807" s="8"/>
    </row>
    <row r="5808" spans="3:4">
      <c r="C5808" s="8"/>
      <c r="D5808" s="8"/>
    </row>
    <row r="5809" spans="3:4">
      <c r="C5809" s="8"/>
      <c r="D5809" s="8"/>
    </row>
    <row r="5810" spans="3:4">
      <c r="C5810" s="8"/>
      <c r="D5810" s="8"/>
    </row>
    <row r="5811" spans="3:4">
      <c r="C5811" s="8"/>
      <c r="D5811" s="8"/>
    </row>
    <row r="5812" spans="3:4">
      <c r="C5812" s="8"/>
      <c r="D5812" s="8"/>
    </row>
    <row r="5813" spans="3:4">
      <c r="C5813" s="8"/>
      <c r="D5813" s="8"/>
    </row>
    <row r="5814" spans="3:4">
      <c r="C5814" s="8"/>
      <c r="D5814" s="8"/>
    </row>
    <row r="5815" spans="3:4">
      <c r="C5815" s="8"/>
      <c r="D5815" s="8"/>
    </row>
    <row r="5816" spans="3:4">
      <c r="C5816" s="8"/>
      <c r="D5816" s="8"/>
    </row>
    <row r="5817" spans="3:4">
      <c r="C5817" s="8"/>
      <c r="D5817" s="8"/>
    </row>
    <row r="5818" spans="3:4">
      <c r="C5818" s="8"/>
      <c r="D5818" s="8"/>
    </row>
    <row r="5819" spans="3:4">
      <c r="C5819" s="8"/>
      <c r="D5819" s="8"/>
    </row>
    <row r="5820" spans="3:4">
      <c r="C5820" s="8"/>
      <c r="D5820" s="8"/>
    </row>
    <row r="5821" spans="3:4">
      <c r="C5821" s="8"/>
      <c r="D5821" s="8"/>
    </row>
    <row r="5822" spans="3:4">
      <c r="C5822" s="8"/>
      <c r="D5822" s="8"/>
    </row>
    <row r="5823" spans="3:4">
      <c r="C5823" s="8"/>
      <c r="D5823" s="8"/>
    </row>
    <row r="5824" spans="3:4">
      <c r="C5824" s="8"/>
      <c r="D5824" s="8"/>
    </row>
    <row r="5825" spans="3:4">
      <c r="C5825" s="8"/>
      <c r="D5825" s="8"/>
    </row>
    <row r="5826" spans="3:4">
      <c r="C5826" s="8"/>
      <c r="D5826" s="8"/>
    </row>
    <row r="5827" spans="3:4">
      <c r="C5827" s="8"/>
      <c r="D5827" s="8"/>
    </row>
    <row r="5828" spans="3:4">
      <c r="C5828" s="8"/>
      <c r="D5828" s="8"/>
    </row>
    <row r="5829" spans="3:4">
      <c r="C5829" s="8"/>
      <c r="D5829" s="8"/>
    </row>
    <row r="5830" spans="3:4">
      <c r="C5830" s="8"/>
      <c r="D5830" s="8"/>
    </row>
    <row r="5831" spans="3:4">
      <c r="C5831" s="8"/>
      <c r="D5831" s="8"/>
    </row>
    <row r="5832" spans="3:4">
      <c r="C5832" s="8"/>
      <c r="D5832" s="8"/>
    </row>
    <row r="5833" spans="3:4">
      <c r="C5833" s="8"/>
      <c r="D5833" s="8"/>
    </row>
    <row r="5834" spans="3:4">
      <c r="C5834" s="8"/>
      <c r="D5834" s="8"/>
    </row>
    <row r="5835" spans="3:4">
      <c r="C5835" s="8"/>
      <c r="D5835" s="8"/>
    </row>
    <row r="5836" spans="3:4">
      <c r="C5836" s="8"/>
      <c r="D5836" s="8"/>
    </row>
    <row r="5837" spans="3:4">
      <c r="C5837" s="8"/>
      <c r="D5837" s="8"/>
    </row>
    <row r="5838" spans="3:4">
      <c r="C5838" s="8"/>
      <c r="D5838" s="8"/>
    </row>
    <row r="5839" spans="3:4">
      <c r="C5839" s="8"/>
      <c r="D5839" s="8"/>
    </row>
    <row r="5840" spans="3:4">
      <c r="C5840" s="8"/>
      <c r="D5840" s="8"/>
    </row>
    <row r="5841" spans="3:4">
      <c r="C5841" s="8"/>
      <c r="D5841" s="8"/>
    </row>
    <row r="5842" spans="3:4">
      <c r="C5842" s="8"/>
      <c r="D5842" s="8"/>
    </row>
    <row r="5843" spans="3:4">
      <c r="C5843" s="8"/>
      <c r="D5843" s="8"/>
    </row>
    <row r="5844" spans="3:4">
      <c r="C5844" s="8"/>
      <c r="D5844" s="8"/>
    </row>
    <row r="5845" spans="3:4">
      <c r="C5845" s="8"/>
      <c r="D5845" s="8"/>
    </row>
    <row r="5846" spans="3:4">
      <c r="C5846" s="8"/>
      <c r="D5846" s="8"/>
    </row>
    <row r="5847" spans="3:4">
      <c r="C5847" s="8"/>
      <c r="D5847" s="8"/>
    </row>
    <row r="5848" spans="3:4">
      <c r="C5848" s="8"/>
      <c r="D5848" s="8"/>
    </row>
    <row r="5849" spans="3:4">
      <c r="C5849" s="8"/>
      <c r="D5849" s="8"/>
    </row>
    <row r="5850" spans="3:4">
      <c r="C5850" s="8"/>
      <c r="D5850" s="8"/>
    </row>
    <row r="5851" spans="3:4">
      <c r="C5851" s="8"/>
      <c r="D5851" s="8"/>
    </row>
    <row r="5852" spans="3:4">
      <c r="C5852" s="8"/>
      <c r="D5852" s="8"/>
    </row>
    <row r="5853" spans="3:4">
      <c r="C5853" s="8"/>
      <c r="D5853" s="8"/>
    </row>
    <row r="5854" spans="3:4">
      <c r="C5854" s="8"/>
      <c r="D5854" s="8"/>
    </row>
    <row r="5855" spans="3:4">
      <c r="C5855" s="8"/>
      <c r="D5855" s="8"/>
    </row>
    <row r="5856" spans="3:4">
      <c r="C5856" s="8"/>
      <c r="D5856" s="8"/>
    </row>
    <row r="5857" spans="3:4">
      <c r="C5857" s="8"/>
      <c r="D5857" s="8"/>
    </row>
    <row r="5858" spans="3:4">
      <c r="C5858" s="8"/>
      <c r="D5858" s="8"/>
    </row>
    <row r="5859" spans="3:4">
      <c r="C5859" s="8"/>
      <c r="D5859" s="8"/>
    </row>
    <row r="5860" spans="3:4">
      <c r="C5860" s="8"/>
      <c r="D5860" s="8"/>
    </row>
    <row r="5861" spans="3:4">
      <c r="C5861" s="8"/>
      <c r="D5861" s="8"/>
    </row>
    <row r="5862" spans="3:4">
      <c r="C5862" s="8"/>
      <c r="D5862" s="8"/>
    </row>
    <row r="5863" spans="3:4">
      <c r="C5863" s="8"/>
      <c r="D5863" s="8"/>
    </row>
    <row r="5864" spans="3:4">
      <c r="C5864" s="8"/>
      <c r="D5864" s="8"/>
    </row>
    <row r="5865" spans="3:4">
      <c r="C5865" s="8"/>
      <c r="D5865" s="8"/>
    </row>
    <row r="5866" spans="3:4">
      <c r="C5866" s="8"/>
      <c r="D5866" s="8"/>
    </row>
    <row r="5867" spans="3:4">
      <c r="C5867" s="8"/>
      <c r="D5867" s="8"/>
    </row>
    <row r="5868" spans="3:4">
      <c r="C5868" s="8"/>
      <c r="D5868" s="8"/>
    </row>
    <row r="5869" spans="3:4">
      <c r="C5869" s="8"/>
      <c r="D5869" s="8"/>
    </row>
    <row r="5870" spans="3:4">
      <c r="C5870" s="8"/>
      <c r="D5870" s="8"/>
    </row>
    <row r="5871" spans="3:4">
      <c r="C5871" s="8"/>
      <c r="D5871" s="8"/>
    </row>
    <row r="5872" spans="3:4">
      <c r="C5872" s="8"/>
      <c r="D5872" s="8"/>
    </row>
    <row r="5873" spans="3:4">
      <c r="C5873" s="8"/>
      <c r="D5873" s="8"/>
    </row>
    <row r="5874" spans="3:4">
      <c r="C5874" s="8"/>
      <c r="D5874" s="8"/>
    </row>
    <row r="5875" spans="3:4">
      <c r="C5875" s="8"/>
      <c r="D5875" s="8"/>
    </row>
    <row r="5876" spans="3:4">
      <c r="C5876" s="8"/>
      <c r="D5876" s="8"/>
    </row>
    <row r="5877" spans="3:4">
      <c r="C5877" s="8"/>
      <c r="D5877" s="8"/>
    </row>
    <row r="5878" spans="3:4">
      <c r="C5878" s="8"/>
      <c r="D5878" s="8"/>
    </row>
    <row r="5879" spans="3:4">
      <c r="C5879" s="8"/>
      <c r="D5879" s="8"/>
    </row>
    <row r="5880" spans="3:4">
      <c r="C5880" s="8"/>
      <c r="D5880" s="8"/>
    </row>
    <row r="5881" spans="3:4">
      <c r="C5881" s="8"/>
      <c r="D5881" s="8"/>
    </row>
    <row r="5882" spans="3:4">
      <c r="C5882" s="8"/>
      <c r="D5882" s="8"/>
    </row>
    <row r="5883" spans="3:4">
      <c r="C5883" s="8"/>
      <c r="D5883" s="8"/>
    </row>
    <row r="5884" spans="3:4">
      <c r="C5884" s="8"/>
      <c r="D5884" s="8"/>
    </row>
    <row r="5885" spans="3:4">
      <c r="C5885" s="8"/>
      <c r="D5885" s="8"/>
    </row>
    <row r="5886" spans="3:4">
      <c r="C5886" s="8"/>
      <c r="D5886" s="8"/>
    </row>
    <row r="5887" spans="3:4">
      <c r="C5887" s="8"/>
      <c r="D5887" s="8"/>
    </row>
    <row r="5888" spans="3:4">
      <c r="C5888" s="8"/>
      <c r="D5888" s="8"/>
    </row>
    <row r="5889" spans="3:4">
      <c r="C5889" s="8"/>
      <c r="D5889" s="8"/>
    </row>
    <row r="5890" spans="3:4">
      <c r="C5890" s="8"/>
      <c r="D5890" s="8"/>
    </row>
    <row r="5891" spans="3:4">
      <c r="C5891" s="8"/>
      <c r="D5891" s="8"/>
    </row>
    <row r="5892" spans="3:4">
      <c r="C5892" s="8"/>
      <c r="D5892" s="8"/>
    </row>
    <row r="5893" spans="3:4">
      <c r="C5893" s="8"/>
      <c r="D5893" s="8"/>
    </row>
    <row r="5894" spans="3:4">
      <c r="C5894" s="8"/>
      <c r="D5894" s="8"/>
    </row>
    <row r="5895" spans="3:4">
      <c r="C5895" s="8"/>
      <c r="D5895" s="8"/>
    </row>
    <row r="5896" spans="3:4">
      <c r="C5896" s="8"/>
      <c r="D5896" s="8"/>
    </row>
    <row r="5897" spans="3:4">
      <c r="C5897" s="8"/>
      <c r="D5897" s="8"/>
    </row>
    <row r="5898" spans="3:4">
      <c r="C5898" s="8"/>
      <c r="D5898" s="8"/>
    </row>
    <row r="5899" spans="3:4">
      <c r="C5899" s="8"/>
      <c r="D5899" s="8"/>
    </row>
    <row r="5900" spans="3:4">
      <c r="C5900" s="8"/>
      <c r="D5900" s="8"/>
    </row>
    <row r="5901" spans="3:4">
      <c r="C5901" s="8"/>
      <c r="D5901" s="8"/>
    </row>
    <row r="5902" spans="3:4">
      <c r="C5902" s="8"/>
      <c r="D5902" s="8"/>
    </row>
    <row r="5903" spans="3:4">
      <c r="C5903" s="8"/>
      <c r="D5903" s="8"/>
    </row>
    <row r="5904" spans="3:4">
      <c r="C5904" s="8"/>
      <c r="D5904" s="8"/>
    </row>
    <row r="5905" spans="3:4">
      <c r="C5905" s="8"/>
      <c r="D5905" s="8"/>
    </row>
    <row r="5906" spans="3:4">
      <c r="C5906" s="8"/>
      <c r="D5906" s="8"/>
    </row>
    <row r="5907" spans="3:4">
      <c r="C5907" s="8"/>
      <c r="D5907" s="8"/>
    </row>
    <row r="5908" spans="3:4">
      <c r="C5908" s="8"/>
      <c r="D5908" s="8"/>
    </row>
    <row r="5909" spans="3:4">
      <c r="C5909" s="8"/>
      <c r="D5909" s="8"/>
    </row>
    <row r="5910" spans="3:4">
      <c r="C5910" s="8"/>
      <c r="D5910" s="8"/>
    </row>
    <row r="5911" spans="3:4">
      <c r="C5911" s="8"/>
      <c r="D5911" s="8"/>
    </row>
    <row r="5912" spans="3:4">
      <c r="C5912" s="8"/>
      <c r="D5912" s="8"/>
    </row>
    <row r="5913" spans="3:4">
      <c r="C5913" s="8"/>
      <c r="D5913" s="8"/>
    </row>
    <row r="5914" spans="3:4">
      <c r="C5914" s="8"/>
      <c r="D5914" s="8"/>
    </row>
    <row r="5915" spans="3:4">
      <c r="C5915" s="8"/>
      <c r="D5915" s="8"/>
    </row>
    <row r="5916" spans="3:4">
      <c r="C5916" s="8"/>
      <c r="D5916" s="8"/>
    </row>
    <row r="5917" spans="3:4">
      <c r="C5917" s="8"/>
      <c r="D5917" s="8"/>
    </row>
    <row r="5918" spans="3:4">
      <c r="C5918" s="8"/>
      <c r="D5918" s="8"/>
    </row>
    <row r="5919" spans="3:4">
      <c r="C5919" s="8"/>
      <c r="D5919" s="8"/>
    </row>
    <row r="5920" spans="3:4">
      <c r="C5920" s="8"/>
      <c r="D5920" s="8"/>
    </row>
    <row r="5921" spans="3:4">
      <c r="C5921" s="8"/>
      <c r="D5921" s="8"/>
    </row>
    <row r="5922" spans="3:4">
      <c r="C5922" s="8"/>
      <c r="D5922" s="8"/>
    </row>
    <row r="5923" spans="3:4">
      <c r="C5923" s="8"/>
      <c r="D5923" s="8"/>
    </row>
    <row r="5924" spans="3:4">
      <c r="C5924" s="8"/>
      <c r="D5924" s="8"/>
    </row>
    <row r="5925" spans="3:4">
      <c r="C5925" s="8"/>
      <c r="D5925" s="8"/>
    </row>
    <row r="5926" spans="3:4">
      <c r="C5926" s="8"/>
      <c r="D5926" s="8"/>
    </row>
    <row r="5927" spans="3:4">
      <c r="C5927" s="8"/>
      <c r="D5927" s="8"/>
    </row>
    <row r="5928" spans="3:4">
      <c r="C5928" s="8"/>
      <c r="D5928" s="8"/>
    </row>
    <row r="5929" spans="3:4">
      <c r="C5929" s="8"/>
      <c r="D5929" s="8"/>
    </row>
    <row r="5930" spans="3:4">
      <c r="C5930" s="8"/>
      <c r="D5930" s="8"/>
    </row>
    <row r="5931" spans="3:4">
      <c r="C5931" s="8"/>
      <c r="D5931" s="8"/>
    </row>
    <row r="5932" spans="3:4">
      <c r="C5932" s="8"/>
      <c r="D5932" s="8"/>
    </row>
    <row r="5933" spans="3:4">
      <c r="C5933" s="8"/>
      <c r="D5933" s="8"/>
    </row>
    <row r="5934" spans="3:4">
      <c r="C5934" s="8"/>
      <c r="D5934" s="8"/>
    </row>
    <row r="5935" spans="3:4">
      <c r="C5935" s="8"/>
      <c r="D5935" s="8"/>
    </row>
    <row r="5936" spans="3:4">
      <c r="C5936" s="8"/>
      <c r="D5936" s="8"/>
    </row>
    <row r="5937" spans="3:4">
      <c r="C5937" s="8"/>
      <c r="D5937" s="8"/>
    </row>
    <row r="5938" spans="3:4">
      <c r="C5938" s="8"/>
      <c r="D5938" s="8"/>
    </row>
    <row r="5939" spans="3:4">
      <c r="C5939" s="8"/>
      <c r="D5939" s="8"/>
    </row>
    <row r="5940" spans="3:4">
      <c r="C5940" s="8"/>
      <c r="D5940" s="8"/>
    </row>
    <row r="5941" spans="3:4">
      <c r="C5941" s="8"/>
      <c r="D5941" s="8"/>
    </row>
    <row r="5942" spans="3:4">
      <c r="C5942" s="8"/>
      <c r="D5942" s="8"/>
    </row>
    <row r="5943" spans="3:4">
      <c r="C5943" s="8"/>
      <c r="D5943" s="8"/>
    </row>
    <row r="5944" spans="3:4">
      <c r="C5944" s="8"/>
      <c r="D5944" s="8"/>
    </row>
    <row r="5945" spans="3:4">
      <c r="C5945" s="8"/>
      <c r="D5945" s="8"/>
    </row>
    <row r="5946" spans="3:4">
      <c r="C5946" s="8"/>
      <c r="D5946" s="8"/>
    </row>
    <row r="5947" spans="3:4">
      <c r="C5947" s="8"/>
      <c r="D5947" s="8"/>
    </row>
    <row r="5948" spans="3:4">
      <c r="C5948" s="8"/>
      <c r="D5948" s="8"/>
    </row>
    <row r="5949" spans="3:4">
      <c r="C5949" s="8"/>
      <c r="D5949" s="8"/>
    </row>
    <row r="5950" spans="3:4">
      <c r="C5950" s="8"/>
      <c r="D5950" s="8"/>
    </row>
    <row r="5951" spans="3:4">
      <c r="C5951" s="8"/>
      <c r="D5951" s="8"/>
    </row>
    <row r="5952" spans="3:4">
      <c r="C5952" s="8"/>
      <c r="D5952" s="8"/>
    </row>
    <row r="5953" spans="3:4">
      <c r="C5953" s="8"/>
      <c r="D5953" s="8"/>
    </row>
    <row r="5954" spans="3:4">
      <c r="C5954" s="8"/>
      <c r="D5954" s="8"/>
    </row>
    <row r="5955" spans="3:4">
      <c r="C5955" s="8"/>
      <c r="D5955" s="8"/>
    </row>
    <row r="5956" spans="3:4">
      <c r="C5956" s="8"/>
      <c r="D5956" s="8"/>
    </row>
    <row r="5957" spans="3:4">
      <c r="C5957" s="8"/>
      <c r="D5957" s="8"/>
    </row>
    <row r="5958" spans="3:4">
      <c r="C5958" s="8"/>
      <c r="D5958" s="8"/>
    </row>
    <row r="5959" spans="3:4">
      <c r="C5959" s="8"/>
      <c r="D5959" s="8"/>
    </row>
    <row r="5960" spans="3:4">
      <c r="C5960" s="8"/>
      <c r="D5960" s="8"/>
    </row>
    <row r="5961" spans="3:4">
      <c r="C5961" s="8"/>
      <c r="D5961" s="8"/>
    </row>
    <row r="5962" spans="3:4">
      <c r="C5962" s="8"/>
      <c r="D5962" s="8"/>
    </row>
    <row r="5963" spans="3:4">
      <c r="C5963" s="8"/>
      <c r="D5963" s="8"/>
    </row>
    <row r="5964" spans="3:4">
      <c r="C5964" s="8"/>
      <c r="D5964" s="8"/>
    </row>
    <row r="5965" spans="3:4">
      <c r="C5965" s="8"/>
      <c r="D5965" s="8"/>
    </row>
    <row r="5966" spans="3:4">
      <c r="C5966" s="8"/>
      <c r="D5966" s="8"/>
    </row>
    <row r="5967" spans="3:4">
      <c r="C5967" s="8"/>
      <c r="D5967" s="8"/>
    </row>
    <row r="5968" spans="3:4">
      <c r="C5968" s="8"/>
      <c r="D5968" s="8"/>
    </row>
    <row r="5969" spans="3:4">
      <c r="C5969" s="8"/>
      <c r="D5969" s="8"/>
    </row>
    <row r="5970" spans="3:4">
      <c r="C5970" s="8"/>
      <c r="D5970" s="8"/>
    </row>
    <row r="5971" spans="3:4">
      <c r="C5971" s="8"/>
      <c r="D5971" s="8"/>
    </row>
    <row r="5972" spans="3:4">
      <c r="C5972" s="8"/>
      <c r="D5972" s="8"/>
    </row>
    <row r="5973" spans="3:4">
      <c r="C5973" s="8"/>
      <c r="D5973" s="8"/>
    </row>
    <row r="5974" spans="3:4">
      <c r="C5974" s="8"/>
      <c r="D5974" s="8"/>
    </row>
    <row r="5975" spans="3:4">
      <c r="C5975" s="8"/>
      <c r="D5975" s="8"/>
    </row>
    <row r="5976" spans="3:4">
      <c r="C5976" s="8"/>
      <c r="D5976" s="8"/>
    </row>
    <row r="5977" spans="3:4">
      <c r="C5977" s="8"/>
      <c r="D5977" s="8"/>
    </row>
    <row r="5978" spans="3:4">
      <c r="C5978" s="8"/>
      <c r="D5978" s="8"/>
    </row>
    <row r="5979" spans="3:4">
      <c r="C5979" s="8"/>
      <c r="D5979" s="8"/>
    </row>
    <row r="5980" spans="3:4">
      <c r="C5980" s="8"/>
      <c r="D5980" s="8"/>
    </row>
    <row r="5981" spans="3:4">
      <c r="C5981" s="8"/>
      <c r="D5981" s="8"/>
    </row>
    <row r="5982" spans="3:4">
      <c r="C5982" s="8"/>
      <c r="D5982" s="8"/>
    </row>
    <row r="5983" spans="3:4">
      <c r="C5983" s="8"/>
      <c r="D5983" s="8"/>
    </row>
    <row r="5984" spans="3:4">
      <c r="C5984" s="8"/>
      <c r="D5984" s="8"/>
    </row>
    <row r="5985" spans="3:4">
      <c r="C5985" s="8"/>
      <c r="D5985" s="8"/>
    </row>
    <row r="5986" spans="3:4">
      <c r="C5986" s="8"/>
      <c r="D5986" s="8"/>
    </row>
    <row r="5987" spans="3:4">
      <c r="C5987" s="8"/>
      <c r="D5987" s="8"/>
    </row>
    <row r="5988" spans="3:4">
      <c r="C5988" s="8"/>
      <c r="D5988" s="8"/>
    </row>
    <row r="5989" spans="3:4">
      <c r="C5989" s="8"/>
      <c r="D5989" s="8"/>
    </row>
    <row r="5990" spans="3:4">
      <c r="C5990" s="8"/>
      <c r="D5990" s="8"/>
    </row>
    <row r="5991" spans="3:4">
      <c r="C5991" s="8"/>
      <c r="D5991" s="8"/>
    </row>
    <row r="5992" spans="3:4">
      <c r="C5992" s="8"/>
      <c r="D5992" s="8"/>
    </row>
    <row r="5993" spans="3:4">
      <c r="C5993" s="8"/>
      <c r="D5993" s="8"/>
    </row>
    <row r="5994" spans="3:4">
      <c r="C5994" s="8"/>
      <c r="D5994" s="8"/>
    </row>
    <row r="5995" spans="3:4">
      <c r="C5995" s="8"/>
      <c r="D5995" s="8"/>
    </row>
    <row r="5996" spans="3:4">
      <c r="C5996" s="8"/>
      <c r="D5996" s="8"/>
    </row>
    <row r="5997" spans="3:4">
      <c r="C5997" s="8"/>
      <c r="D5997" s="8"/>
    </row>
    <row r="5998" spans="3:4">
      <c r="C5998" s="8"/>
      <c r="D5998" s="8"/>
    </row>
    <row r="5999" spans="3:4">
      <c r="C5999" s="8"/>
      <c r="D5999" s="8"/>
    </row>
    <row r="6000" spans="3:4">
      <c r="C6000" s="8"/>
      <c r="D6000" s="8"/>
    </row>
    <row r="6001" spans="3:4">
      <c r="C6001" s="8"/>
      <c r="D6001" s="8"/>
    </row>
    <row r="6002" spans="3:4">
      <c r="C6002" s="8"/>
      <c r="D6002" s="8"/>
    </row>
    <row r="6003" spans="3:4">
      <c r="C6003" s="8"/>
      <c r="D6003" s="8"/>
    </row>
    <row r="6004" spans="3:4">
      <c r="C6004" s="8"/>
      <c r="D6004" s="8"/>
    </row>
    <row r="6005" spans="3:4">
      <c r="C6005" s="8"/>
      <c r="D6005" s="8"/>
    </row>
    <row r="6006" spans="3:4">
      <c r="C6006" s="8"/>
      <c r="D6006" s="8"/>
    </row>
    <row r="6007" spans="3:4">
      <c r="C6007" s="8"/>
      <c r="D6007" s="8"/>
    </row>
    <row r="6008" spans="3:4">
      <c r="C6008" s="8"/>
      <c r="D6008" s="8"/>
    </row>
    <row r="6009" spans="3:4">
      <c r="C6009" s="8"/>
      <c r="D6009" s="8"/>
    </row>
    <row r="6010" spans="3:4">
      <c r="C6010" s="8"/>
      <c r="D6010" s="8"/>
    </row>
    <row r="6011" spans="3:4">
      <c r="C6011" s="8"/>
      <c r="D6011" s="8"/>
    </row>
    <row r="6012" spans="3:4">
      <c r="C6012" s="8"/>
      <c r="D6012" s="8"/>
    </row>
    <row r="6013" spans="3:4">
      <c r="C6013" s="8"/>
      <c r="D6013" s="8"/>
    </row>
    <row r="6014" spans="3:4">
      <c r="C6014" s="8"/>
      <c r="D6014" s="8"/>
    </row>
    <row r="6015" spans="3:4">
      <c r="C6015" s="8"/>
      <c r="D6015" s="8"/>
    </row>
    <row r="6016" spans="3:4">
      <c r="C6016" s="8"/>
      <c r="D6016" s="8"/>
    </row>
    <row r="6017" spans="3:4">
      <c r="C6017" s="8"/>
      <c r="D6017" s="8"/>
    </row>
    <row r="6018" spans="3:4">
      <c r="C6018" s="8"/>
      <c r="D6018" s="8"/>
    </row>
    <row r="6019" spans="3:4">
      <c r="C6019" s="8"/>
      <c r="D6019" s="8"/>
    </row>
    <row r="6020" spans="3:4">
      <c r="C6020" s="8"/>
      <c r="D6020" s="8"/>
    </row>
    <row r="6021" spans="3:4">
      <c r="C6021" s="8"/>
      <c r="D6021" s="8"/>
    </row>
    <row r="6022" spans="3:4">
      <c r="C6022" s="8"/>
      <c r="D6022" s="8"/>
    </row>
    <row r="6023" spans="3:4">
      <c r="C6023" s="8"/>
      <c r="D6023" s="8"/>
    </row>
    <row r="6024" spans="3:4">
      <c r="C6024" s="8"/>
      <c r="D6024" s="8"/>
    </row>
    <row r="6025" spans="3:4">
      <c r="C6025" s="8"/>
      <c r="D6025" s="8"/>
    </row>
    <row r="6026" spans="3:4">
      <c r="C6026" s="8"/>
      <c r="D6026" s="8"/>
    </row>
    <row r="6027" spans="3:4">
      <c r="C6027" s="8"/>
      <c r="D6027" s="8"/>
    </row>
    <row r="6028" spans="3:4">
      <c r="C6028" s="8"/>
      <c r="D6028" s="8"/>
    </row>
    <row r="6029" spans="3:4">
      <c r="C6029" s="8"/>
      <c r="D6029" s="8"/>
    </row>
    <row r="6030" spans="3:4">
      <c r="C6030" s="8"/>
      <c r="D6030" s="8"/>
    </row>
    <row r="6031" spans="3:4">
      <c r="C6031" s="8"/>
      <c r="D6031" s="8"/>
    </row>
    <row r="6032" spans="3:4">
      <c r="C6032" s="8"/>
      <c r="D6032" s="8"/>
    </row>
    <row r="6033" spans="3:4">
      <c r="C6033" s="8"/>
      <c r="D6033" s="8"/>
    </row>
    <row r="6034" spans="3:4">
      <c r="C6034" s="8"/>
      <c r="D6034" s="8"/>
    </row>
    <row r="6035" spans="3:4">
      <c r="C6035" s="8"/>
      <c r="D6035" s="8"/>
    </row>
    <row r="6036" spans="3:4">
      <c r="C6036" s="8"/>
      <c r="D6036" s="8"/>
    </row>
    <row r="6037" spans="3:4">
      <c r="C6037" s="8"/>
      <c r="D6037" s="8"/>
    </row>
    <row r="6038" spans="3:4">
      <c r="C6038" s="8"/>
      <c r="D6038" s="8"/>
    </row>
    <row r="6039" spans="3:4">
      <c r="C6039" s="8"/>
      <c r="D6039" s="8"/>
    </row>
    <row r="6040" spans="3:4">
      <c r="C6040" s="8"/>
      <c r="D6040" s="8"/>
    </row>
    <row r="6041" spans="3:4">
      <c r="C6041" s="8"/>
      <c r="D6041" s="8"/>
    </row>
    <row r="6042" spans="3:4">
      <c r="C6042" s="8"/>
      <c r="D6042" s="8"/>
    </row>
    <row r="6043" spans="3:4">
      <c r="C6043" s="8"/>
      <c r="D6043" s="8"/>
    </row>
    <row r="6044" spans="3:4">
      <c r="C6044" s="8"/>
      <c r="D6044" s="8"/>
    </row>
    <row r="6045" spans="3:4">
      <c r="C6045" s="8"/>
      <c r="D6045" s="8"/>
    </row>
    <row r="6046" spans="3:4">
      <c r="C6046" s="8"/>
      <c r="D6046" s="8"/>
    </row>
    <row r="6047" spans="3:4">
      <c r="C6047" s="8"/>
      <c r="D6047" s="8"/>
    </row>
    <row r="6048" spans="3:4">
      <c r="C6048" s="8"/>
      <c r="D6048" s="8"/>
    </row>
    <row r="6049" spans="3:4">
      <c r="C6049" s="8"/>
      <c r="D6049" s="8"/>
    </row>
    <row r="6050" spans="3:4">
      <c r="C6050" s="8"/>
      <c r="D6050" s="8"/>
    </row>
    <row r="6051" spans="3:4">
      <c r="C6051" s="8"/>
      <c r="D6051" s="8"/>
    </row>
    <row r="6052" spans="3:4">
      <c r="C6052" s="8"/>
      <c r="D6052" s="8"/>
    </row>
    <row r="6053" spans="3:4">
      <c r="C6053" s="8"/>
      <c r="D6053" s="8"/>
    </row>
    <row r="6054" spans="3:4">
      <c r="C6054" s="8"/>
      <c r="D6054" s="8"/>
    </row>
    <row r="6055" spans="3:4">
      <c r="C6055" s="8"/>
      <c r="D6055" s="8"/>
    </row>
    <row r="6056" spans="3:4">
      <c r="C6056" s="8"/>
      <c r="D6056" s="8"/>
    </row>
    <row r="6057" spans="3:4">
      <c r="C6057" s="8"/>
      <c r="D6057" s="8"/>
    </row>
    <row r="6058" spans="3:4">
      <c r="C6058" s="8"/>
      <c r="D6058" s="8"/>
    </row>
    <row r="6059" spans="3:4">
      <c r="C6059" s="8"/>
      <c r="D6059" s="8"/>
    </row>
    <row r="6060" spans="3:4">
      <c r="C6060" s="8"/>
      <c r="D6060" s="8"/>
    </row>
    <row r="6061" spans="3:4">
      <c r="C6061" s="8"/>
      <c r="D6061" s="8"/>
    </row>
    <row r="6062" spans="3:4">
      <c r="C6062" s="8"/>
      <c r="D6062" s="8"/>
    </row>
    <row r="6063" spans="3:4">
      <c r="C6063" s="8"/>
      <c r="D6063" s="8"/>
    </row>
    <row r="6064" spans="3:4">
      <c r="C6064" s="8"/>
      <c r="D6064" s="8"/>
    </row>
    <row r="6065" spans="3:4">
      <c r="C6065" s="8"/>
      <c r="D6065" s="8"/>
    </row>
    <row r="6066" spans="3:4">
      <c r="C6066" s="8"/>
      <c r="D6066" s="8"/>
    </row>
    <row r="6067" spans="3:4">
      <c r="C6067" s="8"/>
      <c r="D6067" s="8"/>
    </row>
    <row r="6068" spans="3:4">
      <c r="C6068" s="8"/>
      <c r="D6068" s="8"/>
    </row>
    <row r="6069" spans="3:4">
      <c r="C6069" s="8"/>
      <c r="D6069" s="8"/>
    </row>
    <row r="6070" spans="3:4">
      <c r="C6070" s="8"/>
      <c r="D6070" s="8"/>
    </row>
    <row r="6071" spans="3:4">
      <c r="C6071" s="8"/>
      <c r="D6071" s="8"/>
    </row>
    <row r="6072" spans="3:4">
      <c r="C6072" s="8"/>
      <c r="D6072" s="8"/>
    </row>
    <row r="6073" spans="3:4">
      <c r="C6073" s="8"/>
      <c r="D6073" s="8"/>
    </row>
    <row r="6074" spans="3:4">
      <c r="C6074" s="8"/>
      <c r="D6074" s="8"/>
    </row>
    <row r="6075" spans="3:4">
      <c r="C6075" s="8"/>
      <c r="D6075" s="8"/>
    </row>
    <row r="6076" spans="3:4">
      <c r="C6076" s="8"/>
      <c r="D6076" s="8"/>
    </row>
    <row r="6077" spans="3:4">
      <c r="C6077" s="8"/>
      <c r="D6077" s="8"/>
    </row>
    <row r="6078" spans="3:4">
      <c r="C6078" s="8"/>
      <c r="D6078" s="8"/>
    </row>
    <row r="6079" spans="3:4">
      <c r="C6079" s="8"/>
      <c r="D6079" s="8"/>
    </row>
    <row r="6080" spans="3:4">
      <c r="C6080" s="8"/>
      <c r="D6080" s="8"/>
    </row>
    <row r="6081" spans="3:4">
      <c r="C6081" s="8"/>
      <c r="D6081" s="8"/>
    </row>
    <row r="6082" spans="3:4">
      <c r="C6082" s="8"/>
      <c r="D6082" s="8"/>
    </row>
    <row r="6083" spans="3:4">
      <c r="C6083" s="8"/>
      <c r="D6083" s="8"/>
    </row>
    <row r="6084" spans="3:4">
      <c r="C6084" s="8"/>
      <c r="D6084" s="8"/>
    </row>
    <row r="6085" spans="3:4">
      <c r="C6085" s="8"/>
      <c r="D6085" s="8"/>
    </row>
    <row r="6086" spans="3:4">
      <c r="C6086" s="8"/>
      <c r="D6086" s="8"/>
    </row>
    <row r="6087" spans="3:4">
      <c r="C6087" s="8"/>
      <c r="D6087" s="8"/>
    </row>
    <row r="6088" spans="3:4">
      <c r="C6088" s="8"/>
      <c r="D6088" s="8"/>
    </row>
    <row r="6089" spans="3:4">
      <c r="C6089" s="8"/>
      <c r="D6089" s="8"/>
    </row>
    <row r="6090" spans="3:4">
      <c r="C6090" s="8"/>
      <c r="D6090" s="8"/>
    </row>
    <row r="6091" spans="3:4">
      <c r="C6091" s="8"/>
      <c r="D6091" s="8"/>
    </row>
    <row r="6092" spans="3:4">
      <c r="C6092" s="8"/>
      <c r="D6092" s="8"/>
    </row>
    <row r="6093" spans="3:4">
      <c r="C6093" s="8"/>
      <c r="D6093" s="8"/>
    </row>
    <row r="6094" spans="3:4">
      <c r="C6094" s="8"/>
      <c r="D6094" s="8"/>
    </row>
    <row r="6095" spans="3:4">
      <c r="C6095" s="8"/>
      <c r="D6095" s="8"/>
    </row>
    <row r="6096" spans="3:4">
      <c r="C6096" s="8"/>
      <c r="D6096" s="8"/>
    </row>
    <row r="6097" spans="3:4">
      <c r="C6097" s="8"/>
      <c r="D6097" s="8"/>
    </row>
    <row r="6098" spans="3:4">
      <c r="C6098" s="8"/>
      <c r="D6098" s="8"/>
    </row>
    <row r="6099" spans="3:4">
      <c r="C6099" s="8"/>
      <c r="D6099" s="8"/>
    </row>
    <row r="6100" spans="3:4">
      <c r="C6100" s="8"/>
      <c r="D6100" s="8"/>
    </row>
    <row r="6101" spans="3:4">
      <c r="C6101" s="8"/>
      <c r="D6101" s="8"/>
    </row>
    <row r="6102" spans="3:4">
      <c r="C6102" s="8"/>
      <c r="D6102" s="8"/>
    </row>
    <row r="6103" spans="3:4">
      <c r="C6103" s="8"/>
      <c r="D6103" s="8"/>
    </row>
    <row r="6104" spans="3:4">
      <c r="C6104" s="8"/>
      <c r="D6104" s="8"/>
    </row>
    <row r="6105" spans="3:4">
      <c r="C6105" s="8"/>
      <c r="D6105" s="8"/>
    </row>
    <row r="6106" spans="3:4">
      <c r="C6106" s="8"/>
      <c r="D6106" s="8"/>
    </row>
    <row r="6107" spans="3:4">
      <c r="C6107" s="8"/>
      <c r="D6107" s="8"/>
    </row>
    <row r="6108" spans="3:4">
      <c r="C6108" s="8"/>
      <c r="D6108" s="8"/>
    </row>
    <row r="6109" spans="3:4">
      <c r="C6109" s="8"/>
      <c r="D6109" s="8"/>
    </row>
    <row r="6110" spans="3:4">
      <c r="C6110" s="8"/>
      <c r="D6110" s="8"/>
    </row>
    <row r="6111" spans="3:4">
      <c r="C6111" s="8"/>
      <c r="D6111" s="8"/>
    </row>
    <row r="6112" spans="3:4">
      <c r="C6112" s="8"/>
      <c r="D6112" s="8"/>
    </row>
    <row r="6113" spans="3:4">
      <c r="C6113" s="8"/>
      <c r="D6113" s="8"/>
    </row>
    <row r="6114" spans="3:4">
      <c r="C6114" s="8"/>
      <c r="D6114" s="8"/>
    </row>
    <row r="6115" spans="3:4">
      <c r="C6115" s="8"/>
      <c r="D6115" s="8"/>
    </row>
    <row r="6116" spans="3:4">
      <c r="C6116" s="8"/>
      <c r="D6116" s="8"/>
    </row>
    <row r="6117" spans="3:4">
      <c r="C6117" s="8"/>
      <c r="D6117" s="8"/>
    </row>
    <row r="6118" spans="3:4">
      <c r="C6118" s="8"/>
      <c r="D6118" s="8"/>
    </row>
    <row r="6119" spans="3:4">
      <c r="C6119" s="8"/>
      <c r="D6119" s="8"/>
    </row>
    <row r="6120" spans="3:4">
      <c r="C6120" s="8"/>
      <c r="D6120" s="8"/>
    </row>
    <row r="6121" spans="3:4">
      <c r="C6121" s="8"/>
      <c r="D6121" s="8"/>
    </row>
    <row r="6122" spans="3:4">
      <c r="C6122" s="8"/>
      <c r="D6122" s="8"/>
    </row>
    <row r="6123" spans="3:4">
      <c r="C6123" s="8"/>
      <c r="D6123" s="8"/>
    </row>
    <row r="6124" spans="3:4">
      <c r="C6124" s="8"/>
      <c r="D6124" s="8"/>
    </row>
    <row r="6125" spans="3:4">
      <c r="C6125" s="8"/>
      <c r="D6125" s="8"/>
    </row>
    <row r="6126" spans="3:4">
      <c r="C6126" s="8"/>
      <c r="D6126" s="8"/>
    </row>
    <row r="6127" spans="3:4">
      <c r="C6127" s="8"/>
      <c r="D6127" s="8"/>
    </row>
    <row r="6128" spans="3:4">
      <c r="C6128" s="8"/>
      <c r="D6128" s="8"/>
    </row>
    <row r="6129" spans="3:4">
      <c r="C6129" s="8"/>
      <c r="D6129" s="8"/>
    </row>
    <row r="6130" spans="3:4">
      <c r="C6130" s="8"/>
      <c r="D6130" s="8"/>
    </row>
    <row r="6131" spans="3:4">
      <c r="C6131" s="8"/>
      <c r="D6131" s="8"/>
    </row>
    <row r="6132" spans="3:4">
      <c r="C6132" s="8"/>
      <c r="D6132" s="8"/>
    </row>
    <row r="6133" spans="3:4">
      <c r="C6133" s="8"/>
      <c r="D6133" s="8"/>
    </row>
    <row r="6134" spans="3:4">
      <c r="C6134" s="8"/>
      <c r="D6134" s="8"/>
    </row>
    <row r="6135" spans="3:4">
      <c r="C6135" s="8"/>
      <c r="D6135" s="8"/>
    </row>
    <row r="6136" spans="3:4">
      <c r="C6136" s="8"/>
      <c r="D6136" s="8"/>
    </row>
    <row r="6137" spans="3:4">
      <c r="C6137" s="8"/>
      <c r="D6137" s="8"/>
    </row>
    <row r="6138" spans="3:4">
      <c r="C6138" s="8"/>
      <c r="D6138" s="8"/>
    </row>
    <row r="6139" spans="3:4">
      <c r="C6139" s="8"/>
      <c r="D6139" s="8"/>
    </row>
    <row r="6140" spans="3:4">
      <c r="C6140" s="8"/>
      <c r="D6140" s="8"/>
    </row>
    <row r="6141" spans="3:4">
      <c r="C6141" s="8"/>
      <c r="D6141" s="8"/>
    </row>
    <row r="6142" spans="3:4">
      <c r="C6142" s="8"/>
      <c r="D6142" s="8"/>
    </row>
    <row r="6143" spans="3:4">
      <c r="C6143" s="8"/>
      <c r="D6143" s="8"/>
    </row>
    <row r="6144" spans="3:4">
      <c r="C6144" s="8"/>
      <c r="D6144" s="8"/>
    </row>
    <row r="6145" spans="3:4">
      <c r="C6145" s="8"/>
      <c r="D6145" s="8"/>
    </row>
    <row r="6146" spans="3:4">
      <c r="C6146" s="8"/>
      <c r="D6146" s="8"/>
    </row>
    <row r="6147" spans="3:4">
      <c r="C6147" s="8"/>
      <c r="D6147" s="8"/>
    </row>
    <row r="6148" spans="3:4">
      <c r="C6148" s="8"/>
      <c r="D6148" s="8"/>
    </row>
    <row r="6149" spans="3:4">
      <c r="C6149" s="8"/>
      <c r="D6149" s="8"/>
    </row>
    <row r="6150" spans="3:4">
      <c r="C6150" s="8"/>
      <c r="D6150" s="8"/>
    </row>
    <row r="6151" spans="3:4">
      <c r="C6151" s="8"/>
      <c r="D6151" s="8"/>
    </row>
    <row r="6152" spans="3:4">
      <c r="C6152" s="8"/>
      <c r="D6152" s="8"/>
    </row>
    <row r="6153" spans="3:4">
      <c r="C6153" s="8"/>
      <c r="D6153" s="8"/>
    </row>
    <row r="6154" spans="3:4">
      <c r="C6154" s="8"/>
      <c r="D6154" s="8"/>
    </row>
    <row r="6155" spans="3:4">
      <c r="C6155" s="8"/>
      <c r="D6155" s="8"/>
    </row>
    <row r="6156" spans="3:4">
      <c r="C6156" s="8"/>
      <c r="D6156" s="8"/>
    </row>
    <row r="6157" spans="3:4">
      <c r="C6157" s="8"/>
      <c r="D6157" s="8"/>
    </row>
    <row r="6158" spans="3:4">
      <c r="C6158" s="8"/>
      <c r="D6158" s="8"/>
    </row>
    <row r="6159" spans="3:4">
      <c r="C6159" s="8"/>
      <c r="D6159" s="8"/>
    </row>
    <row r="6160" spans="3:4">
      <c r="C6160" s="8"/>
      <c r="D6160" s="8"/>
    </row>
    <row r="6161" spans="3:4">
      <c r="C6161" s="8"/>
      <c r="D6161" s="8"/>
    </row>
    <row r="6162" spans="3:4">
      <c r="C6162" s="8"/>
      <c r="D6162" s="8"/>
    </row>
    <row r="6163" spans="3:4">
      <c r="C6163" s="8"/>
      <c r="D6163" s="8"/>
    </row>
    <row r="6164" spans="3:4">
      <c r="C6164" s="8"/>
      <c r="D6164" s="8"/>
    </row>
    <row r="6165" spans="3:4">
      <c r="C6165" s="8"/>
      <c r="D6165" s="8"/>
    </row>
    <row r="6166" spans="3:4">
      <c r="C6166" s="8"/>
      <c r="D6166" s="8"/>
    </row>
    <row r="6167" spans="3:4">
      <c r="C6167" s="8"/>
      <c r="D6167" s="8"/>
    </row>
    <row r="6168" spans="3:4">
      <c r="C6168" s="8"/>
      <c r="D6168" s="8"/>
    </row>
    <row r="6169" spans="3:4">
      <c r="C6169" s="8"/>
      <c r="D6169" s="8"/>
    </row>
    <row r="6170" spans="3:4">
      <c r="C6170" s="8"/>
      <c r="D6170" s="8"/>
    </row>
    <row r="6171" spans="3:4">
      <c r="C6171" s="8"/>
      <c r="D6171" s="8"/>
    </row>
    <row r="6172" spans="3:4">
      <c r="C6172" s="8"/>
      <c r="D6172" s="8"/>
    </row>
    <row r="6173" spans="3:4">
      <c r="C6173" s="8"/>
      <c r="D6173" s="8"/>
    </row>
    <row r="6174" spans="3:4">
      <c r="C6174" s="8"/>
      <c r="D6174" s="8"/>
    </row>
    <row r="6175" spans="3:4">
      <c r="C6175" s="8"/>
      <c r="D6175" s="8"/>
    </row>
    <row r="6176" spans="3:4">
      <c r="C6176" s="8"/>
      <c r="D6176" s="8"/>
    </row>
    <row r="6177" spans="3:4">
      <c r="C6177" s="8"/>
      <c r="D6177" s="8"/>
    </row>
    <row r="6178" spans="3:4">
      <c r="C6178" s="8"/>
      <c r="D6178" s="8"/>
    </row>
    <row r="6179" spans="3:4">
      <c r="C6179" s="8"/>
      <c r="D6179" s="8"/>
    </row>
    <row r="6180" spans="3:4">
      <c r="C6180" s="8"/>
      <c r="D6180" s="8"/>
    </row>
    <row r="6181" spans="3:4">
      <c r="C6181" s="8"/>
      <c r="D6181" s="8"/>
    </row>
    <row r="6182" spans="3:4">
      <c r="C6182" s="8"/>
      <c r="D6182" s="8"/>
    </row>
    <row r="6183" spans="3:4">
      <c r="C6183" s="8"/>
      <c r="D6183" s="8"/>
    </row>
    <row r="6184" spans="3:4">
      <c r="C6184" s="8"/>
      <c r="D6184" s="8"/>
    </row>
    <row r="6185" spans="3:4">
      <c r="C6185" s="8"/>
      <c r="D6185" s="8"/>
    </row>
    <row r="6186" spans="3:4">
      <c r="C6186" s="8"/>
      <c r="D6186" s="8"/>
    </row>
    <row r="6187" spans="3:4">
      <c r="C6187" s="8"/>
      <c r="D6187" s="8"/>
    </row>
    <row r="6188" spans="3:4">
      <c r="C6188" s="8"/>
      <c r="D6188" s="8"/>
    </row>
    <row r="6189" spans="3:4">
      <c r="C6189" s="8"/>
      <c r="D6189" s="8"/>
    </row>
    <row r="6190" spans="3:4">
      <c r="C6190" s="8"/>
      <c r="D6190" s="8"/>
    </row>
    <row r="6191" spans="3:4">
      <c r="C6191" s="8"/>
      <c r="D6191" s="8"/>
    </row>
    <row r="6192" spans="3:4">
      <c r="C6192" s="8"/>
      <c r="D6192" s="8"/>
    </row>
    <row r="6193" spans="3:4">
      <c r="C6193" s="8"/>
      <c r="D6193" s="8"/>
    </row>
    <row r="6194" spans="3:4">
      <c r="C6194" s="8"/>
      <c r="D6194" s="8"/>
    </row>
    <row r="6195" spans="3:4">
      <c r="C6195" s="8"/>
      <c r="D6195" s="8"/>
    </row>
    <row r="6196" spans="3:4">
      <c r="C6196" s="8"/>
      <c r="D6196" s="8"/>
    </row>
    <row r="6197" spans="3:4">
      <c r="C6197" s="8"/>
      <c r="D6197" s="8"/>
    </row>
    <row r="6198" spans="3:4">
      <c r="C6198" s="8"/>
      <c r="D6198" s="8"/>
    </row>
    <row r="6199" spans="3:4">
      <c r="C6199" s="8"/>
      <c r="D6199" s="8"/>
    </row>
    <row r="6200" spans="3:4">
      <c r="C6200" s="8"/>
      <c r="D6200" s="8"/>
    </row>
    <row r="6201" spans="3:4">
      <c r="C6201" s="8"/>
      <c r="D6201" s="8"/>
    </row>
    <row r="6202" spans="3:4">
      <c r="C6202" s="8"/>
      <c r="D6202" s="8"/>
    </row>
    <row r="6203" spans="3:4">
      <c r="C6203" s="8"/>
      <c r="D6203" s="8"/>
    </row>
    <row r="6204" spans="3:4">
      <c r="C6204" s="8"/>
      <c r="D6204" s="8"/>
    </row>
    <row r="6205" spans="3:4">
      <c r="C6205" s="8"/>
      <c r="D6205" s="8"/>
    </row>
    <row r="6206" spans="3:4">
      <c r="C6206" s="8"/>
      <c r="D6206" s="8"/>
    </row>
    <row r="6207" spans="3:4">
      <c r="C6207" s="8"/>
      <c r="D6207" s="8"/>
    </row>
    <row r="6208" spans="3:4">
      <c r="C6208" s="8"/>
      <c r="D6208" s="8"/>
    </row>
    <row r="6209" spans="3:4">
      <c r="C6209" s="8"/>
      <c r="D6209" s="8"/>
    </row>
    <row r="6210" spans="3:4">
      <c r="C6210" s="8"/>
      <c r="D6210" s="8"/>
    </row>
    <row r="6211" spans="3:4">
      <c r="C6211" s="8"/>
      <c r="D6211" s="8"/>
    </row>
    <row r="6212" spans="3:4">
      <c r="C6212" s="8"/>
      <c r="D6212" s="8"/>
    </row>
    <row r="6213" spans="3:4">
      <c r="C6213" s="8"/>
      <c r="D6213" s="8"/>
    </row>
    <row r="6214" spans="3:4">
      <c r="C6214" s="8"/>
      <c r="D6214" s="8"/>
    </row>
    <row r="6215" spans="3:4">
      <c r="C6215" s="8"/>
      <c r="D6215" s="8"/>
    </row>
    <row r="6216" spans="3:4">
      <c r="C6216" s="8"/>
      <c r="D6216" s="8"/>
    </row>
    <row r="6217" spans="3:4">
      <c r="C6217" s="8"/>
      <c r="D6217" s="8"/>
    </row>
    <row r="6218" spans="3:4">
      <c r="C6218" s="8"/>
      <c r="D6218" s="8"/>
    </row>
    <row r="6219" spans="3:4">
      <c r="C6219" s="8"/>
      <c r="D6219" s="8"/>
    </row>
    <row r="6220" spans="3:4">
      <c r="C6220" s="8"/>
      <c r="D6220" s="8"/>
    </row>
    <row r="6221" spans="3:4">
      <c r="C6221" s="8"/>
      <c r="D6221" s="8"/>
    </row>
    <row r="6222" spans="3:4">
      <c r="C6222" s="8"/>
      <c r="D6222" s="8"/>
    </row>
    <row r="6223" spans="3:4">
      <c r="C6223" s="8"/>
      <c r="D6223" s="8"/>
    </row>
    <row r="6224" spans="3:4">
      <c r="C6224" s="8"/>
      <c r="D6224" s="8"/>
    </row>
    <row r="6225" spans="3:4">
      <c r="C6225" s="8"/>
      <c r="D6225" s="8"/>
    </row>
    <row r="6226" spans="3:4">
      <c r="C6226" s="8"/>
      <c r="D6226" s="8"/>
    </row>
    <row r="6227" spans="3:4">
      <c r="C6227" s="8"/>
      <c r="D6227" s="8"/>
    </row>
    <row r="6228" spans="3:4">
      <c r="C6228" s="8"/>
      <c r="D6228" s="8"/>
    </row>
    <row r="6229" spans="3:4">
      <c r="C6229" s="8"/>
      <c r="D6229" s="8"/>
    </row>
    <row r="6230" spans="3:4">
      <c r="C6230" s="8"/>
      <c r="D6230" s="8"/>
    </row>
    <row r="6231" spans="3:4">
      <c r="C6231" s="8"/>
      <c r="D6231" s="8"/>
    </row>
    <row r="6232" spans="3:4">
      <c r="C6232" s="8"/>
      <c r="D6232" s="8"/>
    </row>
    <row r="6233" spans="3:4">
      <c r="C6233" s="8"/>
      <c r="D6233" s="8"/>
    </row>
    <row r="6234" spans="3:4">
      <c r="C6234" s="8"/>
      <c r="D6234" s="8"/>
    </row>
    <row r="6235" spans="3:4">
      <c r="C6235" s="8"/>
      <c r="D6235" s="8"/>
    </row>
    <row r="6236" spans="3:4">
      <c r="C6236" s="8"/>
      <c r="D6236" s="8"/>
    </row>
    <row r="6237" spans="3:4">
      <c r="C6237" s="8"/>
      <c r="D6237" s="8"/>
    </row>
    <row r="6238" spans="3:4">
      <c r="C6238" s="8"/>
      <c r="D6238" s="8"/>
    </row>
    <row r="6239" spans="3:4">
      <c r="C6239" s="8"/>
      <c r="D6239" s="8"/>
    </row>
    <row r="6240" spans="3:4">
      <c r="C6240" s="8"/>
      <c r="D6240" s="8"/>
    </row>
    <row r="6241" spans="3:4">
      <c r="C6241" s="8"/>
      <c r="D6241" s="8"/>
    </row>
    <row r="6242" spans="3:4">
      <c r="C6242" s="8"/>
      <c r="D6242" s="8"/>
    </row>
    <row r="6243" spans="3:4">
      <c r="C6243" s="8"/>
      <c r="D6243" s="8"/>
    </row>
    <row r="6244" spans="3:4">
      <c r="C6244" s="8"/>
      <c r="D6244" s="8"/>
    </row>
    <row r="6245" spans="3:4">
      <c r="C6245" s="8"/>
      <c r="D6245" s="8"/>
    </row>
    <row r="6246" spans="3:4">
      <c r="C6246" s="8"/>
      <c r="D6246" s="8"/>
    </row>
    <row r="6247" spans="3:4">
      <c r="C6247" s="8"/>
      <c r="D6247" s="8"/>
    </row>
    <row r="6248" spans="3:4">
      <c r="C6248" s="8"/>
      <c r="D6248" s="8"/>
    </row>
    <row r="6249" spans="3:4">
      <c r="C6249" s="8"/>
      <c r="D6249" s="8"/>
    </row>
    <row r="6250" spans="3:4">
      <c r="C6250" s="8"/>
      <c r="D6250" s="8"/>
    </row>
    <row r="6251" spans="3:4">
      <c r="C6251" s="8"/>
      <c r="D6251" s="8"/>
    </row>
    <row r="6252" spans="3:4">
      <c r="C6252" s="8"/>
      <c r="D6252" s="8"/>
    </row>
    <row r="6253" spans="3:4">
      <c r="C6253" s="8"/>
      <c r="D6253" s="8"/>
    </row>
    <row r="6254" spans="3:4">
      <c r="C6254" s="8"/>
      <c r="D6254" s="8"/>
    </row>
    <row r="6255" spans="3:4">
      <c r="C6255" s="8"/>
      <c r="D6255" s="8"/>
    </row>
    <row r="6256" spans="3:4">
      <c r="C6256" s="8"/>
      <c r="D6256" s="8"/>
    </row>
    <row r="6257" spans="3:4">
      <c r="C6257" s="8"/>
      <c r="D6257" s="8"/>
    </row>
    <row r="6258" spans="3:4">
      <c r="C6258" s="8"/>
      <c r="D6258" s="8"/>
    </row>
    <row r="6259" spans="3:4">
      <c r="C6259" s="8"/>
      <c r="D6259" s="8"/>
    </row>
    <row r="6260" spans="3:4">
      <c r="C6260" s="8"/>
      <c r="D6260" s="8"/>
    </row>
    <row r="6261" spans="3:4">
      <c r="C6261" s="8"/>
      <c r="D6261" s="8"/>
    </row>
    <row r="6262" spans="3:4">
      <c r="C6262" s="8"/>
      <c r="D6262" s="8"/>
    </row>
    <row r="6263" spans="3:4">
      <c r="C6263" s="8"/>
      <c r="D6263" s="8"/>
    </row>
    <row r="6264" spans="3:4">
      <c r="C6264" s="8"/>
      <c r="D6264" s="8"/>
    </row>
    <row r="6265" spans="3:4">
      <c r="C6265" s="8"/>
      <c r="D6265" s="8"/>
    </row>
    <row r="6266" spans="3:4">
      <c r="C6266" s="8"/>
      <c r="D6266" s="8"/>
    </row>
    <row r="6267" spans="3:4">
      <c r="C6267" s="8"/>
      <c r="D6267" s="8"/>
    </row>
    <row r="6268" spans="3:4">
      <c r="C6268" s="8"/>
      <c r="D6268" s="8"/>
    </row>
    <row r="6269" spans="3:4">
      <c r="C6269" s="8"/>
      <c r="D6269" s="8"/>
    </row>
    <row r="6270" spans="3:4">
      <c r="C6270" s="8"/>
      <c r="D6270" s="8"/>
    </row>
    <row r="6271" spans="3:4">
      <c r="C6271" s="8"/>
      <c r="D6271" s="8"/>
    </row>
    <row r="6272" spans="3:4">
      <c r="C6272" s="8"/>
      <c r="D6272" s="8"/>
    </row>
    <row r="6273" spans="3:4">
      <c r="C6273" s="8"/>
      <c r="D6273" s="8"/>
    </row>
    <row r="6274" spans="3:4">
      <c r="C6274" s="8"/>
      <c r="D6274" s="8"/>
    </row>
    <row r="6275" spans="3:4">
      <c r="C6275" s="8"/>
      <c r="D6275" s="8"/>
    </row>
    <row r="6276" spans="3:4">
      <c r="C6276" s="8"/>
      <c r="D6276" s="8"/>
    </row>
    <row r="6277" spans="3:4">
      <c r="C6277" s="8"/>
      <c r="D6277" s="8"/>
    </row>
    <row r="6278" spans="3:4">
      <c r="C6278" s="8"/>
      <c r="D6278" s="8"/>
    </row>
    <row r="6279" spans="3:4">
      <c r="C6279" s="8"/>
      <c r="D6279" s="8"/>
    </row>
    <row r="6280" spans="3:4">
      <c r="C6280" s="8"/>
      <c r="D6280" s="8"/>
    </row>
    <row r="6281" spans="3:4">
      <c r="C6281" s="8"/>
      <c r="D6281" s="8"/>
    </row>
    <row r="6282" spans="3:4">
      <c r="C6282" s="8"/>
      <c r="D6282" s="8"/>
    </row>
    <row r="6283" spans="3:4">
      <c r="C6283" s="8"/>
      <c r="D6283" s="8"/>
    </row>
    <row r="6284" spans="3:4">
      <c r="C6284" s="8"/>
      <c r="D6284" s="8"/>
    </row>
    <row r="6285" spans="3:4">
      <c r="C6285" s="8"/>
      <c r="D6285" s="8"/>
    </row>
    <row r="6286" spans="3:4">
      <c r="C6286" s="8"/>
      <c r="D6286" s="8"/>
    </row>
    <row r="6287" spans="3:4">
      <c r="C6287" s="8"/>
      <c r="D6287" s="8"/>
    </row>
    <row r="6288" spans="3:4">
      <c r="C6288" s="8"/>
      <c r="D6288" s="8"/>
    </row>
    <row r="6289" spans="3:4">
      <c r="C6289" s="8"/>
      <c r="D6289" s="8"/>
    </row>
    <row r="6290" spans="3:4">
      <c r="C6290" s="8"/>
      <c r="D6290" s="8"/>
    </row>
    <row r="6291" spans="3:4">
      <c r="C6291" s="8"/>
      <c r="D6291" s="8"/>
    </row>
    <row r="6292" spans="3:4">
      <c r="C6292" s="8"/>
      <c r="D6292" s="8"/>
    </row>
    <row r="6293" spans="3:4">
      <c r="C6293" s="8"/>
      <c r="D6293" s="8"/>
    </row>
    <row r="6294" spans="3:4">
      <c r="C6294" s="8"/>
      <c r="D6294" s="8"/>
    </row>
    <row r="6295" spans="3:4">
      <c r="C6295" s="8"/>
      <c r="D6295" s="8"/>
    </row>
    <row r="6296" spans="3:4">
      <c r="C6296" s="8"/>
      <c r="D6296" s="8"/>
    </row>
    <row r="6297" spans="3:4">
      <c r="C6297" s="8"/>
      <c r="D6297" s="8"/>
    </row>
    <row r="6298" spans="3:4">
      <c r="C6298" s="8"/>
      <c r="D6298" s="8"/>
    </row>
    <row r="6299" spans="3:4">
      <c r="C6299" s="8"/>
      <c r="D6299" s="8"/>
    </row>
    <row r="6300" spans="3:4">
      <c r="C6300" s="8"/>
      <c r="D6300" s="8"/>
    </row>
    <row r="6301" spans="3:4">
      <c r="C6301" s="8"/>
      <c r="D6301" s="8"/>
    </row>
    <row r="6302" spans="3:4">
      <c r="C6302" s="8"/>
      <c r="D6302" s="8"/>
    </row>
    <row r="6303" spans="3:4">
      <c r="C6303" s="8"/>
      <c r="D6303" s="8"/>
    </row>
    <row r="6304" spans="3:4">
      <c r="C6304" s="8"/>
      <c r="D6304" s="8"/>
    </row>
    <row r="6305" spans="3:4">
      <c r="C6305" s="8"/>
      <c r="D6305" s="8"/>
    </row>
    <row r="6306" spans="3:4">
      <c r="C6306" s="8"/>
      <c r="D6306" s="8"/>
    </row>
    <row r="6307" spans="3:4">
      <c r="C6307" s="8"/>
      <c r="D6307" s="8"/>
    </row>
    <row r="6308" spans="3:4">
      <c r="C6308" s="8"/>
      <c r="D6308" s="8"/>
    </row>
    <row r="6309" spans="3:4">
      <c r="C6309" s="8"/>
      <c r="D6309" s="8"/>
    </row>
    <row r="6310" spans="3:4">
      <c r="C6310" s="8"/>
      <c r="D6310" s="8"/>
    </row>
    <row r="6311" spans="3:4">
      <c r="C6311" s="8"/>
      <c r="D6311" s="8"/>
    </row>
    <row r="6312" spans="3:4">
      <c r="C6312" s="8"/>
      <c r="D6312" s="8"/>
    </row>
    <row r="6313" spans="3:4">
      <c r="C6313" s="8"/>
      <c r="D6313" s="8"/>
    </row>
    <row r="6314" spans="3:4">
      <c r="C6314" s="8"/>
      <c r="D6314" s="8"/>
    </row>
    <row r="6315" spans="3:4">
      <c r="C6315" s="8"/>
      <c r="D6315" s="8"/>
    </row>
    <row r="6316" spans="3:4">
      <c r="C6316" s="8"/>
      <c r="D6316" s="8"/>
    </row>
    <row r="6317" spans="3:4">
      <c r="C6317" s="8"/>
      <c r="D6317" s="8"/>
    </row>
    <row r="6318" spans="3:4">
      <c r="C6318" s="8"/>
      <c r="D6318" s="8"/>
    </row>
    <row r="6319" spans="3:4">
      <c r="C6319" s="8"/>
      <c r="D6319" s="8"/>
    </row>
    <row r="6320" spans="3:4">
      <c r="C6320" s="8"/>
      <c r="D6320" s="8"/>
    </row>
    <row r="6321" spans="3:4">
      <c r="C6321" s="8"/>
      <c r="D6321" s="8"/>
    </row>
    <row r="6322" spans="3:4">
      <c r="C6322" s="8"/>
      <c r="D6322" s="8"/>
    </row>
    <row r="6323" spans="3:4">
      <c r="C6323" s="8"/>
      <c r="D6323" s="8"/>
    </row>
    <row r="6324" spans="3:4">
      <c r="C6324" s="8"/>
      <c r="D6324" s="8"/>
    </row>
    <row r="6325" spans="3:4">
      <c r="C6325" s="8"/>
      <c r="D6325" s="8"/>
    </row>
    <row r="6326" spans="3:4">
      <c r="C6326" s="8"/>
      <c r="D6326" s="8"/>
    </row>
    <row r="6327" spans="3:4">
      <c r="C6327" s="8"/>
      <c r="D6327" s="8"/>
    </row>
    <row r="6328" spans="3:4">
      <c r="C6328" s="8"/>
      <c r="D6328" s="8"/>
    </row>
    <row r="6329" spans="3:4">
      <c r="C6329" s="8"/>
      <c r="D6329" s="8"/>
    </row>
    <row r="6330" spans="3:4">
      <c r="C6330" s="8"/>
      <c r="D6330" s="8"/>
    </row>
    <row r="6331" spans="3:4">
      <c r="C6331" s="8"/>
      <c r="D6331" s="8"/>
    </row>
    <row r="6332" spans="3:4">
      <c r="C6332" s="8"/>
      <c r="D6332" s="8"/>
    </row>
    <row r="6333" spans="3:4">
      <c r="C6333" s="8"/>
      <c r="D6333" s="8"/>
    </row>
    <row r="6334" spans="3:4">
      <c r="C6334" s="8"/>
      <c r="D6334" s="8"/>
    </row>
    <row r="6335" spans="3:4">
      <c r="C6335" s="8"/>
      <c r="D6335" s="8"/>
    </row>
    <row r="6336" spans="3:4">
      <c r="C6336" s="8"/>
      <c r="D6336" s="8"/>
    </row>
    <row r="6337" spans="3:4">
      <c r="C6337" s="8"/>
      <c r="D6337" s="8"/>
    </row>
    <row r="6338" spans="3:4">
      <c r="C6338" s="8"/>
      <c r="D6338" s="8"/>
    </row>
    <row r="6339" spans="3:4">
      <c r="C6339" s="8"/>
      <c r="D6339" s="8"/>
    </row>
    <row r="6340" spans="3:4">
      <c r="C6340" s="8"/>
      <c r="D6340" s="8"/>
    </row>
    <row r="6341" spans="3:4">
      <c r="C6341" s="8"/>
      <c r="D6341" s="8"/>
    </row>
    <row r="6342" spans="3:4">
      <c r="C6342" s="8"/>
      <c r="D6342" s="8"/>
    </row>
    <row r="6343" spans="3:4">
      <c r="C6343" s="8"/>
      <c r="D6343" s="8"/>
    </row>
    <row r="6344" spans="3:4">
      <c r="C6344" s="8"/>
      <c r="D6344" s="8"/>
    </row>
    <row r="6345" spans="3:4">
      <c r="C6345" s="8"/>
      <c r="D6345" s="8"/>
    </row>
    <row r="6346" spans="3:4">
      <c r="C6346" s="8"/>
      <c r="D6346" s="8"/>
    </row>
    <row r="6347" spans="3:4">
      <c r="C6347" s="8"/>
      <c r="D6347" s="8"/>
    </row>
    <row r="6348" spans="3:4">
      <c r="C6348" s="8"/>
      <c r="D6348" s="8"/>
    </row>
    <row r="6349" spans="3:4">
      <c r="C6349" s="8"/>
      <c r="D6349" s="8"/>
    </row>
    <row r="6350" spans="3:4">
      <c r="C6350" s="8"/>
      <c r="D6350" s="8"/>
    </row>
    <row r="6351" spans="3:4">
      <c r="C6351" s="8"/>
      <c r="D6351" s="8"/>
    </row>
    <row r="6352" spans="3:4">
      <c r="C6352" s="8"/>
      <c r="D6352" s="8"/>
    </row>
    <row r="6353" spans="3:4">
      <c r="C6353" s="8"/>
      <c r="D6353" s="8"/>
    </row>
    <row r="6354" spans="3:4">
      <c r="C6354" s="8"/>
      <c r="D6354" s="8"/>
    </row>
    <row r="6355" spans="3:4">
      <c r="C6355" s="8"/>
      <c r="D6355" s="8"/>
    </row>
    <row r="6356" spans="3:4">
      <c r="C6356" s="8"/>
      <c r="D6356" s="8"/>
    </row>
    <row r="6357" spans="3:4">
      <c r="C6357" s="8"/>
      <c r="D6357" s="8"/>
    </row>
    <row r="6358" spans="3:4">
      <c r="C6358" s="8"/>
      <c r="D6358" s="8"/>
    </row>
    <row r="6359" spans="3:4">
      <c r="C6359" s="8"/>
      <c r="D6359" s="8"/>
    </row>
    <row r="6360" spans="3:4">
      <c r="C6360" s="8"/>
      <c r="D6360" s="8"/>
    </row>
    <row r="6361" spans="3:4">
      <c r="C6361" s="8"/>
      <c r="D6361" s="8"/>
    </row>
    <row r="6362" spans="3:4">
      <c r="C6362" s="8"/>
      <c r="D6362" s="8"/>
    </row>
    <row r="6363" spans="3:4">
      <c r="C6363" s="8"/>
      <c r="D6363" s="8"/>
    </row>
    <row r="6364" spans="3:4">
      <c r="C6364" s="8"/>
      <c r="D6364" s="8"/>
    </row>
    <row r="6365" spans="3:4">
      <c r="C6365" s="8"/>
      <c r="D6365" s="8"/>
    </row>
    <row r="6366" spans="3:4">
      <c r="C6366" s="8"/>
      <c r="D6366" s="8"/>
    </row>
    <row r="6367" spans="3:4">
      <c r="C6367" s="8"/>
      <c r="D6367" s="8"/>
    </row>
    <row r="6368" spans="3:4">
      <c r="C6368" s="8"/>
      <c r="D6368" s="8"/>
    </row>
    <row r="6369" spans="3:4">
      <c r="C6369" s="8"/>
      <c r="D6369" s="8"/>
    </row>
    <row r="6370" spans="3:4">
      <c r="C6370" s="8"/>
      <c r="D6370" s="8"/>
    </row>
    <row r="6371" spans="3:4">
      <c r="C6371" s="8"/>
      <c r="D6371" s="8"/>
    </row>
    <row r="6372" spans="3:4">
      <c r="C6372" s="8"/>
      <c r="D6372" s="8"/>
    </row>
    <row r="6373" spans="3:4">
      <c r="C6373" s="8"/>
      <c r="D6373" s="8"/>
    </row>
    <row r="6374" spans="3:4">
      <c r="C6374" s="8"/>
      <c r="D6374" s="8"/>
    </row>
    <row r="6375" spans="3:4">
      <c r="C6375" s="8"/>
      <c r="D6375" s="8"/>
    </row>
    <row r="6376" spans="3:4">
      <c r="C6376" s="8"/>
      <c r="D6376" s="8"/>
    </row>
    <row r="6377" spans="3:4">
      <c r="C6377" s="8"/>
      <c r="D6377" s="8"/>
    </row>
    <row r="6378" spans="3:4">
      <c r="C6378" s="8"/>
      <c r="D6378" s="8"/>
    </row>
    <row r="6379" spans="3:4">
      <c r="C6379" s="8"/>
      <c r="D6379" s="8"/>
    </row>
    <row r="6380" spans="3:4">
      <c r="C6380" s="8"/>
      <c r="D6380" s="8"/>
    </row>
    <row r="6381" spans="3:4">
      <c r="C6381" s="8"/>
      <c r="D6381" s="8"/>
    </row>
    <row r="6382" spans="3:4">
      <c r="C6382" s="8"/>
      <c r="D6382" s="8"/>
    </row>
    <row r="6383" spans="3:4">
      <c r="C6383" s="8"/>
      <c r="D6383" s="8"/>
    </row>
    <row r="6384" spans="3:4">
      <c r="C6384" s="8"/>
      <c r="D6384" s="8"/>
    </row>
    <row r="6385" spans="3:4">
      <c r="C6385" s="8"/>
      <c r="D6385" s="8"/>
    </row>
    <row r="6386" spans="3:4">
      <c r="C6386" s="8"/>
      <c r="D6386" s="8"/>
    </row>
    <row r="6387" spans="3:4">
      <c r="C6387" s="8"/>
      <c r="D6387" s="8"/>
    </row>
    <row r="6388" spans="3:4">
      <c r="C6388" s="8"/>
      <c r="D6388" s="8"/>
    </row>
    <row r="6389" spans="3:4">
      <c r="C6389" s="8"/>
      <c r="D6389" s="8"/>
    </row>
    <row r="6390" spans="3:4">
      <c r="C6390" s="8"/>
      <c r="D6390" s="8"/>
    </row>
    <row r="6391" spans="3:4">
      <c r="C6391" s="8"/>
      <c r="D6391" s="8"/>
    </row>
    <row r="6392" spans="3:4">
      <c r="C6392" s="8"/>
      <c r="D6392" s="8"/>
    </row>
    <row r="6393" spans="3:4">
      <c r="C6393" s="8"/>
      <c r="D6393" s="8"/>
    </row>
    <row r="6394" spans="3:4">
      <c r="C6394" s="8"/>
      <c r="D6394" s="8"/>
    </row>
    <row r="6395" spans="3:4">
      <c r="C6395" s="8"/>
      <c r="D6395" s="8"/>
    </row>
    <row r="6396" spans="3:4">
      <c r="C6396" s="8"/>
      <c r="D6396" s="8"/>
    </row>
    <row r="6397" spans="3:4">
      <c r="C6397" s="8"/>
      <c r="D6397" s="8"/>
    </row>
    <row r="6398" spans="3:4">
      <c r="C6398" s="8"/>
      <c r="D6398" s="8"/>
    </row>
    <row r="6399" spans="3:4">
      <c r="C6399" s="8"/>
      <c r="D6399" s="8"/>
    </row>
    <row r="6400" spans="3:4">
      <c r="C6400" s="8"/>
      <c r="D6400" s="8"/>
    </row>
    <row r="6401" spans="3:4">
      <c r="C6401" s="8"/>
      <c r="D6401" s="8"/>
    </row>
    <row r="6402" spans="3:4">
      <c r="C6402" s="8"/>
      <c r="D6402" s="8"/>
    </row>
    <row r="6403" spans="3:4">
      <c r="C6403" s="8"/>
      <c r="D6403" s="8"/>
    </row>
    <row r="6404" spans="3:4">
      <c r="C6404" s="8"/>
      <c r="D6404" s="8"/>
    </row>
    <row r="6405" spans="3:4">
      <c r="C6405" s="8"/>
      <c r="D6405" s="8"/>
    </row>
    <row r="6406" spans="3:4">
      <c r="C6406" s="8"/>
      <c r="D6406" s="8"/>
    </row>
    <row r="6407" spans="3:4">
      <c r="C6407" s="8"/>
      <c r="D6407" s="8"/>
    </row>
    <row r="6408" spans="3:4">
      <c r="C6408" s="8"/>
      <c r="D6408" s="8"/>
    </row>
    <row r="6409" spans="3:4">
      <c r="C6409" s="8"/>
      <c r="D6409" s="8"/>
    </row>
    <row r="6410" spans="3:4">
      <c r="C6410" s="8"/>
      <c r="D6410" s="8"/>
    </row>
    <row r="6411" spans="3:4">
      <c r="C6411" s="8"/>
      <c r="D6411" s="8"/>
    </row>
    <row r="6412" spans="3:4">
      <c r="C6412" s="8"/>
      <c r="D6412" s="8"/>
    </row>
    <row r="6413" spans="3:4">
      <c r="C6413" s="8"/>
      <c r="D6413" s="8"/>
    </row>
    <row r="6414" spans="3:4">
      <c r="C6414" s="8"/>
      <c r="D6414" s="8"/>
    </row>
    <row r="6415" spans="3:4">
      <c r="C6415" s="8"/>
      <c r="D6415" s="8"/>
    </row>
    <row r="6416" spans="3:4">
      <c r="C6416" s="8"/>
      <c r="D6416" s="8"/>
    </row>
    <row r="6417" spans="3:4">
      <c r="C6417" s="8"/>
      <c r="D6417" s="8"/>
    </row>
    <row r="6418" spans="3:4">
      <c r="C6418" s="8"/>
      <c r="D6418" s="8"/>
    </row>
    <row r="6419" spans="3:4">
      <c r="C6419" s="8"/>
      <c r="D6419" s="8"/>
    </row>
    <row r="6420" spans="3:4">
      <c r="C6420" s="8"/>
      <c r="D6420" s="8"/>
    </row>
    <row r="6421" spans="3:4">
      <c r="C6421" s="8"/>
      <c r="D6421" s="8"/>
    </row>
    <row r="6422" spans="3:4">
      <c r="C6422" s="8"/>
      <c r="D6422" s="8"/>
    </row>
    <row r="6423" spans="3:4">
      <c r="C6423" s="8"/>
      <c r="D6423" s="8"/>
    </row>
    <row r="6424" spans="3:4">
      <c r="C6424" s="8"/>
      <c r="D6424" s="8"/>
    </row>
    <row r="6425" spans="3:4">
      <c r="C6425" s="8"/>
      <c r="D6425" s="8"/>
    </row>
    <row r="6426" spans="3:4">
      <c r="C6426" s="8"/>
      <c r="D6426" s="8"/>
    </row>
    <row r="6427" spans="3:4">
      <c r="C6427" s="8"/>
      <c r="D6427" s="8"/>
    </row>
    <row r="6428" spans="3:4">
      <c r="C6428" s="8"/>
      <c r="D6428" s="8"/>
    </row>
    <row r="6429" spans="3:4">
      <c r="C6429" s="8"/>
      <c r="D6429" s="8"/>
    </row>
    <row r="6430" spans="3:4">
      <c r="C6430" s="8"/>
      <c r="D6430" s="8"/>
    </row>
    <row r="6431" spans="3:4">
      <c r="C6431" s="8"/>
      <c r="D6431" s="8"/>
    </row>
    <row r="6432" spans="3:4">
      <c r="C6432" s="8"/>
      <c r="D6432" s="8"/>
    </row>
    <row r="6433" spans="3:4">
      <c r="C6433" s="8"/>
      <c r="D6433" s="8"/>
    </row>
    <row r="6434" spans="3:4">
      <c r="C6434" s="8"/>
      <c r="D6434" s="8"/>
    </row>
    <row r="6435" spans="3:4">
      <c r="C6435" s="8"/>
      <c r="D6435" s="8"/>
    </row>
    <row r="6436" spans="3:4">
      <c r="C6436" s="8"/>
      <c r="D6436" s="8"/>
    </row>
    <row r="6437" spans="3:4">
      <c r="C6437" s="8"/>
      <c r="D6437" s="8"/>
    </row>
    <row r="6438" spans="3:4">
      <c r="C6438" s="8"/>
      <c r="D6438" s="8"/>
    </row>
    <row r="6439" spans="3:4">
      <c r="C6439" s="8"/>
      <c r="D6439" s="8"/>
    </row>
    <row r="6440" spans="3:4">
      <c r="C6440" s="8"/>
      <c r="D6440" s="8"/>
    </row>
    <row r="6441" spans="3:4">
      <c r="C6441" s="8"/>
      <c r="D6441" s="8"/>
    </row>
    <row r="6442" spans="3:4">
      <c r="C6442" s="8"/>
      <c r="D6442" s="8"/>
    </row>
    <row r="6443" spans="3:4">
      <c r="C6443" s="8"/>
      <c r="D6443" s="8"/>
    </row>
    <row r="6444" spans="3:4">
      <c r="C6444" s="8"/>
      <c r="D6444" s="8"/>
    </row>
    <row r="6445" spans="3:4">
      <c r="C6445" s="8"/>
      <c r="D6445" s="8"/>
    </row>
    <row r="6446" spans="3:4">
      <c r="C6446" s="8"/>
      <c r="D6446" s="8"/>
    </row>
    <row r="6447" spans="3:4">
      <c r="C6447" s="8"/>
      <c r="D6447" s="8"/>
    </row>
    <row r="6448" spans="3:4">
      <c r="C6448" s="8"/>
      <c r="D6448" s="8"/>
    </row>
    <row r="6449" spans="3:4">
      <c r="C6449" s="8"/>
      <c r="D6449" s="8"/>
    </row>
    <row r="6450" spans="3:4">
      <c r="C6450" s="8"/>
      <c r="D6450" s="8"/>
    </row>
    <row r="6451" spans="3:4">
      <c r="C6451" s="8"/>
      <c r="D6451" s="8"/>
    </row>
    <row r="6452" spans="3:4">
      <c r="C6452" s="8"/>
      <c r="D6452" s="8"/>
    </row>
    <row r="6453" spans="3:4">
      <c r="C6453" s="8"/>
      <c r="D6453" s="8"/>
    </row>
    <row r="6454" spans="3:4">
      <c r="C6454" s="8"/>
      <c r="D6454" s="8"/>
    </row>
    <row r="6455" spans="3:4">
      <c r="C6455" s="8"/>
      <c r="D6455" s="8"/>
    </row>
    <row r="6456" spans="3:4">
      <c r="C6456" s="8"/>
      <c r="D6456" s="8"/>
    </row>
    <row r="6457" spans="3:4">
      <c r="C6457" s="8"/>
      <c r="D6457" s="8"/>
    </row>
    <row r="6458" spans="3:4">
      <c r="C6458" s="8"/>
      <c r="D6458" s="8"/>
    </row>
    <row r="6459" spans="3:4">
      <c r="C6459" s="8"/>
      <c r="D6459" s="8"/>
    </row>
    <row r="6460" spans="3:4">
      <c r="C6460" s="8"/>
      <c r="D6460" s="8"/>
    </row>
    <row r="6461" spans="3:4">
      <c r="C6461" s="8"/>
      <c r="D6461" s="8"/>
    </row>
    <row r="6462" spans="3:4">
      <c r="C6462" s="8"/>
      <c r="D6462" s="8"/>
    </row>
    <row r="6463" spans="3:4">
      <c r="C6463" s="8"/>
      <c r="D6463" s="8"/>
    </row>
    <row r="6464" spans="3:4">
      <c r="C6464" s="8"/>
      <c r="D6464" s="8"/>
    </row>
    <row r="6465" spans="3:4">
      <c r="C6465" s="8"/>
      <c r="D6465" s="8"/>
    </row>
    <row r="6466" spans="3:4">
      <c r="C6466" s="8"/>
      <c r="D6466" s="8"/>
    </row>
    <row r="6467" spans="3:4">
      <c r="C6467" s="8"/>
      <c r="D6467" s="8"/>
    </row>
    <row r="6468" spans="3:4">
      <c r="C6468" s="8"/>
      <c r="D6468" s="8"/>
    </row>
    <row r="6469" spans="3:4">
      <c r="C6469" s="8"/>
      <c r="D6469" s="8"/>
    </row>
    <row r="6470" spans="3:4">
      <c r="C6470" s="8"/>
      <c r="D6470" s="8"/>
    </row>
    <row r="6471" spans="3:4">
      <c r="C6471" s="8"/>
      <c r="D6471" s="8"/>
    </row>
    <row r="6472" spans="3:4">
      <c r="C6472" s="8"/>
      <c r="D6472" s="8"/>
    </row>
    <row r="6473" spans="3:4">
      <c r="C6473" s="8"/>
      <c r="D6473" s="8"/>
    </row>
    <row r="6474" spans="3:4">
      <c r="C6474" s="8"/>
      <c r="D6474" s="8"/>
    </row>
    <row r="6475" spans="3:4">
      <c r="C6475" s="8"/>
      <c r="D6475" s="8"/>
    </row>
    <row r="6476" spans="3:4">
      <c r="C6476" s="8"/>
      <c r="D6476" s="8"/>
    </row>
    <row r="6477" spans="3:4">
      <c r="C6477" s="8"/>
      <c r="D6477" s="8"/>
    </row>
    <row r="6478" spans="3:4">
      <c r="C6478" s="8"/>
      <c r="D6478" s="8"/>
    </row>
    <row r="6479" spans="3:4">
      <c r="C6479" s="8"/>
      <c r="D6479" s="8"/>
    </row>
    <row r="6480" spans="3:4">
      <c r="C6480" s="8"/>
      <c r="D6480" s="8"/>
    </row>
    <row r="6481" spans="3:4">
      <c r="C6481" s="8"/>
      <c r="D6481" s="8"/>
    </row>
    <row r="6482" spans="3:4">
      <c r="C6482" s="8"/>
      <c r="D6482" s="8"/>
    </row>
    <row r="6483" spans="3:4">
      <c r="C6483" s="8"/>
      <c r="D6483" s="8"/>
    </row>
    <row r="6484" spans="3:4">
      <c r="C6484" s="8"/>
      <c r="D6484" s="8"/>
    </row>
    <row r="6485" spans="3:4">
      <c r="C6485" s="8"/>
      <c r="D6485" s="8"/>
    </row>
    <row r="6486" spans="3:4">
      <c r="C6486" s="8"/>
      <c r="D6486" s="8"/>
    </row>
    <row r="6487" spans="3:4">
      <c r="C6487" s="8"/>
      <c r="D6487" s="8"/>
    </row>
    <row r="6488" spans="3:4">
      <c r="C6488" s="8"/>
      <c r="D6488" s="8"/>
    </row>
    <row r="6489" spans="3:4">
      <c r="C6489" s="8"/>
      <c r="D6489" s="8"/>
    </row>
    <row r="6490" spans="3:4">
      <c r="C6490" s="8"/>
      <c r="D6490" s="8"/>
    </row>
    <row r="6491" spans="3:4">
      <c r="C6491" s="8"/>
      <c r="D6491" s="8"/>
    </row>
    <row r="6492" spans="3:4">
      <c r="C6492" s="8"/>
      <c r="D6492" s="8"/>
    </row>
    <row r="6493" spans="3:4">
      <c r="C6493" s="8"/>
      <c r="D6493" s="8"/>
    </row>
    <row r="6494" spans="3:4">
      <c r="C6494" s="8"/>
      <c r="D6494" s="8"/>
    </row>
    <row r="6495" spans="3:4">
      <c r="C6495" s="8"/>
      <c r="D6495" s="8"/>
    </row>
    <row r="6496" spans="3:4">
      <c r="C6496" s="8"/>
      <c r="D6496" s="8"/>
    </row>
    <row r="6497" spans="3:4">
      <c r="C6497" s="8"/>
      <c r="D6497" s="8"/>
    </row>
    <row r="6498" spans="3:4">
      <c r="C6498" s="8"/>
      <c r="D6498" s="8"/>
    </row>
    <row r="6499" spans="3:4">
      <c r="C6499" s="8"/>
      <c r="D6499" s="8"/>
    </row>
    <row r="6500" spans="3:4">
      <c r="C6500" s="8"/>
      <c r="D6500" s="8"/>
    </row>
    <row r="6501" spans="3:4">
      <c r="C6501" s="8"/>
      <c r="D6501" s="8"/>
    </row>
    <row r="6502" spans="3:4">
      <c r="C6502" s="8"/>
      <c r="D6502" s="8"/>
    </row>
    <row r="6503" spans="3:4">
      <c r="C6503" s="8"/>
      <c r="D6503" s="8"/>
    </row>
    <row r="6504" spans="3:4">
      <c r="C6504" s="8"/>
      <c r="D6504" s="8"/>
    </row>
    <row r="6505" spans="3:4">
      <c r="C6505" s="8"/>
      <c r="D6505" s="8"/>
    </row>
    <row r="6506" spans="3:4">
      <c r="C6506" s="8"/>
      <c r="D6506" s="8"/>
    </row>
    <row r="6507" spans="3:4">
      <c r="C6507" s="8"/>
      <c r="D6507" s="8"/>
    </row>
    <row r="6508" spans="3:4">
      <c r="C6508" s="8"/>
      <c r="D6508" s="8"/>
    </row>
    <row r="6509" spans="3:4">
      <c r="C6509" s="8"/>
      <c r="D6509" s="8"/>
    </row>
    <row r="6510" spans="3:4">
      <c r="C6510" s="8"/>
      <c r="D6510" s="8"/>
    </row>
    <row r="6511" spans="3:4">
      <c r="C6511" s="8"/>
      <c r="D6511" s="8"/>
    </row>
    <row r="6512" spans="3:4">
      <c r="C6512" s="8"/>
      <c r="D6512" s="8"/>
    </row>
    <row r="6513" spans="3:4">
      <c r="C6513" s="8"/>
      <c r="D6513" s="8"/>
    </row>
    <row r="6514" spans="3:4">
      <c r="C6514" s="8"/>
      <c r="D6514" s="8"/>
    </row>
    <row r="6515" spans="3:4">
      <c r="C6515" s="8"/>
      <c r="D6515" s="8"/>
    </row>
    <row r="6516" spans="3:4">
      <c r="C6516" s="8"/>
      <c r="D6516" s="8"/>
    </row>
    <row r="6517" spans="3:4">
      <c r="C6517" s="8"/>
      <c r="D6517" s="8"/>
    </row>
    <row r="6518" spans="3:4">
      <c r="C6518" s="8"/>
      <c r="D6518" s="8"/>
    </row>
    <row r="6519" spans="3:4">
      <c r="C6519" s="8"/>
      <c r="D6519" s="8"/>
    </row>
    <row r="6520" spans="3:4">
      <c r="C6520" s="8"/>
      <c r="D6520" s="8"/>
    </row>
    <row r="6521" spans="3:4">
      <c r="C6521" s="8"/>
      <c r="D6521" s="8"/>
    </row>
    <row r="6522" spans="3:4">
      <c r="C6522" s="8"/>
      <c r="D6522" s="8"/>
    </row>
    <row r="6523" spans="3:4">
      <c r="C6523" s="8"/>
      <c r="D6523" s="8"/>
    </row>
    <row r="6524" spans="3:4">
      <c r="C6524" s="8"/>
      <c r="D6524" s="8"/>
    </row>
    <row r="6525" spans="3:4">
      <c r="C6525" s="8"/>
      <c r="D6525" s="8"/>
    </row>
    <row r="6526" spans="3:4">
      <c r="C6526" s="8"/>
      <c r="D6526" s="8"/>
    </row>
    <row r="6527" spans="3:4">
      <c r="C6527" s="8"/>
      <c r="D6527" s="8"/>
    </row>
    <row r="6528" spans="3:4">
      <c r="C6528" s="8"/>
      <c r="D6528" s="8"/>
    </row>
    <row r="6529" spans="3:4">
      <c r="C6529" s="8"/>
      <c r="D6529" s="8"/>
    </row>
    <row r="6530" spans="3:4">
      <c r="C6530" s="8"/>
      <c r="D6530" s="8"/>
    </row>
    <row r="6531" spans="3:4">
      <c r="C6531" s="8"/>
      <c r="D6531" s="8"/>
    </row>
    <row r="6532" spans="3:4">
      <c r="C6532" s="8"/>
      <c r="D6532" s="8"/>
    </row>
    <row r="6533" spans="3:4">
      <c r="C6533" s="8"/>
      <c r="D6533" s="8"/>
    </row>
    <row r="6534" spans="3:4">
      <c r="C6534" s="8"/>
      <c r="D6534" s="8"/>
    </row>
    <row r="6535" spans="3:4">
      <c r="C6535" s="8"/>
      <c r="D6535" s="8"/>
    </row>
    <row r="6536" spans="3:4">
      <c r="C6536" s="8"/>
      <c r="D6536" s="8"/>
    </row>
    <row r="6537" spans="3:4">
      <c r="C6537" s="8"/>
      <c r="D6537" s="8"/>
    </row>
    <row r="6538" spans="3:4">
      <c r="C6538" s="8"/>
      <c r="D6538" s="8"/>
    </row>
    <row r="6539" spans="3:4">
      <c r="C6539" s="8"/>
      <c r="D6539" s="8"/>
    </row>
    <row r="6540" spans="3:4">
      <c r="C6540" s="8"/>
      <c r="D6540" s="8"/>
    </row>
    <row r="6541" spans="3:4">
      <c r="C6541" s="8"/>
      <c r="D6541" s="8"/>
    </row>
    <row r="6542" spans="3:4">
      <c r="C6542" s="8"/>
      <c r="D6542" s="8"/>
    </row>
    <row r="6543" spans="3:4">
      <c r="C6543" s="8"/>
      <c r="D6543" s="8"/>
    </row>
    <row r="6544" spans="3:4">
      <c r="C6544" s="8"/>
      <c r="D6544" s="8"/>
    </row>
    <row r="6545" spans="3:4">
      <c r="C6545" s="8"/>
      <c r="D6545" s="8"/>
    </row>
    <row r="6546" spans="3:4">
      <c r="C6546" s="8"/>
      <c r="D6546" s="8"/>
    </row>
    <row r="6547" spans="3:4">
      <c r="C6547" s="8"/>
      <c r="D6547" s="8"/>
    </row>
    <row r="6548" spans="3:4">
      <c r="C6548" s="8"/>
      <c r="D6548" s="8"/>
    </row>
    <row r="6549" spans="3:4">
      <c r="C6549" s="8"/>
      <c r="D6549" s="8"/>
    </row>
    <row r="6550" spans="3:4">
      <c r="C6550" s="8"/>
      <c r="D6550" s="8"/>
    </row>
    <row r="6551" spans="3:4">
      <c r="C6551" s="8"/>
      <c r="D6551" s="8"/>
    </row>
    <row r="6552" spans="3:4">
      <c r="C6552" s="8"/>
      <c r="D6552" s="8"/>
    </row>
    <row r="6553" spans="3:4">
      <c r="C6553" s="8"/>
      <c r="D6553" s="8"/>
    </row>
    <row r="6554" spans="3:4">
      <c r="C6554" s="8"/>
      <c r="D6554" s="8"/>
    </row>
    <row r="6555" spans="3:4">
      <c r="C6555" s="8"/>
      <c r="D6555" s="8"/>
    </row>
    <row r="6556" spans="3:4">
      <c r="C6556" s="8"/>
      <c r="D6556" s="8"/>
    </row>
    <row r="6557" spans="3:4">
      <c r="C6557" s="8"/>
      <c r="D6557" s="8"/>
    </row>
    <row r="6558" spans="3:4">
      <c r="C6558" s="8"/>
      <c r="D6558" s="8"/>
    </row>
    <row r="6559" spans="3:4">
      <c r="C6559" s="8"/>
      <c r="D6559" s="8"/>
    </row>
    <row r="6560" spans="3:4">
      <c r="C6560" s="8"/>
      <c r="D6560" s="8"/>
    </row>
    <row r="6561" spans="3:4">
      <c r="C6561" s="8"/>
      <c r="D6561" s="8"/>
    </row>
    <row r="6562" spans="3:4">
      <c r="C6562" s="8"/>
      <c r="D6562" s="8"/>
    </row>
    <row r="6563" spans="3:4">
      <c r="C6563" s="8"/>
      <c r="D6563" s="8"/>
    </row>
    <row r="6564" spans="3:4">
      <c r="C6564" s="8"/>
      <c r="D6564" s="8"/>
    </row>
    <row r="6565" spans="3:4">
      <c r="C6565" s="8"/>
      <c r="D6565" s="8"/>
    </row>
    <row r="6566" spans="3:4">
      <c r="C6566" s="8"/>
      <c r="D6566" s="8"/>
    </row>
    <row r="6567" spans="3:4">
      <c r="C6567" s="8"/>
      <c r="D6567" s="8"/>
    </row>
    <row r="6568" spans="3:4">
      <c r="C6568" s="8"/>
      <c r="D6568" s="8"/>
    </row>
    <row r="6569" spans="3:4">
      <c r="C6569" s="8"/>
      <c r="D6569" s="8"/>
    </row>
    <row r="6570" spans="3:4">
      <c r="C6570" s="8"/>
      <c r="D6570" s="8"/>
    </row>
    <row r="6571" spans="3:4">
      <c r="C6571" s="8"/>
      <c r="D6571" s="8"/>
    </row>
    <row r="6572" spans="3:4">
      <c r="C6572" s="8"/>
      <c r="D6572" s="8"/>
    </row>
    <row r="6573" spans="3:4">
      <c r="C6573" s="8"/>
      <c r="D6573" s="8"/>
    </row>
    <row r="6574" spans="3:4">
      <c r="C6574" s="8"/>
      <c r="D6574" s="8"/>
    </row>
    <row r="6575" spans="3:4">
      <c r="C6575" s="8"/>
      <c r="D6575" s="8"/>
    </row>
    <row r="6576" spans="3:4">
      <c r="C6576" s="8"/>
      <c r="D6576" s="8"/>
    </row>
    <row r="6577" spans="3:4">
      <c r="C6577" s="8"/>
      <c r="D6577" s="8"/>
    </row>
    <row r="6578" spans="3:4">
      <c r="C6578" s="8"/>
      <c r="D6578" s="8"/>
    </row>
    <row r="6579" spans="3:4">
      <c r="C6579" s="8"/>
      <c r="D6579" s="8"/>
    </row>
    <row r="6580" spans="3:4">
      <c r="C6580" s="8"/>
      <c r="D6580" s="8"/>
    </row>
    <row r="6581" spans="3:4">
      <c r="C6581" s="8"/>
      <c r="D6581" s="8"/>
    </row>
    <row r="6582" spans="3:4">
      <c r="C6582" s="8"/>
      <c r="D6582" s="8"/>
    </row>
    <row r="6583" spans="3:4">
      <c r="C6583" s="8"/>
      <c r="D6583" s="8"/>
    </row>
    <row r="6584" spans="3:4">
      <c r="C6584" s="8"/>
      <c r="D6584" s="8"/>
    </row>
    <row r="6585" spans="3:4">
      <c r="C6585" s="8"/>
      <c r="D6585" s="8"/>
    </row>
    <row r="6586" spans="3:4">
      <c r="C6586" s="8"/>
      <c r="D6586" s="8"/>
    </row>
    <row r="6587" spans="3:4">
      <c r="C6587" s="8"/>
      <c r="D6587" s="8"/>
    </row>
    <row r="6588" spans="3:4">
      <c r="C6588" s="8"/>
      <c r="D6588" s="8"/>
    </row>
    <row r="6589" spans="3:4">
      <c r="C6589" s="8"/>
      <c r="D6589" s="8"/>
    </row>
    <row r="6590" spans="3:4">
      <c r="C6590" s="8"/>
      <c r="D6590" s="8"/>
    </row>
    <row r="6591" spans="3:4">
      <c r="C6591" s="8"/>
      <c r="D6591" s="8"/>
    </row>
    <row r="6592" spans="3:4">
      <c r="C6592" s="8"/>
      <c r="D6592" s="8"/>
    </row>
    <row r="6593" spans="3:4">
      <c r="C6593" s="8"/>
      <c r="D6593" s="8"/>
    </row>
    <row r="6594" spans="3:4">
      <c r="C6594" s="8"/>
      <c r="D6594" s="8"/>
    </row>
    <row r="6595" spans="3:4">
      <c r="C6595" s="8"/>
      <c r="D6595" s="8"/>
    </row>
    <row r="6596" spans="3:4">
      <c r="C6596" s="8"/>
      <c r="D6596" s="8"/>
    </row>
    <row r="6597" spans="3:4">
      <c r="C6597" s="8"/>
      <c r="D6597" s="8"/>
    </row>
    <row r="6598" spans="3:4">
      <c r="C6598" s="8"/>
      <c r="D6598" s="8"/>
    </row>
    <row r="6599" spans="3:4">
      <c r="C6599" s="8"/>
      <c r="D6599" s="8"/>
    </row>
    <row r="6600" spans="3:4">
      <c r="C6600" s="8"/>
      <c r="D6600" s="8"/>
    </row>
    <row r="6601" spans="3:4">
      <c r="C6601" s="8"/>
      <c r="D6601" s="8"/>
    </row>
    <row r="6602" spans="3:4">
      <c r="C6602" s="8"/>
      <c r="D6602" s="8"/>
    </row>
    <row r="6603" spans="3:4">
      <c r="C6603" s="8"/>
      <c r="D6603" s="8"/>
    </row>
    <row r="6604" spans="3:4">
      <c r="C6604" s="8"/>
      <c r="D6604" s="8"/>
    </row>
    <row r="6605" spans="3:4">
      <c r="C6605" s="8"/>
      <c r="D6605" s="8"/>
    </row>
    <row r="6606" spans="3:4">
      <c r="C6606" s="8"/>
      <c r="D6606" s="8"/>
    </row>
    <row r="6607" spans="3:4">
      <c r="C6607" s="8"/>
      <c r="D6607" s="8"/>
    </row>
    <row r="6608" spans="3:4">
      <c r="C6608" s="8"/>
      <c r="D6608" s="8"/>
    </row>
    <row r="6609" spans="3:4">
      <c r="C6609" s="8"/>
      <c r="D6609" s="8"/>
    </row>
    <row r="6610" spans="3:4">
      <c r="C6610" s="8"/>
      <c r="D6610" s="8"/>
    </row>
    <row r="6611" spans="3:4">
      <c r="C6611" s="8"/>
      <c r="D6611" s="8"/>
    </row>
    <row r="6612" spans="3:4">
      <c r="C6612" s="8"/>
      <c r="D6612" s="8"/>
    </row>
    <row r="6613" spans="3:4">
      <c r="C6613" s="8"/>
      <c r="D6613" s="8"/>
    </row>
    <row r="6614" spans="3:4">
      <c r="C6614" s="8"/>
      <c r="D6614" s="8"/>
    </row>
    <row r="6615" spans="3:4">
      <c r="C6615" s="8"/>
      <c r="D6615" s="8"/>
    </row>
    <row r="6616" spans="3:4">
      <c r="C6616" s="8"/>
      <c r="D6616" s="8"/>
    </row>
    <row r="6617" spans="3:4">
      <c r="C6617" s="8"/>
      <c r="D6617" s="8"/>
    </row>
    <row r="6618" spans="3:4">
      <c r="C6618" s="8"/>
      <c r="D6618" s="8"/>
    </row>
    <row r="6619" spans="3:4">
      <c r="C6619" s="8"/>
      <c r="D6619" s="8"/>
    </row>
    <row r="6620" spans="3:4">
      <c r="C6620" s="8"/>
      <c r="D6620" s="8"/>
    </row>
    <row r="6621" spans="3:4">
      <c r="C6621" s="8"/>
      <c r="D6621" s="8"/>
    </row>
    <row r="6622" spans="3:4">
      <c r="C6622" s="8"/>
      <c r="D6622" s="8"/>
    </row>
    <row r="6623" spans="3:4">
      <c r="C6623" s="8"/>
      <c r="D6623" s="8"/>
    </row>
    <row r="6624" spans="3:4">
      <c r="C6624" s="8"/>
      <c r="D6624" s="8"/>
    </row>
    <row r="6625" spans="3:4">
      <c r="C6625" s="8"/>
      <c r="D6625" s="8"/>
    </row>
    <row r="6626" spans="3:4">
      <c r="C6626" s="8"/>
      <c r="D6626" s="8"/>
    </row>
    <row r="6627" spans="3:4">
      <c r="C6627" s="8"/>
      <c r="D6627" s="8"/>
    </row>
    <row r="6628" spans="3:4">
      <c r="C6628" s="8"/>
      <c r="D6628" s="8"/>
    </row>
    <row r="6629" spans="3:4">
      <c r="C6629" s="8"/>
      <c r="D6629" s="8"/>
    </row>
    <row r="6630" spans="3:4">
      <c r="C6630" s="8"/>
      <c r="D6630" s="8"/>
    </row>
    <row r="6631" spans="3:4">
      <c r="C6631" s="8"/>
      <c r="D6631" s="8"/>
    </row>
    <row r="6632" spans="3:4">
      <c r="C6632" s="8"/>
      <c r="D6632" s="8"/>
    </row>
    <row r="6633" spans="3:4">
      <c r="C6633" s="8"/>
      <c r="D6633" s="8"/>
    </row>
    <row r="6634" spans="3:4">
      <c r="C6634" s="8"/>
      <c r="D6634" s="8"/>
    </row>
    <row r="6635" spans="3:4">
      <c r="C6635" s="8"/>
      <c r="D6635" s="8"/>
    </row>
    <row r="6636" spans="3:4">
      <c r="C6636" s="8"/>
      <c r="D6636" s="8"/>
    </row>
    <row r="6637" spans="3:4">
      <c r="C6637" s="8"/>
      <c r="D6637" s="8"/>
    </row>
    <row r="6638" spans="3:4">
      <c r="C6638" s="8"/>
      <c r="D6638" s="8"/>
    </row>
    <row r="6639" spans="3:4">
      <c r="C6639" s="8"/>
      <c r="D6639" s="8"/>
    </row>
    <row r="6640" spans="3:4">
      <c r="C6640" s="8"/>
      <c r="D6640" s="8"/>
    </row>
    <row r="6641" spans="3:4">
      <c r="C6641" s="8"/>
      <c r="D6641" s="8"/>
    </row>
    <row r="6642" spans="3:4">
      <c r="C6642" s="8"/>
      <c r="D6642" s="8"/>
    </row>
    <row r="6643" spans="3:4">
      <c r="C6643" s="8"/>
      <c r="D6643" s="8"/>
    </row>
    <row r="6644" spans="3:4">
      <c r="C6644" s="8"/>
      <c r="D6644" s="8"/>
    </row>
    <row r="6645" spans="3:4">
      <c r="C6645" s="8"/>
      <c r="D6645" s="8"/>
    </row>
    <row r="6646" spans="3:4">
      <c r="C6646" s="8"/>
      <c r="D6646" s="8"/>
    </row>
    <row r="6647" spans="3:4">
      <c r="C6647" s="8"/>
      <c r="D6647" s="8"/>
    </row>
    <row r="6648" spans="3:4">
      <c r="C6648" s="8"/>
      <c r="D6648" s="8"/>
    </row>
    <row r="6649" spans="3:4">
      <c r="C6649" s="8"/>
      <c r="D6649" s="8"/>
    </row>
    <row r="6650" spans="3:4">
      <c r="C6650" s="8"/>
      <c r="D6650" s="8"/>
    </row>
    <row r="6651" spans="3:4">
      <c r="C6651" s="8"/>
      <c r="D6651" s="8"/>
    </row>
    <row r="6652" spans="3:4">
      <c r="C6652" s="8"/>
      <c r="D6652" s="8"/>
    </row>
    <row r="6653" spans="3:4">
      <c r="C6653" s="8"/>
      <c r="D6653" s="8"/>
    </row>
    <row r="6654" spans="3:4">
      <c r="C6654" s="8"/>
      <c r="D6654" s="8"/>
    </row>
    <row r="6655" spans="3:4">
      <c r="C6655" s="8"/>
      <c r="D6655" s="8"/>
    </row>
    <row r="6656" spans="3:4">
      <c r="C6656" s="8"/>
      <c r="D6656" s="8"/>
    </row>
    <row r="6657" spans="3:4">
      <c r="C6657" s="8"/>
      <c r="D6657" s="8"/>
    </row>
    <row r="6658" spans="3:4">
      <c r="C6658" s="8"/>
      <c r="D6658" s="8"/>
    </row>
    <row r="6659" spans="3:4">
      <c r="C6659" s="8"/>
      <c r="D6659" s="8"/>
    </row>
    <row r="6660" spans="3:4">
      <c r="C6660" s="8"/>
      <c r="D6660" s="8"/>
    </row>
    <row r="6661" spans="3:4">
      <c r="C6661" s="8"/>
      <c r="D6661" s="8"/>
    </row>
    <row r="6662" spans="3:4">
      <c r="C6662" s="8"/>
      <c r="D6662" s="8"/>
    </row>
    <row r="6663" spans="3:4">
      <c r="C6663" s="8"/>
      <c r="D6663" s="8"/>
    </row>
    <row r="6664" spans="3:4">
      <c r="C6664" s="8"/>
      <c r="D6664" s="8"/>
    </row>
    <row r="6665" spans="3:4">
      <c r="C6665" s="8"/>
      <c r="D6665" s="8"/>
    </row>
    <row r="6666" spans="3:4">
      <c r="C6666" s="8"/>
      <c r="D6666" s="8"/>
    </row>
    <row r="6667" spans="3:4">
      <c r="C6667" s="8"/>
      <c r="D6667" s="8"/>
    </row>
    <row r="6668" spans="3:4">
      <c r="C6668" s="8"/>
      <c r="D6668" s="8"/>
    </row>
    <row r="6669" spans="3:4">
      <c r="C6669" s="8"/>
      <c r="D6669" s="8"/>
    </row>
    <row r="6670" spans="3:4">
      <c r="C6670" s="8"/>
      <c r="D6670" s="8"/>
    </row>
    <row r="6671" spans="3:4">
      <c r="C6671" s="8"/>
      <c r="D6671" s="8"/>
    </row>
    <row r="6672" spans="3:4">
      <c r="C6672" s="8"/>
      <c r="D6672" s="8"/>
    </row>
    <row r="6673" spans="3:4">
      <c r="C6673" s="8"/>
      <c r="D6673" s="8"/>
    </row>
    <row r="6674" spans="3:4">
      <c r="C6674" s="8"/>
      <c r="D6674" s="8"/>
    </row>
    <row r="6675" spans="3:4">
      <c r="C6675" s="8"/>
      <c r="D6675" s="8"/>
    </row>
    <row r="6676" spans="3:4">
      <c r="C6676" s="8"/>
      <c r="D6676" s="8"/>
    </row>
    <row r="6677" spans="3:4">
      <c r="C6677" s="8"/>
      <c r="D6677" s="8"/>
    </row>
    <row r="6678" spans="3:4">
      <c r="C6678" s="8"/>
      <c r="D6678" s="8"/>
    </row>
    <row r="6679" spans="3:4">
      <c r="C6679" s="8"/>
      <c r="D6679" s="8"/>
    </row>
    <row r="6680" spans="3:4">
      <c r="C6680" s="8"/>
      <c r="D6680" s="8"/>
    </row>
    <row r="6681" spans="3:4">
      <c r="C6681" s="8"/>
      <c r="D6681" s="8"/>
    </row>
    <row r="6682" spans="3:4">
      <c r="C6682" s="8"/>
      <c r="D6682" s="8"/>
    </row>
    <row r="6683" spans="3:4">
      <c r="C6683" s="8"/>
      <c r="D6683" s="8"/>
    </row>
    <row r="6684" spans="3:4">
      <c r="C6684" s="8"/>
      <c r="D6684" s="8"/>
    </row>
    <row r="6685" spans="3:4">
      <c r="C6685" s="8"/>
      <c r="D6685" s="8"/>
    </row>
    <row r="6686" spans="3:4">
      <c r="C6686" s="8"/>
      <c r="D6686" s="8"/>
    </row>
    <row r="6687" spans="3:4">
      <c r="C6687" s="8"/>
      <c r="D6687" s="8"/>
    </row>
    <row r="6688" spans="3:4">
      <c r="C6688" s="8"/>
      <c r="D6688" s="8"/>
    </row>
    <row r="6689" spans="3:4">
      <c r="C6689" s="8"/>
      <c r="D6689" s="8"/>
    </row>
    <row r="6690" spans="3:4">
      <c r="C6690" s="8"/>
      <c r="D6690" s="8"/>
    </row>
    <row r="6691" spans="3:4">
      <c r="C6691" s="8"/>
      <c r="D6691" s="8"/>
    </row>
    <row r="6692" spans="3:4">
      <c r="C6692" s="8"/>
      <c r="D6692" s="8"/>
    </row>
    <row r="6693" spans="3:4">
      <c r="C6693" s="8"/>
      <c r="D6693" s="8"/>
    </row>
    <row r="6694" spans="3:4">
      <c r="C6694" s="8"/>
      <c r="D6694" s="8"/>
    </row>
    <row r="6695" spans="3:4">
      <c r="C6695" s="8"/>
      <c r="D6695" s="8"/>
    </row>
    <row r="6696" spans="3:4">
      <c r="C6696" s="8"/>
      <c r="D6696" s="8"/>
    </row>
    <row r="6697" spans="3:4">
      <c r="C6697" s="8"/>
      <c r="D6697" s="8"/>
    </row>
    <row r="6698" spans="3:4">
      <c r="C6698" s="8"/>
      <c r="D6698" s="8"/>
    </row>
    <row r="6699" spans="3:4">
      <c r="C6699" s="8"/>
      <c r="D6699" s="8"/>
    </row>
    <row r="6700" spans="3:4">
      <c r="C6700" s="8"/>
      <c r="D6700" s="8"/>
    </row>
    <row r="6701" spans="3:4">
      <c r="C6701" s="8"/>
      <c r="D6701" s="8"/>
    </row>
    <row r="6702" spans="3:4">
      <c r="C6702" s="8"/>
      <c r="D6702" s="8"/>
    </row>
    <row r="6703" spans="3:4">
      <c r="C6703" s="8"/>
      <c r="D6703" s="8"/>
    </row>
    <row r="6704" spans="3:4">
      <c r="C6704" s="8"/>
      <c r="D6704" s="8"/>
    </row>
    <row r="6705" spans="3:4">
      <c r="C6705" s="8"/>
      <c r="D6705" s="8"/>
    </row>
    <row r="6706" spans="3:4">
      <c r="C6706" s="8"/>
      <c r="D6706" s="8"/>
    </row>
    <row r="6707" spans="3:4">
      <c r="C6707" s="8"/>
      <c r="D6707" s="8"/>
    </row>
    <row r="6708" spans="3:4">
      <c r="C6708" s="8"/>
      <c r="D6708" s="8"/>
    </row>
    <row r="6709" spans="3:4">
      <c r="C6709" s="8"/>
      <c r="D6709" s="8"/>
    </row>
    <row r="6710" spans="3:4">
      <c r="C6710" s="8"/>
      <c r="D6710" s="8"/>
    </row>
    <row r="6711" spans="3:4">
      <c r="C6711" s="8"/>
      <c r="D6711" s="8"/>
    </row>
    <row r="6712" spans="3:4">
      <c r="C6712" s="8"/>
      <c r="D6712" s="8"/>
    </row>
    <row r="6713" spans="3:4">
      <c r="C6713" s="8"/>
      <c r="D6713" s="8"/>
    </row>
    <row r="6714" spans="3:4">
      <c r="C6714" s="8"/>
      <c r="D6714" s="8"/>
    </row>
    <row r="6715" spans="3:4">
      <c r="C6715" s="8"/>
      <c r="D6715" s="8"/>
    </row>
    <row r="6716" spans="3:4">
      <c r="C6716" s="8"/>
      <c r="D6716" s="8"/>
    </row>
    <row r="6717" spans="3:4">
      <c r="C6717" s="8"/>
      <c r="D6717" s="8"/>
    </row>
    <row r="6718" spans="3:4">
      <c r="C6718" s="8"/>
      <c r="D6718" s="8"/>
    </row>
    <row r="6719" spans="3:4">
      <c r="C6719" s="8"/>
      <c r="D6719" s="8"/>
    </row>
    <row r="6720" spans="3:4">
      <c r="C6720" s="8"/>
      <c r="D6720" s="8"/>
    </row>
    <row r="6721" spans="3:4">
      <c r="C6721" s="8"/>
      <c r="D6721" s="8"/>
    </row>
    <row r="6722" spans="3:4">
      <c r="C6722" s="8"/>
      <c r="D6722" s="8"/>
    </row>
    <row r="6723" spans="3:4">
      <c r="C6723" s="8"/>
      <c r="D6723" s="8"/>
    </row>
    <row r="6724" spans="3:4">
      <c r="C6724" s="8"/>
      <c r="D6724" s="8"/>
    </row>
    <row r="6725" spans="3:4">
      <c r="C6725" s="8"/>
      <c r="D6725" s="8"/>
    </row>
    <row r="6726" spans="3:4">
      <c r="C6726" s="8"/>
      <c r="D6726" s="8"/>
    </row>
    <row r="6727" spans="3:4">
      <c r="C6727" s="8"/>
      <c r="D6727" s="8"/>
    </row>
    <row r="6728" spans="3:4">
      <c r="C6728" s="8"/>
      <c r="D6728" s="8"/>
    </row>
    <row r="6729" spans="3:4">
      <c r="C6729" s="8"/>
      <c r="D6729" s="8"/>
    </row>
    <row r="6730" spans="3:4">
      <c r="C6730" s="8"/>
      <c r="D6730" s="8"/>
    </row>
    <row r="6731" spans="3:4">
      <c r="C6731" s="8"/>
      <c r="D6731" s="8"/>
    </row>
    <row r="6732" spans="3:4">
      <c r="C6732" s="8"/>
      <c r="D6732" s="8"/>
    </row>
    <row r="6733" spans="3:4">
      <c r="C6733" s="8"/>
      <c r="D6733" s="8"/>
    </row>
    <row r="6734" spans="3:4">
      <c r="C6734" s="8"/>
      <c r="D6734" s="8"/>
    </row>
    <row r="6735" spans="3:4">
      <c r="C6735" s="8"/>
      <c r="D6735" s="8"/>
    </row>
    <row r="6736" spans="3:4">
      <c r="C6736" s="8"/>
      <c r="D6736" s="8"/>
    </row>
    <row r="6737" spans="3:4">
      <c r="C6737" s="8"/>
      <c r="D6737" s="8"/>
    </row>
    <row r="6738" spans="3:4">
      <c r="C6738" s="8"/>
      <c r="D6738" s="8"/>
    </row>
    <row r="6739" spans="3:4">
      <c r="C6739" s="8"/>
      <c r="D6739" s="8"/>
    </row>
    <row r="6740" spans="3:4">
      <c r="C6740" s="8"/>
      <c r="D6740" s="8"/>
    </row>
    <row r="6741" spans="3:4">
      <c r="C6741" s="8"/>
      <c r="D6741" s="8"/>
    </row>
    <row r="6742" spans="3:4">
      <c r="C6742" s="8"/>
      <c r="D6742" s="8"/>
    </row>
    <row r="6743" spans="3:4">
      <c r="C6743" s="8"/>
      <c r="D6743" s="8"/>
    </row>
    <row r="6744" spans="3:4">
      <c r="C6744" s="8"/>
      <c r="D6744" s="8"/>
    </row>
    <row r="6745" spans="3:4">
      <c r="C6745" s="8"/>
      <c r="D6745" s="8"/>
    </row>
    <row r="6746" spans="3:4">
      <c r="C6746" s="8"/>
      <c r="D6746" s="8"/>
    </row>
    <row r="6747" spans="3:4">
      <c r="C6747" s="8"/>
      <c r="D6747" s="8"/>
    </row>
    <row r="6748" spans="3:4">
      <c r="C6748" s="8"/>
      <c r="D6748" s="8"/>
    </row>
    <row r="6749" spans="3:4">
      <c r="C6749" s="8"/>
      <c r="D6749" s="8"/>
    </row>
    <row r="6750" spans="3:4">
      <c r="C6750" s="8"/>
      <c r="D6750" s="8"/>
    </row>
    <row r="6751" spans="3:4">
      <c r="C6751" s="8"/>
      <c r="D6751" s="8"/>
    </row>
    <row r="6752" spans="3:4">
      <c r="C6752" s="8"/>
      <c r="D6752" s="8"/>
    </row>
    <row r="6753" spans="3:4">
      <c r="C6753" s="8"/>
      <c r="D6753" s="8"/>
    </row>
    <row r="6754" spans="3:4">
      <c r="C6754" s="8"/>
      <c r="D6754" s="8"/>
    </row>
    <row r="6755" spans="3:4">
      <c r="C6755" s="8"/>
      <c r="D6755" s="8"/>
    </row>
    <row r="6756" spans="3:4">
      <c r="C6756" s="8"/>
      <c r="D6756" s="8"/>
    </row>
    <row r="6757" spans="3:4">
      <c r="C6757" s="8"/>
      <c r="D6757" s="8"/>
    </row>
    <row r="6758" spans="3:4">
      <c r="C6758" s="8"/>
      <c r="D6758" s="8"/>
    </row>
    <row r="6759" spans="3:4">
      <c r="C6759" s="8"/>
      <c r="D6759" s="8"/>
    </row>
    <row r="6760" spans="3:4">
      <c r="C6760" s="8"/>
      <c r="D6760" s="8"/>
    </row>
    <row r="6761" spans="3:4">
      <c r="C6761" s="8"/>
      <c r="D6761" s="8"/>
    </row>
    <row r="6762" spans="3:4">
      <c r="C6762" s="8"/>
      <c r="D6762" s="8"/>
    </row>
    <row r="6763" spans="3:4">
      <c r="C6763" s="8"/>
      <c r="D6763" s="8"/>
    </row>
    <row r="6764" spans="3:4">
      <c r="C6764" s="8"/>
      <c r="D6764" s="8"/>
    </row>
    <row r="6765" spans="3:4">
      <c r="C6765" s="8"/>
      <c r="D6765" s="8"/>
    </row>
    <row r="6766" spans="3:4">
      <c r="C6766" s="8"/>
      <c r="D6766" s="8"/>
    </row>
    <row r="6767" spans="3:4">
      <c r="C6767" s="8"/>
      <c r="D6767" s="8"/>
    </row>
    <row r="6768" spans="3:4">
      <c r="C6768" s="8"/>
      <c r="D6768" s="8"/>
    </row>
    <row r="6769" spans="3:4">
      <c r="C6769" s="8"/>
      <c r="D6769" s="8"/>
    </row>
    <row r="6770" spans="3:4">
      <c r="C6770" s="8"/>
      <c r="D6770" s="8"/>
    </row>
    <row r="6771" spans="3:4">
      <c r="C6771" s="8"/>
      <c r="D6771" s="8"/>
    </row>
    <row r="6772" spans="3:4">
      <c r="C6772" s="8"/>
      <c r="D6772" s="8"/>
    </row>
    <row r="6773" spans="3:4">
      <c r="C6773" s="8"/>
      <c r="D6773" s="8"/>
    </row>
    <row r="6774" spans="3:4">
      <c r="C6774" s="8"/>
      <c r="D6774" s="8"/>
    </row>
    <row r="6775" spans="3:4">
      <c r="C6775" s="8"/>
      <c r="D6775" s="8"/>
    </row>
    <row r="6776" spans="3:4">
      <c r="C6776" s="8"/>
      <c r="D6776" s="8"/>
    </row>
    <row r="6777" spans="3:4">
      <c r="C6777" s="8"/>
      <c r="D6777" s="8"/>
    </row>
    <row r="6778" spans="3:4">
      <c r="C6778" s="8"/>
      <c r="D6778" s="8"/>
    </row>
    <row r="6779" spans="3:4">
      <c r="C6779" s="8"/>
      <c r="D6779" s="8"/>
    </row>
    <row r="6780" spans="3:4">
      <c r="C6780" s="8"/>
      <c r="D6780" s="8"/>
    </row>
    <row r="6781" spans="3:4">
      <c r="C6781" s="8"/>
      <c r="D6781" s="8"/>
    </row>
    <row r="6782" spans="3:4">
      <c r="C6782" s="8"/>
      <c r="D6782" s="8"/>
    </row>
    <row r="6783" spans="3:4">
      <c r="C6783" s="8"/>
      <c r="D6783" s="8"/>
    </row>
    <row r="6784" spans="3:4">
      <c r="C6784" s="8"/>
      <c r="D6784" s="8"/>
    </row>
    <row r="6785" spans="3:4">
      <c r="C6785" s="8"/>
      <c r="D6785" s="8"/>
    </row>
    <row r="6786" spans="3:4">
      <c r="C6786" s="8"/>
      <c r="D6786" s="8"/>
    </row>
    <row r="6787" spans="3:4">
      <c r="C6787" s="8"/>
      <c r="D6787" s="8"/>
    </row>
    <row r="6788" spans="3:4">
      <c r="C6788" s="8"/>
      <c r="D6788" s="8"/>
    </row>
    <row r="6789" spans="3:4">
      <c r="C6789" s="8"/>
      <c r="D6789" s="8"/>
    </row>
    <row r="6790" spans="3:4">
      <c r="C6790" s="8"/>
      <c r="D6790" s="8"/>
    </row>
    <row r="6791" spans="3:4">
      <c r="C6791" s="8"/>
      <c r="D6791" s="8"/>
    </row>
    <row r="6792" spans="3:4">
      <c r="C6792" s="8"/>
      <c r="D6792" s="8"/>
    </row>
    <row r="6793" spans="3:4">
      <c r="C6793" s="8"/>
      <c r="D6793" s="8"/>
    </row>
    <row r="6794" spans="3:4">
      <c r="C6794" s="8"/>
      <c r="D6794" s="8"/>
    </row>
    <row r="6795" spans="3:4">
      <c r="C6795" s="8"/>
      <c r="D6795" s="8"/>
    </row>
    <row r="6796" spans="3:4">
      <c r="C6796" s="8"/>
      <c r="D6796" s="8"/>
    </row>
    <row r="6797" spans="3:4">
      <c r="C6797" s="8"/>
      <c r="D6797" s="8"/>
    </row>
    <row r="6798" spans="3:4">
      <c r="C6798" s="8"/>
      <c r="D6798" s="8"/>
    </row>
    <row r="6799" spans="3:4">
      <c r="C6799" s="8"/>
      <c r="D6799" s="8"/>
    </row>
    <row r="6800" spans="3:4">
      <c r="C6800" s="8"/>
      <c r="D6800" s="8"/>
    </row>
    <row r="6801" spans="3:4">
      <c r="C6801" s="8"/>
      <c r="D6801" s="8"/>
    </row>
    <row r="6802" spans="3:4">
      <c r="C6802" s="8"/>
      <c r="D6802" s="8"/>
    </row>
    <row r="6803" spans="3:4">
      <c r="C6803" s="8"/>
      <c r="D6803" s="8"/>
    </row>
    <row r="6804" spans="3:4">
      <c r="C6804" s="8"/>
      <c r="D6804" s="8"/>
    </row>
    <row r="6805" spans="3:4">
      <c r="C6805" s="8"/>
      <c r="D6805" s="8"/>
    </row>
    <row r="6806" spans="3:4">
      <c r="C6806" s="8"/>
      <c r="D6806" s="8"/>
    </row>
    <row r="6807" spans="3:4">
      <c r="C6807" s="8"/>
      <c r="D6807" s="8"/>
    </row>
    <row r="6808" spans="3:4">
      <c r="C6808" s="8"/>
      <c r="D6808" s="8"/>
    </row>
    <row r="6809" spans="3:4">
      <c r="C6809" s="8"/>
      <c r="D6809" s="8"/>
    </row>
    <row r="6810" spans="3:4">
      <c r="C6810" s="8"/>
      <c r="D6810" s="8"/>
    </row>
    <row r="6811" spans="3:4">
      <c r="C6811" s="8"/>
      <c r="D6811" s="8"/>
    </row>
    <row r="6812" spans="3:4">
      <c r="C6812" s="8"/>
      <c r="D6812" s="8"/>
    </row>
    <row r="6813" spans="3:4">
      <c r="C6813" s="8"/>
      <c r="D6813" s="8"/>
    </row>
    <row r="6814" spans="3:4">
      <c r="C6814" s="8"/>
      <c r="D6814" s="8"/>
    </row>
    <row r="6815" spans="3:4">
      <c r="C6815" s="8"/>
      <c r="D6815" s="8"/>
    </row>
    <row r="6816" spans="3:4">
      <c r="C6816" s="8"/>
      <c r="D6816" s="8"/>
    </row>
    <row r="6817" spans="3:4">
      <c r="C6817" s="8"/>
      <c r="D6817" s="8"/>
    </row>
    <row r="6818" spans="3:4">
      <c r="C6818" s="8"/>
      <c r="D6818" s="8"/>
    </row>
    <row r="6819" spans="3:4">
      <c r="C6819" s="8"/>
      <c r="D6819" s="8"/>
    </row>
    <row r="6820" spans="3:4">
      <c r="C6820" s="8"/>
      <c r="D6820" s="8"/>
    </row>
    <row r="6821" spans="3:4">
      <c r="C6821" s="8"/>
      <c r="D6821" s="8"/>
    </row>
    <row r="6822" spans="3:4">
      <c r="C6822" s="8"/>
      <c r="D6822" s="8"/>
    </row>
    <row r="6823" spans="3:4">
      <c r="C6823" s="8"/>
      <c r="D6823" s="8"/>
    </row>
    <row r="6824" spans="3:4">
      <c r="C6824" s="8"/>
      <c r="D6824" s="8"/>
    </row>
    <row r="6825" spans="3:4">
      <c r="C6825" s="8"/>
      <c r="D6825" s="8"/>
    </row>
    <row r="6826" spans="3:4">
      <c r="C6826" s="8"/>
      <c r="D6826" s="8"/>
    </row>
    <row r="6827" spans="3:4">
      <c r="C6827" s="8"/>
      <c r="D6827" s="8"/>
    </row>
    <row r="6828" spans="3:4">
      <c r="C6828" s="8"/>
      <c r="D6828" s="8"/>
    </row>
    <row r="6829" spans="3:4">
      <c r="C6829" s="8"/>
      <c r="D6829" s="8"/>
    </row>
    <row r="6830" spans="3:4">
      <c r="C6830" s="8"/>
      <c r="D6830" s="8"/>
    </row>
    <row r="6831" spans="3:4">
      <c r="C6831" s="8"/>
      <c r="D6831" s="8"/>
    </row>
    <row r="6832" spans="3:4">
      <c r="C6832" s="8"/>
      <c r="D6832" s="8"/>
    </row>
    <row r="6833" spans="3:4">
      <c r="C6833" s="8"/>
      <c r="D6833" s="8"/>
    </row>
    <row r="6834" spans="3:4">
      <c r="C6834" s="8"/>
      <c r="D6834" s="8"/>
    </row>
    <row r="6835" spans="3:4">
      <c r="C6835" s="8"/>
      <c r="D6835" s="8"/>
    </row>
    <row r="6836" spans="3:4">
      <c r="C6836" s="8"/>
      <c r="D6836" s="8"/>
    </row>
    <row r="6837" spans="3:4">
      <c r="C6837" s="8"/>
      <c r="D6837" s="8"/>
    </row>
    <row r="6838" spans="3:4">
      <c r="C6838" s="8"/>
      <c r="D6838" s="8"/>
    </row>
    <row r="6839" spans="3:4">
      <c r="C6839" s="8"/>
      <c r="D6839" s="8"/>
    </row>
    <row r="6840" spans="3:4">
      <c r="C6840" s="8"/>
      <c r="D6840" s="8"/>
    </row>
    <row r="6841" spans="3:4">
      <c r="C6841" s="8"/>
      <c r="D6841" s="8"/>
    </row>
    <row r="6842" spans="3:4">
      <c r="C6842" s="8"/>
      <c r="D6842" s="8"/>
    </row>
    <row r="6843" spans="3:4">
      <c r="C6843" s="8"/>
      <c r="D6843" s="8"/>
    </row>
    <row r="6844" spans="3:4">
      <c r="C6844" s="8"/>
      <c r="D6844" s="8"/>
    </row>
    <row r="6845" spans="3:4">
      <c r="C6845" s="8"/>
      <c r="D6845" s="8"/>
    </row>
    <row r="6846" spans="3:4">
      <c r="C6846" s="8"/>
      <c r="D6846" s="8"/>
    </row>
    <row r="6847" spans="3:4">
      <c r="C6847" s="8"/>
      <c r="D6847" s="8"/>
    </row>
    <row r="6848" spans="3:4">
      <c r="C6848" s="8"/>
      <c r="D6848" s="8"/>
    </row>
    <row r="6849" spans="3:4">
      <c r="C6849" s="8"/>
      <c r="D6849" s="8"/>
    </row>
    <row r="6850" spans="3:4">
      <c r="C6850" s="8"/>
      <c r="D6850" s="8"/>
    </row>
    <row r="6851" spans="3:4">
      <c r="C6851" s="8"/>
      <c r="D6851" s="8"/>
    </row>
    <row r="6852" spans="3:4">
      <c r="C6852" s="8"/>
      <c r="D6852" s="8"/>
    </row>
    <row r="6853" spans="3:4">
      <c r="C6853" s="8"/>
      <c r="D6853" s="8"/>
    </row>
    <row r="6854" spans="3:4">
      <c r="C6854" s="8"/>
      <c r="D6854" s="8"/>
    </row>
    <row r="6855" spans="3:4">
      <c r="C6855" s="8"/>
      <c r="D6855" s="8"/>
    </row>
    <row r="6856" spans="3:4">
      <c r="C6856" s="8"/>
      <c r="D6856" s="8"/>
    </row>
    <row r="6857" spans="3:4">
      <c r="C6857" s="8"/>
      <c r="D6857" s="8"/>
    </row>
    <row r="6858" spans="3:4">
      <c r="C6858" s="8"/>
      <c r="D6858" s="8"/>
    </row>
    <row r="6859" spans="3:4">
      <c r="C6859" s="8"/>
      <c r="D6859" s="8"/>
    </row>
    <row r="6860" spans="3:4">
      <c r="C6860" s="8"/>
      <c r="D6860" s="8"/>
    </row>
    <row r="6861" spans="3:4">
      <c r="C6861" s="8"/>
      <c r="D6861" s="8"/>
    </row>
    <row r="6862" spans="3:4">
      <c r="C6862" s="8"/>
      <c r="D6862" s="8"/>
    </row>
    <row r="6863" spans="3:4">
      <c r="C6863" s="8"/>
      <c r="D6863" s="8"/>
    </row>
    <row r="6864" spans="3:4">
      <c r="C6864" s="8"/>
      <c r="D6864" s="8"/>
    </row>
    <row r="6865" spans="3:4">
      <c r="C6865" s="8"/>
      <c r="D6865" s="8"/>
    </row>
    <row r="6866" spans="3:4">
      <c r="C6866" s="8"/>
      <c r="D6866" s="8"/>
    </row>
    <row r="6867" spans="3:4">
      <c r="C6867" s="8"/>
      <c r="D6867" s="8"/>
    </row>
    <row r="6868" spans="3:4">
      <c r="C6868" s="8"/>
      <c r="D6868" s="8"/>
    </row>
    <row r="6869" spans="3:4">
      <c r="C6869" s="8"/>
      <c r="D6869" s="8"/>
    </row>
    <row r="6870" spans="3:4">
      <c r="C6870" s="8"/>
      <c r="D6870" s="8"/>
    </row>
    <row r="6871" spans="3:4">
      <c r="C6871" s="8"/>
      <c r="D6871" s="8"/>
    </row>
    <row r="6872" spans="3:4">
      <c r="C6872" s="8"/>
      <c r="D6872" s="8"/>
    </row>
    <row r="6873" spans="3:4">
      <c r="C6873" s="8"/>
      <c r="D6873" s="8"/>
    </row>
    <row r="6874" spans="3:4">
      <c r="C6874" s="8"/>
      <c r="D6874" s="8"/>
    </row>
    <row r="6875" spans="3:4">
      <c r="C6875" s="8"/>
      <c r="D6875" s="8"/>
    </row>
    <row r="6876" spans="3:4">
      <c r="C6876" s="8"/>
      <c r="D6876" s="8"/>
    </row>
    <row r="6877" spans="3:4">
      <c r="C6877" s="8"/>
      <c r="D6877" s="8"/>
    </row>
    <row r="6878" spans="3:4">
      <c r="C6878" s="8"/>
      <c r="D6878" s="8"/>
    </row>
    <row r="6879" spans="3:4">
      <c r="C6879" s="8"/>
      <c r="D6879" s="8"/>
    </row>
    <row r="6880" spans="3:4">
      <c r="C6880" s="8"/>
      <c r="D6880" s="8"/>
    </row>
    <row r="6881" spans="3:4">
      <c r="C6881" s="8"/>
      <c r="D6881" s="8"/>
    </row>
    <row r="6882" spans="3:4">
      <c r="C6882" s="8"/>
      <c r="D6882" s="8"/>
    </row>
    <row r="6883" spans="3:4">
      <c r="C6883" s="8"/>
      <c r="D6883" s="8"/>
    </row>
    <row r="6884" spans="3:4">
      <c r="C6884" s="8"/>
      <c r="D6884" s="8"/>
    </row>
    <row r="6885" spans="3:4">
      <c r="C6885" s="8"/>
      <c r="D6885" s="8"/>
    </row>
    <row r="6886" spans="3:4">
      <c r="C6886" s="8"/>
      <c r="D6886" s="8"/>
    </row>
    <row r="6887" spans="3:4">
      <c r="C6887" s="8"/>
      <c r="D6887" s="8"/>
    </row>
    <row r="6888" spans="3:4">
      <c r="C6888" s="8"/>
      <c r="D6888" s="8"/>
    </row>
    <row r="6889" spans="3:4">
      <c r="C6889" s="8"/>
      <c r="D6889" s="8"/>
    </row>
    <row r="6890" spans="3:4">
      <c r="C6890" s="8"/>
      <c r="D6890" s="8"/>
    </row>
    <row r="6891" spans="3:4">
      <c r="C6891" s="8"/>
      <c r="D6891" s="8"/>
    </row>
    <row r="6892" spans="3:4">
      <c r="C6892" s="8"/>
      <c r="D6892" s="8"/>
    </row>
    <row r="6893" spans="3:4">
      <c r="C6893" s="8"/>
      <c r="D6893" s="8"/>
    </row>
    <row r="6894" spans="3:4">
      <c r="C6894" s="8"/>
      <c r="D6894" s="8"/>
    </row>
    <row r="6895" spans="3:4">
      <c r="C6895" s="8"/>
      <c r="D6895" s="8"/>
    </row>
    <row r="6896" spans="3:4">
      <c r="C6896" s="8"/>
      <c r="D6896" s="8"/>
    </row>
    <row r="6897" spans="3:4">
      <c r="C6897" s="8"/>
      <c r="D6897" s="8"/>
    </row>
    <row r="6898" spans="3:4">
      <c r="C6898" s="8"/>
      <c r="D6898" s="8"/>
    </row>
    <row r="6899" spans="3:4">
      <c r="C6899" s="8"/>
      <c r="D6899" s="8"/>
    </row>
    <row r="6900" spans="3:4">
      <c r="C6900" s="8"/>
      <c r="D6900" s="8"/>
    </row>
    <row r="6901" spans="3:4">
      <c r="C6901" s="8"/>
      <c r="D6901" s="8"/>
    </row>
    <row r="6902" spans="3:4">
      <c r="C6902" s="8"/>
      <c r="D6902" s="8"/>
    </row>
    <row r="6903" spans="3:4">
      <c r="C6903" s="8"/>
      <c r="D6903" s="8"/>
    </row>
    <row r="6904" spans="3:4">
      <c r="C6904" s="8"/>
      <c r="D6904" s="8"/>
    </row>
    <row r="6905" spans="3:4">
      <c r="C6905" s="8"/>
      <c r="D6905" s="8"/>
    </row>
    <row r="6906" spans="3:4">
      <c r="C6906" s="8"/>
      <c r="D6906" s="8"/>
    </row>
    <row r="6907" spans="3:4">
      <c r="C6907" s="8"/>
      <c r="D6907" s="8"/>
    </row>
    <row r="6908" spans="3:4">
      <c r="C6908" s="8"/>
      <c r="D6908" s="8"/>
    </row>
    <row r="6909" spans="3:4">
      <c r="C6909" s="8"/>
      <c r="D6909" s="8"/>
    </row>
    <row r="6910" spans="3:4">
      <c r="C6910" s="8"/>
      <c r="D6910" s="8"/>
    </row>
    <row r="6911" spans="3:4">
      <c r="C6911" s="8"/>
      <c r="D6911" s="8"/>
    </row>
    <row r="6912" spans="3:4">
      <c r="C6912" s="8"/>
      <c r="D6912" s="8"/>
    </row>
    <row r="6913" spans="3:4">
      <c r="C6913" s="8"/>
      <c r="D6913" s="8"/>
    </row>
    <row r="6914" spans="3:4">
      <c r="C6914" s="8"/>
      <c r="D6914" s="8"/>
    </row>
    <row r="6915" spans="3:4">
      <c r="C6915" s="8"/>
      <c r="D6915" s="8"/>
    </row>
    <row r="6916" spans="3:4">
      <c r="C6916" s="8"/>
      <c r="D6916" s="8"/>
    </row>
    <row r="6917" spans="3:4">
      <c r="C6917" s="8"/>
      <c r="D6917" s="8"/>
    </row>
    <row r="6918" spans="3:4">
      <c r="C6918" s="8"/>
      <c r="D6918" s="8"/>
    </row>
    <row r="6919" spans="3:4">
      <c r="C6919" s="8"/>
      <c r="D6919" s="8"/>
    </row>
    <row r="6920" spans="3:4">
      <c r="C6920" s="8"/>
      <c r="D6920" s="8"/>
    </row>
    <row r="6921" spans="3:4">
      <c r="C6921" s="8"/>
      <c r="D6921" s="8"/>
    </row>
    <row r="6922" spans="3:4">
      <c r="C6922" s="8"/>
      <c r="D6922" s="8"/>
    </row>
    <row r="6923" spans="3:4">
      <c r="C6923" s="8"/>
      <c r="D6923" s="8"/>
    </row>
    <row r="6924" spans="3:4">
      <c r="C6924" s="8"/>
      <c r="D6924" s="8"/>
    </row>
    <row r="6925" spans="3:4">
      <c r="C6925" s="8"/>
      <c r="D6925" s="8"/>
    </row>
    <row r="6926" spans="3:4">
      <c r="C6926" s="8"/>
      <c r="D6926" s="8"/>
    </row>
    <row r="6927" spans="3:4">
      <c r="C6927" s="8"/>
      <c r="D6927" s="8"/>
    </row>
    <row r="6928" spans="3:4">
      <c r="C6928" s="8"/>
      <c r="D6928" s="8"/>
    </row>
    <row r="6929" spans="3:4">
      <c r="C6929" s="8"/>
      <c r="D6929" s="8"/>
    </row>
    <row r="6930" spans="3:4">
      <c r="C6930" s="8"/>
      <c r="D6930" s="8"/>
    </row>
    <row r="6931" spans="3:4">
      <c r="C6931" s="8"/>
      <c r="D6931" s="8"/>
    </row>
    <row r="6932" spans="3:4">
      <c r="C6932" s="8"/>
      <c r="D6932" s="8"/>
    </row>
    <row r="6933" spans="3:4">
      <c r="C6933" s="8"/>
      <c r="D6933" s="8"/>
    </row>
    <row r="6934" spans="3:4">
      <c r="C6934" s="8"/>
      <c r="D6934" s="8"/>
    </row>
    <row r="6935" spans="3:4">
      <c r="C6935" s="8"/>
      <c r="D6935" s="8"/>
    </row>
    <row r="6936" spans="3:4">
      <c r="C6936" s="8"/>
      <c r="D6936" s="8"/>
    </row>
    <row r="6937" spans="3:4">
      <c r="C6937" s="8"/>
      <c r="D6937" s="8"/>
    </row>
    <row r="6938" spans="3:4">
      <c r="C6938" s="8"/>
      <c r="D6938" s="8"/>
    </row>
    <row r="6939" spans="3:4">
      <c r="C6939" s="8"/>
      <c r="D6939" s="8"/>
    </row>
  </sheetData>
  <sortState xmlns:xlrd2="http://schemas.microsoft.com/office/spreadsheetml/2017/richdata2" ref="A21:AU76">
    <sortCondition ref="C21:C76"/>
  </sortState>
  <phoneticPr fontId="8" type="noConversion"/>
  <hyperlinks>
    <hyperlink ref="H3608" r:id="rId1" display="http://vsolj.cetus-net.org/bulletin.html" xr:uid="{00000000-0004-0000-00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indexed="12"/>
  </sheetPr>
  <dimension ref="A1:CB6935"/>
  <sheetViews>
    <sheetView topLeftCell="A34" workbookViewId="0">
      <selection activeCell="A65" sqref="A65:D69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0.140625" customWidth="1"/>
    <col min="6" max="6" width="17.140625" customWidth="1"/>
    <col min="7" max="7" width="8.140625" customWidth="1"/>
    <col min="8" max="8" width="8.5703125" customWidth="1"/>
    <col min="9" max="14" width="8.5703125" hidden="1" customWidth="1"/>
    <col min="15" max="15" width="8" hidden="1" customWidth="1"/>
    <col min="16" max="16" width="7.7109375" hidden="1" customWidth="1"/>
    <col min="17" max="17" width="9.85546875" hidden="1" customWidth="1"/>
    <col min="18" max="18" width="0" hidden="1" customWidth="1"/>
    <col min="19" max="26" width="10.28515625" hidden="1" customWidth="1"/>
    <col min="27" max="27" width="12.140625" hidden="1" customWidth="1"/>
    <col min="28" max="28" width="9.42578125" hidden="1" customWidth="1"/>
    <col min="29" max="31" width="10.42578125" hidden="1" customWidth="1"/>
    <col min="32" max="32" width="10.5703125" hidden="1" customWidth="1"/>
    <col min="33" max="33" width="10.28515625" hidden="1" customWidth="1"/>
    <col min="34" max="37" width="9.42578125" hidden="1" customWidth="1"/>
    <col min="38" max="52" width="10.28515625" hidden="1" customWidth="1"/>
    <col min="53" max="53" width="11.85546875" hidden="1" customWidth="1"/>
    <col min="54" max="54" width="14.7109375" hidden="1" customWidth="1"/>
    <col min="55" max="66" width="10.28515625" hidden="1" customWidth="1"/>
    <col min="67" max="118" width="10.28515625" customWidth="1"/>
  </cols>
  <sheetData>
    <row r="1" spans="1:77" ht="21" thickBot="1">
      <c r="A1" s="1" t="s">
        <v>471</v>
      </c>
      <c r="G1">
        <v>5.8490000000000002</v>
      </c>
      <c r="H1" t="s">
        <v>91</v>
      </c>
      <c r="I1" t="s">
        <v>92</v>
      </c>
      <c r="AA1" s="52" t="s">
        <v>4</v>
      </c>
      <c r="AB1" s="53"/>
      <c r="AC1" s="53" t="s">
        <v>5</v>
      </c>
      <c r="AD1" s="53" t="s">
        <v>6</v>
      </c>
      <c r="AE1" s="54"/>
      <c r="AG1" t="s">
        <v>437</v>
      </c>
      <c r="AH1" t="s">
        <v>437</v>
      </c>
      <c r="AM1" s="55"/>
      <c r="AW1" s="56" t="s">
        <v>69</v>
      </c>
      <c r="AX1" s="57" t="s">
        <v>7</v>
      </c>
      <c r="AY1" s="6" t="s">
        <v>8</v>
      </c>
      <c r="AZ1" s="58" t="s">
        <v>9</v>
      </c>
      <c r="BA1" s="59" t="s">
        <v>10</v>
      </c>
      <c r="BB1" s="58" t="s">
        <v>11</v>
      </c>
      <c r="BC1" s="59" t="s">
        <v>12</v>
      </c>
      <c r="BD1" s="58" t="s">
        <v>13</v>
      </c>
      <c r="BE1" s="60" t="s">
        <v>14</v>
      </c>
      <c r="BF1" s="59" t="s">
        <v>15</v>
      </c>
      <c r="BG1" s="58" t="s">
        <v>16</v>
      </c>
      <c r="BH1" s="60" t="s">
        <v>17</v>
      </c>
      <c r="BI1" s="59" t="s">
        <v>18</v>
      </c>
      <c r="BJ1" s="58" t="s">
        <v>19</v>
      </c>
      <c r="BK1" s="60" t="s">
        <v>20</v>
      </c>
      <c r="BL1" s="59" t="s">
        <v>21</v>
      </c>
    </row>
    <row r="2" spans="1:77" ht="16.5" thickBot="1">
      <c r="A2" t="s">
        <v>83</v>
      </c>
      <c r="B2" t="s">
        <v>91</v>
      </c>
      <c r="C2" s="3"/>
      <c r="E2" s="95" t="s">
        <v>56</v>
      </c>
      <c r="F2" s="95"/>
      <c r="S2" t="s">
        <v>281</v>
      </c>
      <c r="AA2" s="61" t="s">
        <v>22</v>
      </c>
      <c r="AB2" s="62">
        <f>C7</f>
        <v>52500.313999999998</v>
      </c>
      <c r="AC2" s="63" t="s">
        <v>23</v>
      </c>
      <c r="AD2" s="62">
        <f>C8</f>
        <v>0.67603321000000005</v>
      </c>
      <c r="AE2" s="64" t="s">
        <v>24</v>
      </c>
      <c r="AG2" s="3">
        <v>0.1</v>
      </c>
      <c r="AH2" s="3">
        <v>1</v>
      </c>
      <c r="AL2" s="3"/>
      <c r="AW2">
        <v>-4000</v>
      </c>
      <c r="AX2">
        <f t="shared" ref="AX2:AX7" si="0">AB$3+AB$4*AW2+AB$5*AW2^2+AZ2</f>
        <v>-5.0634985701180921E-3</v>
      </c>
      <c r="AY2">
        <f t="shared" ref="AY2:AY7" si="1">AB$3+AB$4*AW2+AB$5*AW2^2</f>
        <v>-2.1812431708264799E-3</v>
      </c>
      <c r="AZ2" s="65">
        <f t="shared" ref="AZ2:AZ7" si="2">$AB$6*($AB$11/BA2*BB2+$AB$12)</f>
        <v>-2.8822553992916122E-3</v>
      </c>
      <c r="BA2">
        <f t="shared" ref="BA2:BA7" si="3">1+$AB$7*COS(BC2)</f>
        <v>0.48157974828023198</v>
      </c>
      <c r="BB2">
        <f t="shared" ref="BB2:BB65" si="4">SIN(BC2+RADIANS($AB$9))</f>
        <v>-0.98619382389339305</v>
      </c>
      <c r="BC2">
        <f t="shared" ref="BC2:BC65" si="5">2*ATAN(BD2)</f>
        <v>-2.4710135200442989</v>
      </c>
      <c r="BD2">
        <f t="shared" ref="BD2:BD65" si="6">SQRT((1+$AB$7)/(1-$AB$7))*TAN(BE2/2)</f>
        <v>-2.8698867410795197</v>
      </c>
      <c r="BE2">
        <f t="shared" ref="BE2:BK7" si="7">$BL2+$AB$7*SIN(BF2)</f>
        <v>61.005453407305339</v>
      </c>
      <c r="BF2">
        <f t="shared" si="7"/>
        <v>61.00544948539747</v>
      </c>
      <c r="BG2">
        <f t="shared" si="7"/>
        <v>61.005472928714426</v>
      </c>
      <c r="BH2">
        <f t="shared" si="7"/>
        <v>61.005332826886743</v>
      </c>
      <c r="BI2">
        <f t="shared" si="7"/>
        <v>61.006171222712858</v>
      </c>
      <c r="BJ2">
        <f t="shared" si="7"/>
        <v>61.001193558861011</v>
      </c>
      <c r="BK2">
        <f t="shared" si="7"/>
        <v>61.032293616276007</v>
      </c>
      <c r="BL2">
        <f t="shared" ref="BL2:BL7" si="8">RADIANS($AB$9)+$AB$18*(AW2-AB$15)</f>
        <v>61.645659070938748</v>
      </c>
    </row>
    <row r="3" spans="1:77" ht="13.5" thickBot="1">
      <c r="E3" s="96" t="s">
        <v>404</v>
      </c>
      <c r="T3" s="122" t="s">
        <v>282</v>
      </c>
      <c r="U3" s="123">
        <f>2000*C8</f>
        <v>1352.0664200000001</v>
      </c>
      <c r="V3" t="s">
        <v>24</v>
      </c>
      <c r="Z3">
        <v>0.03</v>
      </c>
      <c r="AA3" s="66" t="s">
        <v>25</v>
      </c>
      <c r="AB3" s="67">
        <f t="shared" ref="AB3:AB10" si="9">AC3*AD3</f>
        <v>4.2487359793382242E-3</v>
      </c>
      <c r="AC3" s="68">
        <v>0.42487359793382246</v>
      </c>
      <c r="AD3">
        <v>0.01</v>
      </c>
      <c r="AE3" s="69"/>
      <c r="AF3" s="70">
        <v>0.38624192305281707</v>
      </c>
      <c r="AG3" s="68">
        <v>0.42487359793382246</v>
      </c>
      <c r="AH3" s="68">
        <v>0.40878341623124642</v>
      </c>
      <c r="AI3" s="68"/>
      <c r="AJ3" s="68"/>
      <c r="AK3" s="68"/>
      <c r="AL3" s="68"/>
      <c r="AM3" s="68"/>
      <c r="AW3">
        <v>-3800</v>
      </c>
      <c r="AX3">
        <f t="shared" si="0"/>
        <v>-3.4165718341365968E-3</v>
      </c>
      <c r="AY3">
        <f t="shared" si="1"/>
        <v>-1.797374578908442E-3</v>
      </c>
      <c r="AZ3" s="65">
        <f t="shared" si="2"/>
        <v>-1.6191972552281545E-3</v>
      </c>
      <c r="BA3">
        <f t="shared" si="3"/>
        <v>0.57994105651644889</v>
      </c>
      <c r="BB3">
        <f t="shared" si="4"/>
        <v>-0.92910482380331105</v>
      </c>
      <c r="BC3">
        <f t="shared" si="5"/>
        <v>-2.2585634600512501</v>
      </c>
      <c r="BD3">
        <f t="shared" si="6"/>
        <v>-2.1158104402522566</v>
      </c>
      <c r="BE3">
        <f t="shared" si="7"/>
        <v>61.307441839809357</v>
      </c>
      <c r="BF3">
        <f t="shared" si="7"/>
        <v>61.307441852680249</v>
      </c>
      <c r="BG3">
        <f t="shared" si="7"/>
        <v>61.307442272168437</v>
      </c>
      <c r="BH3">
        <f t="shared" si="7"/>
        <v>61.307455942056947</v>
      </c>
      <c r="BI3">
        <f t="shared" si="7"/>
        <v>61.307899222087464</v>
      </c>
      <c r="BJ3">
        <f t="shared" si="7"/>
        <v>61.32050983739429</v>
      </c>
      <c r="BK3">
        <f t="shared" si="7"/>
        <v>61.465493880346457</v>
      </c>
      <c r="BL3">
        <f t="shared" si="8"/>
        <v>61.968434595713319</v>
      </c>
      <c r="BQ3">
        <v>-2537.5</v>
      </c>
      <c r="BR3">
        <v>3.2703750039217994E-3</v>
      </c>
      <c r="BT3" t="s">
        <v>446</v>
      </c>
    </row>
    <row r="4" spans="1:77" ht="13.5" thickBot="1">
      <c r="A4" s="5" t="s">
        <v>59</v>
      </c>
      <c r="C4" s="23">
        <v>52500.313999999998</v>
      </c>
      <c r="D4" s="24">
        <v>0.67603321000000005</v>
      </c>
      <c r="T4" s="122" t="s">
        <v>282</v>
      </c>
      <c r="U4" s="123">
        <f>U3/365.24</f>
        <v>3.7018574635855876</v>
      </c>
      <c r="V4" t="s">
        <v>31</v>
      </c>
      <c r="Z4">
        <v>-2.5000000000000002E-6</v>
      </c>
      <c r="AA4" s="71" t="s">
        <v>26</v>
      </c>
      <c r="AB4" s="72">
        <f t="shared" si="9"/>
        <v>1.2792335538053738E-6</v>
      </c>
      <c r="AC4" s="73">
        <v>1.2792335538053738</v>
      </c>
      <c r="AD4" s="74">
        <v>9.9999999999999995E-7</v>
      </c>
      <c r="AE4" s="69"/>
      <c r="AF4" s="75">
        <v>1.3099979321537183</v>
      </c>
      <c r="AG4" s="73">
        <v>1.2792335538053738</v>
      </c>
      <c r="AH4" s="73">
        <v>1.3865134465218472</v>
      </c>
      <c r="AI4" s="73"/>
      <c r="AJ4" s="73"/>
      <c r="AK4" s="73"/>
      <c r="AL4" s="73"/>
      <c r="AM4" s="73"/>
      <c r="AW4">
        <v>-3600</v>
      </c>
      <c r="AX4">
        <f t="shared" si="0"/>
        <v>-1.2477964190213615E-3</v>
      </c>
      <c r="AY4">
        <f t="shared" si="1"/>
        <v>-1.4200712116651207E-3</v>
      </c>
      <c r="AZ4" s="65">
        <f t="shared" si="2"/>
        <v>1.7227479264375931E-4</v>
      </c>
      <c r="BA4">
        <f t="shared" si="3"/>
        <v>0.77521877688144347</v>
      </c>
      <c r="BB4">
        <f t="shared" si="4"/>
        <v>-0.75181867285956272</v>
      </c>
      <c r="BC4">
        <f t="shared" si="5"/>
        <v>-1.9173945761061926</v>
      </c>
      <c r="BD4">
        <f t="shared" si="6"/>
        <v>-1.4244043329467777</v>
      </c>
      <c r="BE4">
        <f t="shared" si="7"/>
        <v>61.689408444958623</v>
      </c>
      <c r="BF4">
        <f t="shared" si="7"/>
        <v>61.689840813319009</v>
      </c>
      <c r="BG4">
        <f t="shared" si="7"/>
        <v>61.691409720386808</v>
      </c>
      <c r="BH4">
        <f t="shared" si="7"/>
        <v>61.697058258756229</v>
      </c>
      <c r="BI4">
        <f t="shared" si="7"/>
        <v>61.716852150516743</v>
      </c>
      <c r="BJ4">
        <f t="shared" si="7"/>
        <v>61.780697347108074</v>
      </c>
      <c r="BK4">
        <f t="shared" si="7"/>
        <v>61.950639193600779</v>
      </c>
      <c r="BL4">
        <f t="shared" si="8"/>
        <v>62.291210120487889</v>
      </c>
      <c r="BQ4">
        <v>-2536</v>
      </c>
      <c r="BR4">
        <v>1.1205600021639839E-3</v>
      </c>
    </row>
    <row r="5" spans="1:77">
      <c r="A5" s="9" t="s">
        <v>85</v>
      </c>
      <c r="B5" s="10"/>
      <c r="C5" s="11">
        <v>-9.5</v>
      </c>
      <c r="D5" s="10" t="s">
        <v>86</v>
      </c>
      <c r="Z5">
        <v>3E-11</v>
      </c>
      <c r="AA5" s="71" t="s">
        <v>27</v>
      </c>
      <c r="AB5" s="72">
        <f t="shared" si="9"/>
        <v>-8.2065308433950543E-11</v>
      </c>
      <c r="AC5" s="73">
        <v>-8.2065308433950541</v>
      </c>
      <c r="AD5">
        <v>9.9999999999999994E-12</v>
      </c>
      <c r="AE5" s="69"/>
      <c r="AF5" s="75">
        <v>-7.4565862115720822</v>
      </c>
      <c r="AG5" s="73">
        <v>-8.2065308433950541</v>
      </c>
      <c r="AH5" s="73">
        <v>-8.7723785082651986</v>
      </c>
      <c r="AI5" s="73"/>
      <c r="AJ5" s="73"/>
      <c r="AK5" s="73"/>
      <c r="AL5" s="73"/>
      <c r="AM5" s="73"/>
      <c r="AW5">
        <v>-3400</v>
      </c>
      <c r="AX5">
        <f t="shared" si="0"/>
        <v>1.6659902032636702E-3</v>
      </c>
      <c r="AY5">
        <f t="shared" si="1"/>
        <v>-1.0493330690965154E-3</v>
      </c>
      <c r="AZ5" s="65">
        <f t="shared" si="2"/>
        <v>2.7153232723601856E-3</v>
      </c>
      <c r="BA5">
        <f t="shared" si="3"/>
        <v>1.2653322847795221</v>
      </c>
      <c r="BB5">
        <f t="shared" si="4"/>
        <v>-9.1499850065250757E-2</v>
      </c>
      <c r="BC5">
        <f t="shared" si="5"/>
        <v>-1.1582066287763637</v>
      </c>
      <c r="BD5">
        <f t="shared" si="6"/>
        <v>-0.6538876168299419</v>
      </c>
      <c r="BE5">
        <f t="shared" si="7"/>
        <v>62.258060978438834</v>
      </c>
      <c r="BF5">
        <f t="shared" si="7"/>
        <v>62.263920094334473</v>
      </c>
      <c r="BG5">
        <f t="shared" si="7"/>
        <v>62.274388795123564</v>
      </c>
      <c r="BH5">
        <f t="shared" si="7"/>
        <v>62.292926184047474</v>
      </c>
      <c r="BI5">
        <f t="shared" si="7"/>
        <v>62.325260420047435</v>
      </c>
      <c r="BJ5">
        <f t="shared" si="7"/>
        <v>62.380330967527627</v>
      </c>
      <c r="BK5">
        <f t="shared" si="7"/>
        <v>62.470959574228289</v>
      </c>
      <c r="BL5">
        <f t="shared" si="8"/>
        <v>62.613985645262467</v>
      </c>
      <c r="BQ5">
        <v>-2533</v>
      </c>
      <c r="BR5">
        <v>5.2093000704189762E-4</v>
      </c>
      <c r="BT5" s="183" t="s">
        <v>447</v>
      </c>
      <c r="BU5" s="183"/>
    </row>
    <row r="6" spans="1:77">
      <c r="A6" s="5" t="s">
        <v>60</v>
      </c>
      <c r="AA6" s="71" t="s">
        <v>28</v>
      </c>
      <c r="AB6" s="72">
        <f t="shared" si="9"/>
        <v>5.0404488388993904E-3</v>
      </c>
      <c r="AC6" s="73">
        <v>0.50404488388993907</v>
      </c>
      <c r="AD6">
        <v>0.01</v>
      </c>
      <c r="AE6" s="69" t="s">
        <v>24</v>
      </c>
      <c r="AF6" s="75">
        <v>0.49383442988330051</v>
      </c>
      <c r="AG6" s="73">
        <v>0.50404488388993907</v>
      </c>
      <c r="AH6" s="73">
        <v>0.49938740102347418</v>
      </c>
      <c r="AI6" s="73"/>
      <c r="AJ6" s="73"/>
      <c r="AK6" s="73"/>
      <c r="AL6" s="73"/>
      <c r="AM6" s="73"/>
      <c r="AW6">
        <v>-3200</v>
      </c>
      <c r="AX6">
        <f t="shared" si="0"/>
        <v>4.0671613724383915E-3</v>
      </c>
      <c r="AY6">
        <f t="shared" si="1"/>
        <v>-6.8516015120262581E-4</v>
      </c>
      <c r="AZ6">
        <f t="shared" si="2"/>
        <v>4.7523215236410172E-3</v>
      </c>
      <c r="BA6">
        <f t="shared" si="3"/>
        <v>1.5340286729675336</v>
      </c>
      <c r="BB6">
        <f t="shared" si="4"/>
        <v>0.99189058020939735</v>
      </c>
      <c r="BC6">
        <f t="shared" si="5"/>
        <v>0.63165713647173183</v>
      </c>
      <c r="BD6">
        <f t="shared" si="6"/>
        <v>0.32676623536196969</v>
      </c>
      <c r="BE6">
        <f t="shared" si="7"/>
        <v>63.124619161562443</v>
      </c>
      <c r="BF6">
        <f t="shared" si="7"/>
        <v>63.1197122419549</v>
      </c>
      <c r="BG6">
        <f t="shared" si="7"/>
        <v>63.111987208327783</v>
      </c>
      <c r="BH6">
        <f t="shared" si="7"/>
        <v>63.099860071095833</v>
      </c>
      <c r="BI6">
        <f t="shared" si="7"/>
        <v>63.080902670976599</v>
      </c>
      <c r="BJ6">
        <f t="shared" si="7"/>
        <v>63.05144733470835</v>
      </c>
      <c r="BK6">
        <f t="shared" si="7"/>
        <v>63.006052066294458</v>
      </c>
      <c r="BL6">
        <f t="shared" si="8"/>
        <v>62.936761170037038</v>
      </c>
      <c r="BQ6">
        <v>-2483</v>
      </c>
      <c r="BR6">
        <v>7.6043000444769859E-4</v>
      </c>
      <c r="BT6" t="s">
        <v>448</v>
      </c>
      <c r="BU6">
        <v>0.66699841735267995</v>
      </c>
    </row>
    <row r="7" spans="1:77">
      <c r="A7" t="s">
        <v>61</v>
      </c>
      <c r="C7">
        <f>+C4</f>
        <v>52500.313999999998</v>
      </c>
      <c r="H7" s="3" t="s">
        <v>262</v>
      </c>
      <c r="I7" s="3" t="s">
        <v>110</v>
      </c>
      <c r="S7">
        <f>0.005/C8</f>
        <v>7.3960863549883881E-3</v>
      </c>
      <c r="X7">
        <f>-AB7</f>
        <v>-0.66170448275363791</v>
      </c>
      <c r="Y7">
        <f>X7/AD7</f>
        <v>-0.66170448275363791</v>
      </c>
      <c r="AA7" s="76" t="s">
        <v>29</v>
      </c>
      <c r="AB7" s="77">
        <f t="shared" si="9"/>
        <v>0.66170448275363791</v>
      </c>
      <c r="AC7" s="73">
        <v>0.66170448275363791</v>
      </c>
      <c r="AD7">
        <v>1</v>
      </c>
      <c r="AE7" s="69"/>
      <c r="AF7" s="75">
        <v>-0.62891100100612951</v>
      </c>
      <c r="AG7" s="73">
        <v>0.66170448275363791</v>
      </c>
      <c r="AH7" s="73">
        <v>0.72487513572371054</v>
      </c>
      <c r="AI7" s="73"/>
      <c r="AJ7" s="73"/>
      <c r="AK7" s="73"/>
      <c r="AL7" s="73"/>
      <c r="AM7" s="73"/>
      <c r="AW7">
        <v>-3000</v>
      </c>
      <c r="AX7">
        <f t="shared" si="0"/>
        <v>3.6611740968172297E-3</v>
      </c>
      <c r="AY7">
        <f t="shared" si="1"/>
        <v>-3.27552457983452E-4</v>
      </c>
      <c r="AZ7">
        <f t="shared" si="2"/>
        <v>3.9887265548006817E-3</v>
      </c>
      <c r="BA7">
        <f t="shared" si="3"/>
        <v>0.89447151012354986</v>
      </c>
      <c r="BB7">
        <f t="shared" si="4"/>
        <v>0.33730630140329976</v>
      </c>
      <c r="BC7">
        <f t="shared" si="5"/>
        <v>1.7309599997272496</v>
      </c>
      <c r="BD7">
        <f t="shared" si="6"/>
        <v>1.1745121397985108</v>
      </c>
      <c r="BE7">
        <f t="shared" si="7"/>
        <v>63.806480420601687</v>
      </c>
      <c r="BF7">
        <f t="shared" si="7"/>
        <v>63.804835419289596</v>
      </c>
      <c r="BG7">
        <f t="shared" si="7"/>
        <v>63.800432717727396</v>
      </c>
      <c r="BH7">
        <f t="shared" si="7"/>
        <v>63.788785458804</v>
      </c>
      <c r="BI7">
        <f t="shared" si="7"/>
        <v>63.758859137350285</v>
      </c>
      <c r="BJ7">
        <f t="shared" si="7"/>
        <v>63.686897945724148</v>
      </c>
      <c r="BK7">
        <f t="shared" si="7"/>
        <v>63.533988011069646</v>
      </c>
      <c r="BL7">
        <f t="shared" si="8"/>
        <v>63.259536694811608</v>
      </c>
      <c r="BQ7">
        <v>-1721</v>
      </c>
      <c r="BR7">
        <v>1.5441000141436234E-4</v>
      </c>
      <c r="BT7" t="s">
        <v>449</v>
      </c>
      <c r="BU7">
        <v>0.44488688875097987</v>
      </c>
    </row>
    <row r="8" spans="1:77" ht="15.75">
      <c r="A8" t="s">
        <v>62</v>
      </c>
      <c r="C8">
        <f>+D4</f>
        <v>0.67603321000000005</v>
      </c>
      <c r="H8" t="s">
        <v>438</v>
      </c>
      <c r="I8" t="s">
        <v>439</v>
      </c>
      <c r="X8">
        <f>AB8</f>
        <v>7.2060347015778792</v>
      </c>
      <c r="Y8">
        <f>X8/AD8</f>
        <v>0.72060347015778792</v>
      </c>
      <c r="AA8" s="71" t="s">
        <v>30</v>
      </c>
      <c r="AB8" s="77">
        <f t="shared" si="9"/>
        <v>7.2060347015778792</v>
      </c>
      <c r="AC8" s="73">
        <v>0.72060347015778792</v>
      </c>
      <c r="AD8">
        <v>10</v>
      </c>
      <c r="AE8" s="69" t="s">
        <v>31</v>
      </c>
      <c r="AF8" s="75">
        <v>0.73285030974142873</v>
      </c>
      <c r="AG8" s="73">
        <v>0.72060347015778792</v>
      </c>
      <c r="AH8" s="73">
        <v>0.72111109197283763</v>
      </c>
      <c r="AI8" s="73"/>
      <c r="AJ8" s="73"/>
      <c r="AK8" s="73"/>
      <c r="AL8" s="73"/>
      <c r="AM8" s="73"/>
      <c r="AW8">
        <v>-2800</v>
      </c>
      <c r="AX8">
        <f>AB$3+AB$4*AW8+AB$5*AW8^2+AZ8</f>
        <v>2.5612790331170977E-3</v>
      </c>
      <c r="AY8">
        <f>AB$3+AB$4*AW8+AB$5*AW8^2</f>
        <v>2.349001056100523E-5</v>
      </c>
      <c r="AZ8">
        <f>$AB$6*($AB$11/BA8*BB8+$AB$12)</f>
        <v>2.5377890225560923E-3</v>
      </c>
      <c r="BA8">
        <f>1+$AB$7*COS(BC8)</f>
        <v>0.63205710501028345</v>
      </c>
      <c r="BB8">
        <f>SIN(BC8+RADIANS($AB$9))</f>
        <v>-8.5308075456446461E-2</v>
      </c>
      <c r="BC8">
        <f>2*ATAN(BD8)</f>
        <v>2.1604259214074113</v>
      </c>
      <c r="BD8">
        <f>SQRT((1+$AB$7)/(1-$AB$7))*TAN(BE8/2)</f>
        <v>1.872176352956701</v>
      </c>
      <c r="BE8">
        <f t="shared" ref="BE8:BK8" si="10">$BL8+$AB$7*SIN(BF8)</f>
        <v>64.234706395247827</v>
      </c>
      <c r="BF8">
        <f t="shared" si="10"/>
        <v>64.234701142668769</v>
      </c>
      <c r="BG8">
        <f t="shared" si="10"/>
        <v>64.234653662112109</v>
      </c>
      <c r="BH8">
        <f t="shared" si="10"/>
        <v>64.234225064453469</v>
      </c>
      <c r="BI8">
        <f t="shared" si="10"/>
        <v>64.23040399826084</v>
      </c>
      <c r="BJ8">
        <f t="shared" si="10"/>
        <v>64.199459311072388</v>
      </c>
      <c r="BK8">
        <f t="shared" si="10"/>
        <v>64.033577896983402</v>
      </c>
      <c r="BL8">
        <f>RADIANS($AB$9)+$AB$18*(AW8-AB$15)</f>
        <v>63.582312219586179</v>
      </c>
      <c r="BQ8">
        <v>0</v>
      </c>
      <c r="BR8">
        <v>0</v>
      </c>
      <c r="BT8" t="s">
        <v>450</v>
      </c>
      <c r="BU8">
        <v>0.4328192124194794</v>
      </c>
    </row>
    <row r="9" spans="1:77" ht="15.75">
      <c r="A9" s="22" t="s">
        <v>90</v>
      </c>
      <c r="B9">
        <v>22</v>
      </c>
      <c r="E9" s="20" t="str">
        <f>"F"&amp;B9</f>
        <v>F22</v>
      </c>
      <c r="F9" s="21" t="str">
        <f>"G"&amp;B9</f>
        <v>G22</v>
      </c>
      <c r="G9" t="s">
        <v>440</v>
      </c>
      <c r="H9">
        <v>50</v>
      </c>
      <c r="I9">
        <v>69</v>
      </c>
      <c r="X9">
        <f>AB9-180</f>
        <v>-118.88954660694665</v>
      </c>
      <c r="Y9">
        <f>X9/AD9</f>
        <v>-11.888954660694665</v>
      </c>
      <c r="AA9" s="78" t="s">
        <v>32</v>
      </c>
      <c r="AB9" s="77">
        <f t="shared" si="9"/>
        <v>61.110453393053348</v>
      </c>
      <c r="AC9" s="73">
        <v>6.1110453393053348</v>
      </c>
      <c r="AD9">
        <v>10</v>
      </c>
      <c r="AE9" s="69" t="s">
        <v>33</v>
      </c>
      <c r="AF9" s="75">
        <v>22.213948292596253</v>
      </c>
      <c r="AG9" s="73">
        <v>6.1110453393053348</v>
      </c>
      <c r="AH9" s="73">
        <v>4.7710363651258714</v>
      </c>
      <c r="AI9" s="73"/>
      <c r="AJ9" s="73"/>
      <c r="AK9" s="73"/>
      <c r="AL9" s="73"/>
      <c r="AM9" s="73"/>
      <c r="AW9">
        <v>-2600</v>
      </c>
      <c r="AX9">
        <f t="shared" ref="AX9:AX72" si="11">AB$3+AB$4*AW9+AB$5*AW9^2+AZ9</f>
        <v>1.4854701276263579E-3</v>
      </c>
      <c r="AY9">
        <f t="shared" ref="AY9:AY72" si="12">AB$3+AB$4*AW9+AB$5*AW9^2</f>
        <v>3.6796725443074695E-4</v>
      </c>
      <c r="AZ9">
        <f t="shared" ref="AZ9:AZ72" si="13">$AB$6*($AB$11/BA9*BB9+$AB$12)</f>
        <v>1.1175028731956109E-3</v>
      </c>
      <c r="BA9">
        <f t="shared" ref="BA9:BA72" si="14">1+$AB$7*COS(BC9)</f>
        <v>0.50971234899960105</v>
      </c>
      <c r="BB9">
        <f t="shared" si="4"/>
        <v>-0.32428995523167048</v>
      </c>
      <c r="BC9">
        <f t="shared" si="5"/>
        <v>2.4052750565092103</v>
      </c>
      <c r="BD9">
        <f t="shared" si="6"/>
        <v>2.5923761951562234</v>
      </c>
      <c r="BE9">
        <f t="shared" ref="BE9:BK9" si="15">$BL9+$AB$7*SIN(BF9)</f>
        <v>64.558746828891543</v>
      </c>
      <c r="BF9">
        <f t="shared" si="15"/>
        <v>64.558747546604195</v>
      </c>
      <c r="BG9">
        <f t="shared" si="15"/>
        <v>64.55874056968716</v>
      </c>
      <c r="BH9">
        <f t="shared" si="15"/>
        <v>64.558808379505308</v>
      </c>
      <c r="BI9">
        <f t="shared" si="15"/>
        <v>64.558148081850291</v>
      </c>
      <c r="BJ9">
        <f t="shared" si="15"/>
        <v>64.56446407393247</v>
      </c>
      <c r="BK9">
        <f t="shared" si="15"/>
        <v>64.486559868502539</v>
      </c>
      <c r="BL9">
        <f t="shared" ref="BL9:BL72" si="16">RADIANS($AB$9)+$AB$18*(AW9-AB$15)</f>
        <v>63.905087744360756</v>
      </c>
      <c r="BQ9">
        <v>1750</v>
      </c>
      <c r="BR9">
        <v>2.0825000028708018E-3</v>
      </c>
      <c r="BT9" t="s">
        <v>451</v>
      </c>
      <c r="BU9">
        <v>3.1186406653550165E-3</v>
      </c>
    </row>
    <row r="10" spans="1:77" ht="13.5" thickBot="1">
      <c r="A10" s="14" t="s">
        <v>402</v>
      </c>
      <c r="B10">
        <v>99</v>
      </c>
      <c r="C10" s="4" t="s">
        <v>79</v>
      </c>
      <c r="D10" s="4" t="s">
        <v>80</v>
      </c>
      <c r="E10" s="20" t="str">
        <f>"F"&amp;B10</f>
        <v>F99</v>
      </c>
      <c r="F10" s="21" t="str">
        <f>"G"&amp;B10</f>
        <v>G99</v>
      </c>
      <c r="G10" t="s">
        <v>441</v>
      </c>
      <c r="H10">
        <v>64</v>
      </c>
      <c r="I10">
        <v>73</v>
      </c>
      <c r="Z10">
        <f>Y10/AD10</f>
        <v>0</v>
      </c>
      <c r="AA10" s="79" t="s">
        <v>34</v>
      </c>
      <c r="AB10" s="80">
        <f t="shared" si="9"/>
        <v>24420.359839402641</v>
      </c>
      <c r="AC10" s="81">
        <v>2.4420359839402641</v>
      </c>
      <c r="AD10">
        <v>10000</v>
      </c>
      <c r="AE10" s="69" t="s">
        <v>35</v>
      </c>
      <c r="AF10" s="82">
        <v>2.3663527231179153</v>
      </c>
      <c r="AG10" s="81">
        <v>2.4420359839402641</v>
      </c>
      <c r="AH10" s="81">
        <v>2.4257318612757284</v>
      </c>
      <c r="AI10" s="81"/>
      <c r="AJ10" s="81"/>
      <c r="AK10" s="81"/>
      <c r="AL10" s="81"/>
      <c r="AM10" s="81"/>
      <c r="AW10">
        <v>-2400</v>
      </c>
      <c r="AX10">
        <f t="shared" si="11"/>
        <v>5.3805824830231003E-4</v>
      </c>
      <c r="AY10">
        <f t="shared" si="12"/>
        <v>7.0587927362577218E-4</v>
      </c>
      <c r="AZ10">
        <f t="shared" si="13"/>
        <v>-1.6782102532346215E-4</v>
      </c>
      <c r="BA10">
        <f t="shared" si="14"/>
        <v>0.4411448106815703</v>
      </c>
      <c r="BB10">
        <f t="shared" si="4"/>
        <v>-0.48077844882276438</v>
      </c>
      <c r="BC10">
        <f t="shared" si="5"/>
        <v>2.576556317811916</v>
      </c>
      <c r="BD10">
        <f t="shared" si="6"/>
        <v>3.444917708519931</v>
      </c>
      <c r="BE10">
        <f t="shared" ref="BE10:BK10" si="17">$BL10+$AB$7*SIN(BF10)</f>
        <v>64.830067965581122</v>
      </c>
      <c r="BF10">
        <f t="shared" si="17"/>
        <v>64.829966186921965</v>
      </c>
      <c r="BG10">
        <f t="shared" si="17"/>
        <v>64.830337178650041</v>
      </c>
      <c r="BH10">
        <f t="shared" si="17"/>
        <v>64.828983422428834</v>
      </c>
      <c r="BI10">
        <f t="shared" si="17"/>
        <v>64.833904031777422</v>
      </c>
      <c r="BJ10">
        <f t="shared" si="17"/>
        <v>64.815755502571065</v>
      </c>
      <c r="BK10">
        <f t="shared" si="17"/>
        <v>64.879485858939361</v>
      </c>
      <c r="BL10">
        <f t="shared" si="16"/>
        <v>64.227863269135327</v>
      </c>
      <c r="BQ10">
        <v>1784</v>
      </c>
      <c r="BR10">
        <v>1.5533600017079152E-3</v>
      </c>
      <c r="BT10" s="90" t="s">
        <v>452</v>
      </c>
      <c r="BU10" s="90">
        <v>48</v>
      </c>
    </row>
    <row r="11" spans="1:77" ht="14.25">
      <c r="A11" s="10" t="s">
        <v>75</v>
      </c>
      <c r="B11" s="10"/>
      <c r="C11" s="19">
        <f ca="1">INTERCEPT(INDIRECT($F$9):INDIRECT($F$10),INDIRECT($E$9):INDIRECT($E$10))</f>
        <v>2.980666958615763E-3</v>
      </c>
      <c r="D11" s="3"/>
      <c r="E11" s="10">
        <v>4.3E-3</v>
      </c>
      <c r="H11">
        <v>59122.735361429099</v>
      </c>
      <c r="I11">
        <v>59122.742045930427</v>
      </c>
      <c r="AA11" s="83" t="s">
        <v>36</v>
      </c>
      <c r="AB11" s="21">
        <f>1-AB7^2</f>
        <v>0.56214717750374055</v>
      </c>
      <c r="AC11" s="21">
        <f>SUM(AE21:AE1946)</f>
        <v>1.073603436692094E-4</v>
      </c>
      <c r="AD11" s="83" t="s">
        <v>37</v>
      </c>
      <c r="AE11" s="69"/>
      <c r="AF11" s="21">
        <v>1.2671174474163219E-4</v>
      </c>
      <c r="AG11" s="21">
        <v>1.1039618888225705E-4</v>
      </c>
      <c r="AH11" s="21">
        <v>1.507524115272123E-4</v>
      </c>
      <c r="AI11" s="21"/>
      <c r="AJ11" s="21"/>
      <c r="AK11" s="21"/>
      <c r="AL11" s="21"/>
      <c r="AM11" s="21"/>
      <c r="AW11">
        <v>-2200</v>
      </c>
      <c r="AX11">
        <f t="shared" si="11"/>
        <v>-2.6435758020015702E-4</v>
      </c>
      <c r="AY11">
        <f t="shared" si="12"/>
        <v>1.0372260681460813E-3</v>
      </c>
      <c r="AZ11">
        <f t="shared" si="13"/>
        <v>-1.3015836483462383E-3</v>
      </c>
      <c r="BA11">
        <f t="shared" si="14"/>
        <v>0.39867936105660318</v>
      </c>
      <c r="BB11">
        <f t="shared" si="4"/>
        <v>-0.59402201387016551</v>
      </c>
      <c r="BC11">
        <f t="shared" si="5"/>
        <v>2.7110634146630233</v>
      </c>
      <c r="BD11">
        <f t="shared" si="6"/>
        <v>4.5734677062786711</v>
      </c>
      <c r="BE11">
        <f t="shared" ref="BE11:BK11" si="18">$BL11+$AB$7*SIN(BF11)</f>
        <v>65.070942416867027</v>
      </c>
      <c r="BF11">
        <f t="shared" si="18"/>
        <v>65.068635138880524</v>
      </c>
      <c r="BG11">
        <f t="shared" si="18"/>
        <v>65.074258741071603</v>
      </c>
      <c r="BH11">
        <f t="shared" si="18"/>
        <v>65.060480871792819</v>
      </c>
      <c r="BI11">
        <f t="shared" si="18"/>
        <v>65.093823464372122</v>
      </c>
      <c r="BJ11">
        <f t="shared" si="18"/>
        <v>65.010483101413115</v>
      </c>
      <c r="BK11">
        <f t="shared" si="18"/>
        <v>65.205110542398089</v>
      </c>
      <c r="BL11">
        <f t="shared" si="16"/>
        <v>64.550638793909897</v>
      </c>
      <c r="BQ11">
        <v>2219</v>
      </c>
      <c r="BR11">
        <v>4.3070100000477396E-3</v>
      </c>
    </row>
    <row r="12" spans="1:77" ht="13.5" thickBot="1">
      <c r="A12" s="10" t="s">
        <v>76</v>
      </c>
      <c r="B12" s="10"/>
      <c r="C12" s="19">
        <f ca="1">SLOPE(INDIRECT($F$9):INDIRECT($F$10),INDIRECT($E$9):INDIRECT($E$10))</f>
        <v>8.5859757436967441E-7</v>
      </c>
      <c r="D12" s="3"/>
      <c r="E12" s="10"/>
      <c r="H12">
        <v>0.67603080854729303</v>
      </c>
      <c r="I12">
        <v>0.67603001569336907</v>
      </c>
      <c r="AA12" s="84" t="s">
        <v>38</v>
      </c>
      <c r="AB12" s="21">
        <f>AB7*SIN(RADIANS(AB9))</f>
        <v>0.57935713683461632</v>
      </c>
      <c r="AE12" s="69"/>
      <c r="AW12">
        <v>-2000</v>
      </c>
      <c r="AX12">
        <f t="shared" si="11"/>
        <v>-9.2423737527987408E-4</v>
      </c>
      <c r="AY12">
        <f t="shared" si="12"/>
        <v>1.3620076379916744E-3</v>
      </c>
      <c r="AZ12">
        <f t="shared" si="13"/>
        <v>-2.2862450132715485E-3</v>
      </c>
      <c r="BA12">
        <f t="shared" si="14"/>
        <v>0.37110482939555955</v>
      </c>
      <c r="BB12">
        <f t="shared" si="4"/>
        <v>-0.68189941155164469</v>
      </c>
      <c r="BC12">
        <f t="shared" si="5"/>
        <v>2.8253703263691428</v>
      </c>
      <c r="BD12">
        <f t="shared" si="6"/>
        <v>6.2718723307625854</v>
      </c>
      <c r="BE12">
        <f t="shared" ref="BE12:BK12" si="19">$BL12+$AB$7*SIN(BF12)</f>
        <v>65.294095221077498</v>
      </c>
      <c r="BF12">
        <f t="shared" si="19"/>
        <v>65.284461500002806</v>
      </c>
      <c r="BG12">
        <f t="shared" si="19"/>
        <v>65.30317968412173</v>
      </c>
      <c r="BH12">
        <f t="shared" si="19"/>
        <v>65.266542301620248</v>
      </c>
      <c r="BI12">
        <f t="shared" si="19"/>
        <v>65.337281832278435</v>
      </c>
      <c r="BJ12">
        <f t="shared" si="19"/>
        <v>65.196620134277154</v>
      </c>
      <c r="BK12">
        <f t="shared" si="19"/>
        <v>65.463139650223482</v>
      </c>
      <c r="BL12">
        <f t="shared" si="16"/>
        <v>64.873414318684468</v>
      </c>
      <c r="BQ12">
        <v>2253</v>
      </c>
      <c r="BR12">
        <v>2.6378699985798448E-3</v>
      </c>
      <c r="BT12" t="s">
        <v>453</v>
      </c>
    </row>
    <row r="13" spans="1:77" ht="15.75">
      <c r="A13" s="10" t="s">
        <v>78</v>
      </c>
      <c r="B13" s="10"/>
      <c r="C13" s="3" t="s">
        <v>73</v>
      </c>
      <c r="AA13" s="85" t="s">
        <v>39</v>
      </c>
      <c r="AB13" s="86">
        <f>AB6*86400*300000/149600000</f>
        <v>0.87331840845101749</v>
      </c>
      <c r="AC13" t="s">
        <v>58</v>
      </c>
      <c r="AE13" s="69"/>
      <c r="AW13">
        <v>-1800</v>
      </c>
      <c r="AX13">
        <f t="shared" si="11"/>
        <v>-1.4349892638059704E-3</v>
      </c>
      <c r="AY13">
        <f t="shared" si="12"/>
        <v>1.6802239831625516E-3</v>
      </c>
      <c r="AZ13">
        <f t="shared" si="13"/>
        <v>-3.1152132469685219E-3</v>
      </c>
      <c r="BA13">
        <f t="shared" si="14"/>
        <v>0.35342524213532134</v>
      </c>
      <c r="BB13">
        <f t="shared" si="4"/>
        <v>-0.75281241086329354</v>
      </c>
      <c r="BC13">
        <f t="shared" si="5"/>
        <v>2.9273383916546782</v>
      </c>
      <c r="BD13">
        <f t="shared" si="6"/>
        <v>9.2989670651625254</v>
      </c>
      <c r="BE13">
        <f t="shared" ref="BE13:BK13" si="20">$BL13+$AB$7*SIN(BF13)</f>
        <v>65.505499108497133</v>
      </c>
      <c r="BF13">
        <f t="shared" si="20"/>
        <v>65.4870493913497</v>
      </c>
      <c r="BG13">
        <f t="shared" si="20"/>
        <v>65.518335751573716</v>
      </c>
      <c r="BH13">
        <f t="shared" si="20"/>
        <v>65.464974364439129</v>
      </c>
      <c r="BI13">
        <f t="shared" si="20"/>
        <v>65.555153792366909</v>
      </c>
      <c r="BJ13">
        <f t="shared" si="20"/>
        <v>65.40005478145325</v>
      </c>
      <c r="BK13">
        <f t="shared" si="20"/>
        <v>65.66026036384693</v>
      </c>
      <c r="BL13">
        <f t="shared" si="16"/>
        <v>65.196189843459038</v>
      </c>
      <c r="BQ13">
        <v>2293</v>
      </c>
      <c r="BR13">
        <v>5.149470001924783E-3</v>
      </c>
      <c r="BT13" s="182"/>
      <c r="BU13" s="182" t="s">
        <v>458</v>
      </c>
      <c r="BV13" s="182" t="s">
        <v>459</v>
      </c>
      <c r="BW13" s="182" t="s">
        <v>460</v>
      </c>
      <c r="BX13" s="182" t="s">
        <v>115</v>
      </c>
      <c r="BY13" s="182" t="s">
        <v>461</v>
      </c>
    </row>
    <row r="14" spans="1:77">
      <c r="A14" s="10"/>
      <c r="B14" s="10"/>
      <c r="C14" s="10"/>
      <c r="AA14" s="85" t="s">
        <v>40</v>
      </c>
      <c r="AB14" s="21">
        <f>2*AB5*365.24/C8</f>
        <v>-8.867473611959417E-8</v>
      </c>
      <c r="AC14" t="s">
        <v>41</v>
      </c>
      <c r="AE14" s="69"/>
      <c r="AG14">
        <v>-8.867473611959417E-8</v>
      </c>
      <c r="AH14">
        <v>-9.4788938737455845E-8</v>
      </c>
      <c r="AW14">
        <v>-1600</v>
      </c>
      <c r="AX14">
        <f t="shared" si="11"/>
        <v>-1.7819287163220159E-3</v>
      </c>
      <c r="AY14">
        <f t="shared" si="12"/>
        <v>1.9918751036587124E-3</v>
      </c>
      <c r="AZ14">
        <f t="shared" si="13"/>
        <v>-3.7738038199807283E-3</v>
      </c>
      <c r="BA14">
        <f t="shared" si="14"/>
        <v>0.34315320215687362</v>
      </c>
      <c r="BB14">
        <f t="shared" si="4"/>
        <v>-0.81069233044579669</v>
      </c>
      <c r="BC14">
        <f t="shared" si="5"/>
        <v>3.0203476992914604</v>
      </c>
      <c r="BD14">
        <f t="shared" si="6"/>
        <v>16.475319361385939</v>
      </c>
      <c r="BE14">
        <f t="shared" ref="BE14:BK14" si="21">$BL14+$AB$7*SIN(BF14)</f>
        <v>65.706006233822521</v>
      </c>
      <c r="BF14">
        <f t="shared" si="21"/>
        <v>65.686874181537831</v>
      </c>
      <c r="BG14">
        <f t="shared" si="21"/>
        <v>65.716888506401887</v>
      </c>
      <c r="BH14">
        <f t="shared" si="21"/>
        <v>65.669684783188174</v>
      </c>
      <c r="BI14">
        <f t="shared" si="21"/>
        <v>65.743654223521688</v>
      </c>
      <c r="BJ14">
        <f t="shared" si="21"/>
        <v>65.626995888633516</v>
      </c>
      <c r="BK14">
        <f t="shared" si="21"/>
        <v>65.809450644976479</v>
      </c>
      <c r="BL14">
        <f t="shared" si="16"/>
        <v>65.518965368233609</v>
      </c>
      <c r="BQ14">
        <v>2781</v>
      </c>
      <c r="BR14">
        <v>2.7429900073911995E-3</v>
      </c>
      <c r="BT14" t="s">
        <v>454</v>
      </c>
      <c r="BU14">
        <v>1</v>
      </c>
      <c r="BV14">
        <v>3.5855569805234324E-4</v>
      </c>
      <c r="BW14">
        <v>3.5855569805234324E-4</v>
      </c>
      <c r="BX14">
        <v>36.865994457415546</v>
      </c>
      <c r="BY14">
        <v>2.260417163566085E-7</v>
      </c>
    </row>
    <row r="15" spans="1:77" ht="15.75">
      <c r="A15" s="12" t="s">
        <v>77</v>
      </c>
      <c r="B15" s="10"/>
      <c r="C15" s="13">
        <f ca="1">(C7+C11)+(C8+C12)*INT(MAX(F21:F3528))</f>
        <v>59397.892582568005</v>
      </c>
      <c r="E15" s="14" t="s">
        <v>101</v>
      </c>
      <c r="F15" s="11">
        <v>1</v>
      </c>
      <c r="AA15" s="84" t="s">
        <v>42</v>
      </c>
      <c r="AB15" s="87">
        <f>(AB10-AB2)/AD2</f>
        <v>-41536.353163178705</v>
      </c>
      <c r="AC15" t="s">
        <v>43</v>
      </c>
      <c r="AE15" s="69"/>
      <c r="AW15">
        <v>-1400</v>
      </c>
      <c r="AX15">
        <f t="shared" si="11"/>
        <v>-1.9638808273504224E-3</v>
      </c>
      <c r="AY15">
        <f t="shared" si="12"/>
        <v>2.2969609994801577E-3</v>
      </c>
      <c r="AZ15">
        <f t="shared" si="13"/>
        <v>-4.2608418268305802E-3</v>
      </c>
      <c r="BA15">
        <f t="shared" si="14"/>
        <v>0.33868945471138967</v>
      </c>
      <c r="BB15">
        <f t="shared" si="4"/>
        <v>-0.85836321113902114</v>
      </c>
      <c r="BC15">
        <f t="shared" si="5"/>
        <v>3.1070847837924553</v>
      </c>
      <c r="BD15">
        <f t="shared" si="6"/>
        <v>57.952042310717339</v>
      </c>
      <c r="BE15">
        <f t="shared" ref="BE15:BK15" si="22">$BL15+$AB$7*SIN(BF15)</f>
        <v>65.896995560238807</v>
      </c>
      <c r="BF15">
        <f t="shared" si="22"/>
        <v>65.889844836058074</v>
      </c>
      <c r="BG15">
        <f t="shared" si="22"/>
        <v>65.900684521867163</v>
      </c>
      <c r="BH15">
        <f t="shared" si="22"/>
        <v>65.884249017828779</v>
      </c>
      <c r="BI15">
        <f t="shared" si="22"/>
        <v>65.909161112536609</v>
      </c>
      <c r="BJ15">
        <f t="shared" si="22"/>
        <v>65.871379891872621</v>
      </c>
      <c r="BK15">
        <f t="shared" si="22"/>
        <v>65.928638837337786</v>
      </c>
      <c r="BL15">
        <f t="shared" si="16"/>
        <v>65.841740893008193</v>
      </c>
      <c r="BQ15">
        <v>2782.5</v>
      </c>
      <c r="BR15">
        <v>1.6931749996729195E-3</v>
      </c>
      <c r="BT15" t="s">
        <v>455</v>
      </c>
      <c r="BU15">
        <v>46</v>
      </c>
      <c r="BV15">
        <v>4.4739230158187505E-4</v>
      </c>
      <c r="BW15">
        <v>9.72591959960598E-6</v>
      </c>
    </row>
    <row r="16" spans="1:77" ht="16.5" thickBot="1">
      <c r="A16" s="16" t="s">
        <v>63</v>
      </c>
      <c r="B16" s="10"/>
      <c r="C16" s="17">
        <f ca="1">+C8+C12</f>
        <v>0.67603406859757442</v>
      </c>
      <c r="E16" s="14" t="s">
        <v>87</v>
      </c>
      <c r="F16" s="15">
        <f ca="1">NOW()+15018.5+$C$5/24</f>
        <v>60319.527852893516</v>
      </c>
      <c r="V16" t="s">
        <v>444</v>
      </c>
      <c r="W16">
        <f ca="1">SUM(W21:W68)</f>
        <v>4.3058714818116668E-4</v>
      </c>
      <c r="AA16" s="83" t="s">
        <v>44</v>
      </c>
      <c r="AB16" s="87">
        <f>365.24*AB8</f>
        <v>2631.9321144043047</v>
      </c>
      <c r="AC16" t="s">
        <v>24</v>
      </c>
      <c r="AD16" s="21"/>
      <c r="AE16" s="69"/>
      <c r="AF16" t="s">
        <v>444</v>
      </c>
      <c r="AG16">
        <f>SUM(AG21:AG68)</f>
        <v>1.4976305986681015E-4</v>
      </c>
      <c r="AW16">
        <v>-1200</v>
      </c>
      <c r="AX16">
        <f t="shared" si="11"/>
        <v>-1.9928838789064298E-3</v>
      </c>
      <c r="AY16">
        <f t="shared" si="12"/>
        <v>2.5954816706268871E-3</v>
      </c>
      <c r="AZ16">
        <f t="shared" si="13"/>
        <v>-4.5883655495333169E-3</v>
      </c>
      <c r="BA16">
        <f t="shared" si="14"/>
        <v>0.33912772041055494</v>
      </c>
      <c r="BB16">
        <f t="shared" si="4"/>
        <v>-0.8986740038243386</v>
      </c>
      <c r="BC16">
        <f t="shared" si="5"/>
        <v>-3.0914343121185439</v>
      </c>
      <c r="BD16">
        <f t="shared" si="6"/>
        <v>-39.865366634843028</v>
      </c>
      <c r="BE16">
        <f t="shared" ref="BE16:BK16" si="23">$BL16+$AB$7*SIN(BF16)</f>
        <v>66.084520686877354</v>
      </c>
      <c r="BF16">
        <f t="shared" si="23"/>
        <v>66.094635599517673</v>
      </c>
      <c r="BG16">
        <f t="shared" si="23"/>
        <v>66.079250313387988</v>
      </c>
      <c r="BH16">
        <f t="shared" si="23"/>
        <v>66.102663304567301</v>
      </c>
      <c r="BI16">
        <f t="shared" si="23"/>
        <v>66.067057822725999</v>
      </c>
      <c r="BJ16">
        <f t="shared" si="23"/>
        <v>66.12126765760992</v>
      </c>
      <c r="BK16">
        <f t="shared" si="23"/>
        <v>66.038851979848772</v>
      </c>
      <c r="BL16">
        <f t="shared" si="16"/>
        <v>66.164516417782764</v>
      </c>
      <c r="BQ16">
        <v>2859.5</v>
      </c>
      <c r="BR16">
        <v>2.6460049994057044E-3</v>
      </c>
      <c r="BT16" s="90" t="s">
        <v>456</v>
      </c>
      <c r="BU16" s="90">
        <v>47</v>
      </c>
      <c r="BV16" s="90">
        <v>8.0594799963421828E-4</v>
      </c>
      <c r="BW16" s="90"/>
      <c r="BX16" s="90"/>
      <c r="BY16" s="90"/>
    </row>
    <row r="17" spans="1:80" ht="19.5" customHeight="1" thickBot="1">
      <c r="A17" s="14" t="s">
        <v>84</v>
      </c>
      <c r="B17" s="10"/>
      <c r="C17" s="10">
        <f>COUNT(C21:C2186)</f>
        <v>49</v>
      </c>
      <c r="E17" s="14" t="s">
        <v>102</v>
      </c>
      <c r="F17" s="15">
        <f ca="1">ROUND(2*(F16-$C$7)/$C$8,0)/2+F15</f>
        <v>11567.5</v>
      </c>
      <c r="R17" t="s">
        <v>436</v>
      </c>
      <c r="S17" s="3">
        <v>0.1</v>
      </c>
      <c r="V17" t="s">
        <v>445</v>
      </c>
      <c r="W17">
        <f ca="1">COUNT(W21:W68)</f>
        <v>47</v>
      </c>
      <c r="AA17" s="83" t="s">
        <v>45</v>
      </c>
      <c r="AB17" s="88">
        <f>AB13^3/AB8^2</f>
        <v>1.2827001499881701E-2</v>
      </c>
      <c r="AE17" s="69"/>
      <c r="AF17" t="s">
        <v>445</v>
      </c>
      <c r="AG17">
        <f>COUNT(AG21:AG68)</f>
        <v>47</v>
      </c>
      <c r="AW17">
        <v>-1000</v>
      </c>
      <c r="AX17">
        <f t="shared" si="11"/>
        <v>-1.869706597403114E-3</v>
      </c>
      <c r="AY17">
        <f t="shared" si="12"/>
        <v>2.8874371170989001E-3</v>
      </c>
      <c r="AZ17">
        <f t="shared" si="13"/>
        <v>-4.7571437145020141E-3</v>
      </c>
      <c r="BA17">
        <f t="shared" si="14"/>
        <v>0.34456681122750576</v>
      </c>
      <c r="BB17">
        <f t="shared" si="4"/>
        <v>-0.93361176213133468</v>
      </c>
      <c r="BC17">
        <f t="shared" si="5"/>
        <v>-3.0038066390134324</v>
      </c>
      <c r="BD17">
        <f t="shared" si="6"/>
        <v>-14.492289657923653</v>
      </c>
      <c r="BE17">
        <f t="shared" ref="BE17:BK17" si="24">$BL17+$AB$7*SIN(BF17)</f>
        <v>66.276953560848426</v>
      </c>
      <c r="BF17">
        <f t="shared" si="24"/>
        <v>66.296931636964018</v>
      </c>
      <c r="BG17">
        <f t="shared" si="24"/>
        <v>66.265251105973775</v>
      </c>
      <c r="BH17">
        <f t="shared" si="24"/>
        <v>66.315644206029404</v>
      </c>
      <c r="BI17">
        <f t="shared" si="24"/>
        <v>66.235849104304805</v>
      </c>
      <c r="BJ17">
        <f t="shared" si="24"/>
        <v>66.363234073089089</v>
      </c>
      <c r="BK17">
        <f t="shared" si="24"/>
        <v>66.162044078347392</v>
      </c>
      <c r="BL17">
        <f t="shared" si="16"/>
        <v>66.487291942557334</v>
      </c>
      <c r="BQ17" s="147">
        <v>3276.5</v>
      </c>
      <c r="BR17" s="147">
        <v>1.9774350002990104E-3</v>
      </c>
    </row>
    <row r="18" spans="1:80" s="147" customFormat="1" ht="17.25" thickTop="1" thickBot="1">
      <c r="A18" s="146" t="s">
        <v>64</v>
      </c>
      <c r="C18" s="148">
        <f ca="1">+C15</f>
        <v>59397.892582568005</v>
      </c>
      <c r="D18" s="149">
        <f ca="1">+C16</f>
        <v>0.67603406859757442</v>
      </c>
      <c r="E18" s="150" t="s">
        <v>88</v>
      </c>
      <c r="F18" s="151">
        <f ca="1">ROUND(2*(F16-$C$15)/$C$16,0)/2+F15</f>
        <v>1364.5</v>
      </c>
      <c r="V18" s="147" t="s">
        <v>423</v>
      </c>
      <c r="W18" s="147">
        <f ca="1">SQRT(W16/(W17-1))</f>
        <v>3.0595081594680293E-3</v>
      </c>
      <c r="AA18" s="152" t="s">
        <v>46</v>
      </c>
      <c r="AB18" s="153">
        <f>2*PI()/(AB8*365.2422)*AD2</f>
        <v>1.6138776238728617E-3</v>
      </c>
      <c r="AC18" s="154" t="s">
        <v>47</v>
      </c>
      <c r="AD18" s="154"/>
      <c r="AE18" s="155"/>
      <c r="AF18" s="147" t="s">
        <v>423</v>
      </c>
      <c r="AG18" s="147">
        <f>SQRT(AG16/(AG17-1))</f>
        <v>1.8043610206266213E-3</v>
      </c>
      <c r="AW18">
        <v>-800</v>
      </c>
      <c r="AX18">
        <f t="shared" si="11"/>
        <v>-1.5722569929342667E-3</v>
      </c>
      <c r="AY18">
        <f t="shared" si="12"/>
        <v>3.1728273388961967E-3</v>
      </c>
      <c r="AZ18">
        <f t="shared" si="13"/>
        <v>-4.7450843318304634E-3</v>
      </c>
      <c r="BA18">
        <f t="shared" si="14"/>
        <v>0.35606412435167378</v>
      </c>
      <c r="BB18">
        <f t="shared" si="4"/>
        <v>-0.96324857494082583</v>
      </c>
      <c r="BC18">
        <f t="shared" si="5"/>
        <v>-2.9093262976010803</v>
      </c>
      <c r="BD18">
        <f t="shared" si="6"/>
        <v>-8.5720578003370793</v>
      </c>
      <c r="BE18">
        <f t="shared" ref="BE18:BK18" si="25">$BL18+$AB$7*SIN(BF18)</f>
        <v>66.479463553120084</v>
      </c>
      <c r="BF18">
        <f t="shared" si="25"/>
        <v>66.496611214424107</v>
      </c>
      <c r="BG18">
        <f t="shared" si="25"/>
        <v>66.466944784959111</v>
      </c>
      <c r="BH18">
        <f t="shared" si="25"/>
        <v>66.518592606865752</v>
      </c>
      <c r="BI18">
        <f t="shared" si="25"/>
        <v>66.429591229135923</v>
      </c>
      <c r="BJ18">
        <f t="shared" si="25"/>
        <v>66.586042781543668</v>
      </c>
      <c r="BK18">
        <f t="shared" si="25"/>
        <v>66.318828637720884</v>
      </c>
      <c r="BL18">
        <f t="shared" si="16"/>
        <v>66.810067467331905</v>
      </c>
      <c r="BQ18">
        <v>3377.5</v>
      </c>
      <c r="BR18">
        <v>3.3332250022795051E-3</v>
      </c>
      <c r="BT18" s="182"/>
      <c r="BU18" s="182" t="s">
        <v>462</v>
      </c>
      <c r="BV18" s="182" t="s">
        <v>451</v>
      </c>
      <c r="BW18" s="182" t="s">
        <v>463</v>
      </c>
      <c r="BX18" s="182" t="s">
        <v>464</v>
      </c>
      <c r="BY18" s="182" t="s">
        <v>465</v>
      </c>
      <c r="BZ18" s="182" t="s">
        <v>466</v>
      </c>
      <c r="CA18" s="182" t="s">
        <v>467</v>
      </c>
      <c r="CB18" s="182" t="s">
        <v>468</v>
      </c>
    </row>
    <row r="19" spans="1:80" ht="13.5" thickTop="1">
      <c r="C19">
        <v>59122.746945390478</v>
      </c>
      <c r="D19">
        <v>0.67603408447312119</v>
      </c>
      <c r="E19" s="14" t="s">
        <v>89</v>
      </c>
      <c r="F19" s="18">
        <f ca="1">+$C$15+$C$16*F18-15018.5-$C$5/24</f>
        <v>45302.236902502729</v>
      </c>
      <c r="W19" s="147" t="s">
        <v>442</v>
      </c>
      <c r="AA19" s="91"/>
      <c r="AC19" s="91"/>
      <c r="AW19">
        <v>-600</v>
      </c>
      <c r="AX19">
        <f t="shared" si="11"/>
        <v>-1.0709816333595661E-3</v>
      </c>
      <c r="AY19">
        <f t="shared" si="12"/>
        <v>3.4516523360187778E-3</v>
      </c>
      <c r="AZ19">
        <f t="shared" si="13"/>
        <v>-4.522633969378344E-3</v>
      </c>
      <c r="BA19">
        <f t="shared" si="14"/>
        <v>0.37533445146277644</v>
      </c>
      <c r="BB19">
        <f t="shared" si="4"/>
        <v>-0.98591320333055055</v>
      </c>
      <c r="BC19">
        <f t="shared" si="5"/>
        <v>-2.8054225251417728</v>
      </c>
      <c r="BD19">
        <f t="shared" si="6"/>
        <v>-5.8932344115883053</v>
      </c>
      <c r="BE19">
        <f t="shared" ref="BE19:BK19" si="26">$BL19+$AB$7*SIN(BF19)</f>
        <v>66.692872232128636</v>
      </c>
      <c r="BF19">
        <f t="shared" si="26"/>
        <v>66.700812633573037</v>
      </c>
      <c r="BG19">
        <f t="shared" si="26"/>
        <v>66.684859526406314</v>
      </c>
      <c r="BH19">
        <f t="shared" si="26"/>
        <v>66.71714406765004</v>
      </c>
      <c r="BI19">
        <f t="shared" si="26"/>
        <v>66.65271470488247</v>
      </c>
      <c r="BJ19">
        <f t="shared" si="26"/>
        <v>66.78534181341486</v>
      </c>
      <c r="BK19">
        <f t="shared" si="26"/>
        <v>66.526349644523464</v>
      </c>
      <c r="BL19">
        <f t="shared" si="16"/>
        <v>67.132842992106475</v>
      </c>
      <c r="BQ19">
        <v>3446</v>
      </c>
      <c r="BR19">
        <v>7.9583400001865812E-3</v>
      </c>
      <c r="BT19" t="s">
        <v>457</v>
      </c>
      <c r="BU19">
        <v>3.1767273738424113E-3</v>
      </c>
      <c r="BV19">
        <v>7.5152618916012916E-4</v>
      </c>
      <c r="BW19">
        <v>4.2270348254830274</v>
      </c>
      <c r="BX19">
        <v>1.1114295708194878E-4</v>
      </c>
      <c r="BY19">
        <v>1.6639850618638315E-3</v>
      </c>
      <c r="BZ19">
        <v>4.6894696858209911E-3</v>
      </c>
      <c r="CA19">
        <v>1.6639850618638315E-3</v>
      </c>
      <c r="CB19">
        <v>4.6894696858209911E-3</v>
      </c>
    </row>
    <row r="20" spans="1:80" ht="15" thickBot="1">
      <c r="A20" s="4" t="s">
        <v>65</v>
      </c>
      <c r="B20" s="4" t="s">
        <v>66</v>
      </c>
      <c r="C20" s="4" t="s">
        <v>67</v>
      </c>
      <c r="D20" s="4" t="s">
        <v>72</v>
      </c>
      <c r="E20" s="4" t="s">
        <v>68</v>
      </c>
      <c r="F20" s="4" t="s">
        <v>69</v>
      </c>
      <c r="G20" s="4" t="s">
        <v>70</v>
      </c>
      <c r="H20" s="7" t="s">
        <v>116</v>
      </c>
      <c r="I20" s="7" t="s">
        <v>119</v>
      </c>
      <c r="J20" s="7" t="s">
        <v>113</v>
      </c>
      <c r="K20" s="7" t="s">
        <v>111</v>
      </c>
      <c r="L20" s="7" t="s">
        <v>277</v>
      </c>
      <c r="M20" s="7" t="s">
        <v>276</v>
      </c>
      <c r="N20" s="7" t="s">
        <v>278</v>
      </c>
      <c r="O20" s="7" t="s">
        <v>82</v>
      </c>
      <c r="P20" s="6" t="s">
        <v>81</v>
      </c>
      <c r="Q20" s="4" t="s">
        <v>74</v>
      </c>
      <c r="S20" s="6" t="s">
        <v>55</v>
      </c>
      <c r="U20" s="49" t="s">
        <v>408</v>
      </c>
      <c r="W20" s="90" t="s">
        <v>443</v>
      </c>
      <c r="Z20" s="4" t="s">
        <v>69</v>
      </c>
      <c r="AA20" s="6" t="s">
        <v>48</v>
      </c>
      <c r="AB20" s="6" t="s">
        <v>54</v>
      </c>
      <c r="AC20" s="6" t="s">
        <v>49</v>
      </c>
      <c r="AD20" s="6" t="s">
        <v>50</v>
      </c>
      <c r="AE20" s="6" t="s">
        <v>51</v>
      </c>
      <c r="AF20" s="6" t="s">
        <v>52</v>
      </c>
      <c r="AG20" s="6" t="s">
        <v>470</v>
      </c>
      <c r="AH20" s="6" t="s">
        <v>9</v>
      </c>
      <c r="AI20" s="6" t="s">
        <v>10</v>
      </c>
      <c r="AJ20" s="6" t="s">
        <v>11</v>
      </c>
      <c r="AK20" s="6" t="s">
        <v>53</v>
      </c>
      <c r="AL20" s="6" t="s">
        <v>12</v>
      </c>
      <c r="AM20" s="6" t="s">
        <v>13</v>
      </c>
      <c r="AN20" s="4" t="s">
        <v>14</v>
      </c>
      <c r="AO20" s="4" t="s">
        <v>15</v>
      </c>
      <c r="AP20" s="4" t="s">
        <v>16</v>
      </c>
      <c r="AQ20" s="4" t="s">
        <v>17</v>
      </c>
      <c r="AR20" s="4" t="s">
        <v>18</v>
      </c>
      <c r="AS20" s="4" t="s">
        <v>19</v>
      </c>
      <c r="AT20" s="4" t="s">
        <v>20</v>
      </c>
      <c r="AU20" s="4" t="s">
        <v>21</v>
      </c>
      <c r="AV20" s="92"/>
      <c r="AW20">
        <v>-400</v>
      </c>
      <c r="AX20">
        <f t="shared" si="11"/>
        <v>-3.4040662792584383E-4</v>
      </c>
      <c r="AY20">
        <f t="shared" si="12"/>
        <v>3.723912108466643E-3</v>
      </c>
      <c r="AZ20">
        <f t="shared" si="13"/>
        <v>-4.0643187363924868E-3</v>
      </c>
      <c r="BA20">
        <f t="shared" si="14"/>
        <v>0.40515451640436584</v>
      </c>
      <c r="BB20">
        <f t="shared" si="4"/>
        <v>-0.99870947435235613</v>
      </c>
      <c r="BC20">
        <f t="shared" si="5"/>
        <v>-2.6881844591585633</v>
      </c>
      <c r="BD20">
        <f t="shared" si="6"/>
        <v>-4.3352080641025399</v>
      </c>
      <c r="BE20">
        <f t="shared" ref="BE20:BK20" si="27">$BL20+$AB$7*SIN(BF20)</f>
        <v>66.918632776148755</v>
      </c>
      <c r="BF20">
        <f t="shared" si="27"/>
        <v>66.920192693580177</v>
      </c>
      <c r="BG20">
        <f t="shared" si="27"/>
        <v>66.916169491690979</v>
      </c>
      <c r="BH20">
        <f t="shared" si="27"/>
        <v>66.92659199216962</v>
      </c>
      <c r="BI20">
        <f t="shared" si="27"/>
        <v>66.899892450377706</v>
      </c>
      <c r="BJ20">
        <f t="shared" si="27"/>
        <v>66.970434614722151</v>
      </c>
      <c r="BK20">
        <f t="shared" si="27"/>
        <v>66.79651089063718</v>
      </c>
      <c r="BL20">
        <f t="shared" si="16"/>
        <v>67.455618516881046</v>
      </c>
      <c r="BQ20">
        <v>3448</v>
      </c>
      <c r="BR20">
        <v>1.9919199985451996E-3</v>
      </c>
      <c r="BT20" s="90" t="s">
        <v>469</v>
      </c>
      <c r="BU20" s="90">
        <v>8.2590590708012756E-7</v>
      </c>
      <c r="BV20" s="90">
        <v>1.3602464325433493E-7</v>
      </c>
      <c r="BW20" s="90">
        <v>6.0717373508260017</v>
      </c>
      <c r="BX20" s="90">
        <v>2.2604171635660837E-7</v>
      </c>
      <c r="BY20" s="90">
        <v>5.5210276317028808E-7</v>
      </c>
      <c r="BZ20" s="90">
        <v>1.099709050989967E-6</v>
      </c>
      <c r="CA20" s="90">
        <v>5.5210276317028808E-7</v>
      </c>
      <c r="CB20" s="90">
        <v>1.099709050989967E-6</v>
      </c>
    </row>
    <row r="21" spans="1:80">
      <c r="A21" s="115" t="s">
        <v>258</v>
      </c>
      <c r="B21" s="3" t="s">
        <v>97</v>
      </c>
      <c r="C21" s="8">
        <v>50784.883000000002</v>
      </c>
      <c r="D21" s="8">
        <v>2.0000000000000001E-4</v>
      </c>
      <c r="E21">
        <f t="shared" ref="E21:E47" si="28">+(C21-C$7)/C$8</f>
        <v>-2537.4951624048126</v>
      </c>
      <c r="F21">
        <f t="shared" ref="F21:F47" si="29">ROUND(2*E21,0)/2</f>
        <v>-2537.5</v>
      </c>
      <c r="G21">
        <f>+C21-(C$7+F21*C$8)</f>
        <v>3.2703750039217994E-3</v>
      </c>
      <c r="K21">
        <f>G21</f>
        <v>3.2703750039217994E-3</v>
      </c>
      <c r="O21">
        <f t="shared" ref="O21:O47" ca="1" si="30">+C$11+C$12*$F21</f>
        <v>8.0197561365271406E-4</v>
      </c>
      <c r="Q21" s="2">
        <f t="shared" ref="Q21:Q47" si="31">+C21-15018.5</f>
        <v>35766.383000000002</v>
      </c>
      <c r="S21" s="3">
        <v>1</v>
      </c>
      <c r="W21">
        <f ca="1">(G21-O21)^2</f>
        <v>6.0929955498807921E-6</v>
      </c>
      <c r="Z21">
        <f t="shared" ref="Z21:Z47" si="32">F21</f>
        <v>-2537.5</v>
      </c>
      <c r="AA21" s="65">
        <f t="shared" ref="AA21:AA47" si="33">AB$3+AB$4*Z21+AB$5*Z21^2+AH21</f>
        <v>1.1740810475301864E-3</v>
      </c>
      <c r="AB21" s="65">
        <f t="shared" ref="AB21:AB47" si="34">IF(S21&lt;&gt;0,G21-AH21, -9999)</f>
        <v>2.5705639655651592E-3</v>
      </c>
      <c r="AC21" s="65">
        <f t="shared" ref="AC21:AC47" si="35">+G21-P21</f>
        <v>3.2703750039217994E-3</v>
      </c>
      <c r="AD21" s="65">
        <f t="shared" ref="AD21:AD47" si="36">IF(S21&lt;&gt;0,G21-AA21, -9999)</f>
        <v>2.096293956391613E-3</v>
      </c>
      <c r="AE21" s="65">
        <f t="shared" ref="AE21:AE47" si="37">+(G21-AA21)^2*S21</f>
        <v>4.3944483516040018E-6</v>
      </c>
      <c r="AF21">
        <f t="shared" ref="AF21:AF47" si="38">IF(S21&lt;&gt;0,G21-P21, -9999)</f>
        <v>3.2703750039217994E-3</v>
      </c>
      <c r="AG21" s="93">
        <f>AD21^2</f>
        <v>4.3944483516040018E-6</v>
      </c>
      <c r="AH21">
        <f t="shared" ref="AH21:AH47" si="39">$AB$6*($AB$11/AI21*AJ21+$AB$12)</f>
        <v>6.9981103835664018E-4</v>
      </c>
      <c r="AI21">
        <f t="shared" ref="AI21:AI47" si="40">1+$AB$7*COS(AL21)</f>
        <v>0.48434303447665017</v>
      </c>
      <c r="AJ21">
        <f t="shared" ref="AJ21:AJ47" si="41">SIN(AL21+RADIANS($AB$9))</f>
        <v>-0.37954806873873653</v>
      </c>
      <c r="AK21">
        <f t="shared" ref="AK21:AK47" si="42">$AB$7*SIN(AL21)</f>
        <v>0.41466940615809877</v>
      </c>
      <c r="AL21">
        <f t="shared" ref="AL21:AL47" si="43">2*ATAN(AM21)</f>
        <v>2.4643217984985459</v>
      </c>
      <c r="AM21">
        <f t="shared" ref="AM21:AM47" si="44">SQRT((1+$AB$7)/(1-$AB$7))*TAN(AN21/2)</f>
        <v>2.8392773394719679</v>
      </c>
      <c r="AN21" s="65">
        <f t="shared" ref="AN21:AT30" si="45">$AU21+$AB$7*SIN(AO21)</f>
        <v>64.647864223375549</v>
      </c>
      <c r="AO21" s="65">
        <f t="shared" si="45"/>
        <v>64.647867927175525</v>
      </c>
      <c r="AP21" s="65">
        <f t="shared" si="45"/>
        <v>64.647844869716849</v>
      </c>
      <c r="AQ21" s="65">
        <f t="shared" si="45"/>
        <v>64.647988375977604</v>
      </c>
      <c r="AR21" s="65">
        <f t="shared" si="45"/>
        <v>64.647093871948456</v>
      </c>
      <c r="AS21" s="65">
        <f t="shared" si="45"/>
        <v>64.652618346024241</v>
      </c>
      <c r="AT21" s="65">
        <f t="shared" si="45"/>
        <v>64.616273764508833</v>
      </c>
      <c r="AU21" s="65">
        <f t="shared" ref="AU21:AU47" si="46">RADIANS($AB$9)+$AB$18*(F21-AB$15)</f>
        <v>64.005955095852798</v>
      </c>
      <c r="AW21">
        <v>-200</v>
      </c>
      <c r="AX21">
        <f t="shared" si="11"/>
        <v>6.5613607825380435E-4</v>
      </c>
      <c r="AY21">
        <f t="shared" si="12"/>
        <v>3.9896066562397914E-3</v>
      </c>
      <c r="AZ21">
        <f t="shared" si="13"/>
        <v>-3.333470577985987E-3</v>
      </c>
      <c r="BA21">
        <f t="shared" si="14"/>
        <v>0.45130045487798642</v>
      </c>
      <c r="BB21">
        <f t="shared" si="4"/>
        <v>-0.99605407290819259</v>
      </c>
      <c r="BC21">
        <f t="shared" si="5"/>
        <v>-2.5485095996332441</v>
      </c>
      <c r="BD21">
        <f t="shared" si="6"/>
        <v>-3.2727774199056654</v>
      </c>
      <c r="BE21">
        <f t="shared" ref="BE21:BK21" si="47">$BL21+$AB$7*SIN(BF21)</f>
        <v>67.163954800285438</v>
      </c>
      <c r="BF21">
        <f t="shared" si="47"/>
        <v>67.163988258005134</v>
      </c>
      <c r="BG21">
        <f t="shared" si="47"/>
        <v>67.163852050319235</v>
      </c>
      <c r="BH21">
        <f t="shared" si="47"/>
        <v>67.164406847602109</v>
      </c>
      <c r="BI21">
        <f t="shared" si="47"/>
        <v>67.162151859645292</v>
      </c>
      <c r="BJ21">
        <f t="shared" si="47"/>
        <v>67.171398100463648</v>
      </c>
      <c r="BK21">
        <f t="shared" si="47"/>
        <v>67.134746518117538</v>
      </c>
      <c r="BL21">
        <f t="shared" si="16"/>
        <v>67.778394041655616</v>
      </c>
      <c r="BQ21">
        <v>3837.5</v>
      </c>
      <c r="BR21">
        <v>5.1466250006342307E-3</v>
      </c>
    </row>
    <row r="22" spans="1:80">
      <c r="A22" s="115" t="s">
        <v>258</v>
      </c>
      <c r="B22" s="3" t="s">
        <v>95</v>
      </c>
      <c r="C22" s="8">
        <v>50785.894899999999</v>
      </c>
      <c r="D22" s="8">
        <v>2.0000000000000001E-4</v>
      </c>
      <c r="E22">
        <f t="shared" si="28"/>
        <v>-2535.9983424482934</v>
      </c>
      <c r="F22">
        <f t="shared" si="29"/>
        <v>-2536</v>
      </c>
      <c r="G22">
        <f>+C22-(C$7+F22*C$8)</f>
        <v>1.1205600021639839E-3</v>
      </c>
      <c r="K22">
        <f>G22</f>
        <v>1.1205600021639839E-3</v>
      </c>
      <c r="O22">
        <f t="shared" ca="1" si="30"/>
        <v>8.0326351001426891E-4</v>
      </c>
      <c r="Q22" s="2">
        <f t="shared" si="31"/>
        <v>35767.394899999999</v>
      </c>
      <c r="S22" s="3">
        <v>1</v>
      </c>
      <c r="W22">
        <f t="shared" ref="W22:W68" ca="1" si="48">(G22-O22)^2</f>
        <v>1.0067706393051413E-7</v>
      </c>
      <c r="Z22">
        <f t="shared" si="32"/>
        <v>-2536</v>
      </c>
      <c r="AA22" s="65">
        <f t="shared" si="33"/>
        <v>1.1667746819871141E-3</v>
      </c>
      <c r="AB22" s="65">
        <f t="shared" si="34"/>
        <v>4.3059871719463379E-4</v>
      </c>
      <c r="AC22" s="65">
        <f t="shared" si="35"/>
        <v>1.1205600021639839E-3</v>
      </c>
      <c r="AD22" s="65">
        <f t="shared" si="36"/>
        <v>-4.6214679823130232E-5</v>
      </c>
      <c r="AE22" s="65">
        <f t="shared" si="37"/>
        <v>2.1357966311544407E-9</v>
      </c>
      <c r="AF22">
        <f t="shared" si="38"/>
        <v>1.1205600021639839E-3</v>
      </c>
      <c r="AG22" s="93">
        <f t="shared" ref="AG22:AG68" si="49">AD22^2</f>
        <v>2.1357966311544407E-9</v>
      </c>
      <c r="AH22">
        <f t="shared" si="39"/>
        <v>6.899612849693501E-4</v>
      </c>
      <c r="AI22">
        <f t="shared" si="40"/>
        <v>0.48378542729321006</v>
      </c>
      <c r="AJ22">
        <f t="shared" si="41"/>
        <v>-0.38079284848615153</v>
      </c>
      <c r="AK22">
        <f t="shared" si="42"/>
        <v>0.41397504444278499</v>
      </c>
      <c r="AL22">
        <f t="shared" si="43"/>
        <v>2.4656676280612047</v>
      </c>
      <c r="AM22">
        <f t="shared" si="44"/>
        <v>2.8453866272202961</v>
      </c>
      <c r="AN22" s="65">
        <f t="shared" si="45"/>
        <v>64.649948772847651</v>
      </c>
      <c r="AO22" s="65">
        <f t="shared" si="45"/>
        <v>64.649952530187122</v>
      </c>
      <c r="AP22" s="65">
        <f t="shared" si="45"/>
        <v>64.649929332612587</v>
      </c>
      <c r="AQ22" s="65">
        <f t="shared" si="45"/>
        <v>64.650072518933555</v>
      </c>
      <c r="AR22" s="65">
        <f t="shared" si="45"/>
        <v>64.649187405388602</v>
      </c>
      <c r="AS22" s="65">
        <f t="shared" si="45"/>
        <v>64.654610005825958</v>
      </c>
      <c r="AT22" s="65">
        <f t="shared" si="45"/>
        <v>64.619311706970578</v>
      </c>
      <c r="AU22" s="65">
        <f t="shared" si="46"/>
        <v>64.008375912288614</v>
      </c>
      <c r="AW22">
        <v>0</v>
      </c>
      <c r="AX22">
        <f t="shared" si="11"/>
        <v>1.9856775423163974E-3</v>
      </c>
      <c r="AY22">
        <f t="shared" si="12"/>
        <v>4.2487359793382242E-3</v>
      </c>
      <c r="AZ22">
        <f t="shared" si="13"/>
        <v>-2.2630584370218268E-3</v>
      </c>
      <c r="BA22">
        <f t="shared" si="14"/>
        <v>0.52686395180821666</v>
      </c>
      <c r="BB22">
        <f t="shared" si="4"/>
        <v>-0.96379302571422787</v>
      </c>
      <c r="BC22">
        <f t="shared" si="5"/>
        <v>-2.3674579232345248</v>
      </c>
      <c r="BD22">
        <f t="shared" si="6"/>
        <v>-2.4531998038171707</v>
      </c>
      <c r="BE22">
        <f t="shared" ref="BE22:BK22" si="50">$BL22+$AB$7*SIN(BF22)</f>
        <v>67.442862607656409</v>
      </c>
      <c r="BF22">
        <f t="shared" si="50"/>
        <v>67.44286253377453</v>
      </c>
      <c r="BG22">
        <f t="shared" si="50"/>
        <v>67.442863637015023</v>
      </c>
      <c r="BH22">
        <f t="shared" si="50"/>
        <v>67.442847164131479</v>
      </c>
      <c r="BI22">
        <f t="shared" si="50"/>
        <v>67.443093404791966</v>
      </c>
      <c r="BJ22">
        <f t="shared" si="50"/>
        <v>67.439472650337365</v>
      </c>
      <c r="BK22">
        <f t="shared" si="50"/>
        <v>67.539459766609113</v>
      </c>
      <c r="BL22">
        <f t="shared" si="16"/>
        <v>68.101169566430201</v>
      </c>
      <c r="BQ22">
        <v>3926</v>
      </c>
      <c r="BR22">
        <v>6.017539999447763E-3</v>
      </c>
    </row>
    <row r="23" spans="1:80">
      <c r="A23" s="115" t="s">
        <v>258</v>
      </c>
      <c r="B23" s="3" t="s">
        <v>95</v>
      </c>
      <c r="C23" s="8">
        <v>50787.922400000003</v>
      </c>
      <c r="D23" s="8">
        <v>4.0000000000000002E-4</v>
      </c>
      <c r="E23">
        <f t="shared" si="28"/>
        <v>-2532.9992294313402</v>
      </c>
      <c r="F23">
        <f t="shared" si="29"/>
        <v>-2533</v>
      </c>
      <c r="G23">
        <f>+C23-(C$7+F23*C$8)</f>
        <v>5.2093000704189762E-4</v>
      </c>
      <c r="K23">
        <f>G23</f>
        <v>5.2093000704189762E-4</v>
      </c>
      <c r="O23">
        <f t="shared" ca="1" si="30"/>
        <v>8.0583930273737774E-4</v>
      </c>
      <c r="Q23" s="2">
        <f t="shared" si="31"/>
        <v>35769.422400000003</v>
      </c>
      <c r="S23" s="3">
        <v>1</v>
      </c>
      <c r="W23">
        <f t="shared" ca="1" si="48"/>
        <v>8.1173306773694525E-8</v>
      </c>
      <c r="Z23">
        <f t="shared" si="32"/>
        <v>-2533</v>
      </c>
      <c r="AA23" s="65">
        <f t="shared" si="33"/>
        <v>1.1521858353747681E-3</v>
      </c>
      <c r="AB23" s="65">
        <f t="shared" si="34"/>
        <v>-1.4935676350833523E-4</v>
      </c>
      <c r="AC23" s="65">
        <f t="shared" si="35"/>
        <v>5.2093000704189762E-4</v>
      </c>
      <c r="AD23" s="65">
        <f t="shared" si="36"/>
        <v>-6.3125582833287045E-4</v>
      </c>
      <c r="AE23" s="65">
        <f t="shared" si="37"/>
        <v>3.9848392080421838E-7</v>
      </c>
      <c r="AF23">
        <f t="shared" si="38"/>
        <v>5.2093000704189762E-4</v>
      </c>
      <c r="AG23" s="93">
        <f t="shared" si="49"/>
        <v>3.9848392080421838E-7</v>
      </c>
      <c r="AH23">
        <f t="shared" si="39"/>
        <v>6.7028677055023286E-4</v>
      </c>
      <c r="AI23">
        <f t="shared" si="40"/>
        <v>0.48267683994352861</v>
      </c>
      <c r="AJ23">
        <f t="shared" si="41"/>
        <v>-0.38327178269280138</v>
      </c>
      <c r="AK23">
        <f t="shared" si="42"/>
        <v>0.41258886384080462</v>
      </c>
      <c r="AL23">
        <f t="shared" si="43"/>
        <v>2.4683500260557385</v>
      </c>
      <c r="AM23">
        <f t="shared" si="44"/>
        <v>2.8576332182950819</v>
      </c>
      <c r="AN23" s="65">
        <f t="shared" si="45"/>
        <v>64.65411069348653</v>
      </c>
      <c r="AO23" s="65">
        <f t="shared" si="45"/>
        <v>64.654114543871671</v>
      </c>
      <c r="AP23" s="65">
        <f t="shared" si="45"/>
        <v>64.654091157177533</v>
      </c>
      <c r="AQ23" s="65">
        <f t="shared" si="45"/>
        <v>64.65423317185622</v>
      </c>
      <c r="AR23" s="65">
        <f t="shared" si="45"/>
        <v>64.65336958127682</v>
      </c>
      <c r="AS23" s="65">
        <f t="shared" si="45"/>
        <v>64.658577007489669</v>
      </c>
      <c r="AT23" s="65">
        <f t="shared" si="45"/>
        <v>64.625376847406883</v>
      </c>
      <c r="AU23" s="65">
        <f t="shared" si="46"/>
        <v>64.013217545160231</v>
      </c>
      <c r="AW23">
        <v>200</v>
      </c>
      <c r="AX23">
        <f t="shared" si="11"/>
        <v>3.7599083622492802E-3</v>
      </c>
      <c r="AY23">
        <f t="shared" si="12"/>
        <v>4.5013000777619407E-3</v>
      </c>
      <c r="AZ23">
        <f t="shared" si="13"/>
        <v>-7.4139171551266061E-4</v>
      </c>
      <c r="BA23">
        <f t="shared" si="14"/>
        <v>0.66524637842197398</v>
      </c>
      <c r="BB23">
        <f t="shared" si="4"/>
        <v>-0.85967750622054517</v>
      </c>
      <c r="BC23">
        <f t="shared" si="5"/>
        <v>-2.1012166513384707</v>
      </c>
      <c r="BD23">
        <f t="shared" si="6"/>
        <v>-1.7457750364094553</v>
      </c>
      <c r="BE23">
        <f t="shared" ref="BE23:BK23" si="51">$BL23+$AB$7*SIN(BF23)</f>
        <v>67.780649752559043</v>
      </c>
      <c r="BF23">
        <f t="shared" si="51"/>
        <v>67.780677071207876</v>
      </c>
      <c r="BG23">
        <f t="shared" si="51"/>
        <v>67.780853260062671</v>
      </c>
      <c r="BH23">
        <f t="shared" si="51"/>
        <v>67.781986494361291</v>
      </c>
      <c r="BI23">
        <f t="shared" si="51"/>
        <v>67.789152441305248</v>
      </c>
      <c r="BJ23">
        <f t="shared" si="51"/>
        <v>67.830420952742898</v>
      </c>
      <c r="BK23">
        <f t="shared" si="51"/>
        <v>68.002187890984175</v>
      </c>
      <c r="BL23">
        <f t="shared" si="16"/>
        <v>68.423945091204772</v>
      </c>
      <c r="BQ23">
        <v>3984.5</v>
      </c>
      <c r="BR23">
        <v>8.4747549990424886E-3</v>
      </c>
    </row>
    <row r="24" spans="1:80">
      <c r="A24" s="115" t="s">
        <v>258</v>
      </c>
      <c r="B24" s="3" t="s">
        <v>95</v>
      </c>
      <c r="C24" s="8">
        <v>50821.724300000002</v>
      </c>
      <c r="D24" s="8">
        <v>2.9999999999999997E-4</v>
      </c>
      <c r="E24">
        <f t="shared" si="28"/>
        <v>-2482.9988751588057</v>
      </c>
      <c r="F24">
        <f t="shared" si="29"/>
        <v>-2483</v>
      </c>
      <c r="G24">
        <f>+C24-(C$7+F24*C$8)</f>
        <v>7.6043000444769859E-4</v>
      </c>
      <c r="K24">
        <f>G24</f>
        <v>7.6043000444769859E-4</v>
      </c>
      <c r="O24">
        <f t="shared" ca="1" si="30"/>
        <v>8.4876918145586127E-4</v>
      </c>
      <c r="Q24" s="2">
        <f t="shared" si="31"/>
        <v>35803.224300000002</v>
      </c>
      <c r="S24" s="3">
        <v>1</v>
      </c>
      <c r="W24">
        <f t="shared" ca="1" si="48"/>
        <v>7.8038101944794982E-9</v>
      </c>
      <c r="Z24">
        <f t="shared" si="32"/>
        <v>-2483</v>
      </c>
      <c r="AA24" s="65">
        <f t="shared" si="33"/>
        <v>9.1377433855010072E-4</v>
      </c>
      <c r="AB24" s="65">
        <f t="shared" si="34"/>
        <v>4.1309838776763672E-4</v>
      </c>
      <c r="AC24" s="65">
        <f t="shared" si="35"/>
        <v>7.6043000444769859E-4</v>
      </c>
      <c r="AD24" s="65">
        <f t="shared" si="36"/>
        <v>-1.5334433410240213E-4</v>
      </c>
      <c r="AE24" s="65">
        <f t="shared" si="37"/>
        <v>2.3514484801309129E-8</v>
      </c>
      <c r="AF24">
        <f t="shared" si="38"/>
        <v>7.6043000444769859E-4</v>
      </c>
      <c r="AG24" s="93">
        <f t="shared" si="49"/>
        <v>2.3514484801309129E-8</v>
      </c>
      <c r="AH24">
        <f t="shared" si="39"/>
        <v>3.4733161668006187E-4</v>
      </c>
      <c r="AI24">
        <f t="shared" si="40"/>
        <v>0.46542089614266058</v>
      </c>
      <c r="AJ24">
        <f t="shared" si="41"/>
        <v>-0.42261760064096549</v>
      </c>
      <c r="AK24">
        <f t="shared" si="42"/>
        <v>0.38997179925648912</v>
      </c>
      <c r="AL24">
        <f t="shared" si="43"/>
        <v>2.5113456180503295</v>
      </c>
      <c r="AM24">
        <f t="shared" si="44"/>
        <v>3.0676156298783215</v>
      </c>
      <c r="AN24" s="65">
        <f t="shared" si="45"/>
        <v>64.722132483969943</v>
      </c>
      <c r="AO24" s="65">
        <f t="shared" si="45"/>
        <v>64.722131452469526</v>
      </c>
      <c r="AP24" s="65">
        <f t="shared" si="45"/>
        <v>64.722136415750867</v>
      </c>
      <c r="AQ24" s="65">
        <f t="shared" si="45"/>
        <v>64.722112533195386</v>
      </c>
      <c r="AR24" s="65">
        <f t="shared" si="45"/>
        <v>64.722227436615015</v>
      </c>
      <c r="AS24" s="65">
        <f t="shared" si="45"/>
        <v>64.721674248454008</v>
      </c>
      <c r="AT24" s="65">
        <f t="shared" si="45"/>
        <v>64.724329067963694</v>
      </c>
      <c r="AU24" s="65">
        <f t="shared" si="46"/>
        <v>64.09391142635387</v>
      </c>
      <c r="AW24">
        <v>400</v>
      </c>
      <c r="AX24">
        <f t="shared" si="11"/>
        <v>6.174518884047386E-3</v>
      </c>
      <c r="AY24">
        <f t="shared" si="12"/>
        <v>4.7472989515109417E-3</v>
      </c>
      <c r="AZ24">
        <f t="shared" si="13"/>
        <v>1.4272199325364439E-3</v>
      </c>
      <c r="BA24">
        <f t="shared" si="14"/>
        <v>0.97616009925715386</v>
      </c>
      <c r="BB24">
        <f t="shared" si="4"/>
        <v>-0.51435342487517788</v>
      </c>
      <c r="BC24">
        <f t="shared" si="5"/>
        <v>-1.6068321431087966</v>
      </c>
      <c r="BD24">
        <f t="shared" si="6"/>
        <v>-1.0367010644135877</v>
      </c>
      <c r="BE24">
        <f t="shared" ref="BE24:BK24" si="52">$BL24+$AB$7*SIN(BF24)</f>
        <v>68.239986205583037</v>
      </c>
      <c r="BF24">
        <f t="shared" si="52"/>
        <v>68.242751326675986</v>
      </c>
      <c r="BG24">
        <f t="shared" si="52"/>
        <v>68.249224535058175</v>
      </c>
      <c r="BH24">
        <f t="shared" si="52"/>
        <v>68.264189658095447</v>
      </c>
      <c r="BI24">
        <f t="shared" si="52"/>
        <v>68.297850790201181</v>
      </c>
      <c r="BJ24">
        <f t="shared" si="52"/>
        <v>68.369518447707307</v>
      </c>
      <c r="BK24">
        <f t="shared" si="52"/>
        <v>68.508476216074186</v>
      </c>
      <c r="BL24">
        <f t="shared" si="16"/>
        <v>68.746720615979342</v>
      </c>
      <c r="BQ24">
        <v>3992</v>
      </c>
      <c r="BR24">
        <v>5.5256799969356507E-3</v>
      </c>
    </row>
    <row r="25" spans="1:80">
      <c r="A25" s="114" t="s">
        <v>434</v>
      </c>
      <c r="B25" s="3" t="s">
        <v>95</v>
      </c>
      <c r="C25" s="8">
        <v>51336.860999999997</v>
      </c>
      <c r="D25" s="8">
        <v>5.0000000000000001E-4</v>
      </c>
      <c r="E25">
        <f t="shared" si="28"/>
        <v>-1720.9997715940631</v>
      </c>
      <c r="F25">
        <f t="shared" si="29"/>
        <v>-1721</v>
      </c>
      <c r="G25">
        <f>+C25-(C$7+F25*C$8)</f>
        <v>1.5441000141436234E-4</v>
      </c>
      <c r="K25">
        <f>G25</f>
        <v>1.5441000141436234E-4</v>
      </c>
      <c r="O25">
        <f t="shared" ca="1" si="30"/>
        <v>1.5030205331255533E-3</v>
      </c>
      <c r="Q25" s="2">
        <f t="shared" si="31"/>
        <v>36318.360999999997</v>
      </c>
      <c r="S25" s="3">
        <v>1</v>
      </c>
      <c r="W25">
        <f t="shared" ca="1" si="48"/>
        <v>1.8187503662423412E-6</v>
      </c>
      <c r="Z25">
        <f t="shared" si="32"/>
        <v>-1721</v>
      </c>
      <c r="AA25" s="65">
        <f t="shared" si="33"/>
        <v>-1.592140311429908E-3</v>
      </c>
      <c r="AB25" s="65">
        <f t="shared" si="34"/>
        <v>3.5506609508861257E-3</v>
      </c>
      <c r="AC25" s="65">
        <f t="shared" si="35"/>
        <v>1.5441000141436234E-4</v>
      </c>
      <c r="AD25" s="65">
        <f t="shared" si="36"/>
        <v>1.7465503128442704E-3</v>
      </c>
      <c r="AE25" s="65">
        <f t="shared" si="37"/>
        <v>3.0504379952964187E-6</v>
      </c>
      <c r="AF25">
        <f t="shared" si="38"/>
        <v>1.5441000141436234E-4</v>
      </c>
      <c r="AG25" s="93">
        <f t="shared" si="49"/>
        <v>3.0504379952964187E-6</v>
      </c>
      <c r="AH25">
        <f t="shared" si="39"/>
        <v>-3.3962509494717633E-3</v>
      </c>
      <c r="AI25">
        <f t="shared" si="40"/>
        <v>0.3485841358597791</v>
      </c>
      <c r="AJ25">
        <f t="shared" si="41"/>
        <v>-0.77707489173589173</v>
      </c>
      <c r="AK25">
        <f t="shared" si="42"/>
        <v>0.11623336200380992</v>
      </c>
      <c r="AL25">
        <f t="shared" si="43"/>
        <v>2.9650190299801489</v>
      </c>
      <c r="AM25">
        <f t="shared" si="44"/>
        <v>11.297275792907177</v>
      </c>
      <c r="AN25" s="65">
        <f t="shared" si="45"/>
        <v>65.586005854683535</v>
      </c>
      <c r="AO25" s="65">
        <f t="shared" si="45"/>
        <v>65.56582049195238</v>
      </c>
      <c r="AP25" s="65">
        <f t="shared" si="45"/>
        <v>65.59881901343914</v>
      </c>
      <c r="AQ25" s="65">
        <f t="shared" si="45"/>
        <v>65.544629910224984</v>
      </c>
      <c r="AR25" s="65">
        <f t="shared" si="45"/>
        <v>65.633006736972888</v>
      </c>
      <c r="AS25" s="65">
        <f t="shared" si="45"/>
        <v>65.487030080272262</v>
      </c>
      <c r="AT25" s="65">
        <f t="shared" si="45"/>
        <v>65.724014059177762</v>
      </c>
      <c r="AU25" s="65">
        <f t="shared" si="46"/>
        <v>65.323686175744996</v>
      </c>
      <c r="AW25">
        <v>600</v>
      </c>
      <c r="AX25">
        <f t="shared" si="11"/>
        <v>9.1279620818721218E-3</v>
      </c>
      <c r="AY25">
        <f t="shared" si="12"/>
        <v>4.9867326005852263E-3</v>
      </c>
      <c r="AZ25">
        <f t="shared" si="13"/>
        <v>4.1412294812868955E-3</v>
      </c>
      <c r="BA25">
        <f t="shared" si="14"/>
        <v>1.6350608104174325</v>
      </c>
      <c r="BB25">
        <f t="shared" si="4"/>
        <v>0.7045854937663385</v>
      </c>
      <c r="BC25">
        <f t="shared" si="5"/>
        <v>-0.28473976773308479</v>
      </c>
      <c r="BD25">
        <f t="shared" si="6"/>
        <v>-0.1433396543244827</v>
      </c>
      <c r="BE25">
        <f t="shared" ref="BE25:BK25" si="53">$BL25+$AB$7*SIN(BF25)</f>
        <v>68.985867940014671</v>
      </c>
      <c r="BF25">
        <f t="shared" si="53"/>
        <v>68.988316487241519</v>
      </c>
      <c r="BG25">
        <f t="shared" si="53"/>
        <v>68.99204588469172</v>
      </c>
      <c r="BH25">
        <f t="shared" si="53"/>
        <v>68.997722869075957</v>
      </c>
      <c r="BI25">
        <f t="shared" si="53"/>
        <v>69.006357296870817</v>
      </c>
      <c r="BJ25">
        <f t="shared" si="53"/>
        <v>69.019474497916079</v>
      </c>
      <c r="BK25">
        <f t="shared" si="53"/>
        <v>69.039371053806221</v>
      </c>
      <c r="BL25">
        <f t="shared" si="16"/>
        <v>69.069496140753913</v>
      </c>
      <c r="BQ25">
        <v>4354.5</v>
      </c>
      <c r="BR25">
        <v>1.2487055006204173E-2</v>
      </c>
    </row>
    <row r="26" spans="1:80">
      <c r="A26" s="115" t="s">
        <v>435</v>
      </c>
      <c r="B26" s="3" t="s">
        <v>95</v>
      </c>
      <c r="C26" s="8">
        <v>51924.324500000002</v>
      </c>
      <c r="D26" s="8" t="s">
        <v>119</v>
      </c>
      <c r="E26">
        <f t="shared" si="28"/>
        <v>-852.01361631331099</v>
      </c>
      <c r="F26">
        <f t="shared" si="29"/>
        <v>-852</v>
      </c>
      <c r="O26">
        <f t="shared" ca="1" si="30"/>
        <v>2.2491418252528006E-3</v>
      </c>
      <c r="Q26" s="2">
        <f t="shared" si="31"/>
        <v>36905.824500000002</v>
      </c>
      <c r="S26" s="3">
        <v>0</v>
      </c>
      <c r="U26">
        <f>+C26-(C$7+F26*C$8)</f>
        <v>-9.2050799939897843E-3</v>
      </c>
      <c r="Z26">
        <f t="shared" si="32"/>
        <v>-852</v>
      </c>
      <c r="AA26" s="65"/>
      <c r="AB26" s="65"/>
      <c r="AC26" s="65"/>
      <c r="AD26" s="65"/>
      <c r="AE26" s="65"/>
      <c r="AG26" s="93"/>
      <c r="AH26">
        <f t="shared" si="39"/>
        <v>-4.7673425537505176E-3</v>
      </c>
      <c r="AI26">
        <f t="shared" si="40"/>
        <v>0.35240708386673369</v>
      </c>
      <c r="AJ26">
        <f t="shared" si="41"/>
        <v>-0.95612362070018952</v>
      </c>
      <c r="AK26">
        <f t="shared" si="42"/>
        <v>-0.135927324222438</v>
      </c>
      <c r="AL26">
        <f t="shared" si="43"/>
        <v>-2.9346998299122093</v>
      </c>
      <c r="AM26">
        <f t="shared" si="44"/>
        <v>-9.6323340901223631</v>
      </c>
      <c r="AN26" s="65">
        <f t="shared" si="45"/>
        <v>66.425752944000735</v>
      </c>
      <c r="AO26" s="65">
        <f t="shared" si="45"/>
        <v>66.444659755301615</v>
      </c>
      <c r="AP26" s="65">
        <f t="shared" si="45"/>
        <v>66.41284452277975</v>
      </c>
      <c r="AQ26" s="65">
        <f t="shared" si="45"/>
        <v>66.466678918600053</v>
      </c>
      <c r="AR26" s="65">
        <f t="shared" si="45"/>
        <v>66.376379685382602</v>
      </c>
      <c r="AS26" s="65">
        <f t="shared" si="45"/>
        <v>66.5303768872391</v>
      </c>
      <c r="AT26" s="65">
        <f t="shared" si="45"/>
        <v>66.273796765580073</v>
      </c>
      <c r="AU26" s="65">
        <f t="shared" si="46"/>
        <v>66.726145830890516</v>
      </c>
      <c r="AW26">
        <v>800</v>
      </c>
      <c r="AX26">
        <f t="shared" si="11"/>
        <v>9.76806420510868E-3</v>
      </c>
      <c r="AY26">
        <f t="shared" si="12"/>
        <v>5.2196010249847954E-3</v>
      </c>
      <c r="AZ26">
        <f t="shared" si="13"/>
        <v>4.5484631801238854E-3</v>
      </c>
      <c r="BA26">
        <f t="shared" si="14"/>
        <v>1.1360617100678099</v>
      </c>
      <c r="BB26">
        <f t="shared" si="4"/>
        <v>0.65283276478569652</v>
      </c>
      <c r="BC26">
        <f t="shared" si="5"/>
        <v>1.3636959826676203</v>
      </c>
      <c r="BD26">
        <f t="shared" si="6"/>
        <v>0.81172240728775313</v>
      </c>
      <c r="BE26">
        <f t="shared" ref="BE26:BK26" si="54">$BL26+$AB$7*SIN(BF26)</f>
        <v>69.817194970262065</v>
      </c>
      <c r="BF26">
        <f t="shared" si="54"/>
        <v>69.81235729295804</v>
      </c>
      <c r="BG26">
        <f t="shared" si="54"/>
        <v>69.802857704218255</v>
      </c>
      <c r="BH26">
        <f t="shared" si="54"/>
        <v>69.784415439080945</v>
      </c>
      <c r="BI26">
        <f t="shared" si="54"/>
        <v>69.749354426251102</v>
      </c>
      <c r="BJ26">
        <f t="shared" si="54"/>
        <v>69.685048817254611</v>
      </c>
      <c r="BK26">
        <f t="shared" si="54"/>
        <v>69.573377290308215</v>
      </c>
      <c r="BL26">
        <f t="shared" si="16"/>
        <v>69.392271665528483</v>
      </c>
      <c r="BQ26">
        <v>4414</v>
      </c>
      <c r="BR26">
        <v>1.0911060002399608E-2</v>
      </c>
    </row>
    <row r="27" spans="1:80">
      <c r="A27" s="115" t="s">
        <v>71</v>
      </c>
      <c r="C27" s="8">
        <v>52500.313999999998</v>
      </c>
      <c r="D27" s="8" t="s">
        <v>73</v>
      </c>
      <c r="E27">
        <f t="shared" si="28"/>
        <v>0</v>
      </c>
      <c r="F27">
        <f t="shared" si="29"/>
        <v>0</v>
      </c>
      <c r="G27">
        <f>+C27-(C$7+F27*C$8)</f>
        <v>0</v>
      </c>
      <c r="K27">
        <f>G27</f>
        <v>0</v>
      </c>
      <c r="O27">
        <f t="shared" ca="1" si="30"/>
        <v>2.980666958615763E-3</v>
      </c>
      <c r="Q27" s="2">
        <f t="shared" si="31"/>
        <v>37481.813999999998</v>
      </c>
      <c r="S27" s="3">
        <v>1</v>
      </c>
      <c r="W27">
        <f t="shared" ca="1" si="48"/>
        <v>8.884375518183743E-6</v>
      </c>
      <c r="Z27">
        <f t="shared" si="32"/>
        <v>0</v>
      </c>
      <c r="AA27" s="65">
        <f t="shared" si="33"/>
        <v>1.9856775423163974E-3</v>
      </c>
      <c r="AB27" s="65">
        <f t="shared" si="34"/>
        <v>2.2630584370218268E-3</v>
      </c>
      <c r="AC27" s="65">
        <f t="shared" si="35"/>
        <v>0</v>
      </c>
      <c r="AD27" s="65">
        <f t="shared" si="36"/>
        <v>-1.9856775423163974E-3</v>
      </c>
      <c r="AE27" s="65">
        <f t="shared" si="37"/>
        <v>3.9429153020596885E-6</v>
      </c>
      <c r="AF27">
        <f t="shared" si="38"/>
        <v>0</v>
      </c>
      <c r="AG27" s="93">
        <f t="shared" si="49"/>
        <v>3.9429153020596885E-6</v>
      </c>
      <c r="AH27">
        <f t="shared" si="39"/>
        <v>-2.2630584370218268E-3</v>
      </c>
      <c r="AI27">
        <f t="shared" si="40"/>
        <v>0.52686395180821666</v>
      </c>
      <c r="AJ27">
        <f t="shared" si="41"/>
        <v>-0.96379302571422787</v>
      </c>
      <c r="AK27">
        <f t="shared" si="42"/>
        <v>-0.46259604667325238</v>
      </c>
      <c r="AL27">
        <f t="shared" si="43"/>
        <v>-2.3674579232345248</v>
      </c>
      <c r="AM27">
        <f t="shared" si="44"/>
        <v>-2.4531998038171707</v>
      </c>
      <c r="AN27" s="65">
        <f t="shared" si="45"/>
        <v>67.442862607656409</v>
      </c>
      <c r="AO27" s="65">
        <f t="shared" si="45"/>
        <v>67.44286253377453</v>
      </c>
      <c r="AP27" s="65">
        <f t="shared" si="45"/>
        <v>67.442863637015023</v>
      </c>
      <c r="AQ27" s="65">
        <f t="shared" si="45"/>
        <v>67.442847164131479</v>
      </c>
      <c r="AR27" s="65">
        <f t="shared" si="45"/>
        <v>67.443093404791966</v>
      </c>
      <c r="AS27" s="65">
        <f t="shared" si="45"/>
        <v>67.439472650337365</v>
      </c>
      <c r="AT27" s="65">
        <f t="shared" si="45"/>
        <v>67.539459766609113</v>
      </c>
      <c r="AU27" s="65">
        <f t="shared" si="46"/>
        <v>68.101169566430201</v>
      </c>
      <c r="AW27">
        <v>1000</v>
      </c>
      <c r="AX27">
        <f t="shared" si="11"/>
        <v>8.6708108864264159E-3</v>
      </c>
      <c r="AY27">
        <f t="shared" si="12"/>
        <v>5.4459042247096473E-3</v>
      </c>
      <c r="AZ27">
        <f t="shared" si="13"/>
        <v>3.2249066617167691E-3</v>
      </c>
      <c r="BA27">
        <f t="shared" si="14"/>
        <v>0.7265564131044715</v>
      </c>
      <c r="BB27">
        <f t="shared" si="4"/>
        <v>7.8127427885961859E-2</v>
      </c>
      <c r="BC27">
        <f t="shared" si="5"/>
        <v>1.9968069072301124</v>
      </c>
      <c r="BD27">
        <f t="shared" si="6"/>
        <v>1.5519522851364751</v>
      </c>
      <c r="BE27">
        <f t="shared" ref="BE27:BK27" si="55">$BL27+$AB$7*SIN(BF27)</f>
        <v>70.336818207193133</v>
      </c>
      <c r="BF27">
        <f t="shared" si="55"/>
        <v>70.336646027237819</v>
      </c>
      <c r="BG27">
        <f t="shared" si="55"/>
        <v>70.335886282887458</v>
      </c>
      <c r="BH27">
        <f t="shared" si="55"/>
        <v>70.33255261799421</v>
      </c>
      <c r="BI27">
        <f t="shared" si="55"/>
        <v>70.318267267444028</v>
      </c>
      <c r="BJ27">
        <f t="shared" si="55"/>
        <v>70.26223575792676</v>
      </c>
      <c r="BK27">
        <f t="shared" si="55"/>
        <v>70.088678458202295</v>
      </c>
      <c r="BL27">
        <f t="shared" si="16"/>
        <v>69.715047190303054</v>
      </c>
      <c r="BQ27">
        <v>4471.5</v>
      </c>
      <c r="BR27">
        <v>1.3601484999526292E-2</v>
      </c>
    </row>
    <row r="28" spans="1:80">
      <c r="A28" s="114" t="s">
        <v>93</v>
      </c>
      <c r="B28" s="25"/>
      <c r="C28" s="25">
        <v>53683.374199999998</v>
      </c>
      <c r="D28" s="25">
        <v>4.0000000000000002E-4</v>
      </c>
      <c r="E28">
        <f t="shared" si="28"/>
        <v>1750.0030804699666</v>
      </c>
      <c r="F28">
        <f t="shared" si="29"/>
        <v>1750</v>
      </c>
      <c r="G28">
        <f>+C28-(C$7+F28*C$8)</f>
        <v>2.0825000028708018E-3</v>
      </c>
      <c r="J28">
        <f>G28</f>
        <v>2.0825000028708018E-3</v>
      </c>
      <c r="O28">
        <f t="shared" ca="1" si="30"/>
        <v>4.4832127137626934E-3</v>
      </c>
      <c r="Q28" s="2">
        <f t="shared" si="31"/>
        <v>38664.874199999998</v>
      </c>
      <c r="R28" t="s">
        <v>113</v>
      </c>
      <c r="S28" s="3">
        <v>1</v>
      </c>
      <c r="W28">
        <f t="shared" ca="1" si="48"/>
        <v>5.763421520237895E-6</v>
      </c>
      <c r="Z28">
        <f t="shared" si="32"/>
        <v>1750</v>
      </c>
      <c r="AA28" s="65">
        <f t="shared" si="33"/>
        <v>4.639829246643256E-3</v>
      </c>
      <c r="AB28" s="65">
        <f t="shared" si="34"/>
        <v>3.6787404476461998E-3</v>
      </c>
      <c r="AC28" s="65">
        <f t="shared" si="35"/>
        <v>2.0825000028708018E-3</v>
      </c>
      <c r="AD28" s="65">
        <f t="shared" si="36"/>
        <v>-2.5573292437724542E-3</v>
      </c>
      <c r="AE28" s="65">
        <f t="shared" si="37"/>
        <v>6.539932861053792E-6</v>
      </c>
      <c r="AF28">
        <f t="shared" si="38"/>
        <v>2.0825000028708018E-3</v>
      </c>
      <c r="AG28" s="93">
        <f t="shared" si="49"/>
        <v>6.539932861053792E-6</v>
      </c>
      <c r="AH28">
        <f t="shared" si="39"/>
        <v>-1.596240444775398E-3</v>
      </c>
      <c r="AI28">
        <f t="shared" si="40"/>
        <v>0.38962911444462256</v>
      </c>
      <c r="AJ28">
        <f t="shared" si="41"/>
        <v>-0.62105543646052741</v>
      </c>
      <c r="AK28">
        <f t="shared" si="42"/>
        <v>0.25553904704096364</v>
      </c>
      <c r="AL28">
        <f t="shared" si="43"/>
        <v>2.745102641207974</v>
      </c>
      <c r="AM28">
        <f t="shared" si="44"/>
        <v>4.978007795830508</v>
      </c>
      <c r="AN28" s="65">
        <f t="shared" si="45"/>
        <v>71.418889992768982</v>
      </c>
      <c r="AO28" s="65">
        <f t="shared" si="45"/>
        <v>71.415042682081918</v>
      </c>
      <c r="AP28" s="65">
        <f t="shared" si="45"/>
        <v>71.423727023542057</v>
      </c>
      <c r="AQ28" s="65">
        <f t="shared" si="45"/>
        <v>71.404002946310811</v>
      </c>
      <c r="AR28" s="65">
        <f t="shared" si="45"/>
        <v>71.448200240881505</v>
      </c>
      <c r="AS28" s="65">
        <f t="shared" si="45"/>
        <v>71.34582624692932</v>
      </c>
      <c r="AT28" s="65">
        <f t="shared" si="45"/>
        <v>71.568253713494286</v>
      </c>
      <c r="AU28" s="65">
        <f t="shared" si="46"/>
        <v>70.925455408207696</v>
      </c>
      <c r="AW28">
        <v>1200</v>
      </c>
      <c r="AX28">
        <f t="shared" si="11"/>
        <v>7.4311116997764952E-3</v>
      </c>
      <c r="AY28">
        <f t="shared" si="12"/>
        <v>5.6656421997597845E-3</v>
      </c>
      <c r="AZ28">
        <f t="shared" si="13"/>
        <v>1.7654695000167105E-3</v>
      </c>
      <c r="BA28">
        <f t="shared" si="14"/>
        <v>0.55712225392648174</v>
      </c>
      <c r="BB28">
        <f t="shared" si="4"/>
        <v>-0.22704891081847042</v>
      </c>
      <c r="BC28">
        <f t="shared" si="5"/>
        <v>2.3040604130061166</v>
      </c>
      <c r="BD28">
        <f t="shared" si="6"/>
        <v>2.2467193926396618</v>
      </c>
      <c r="BE28">
        <f t="shared" ref="BE28:BK28" si="56">$BL28+$AB$7*SIN(BF28)</f>
        <v>70.699465724887773</v>
      </c>
      <c r="BF28">
        <f t="shared" si="56"/>
        <v>70.699465724861625</v>
      </c>
      <c r="BG28">
        <f t="shared" si="56"/>
        <v>70.699465727760796</v>
      </c>
      <c r="BH28">
        <f t="shared" si="56"/>
        <v>70.699465406321877</v>
      </c>
      <c r="BI28">
        <f t="shared" si="56"/>
        <v>70.699500999193972</v>
      </c>
      <c r="BJ28">
        <f t="shared" si="56"/>
        <v>70.694733347942261</v>
      </c>
      <c r="BK28">
        <f t="shared" si="56"/>
        <v>70.565389999139057</v>
      </c>
      <c r="BL28">
        <f t="shared" si="16"/>
        <v>70.037822715077624</v>
      </c>
      <c r="BQ28">
        <v>4526</v>
      </c>
      <c r="BR28">
        <v>1.1891540001670364E-2</v>
      </c>
    </row>
    <row r="29" spans="1:80">
      <c r="A29" s="114" t="s">
        <v>93</v>
      </c>
      <c r="B29" s="25"/>
      <c r="C29" s="25">
        <v>53706.358800000002</v>
      </c>
      <c r="D29" s="25">
        <v>8.0000000000000004E-4</v>
      </c>
      <c r="E29">
        <f t="shared" si="28"/>
        <v>1784.0022977569449</v>
      </c>
      <c r="F29">
        <f t="shared" si="29"/>
        <v>1784</v>
      </c>
      <c r="G29">
        <f>+C29-(C$7+F29*C$8)</f>
        <v>1.5533600017079152E-3</v>
      </c>
      <c r="J29">
        <f>G29</f>
        <v>1.5533600017079152E-3</v>
      </c>
      <c r="O29">
        <f t="shared" ca="1" si="30"/>
        <v>4.5124050312912618E-3</v>
      </c>
      <c r="Q29" s="2">
        <f t="shared" si="31"/>
        <v>38687.858800000002</v>
      </c>
      <c r="R29" t="s">
        <v>113</v>
      </c>
      <c r="S29" s="3">
        <v>1</v>
      </c>
      <c r="W29">
        <f t="shared" ca="1" si="48"/>
        <v>8.7559474871019094E-6</v>
      </c>
      <c r="Z29">
        <f t="shared" si="32"/>
        <v>1784</v>
      </c>
      <c r="AA29" s="65">
        <f t="shared" si="33"/>
        <v>4.5027149220362933E-3</v>
      </c>
      <c r="AB29" s="65">
        <f t="shared" si="34"/>
        <v>3.3203480727194692E-3</v>
      </c>
      <c r="AC29" s="65">
        <f t="shared" si="35"/>
        <v>1.5533600017079152E-3</v>
      </c>
      <c r="AD29" s="65">
        <f t="shared" si="36"/>
        <v>-2.9493549203283781E-3</v>
      </c>
      <c r="AE29" s="65">
        <f t="shared" si="37"/>
        <v>8.6986944460652129E-6</v>
      </c>
      <c r="AF29">
        <f t="shared" si="38"/>
        <v>1.5533600017079152E-3</v>
      </c>
      <c r="AG29" s="93">
        <f t="shared" si="49"/>
        <v>8.6986944460652129E-6</v>
      </c>
      <c r="AH29">
        <f t="shared" si="39"/>
        <v>-1.7669880710115542E-3</v>
      </c>
      <c r="AI29">
        <f t="shared" si="40"/>
        <v>0.38470762281508197</v>
      </c>
      <c r="AJ29">
        <f t="shared" si="41"/>
        <v>-0.63639356545938031</v>
      </c>
      <c r="AK29">
        <f t="shared" si="42"/>
        <v>0.24345043247936957</v>
      </c>
      <c r="AL29">
        <f t="shared" si="43"/>
        <v>2.7648278348562814</v>
      </c>
      <c r="AM29">
        <f t="shared" si="44"/>
        <v>5.2454080567171317</v>
      </c>
      <c r="AN29" s="65">
        <f t="shared" si="45"/>
        <v>71.457090977922064</v>
      </c>
      <c r="AO29" s="65">
        <f t="shared" si="45"/>
        <v>71.452095641439229</v>
      </c>
      <c r="AP29" s="65">
        <f t="shared" si="45"/>
        <v>71.462921460051376</v>
      </c>
      <c r="AQ29" s="65">
        <f t="shared" si="45"/>
        <v>71.439303732711736</v>
      </c>
      <c r="AR29" s="65">
        <f t="shared" si="45"/>
        <v>71.490118126340349</v>
      </c>
      <c r="AS29" s="65">
        <f t="shared" si="45"/>
        <v>71.377130145194769</v>
      </c>
      <c r="AT29" s="65">
        <f t="shared" si="45"/>
        <v>71.613545059376065</v>
      </c>
      <c r="AU29" s="65">
        <f t="shared" si="46"/>
        <v>70.980327247419382</v>
      </c>
      <c r="AW29">
        <v>1400</v>
      </c>
      <c r="AX29">
        <f t="shared" si="11"/>
        <v>6.2914121564812773E-3</v>
      </c>
      <c r="AY29">
        <f t="shared" si="12"/>
        <v>5.8788149501352045E-3</v>
      </c>
      <c r="AZ29">
        <f t="shared" si="13"/>
        <v>4.1259720634607289E-4</v>
      </c>
      <c r="BA29">
        <f t="shared" si="14"/>
        <v>0.46877090528429044</v>
      </c>
      <c r="BB29">
        <f t="shared" si="4"/>
        <v>-0.41486195889592892</v>
      </c>
      <c r="BC29">
        <f t="shared" si="5"/>
        <v>2.5028051194202225</v>
      </c>
      <c r="BD29">
        <f t="shared" si="6"/>
        <v>3.0237357373185274</v>
      </c>
      <c r="BE29">
        <f t="shared" ref="BE29:BK29" si="57">$BL29+$AB$7*SIN(BF29)</f>
        <v>70.991608750567352</v>
      </c>
      <c r="BF29">
        <f t="shared" si="57"/>
        <v>70.991610245392991</v>
      </c>
      <c r="BG29">
        <f t="shared" si="57"/>
        <v>70.991602740962108</v>
      </c>
      <c r="BH29">
        <f t="shared" si="57"/>
        <v>70.991640413443974</v>
      </c>
      <c r="BI29">
        <f t="shared" si="57"/>
        <v>70.991451250998225</v>
      </c>
      <c r="BJ29">
        <f t="shared" si="57"/>
        <v>70.992399938960119</v>
      </c>
      <c r="BK29">
        <f t="shared" si="57"/>
        <v>70.987612993650657</v>
      </c>
      <c r="BL29">
        <f t="shared" si="16"/>
        <v>70.360598239852195</v>
      </c>
      <c r="BQ29">
        <v>4953</v>
      </c>
      <c r="BR29">
        <v>1.2210870001581497E-2</v>
      </c>
    </row>
    <row r="30" spans="1:80">
      <c r="A30" s="115" t="s">
        <v>155</v>
      </c>
      <c r="B30" s="3" t="s">
        <v>95</v>
      </c>
      <c r="C30" s="8">
        <v>54000.436000000002</v>
      </c>
      <c r="D30" s="8" t="s">
        <v>119</v>
      </c>
      <c r="E30">
        <f t="shared" si="28"/>
        <v>2219.0063710035824</v>
      </c>
      <c r="F30">
        <f t="shared" si="29"/>
        <v>2219</v>
      </c>
      <c r="G30">
        <f>+C30-(C$7+F30*C$8)</f>
        <v>4.3070100000477396E-3</v>
      </c>
      <c r="I30">
        <f>G30</f>
        <v>4.3070100000477396E-3</v>
      </c>
      <c r="O30">
        <f t="shared" ca="1" si="30"/>
        <v>4.8858949761420708E-3</v>
      </c>
      <c r="Q30" s="2">
        <f t="shared" si="31"/>
        <v>38981.936000000002</v>
      </c>
      <c r="S30" s="3">
        <v>1</v>
      </c>
      <c r="W30">
        <f t="shared" ca="1" si="48"/>
        <v>3.3510781554773444E-7</v>
      </c>
      <c r="Z30">
        <f t="shared" si="32"/>
        <v>2219</v>
      </c>
      <c r="AA30" s="65">
        <f t="shared" si="33"/>
        <v>3.1334624758033963E-3</v>
      </c>
      <c r="AB30" s="65">
        <f t="shared" si="34"/>
        <v>7.8568163812949496E-3</v>
      </c>
      <c r="AC30" s="65">
        <f t="shared" si="35"/>
        <v>4.3070100000477396E-3</v>
      </c>
      <c r="AD30" s="65">
        <f t="shared" si="36"/>
        <v>1.1735475242443433E-3</v>
      </c>
      <c r="AE30" s="65">
        <f t="shared" si="37"/>
        <v>1.3772137916600274E-6</v>
      </c>
      <c r="AF30">
        <f t="shared" si="38"/>
        <v>4.3070100000477396E-3</v>
      </c>
      <c r="AG30" s="93">
        <f t="shared" si="49"/>
        <v>1.3772137916600274E-6</v>
      </c>
      <c r="AH30">
        <f t="shared" si="39"/>
        <v>-3.5498063812472096E-3</v>
      </c>
      <c r="AI30">
        <f t="shared" si="40"/>
        <v>0.34621446367628506</v>
      </c>
      <c r="AJ30">
        <f t="shared" si="41"/>
        <v>-0.79055486181630308</v>
      </c>
      <c r="AK30">
        <f t="shared" si="42"/>
        <v>0.10206515071351169</v>
      </c>
      <c r="AL30">
        <f t="shared" si="43"/>
        <v>2.9867285605093157</v>
      </c>
      <c r="AM30">
        <f t="shared" si="44"/>
        <v>12.888728521744156</v>
      </c>
      <c r="AN30" s="65">
        <f t="shared" si="45"/>
        <v>71.916048783347506</v>
      </c>
      <c r="AO30" s="65">
        <f t="shared" si="45"/>
        <v>71.895688927139815</v>
      </c>
      <c r="AP30" s="65">
        <f t="shared" si="45"/>
        <v>71.92838100475673</v>
      </c>
      <c r="AQ30" s="65">
        <f t="shared" si="45"/>
        <v>71.875691471039517</v>
      </c>
      <c r="AR30" s="65">
        <f t="shared" si="45"/>
        <v>71.960140305989682</v>
      </c>
      <c r="AS30" s="65">
        <f t="shared" si="45"/>
        <v>71.82341815229006</v>
      </c>
      <c r="AT30" s="65">
        <f t="shared" si="45"/>
        <v>72.041814813535339</v>
      </c>
      <c r="AU30" s="65">
        <f t="shared" si="46"/>
        <v>71.682364013804076</v>
      </c>
      <c r="AW30">
        <v>1600</v>
      </c>
      <c r="AX30">
        <f t="shared" si="11"/>
        <v>5.2935599726909579E-3</v>
      </c>
      <c r="AY30">
        <f t="shared" si="12"/>
        <v>6.0854224758359089E-3</v>
      </c>
      <c r="AZ30">
        <f t="shared" si="13"/>
        <v>-7.9186250314495111E-4</v>
      </c>
      <c r="BA30">
        <f t="shared" si="14"/>
        <v>0.4161463999242887</v>
      </c>
      <c r="BB30">
        <f t="shared" si="4"/>
        <v>-0.5451857772626989</v>
      </c>
      <c r="BC30">
        <f t="shared" si="5"/>
        <v>2.6516247411410996</v>
      </c>
      <c r="BD30">
        <f t="shared" si="6"/>
        <v>3.9999100192479031</v>
      </c>
      <c r="BE30">
        <f t="shared" ref="BE30:BK30" si="58">$BL30+$AB$7*SIN(BF30)</f>
        <v>71.244678664025315</v>
      </c>
      <c r="BF30">
        <f t="shared" si="58"/>
        <v>71.243918784782821</v>
      </c>
      <c r="BG30">
        <f t="shared" si="58"/>
        <v>71.246083554686436</v>
      </c>
      <c r="BH30">
        <f t="shared" si="58"/>
        <v>71.239896580096868</v>
      </c>
      <c r="BI30">
        <f t="shared" si="58"/>
        <v>71.257420173254332</v>
      </c>
      <c r="BJ30">
        <f t="shared" si="58"/>
        <v>71.206422724884348</v>
      </c>
      <c r="BK30">
        <f t="shared" si="58"/>
        <v>71.345076243663726</v>
      </c>
      <c r="BL30">
        <f t="shared" si="16"/>
        <v>70.683373764626779</v>
      </c>
      <c r="BQ30">
        <v>4954</v>
      </c>
      <c r="BR30">
        <v>1.2077660001523327E-2</v>
      </c>
    </row>
    <row r="31" spans="1:80">
      <c r="A31" s="116" t="s">
        <v>99</v>
      </c>
      <c r="B31" s="26" t="s">
        <v>95</v>
      </c>
      <c r="C31" s="25">
        <v>54023.419459999997</v>
      </c>
      <c r="D31" s="25">
        <v>1E-4</v>
      </c>
      <c r="E31">
        <f t="shared" si="28"/>
        <v>2253.003901982861</v>
      </c>
      <c r="F31">
        <f t="shared" si="29"/>
        <v>2253</v>
      </c>
      <c r="G31">
        <f t="shared" ref="G31:G68" si="59">+C31-(C$7+F31*C$8)</f>
        <v>2.6378699985798448E-3</v>
      </c>
      <c r="K31">
        <f>G31</f>
        <v>2.6378699985798448E-3</v>
      </c>
      <c r="O31">
        <f t="shared" ca="1" si="30"/>
        <v>4.9150872936706393E-3</v>
      </c>
      <c r="Q31" s="2">
        <f t="shared" si="31"/>
        <v>39004.919459999997</v>
      </c>
      <c r="S31" s="3">
        <v>1</v>
      </c>
      <c r="W31">
        <f t="shared" ca="1" si="48"/>
        <v>5.1857186090606342E-6</v>
      </c>
      <c r="Z31">
        <f t="shared" si="32"/>
        <v>2253</v>
      </c>
      <c r="AA31" s="65">
        <f t="shared" si="33"/>
        <v>3.0588859422311563E-3</v>
      </c>
      <c r="AB31" s="65">
        <f t="shared" si="34"/>
        <v>6.293268988211911E-3</v>
      </c>
      <c r="AC31" s="65">
        <f t="shared" si="35"/>
        <v>2.6378699985798448E-3</v>
      </c>
      <c r="AD31" s="65">
        <f t="shared" si="36"/>
        <v>-4.2101594365131145E-4</v>
      </c>
      <c r="AE31" s="65">
        <f t="shared" si="37"/>
        <v>1.7725442480860426E-7</v>
      </c>
      <c r="AF31">
        <f t="shared" si="38"/>
        <v>2.6378699985798448E-3</v>
      </c>
      <c r="AG31" s="93">
        <f t="shared" si="49"/>
        <v>1.7725442480860426E-7</v>
      </c>
      <c r="AH31">
        <f t="shared" si="39"/>
        <v>-3.6553989896320658E-3</v>
      </c>
      <c r="AI31">
        <f t="shared" si="40"/>
        <v>0.34470919870574268</v>
      </c>
      <c r="AJ31">
        <f t="shared" si="41"/>
        <v>-0.79996367887782927</v>
      </c>
      <c r="AK31">
        <f t="shared" si="42"/>
        <v>9.1906410197491781E-2</v>
      </c>
      <c r="AL31">
        <f t="shared" si="43"/>
        <v>3.0022487197352388</v>
      </c>
      <c r="AM31">
        <f t="shared" si="44"/>
        <v>14.329743499043104</v>
      </c>
      <c r="AN31" s="65">
        <f t="shared" ref="AN31:AT36" si="60">$AU31+$AB$7*SIN(AO31)</f>
        <v>71.949733920806111</v>
      </c>
      <c r="AO31" s="65">
        <f t="shared" si="60"/>
        <v>71.929700757877484</v>
      </c>
      <c r="AP31" s="65">
        <f t="shared" si="60"/>
        <v>71.961503024822505</v>
      </c>
      <c r="AQ31" s="65">
        <f t="shared" si="60"/>
        <v>71.910858637306092</v>
      </c>
      <c r="AR31" s="65">
        <f t="shared" si="60"/>
        <v>71.991135783960203</v>
      </c>
      <c r="AS31" s="65">
        <f t="shared" si="60"/>
        <v>71.862824958280456</v>
      </c>
      <c r="AT31" s="65">
        <f t="shared" si="60"/>
        <v>72.065676295503224</v>
      </c>
      <c r="AU31" s="65">
        <f t="shared" si="46"/>
        <v>71.737235853015747</v>
      </c>
      <c r="AW31">
        <v>1800</v>
      </c>
      <c r="AX31">
        <f t="shared" si="11"/>
        <v>4.4396083599117613E-3</v>
      </c>
      <c r="AY31">
        <f t="shared" si="12"/>
        <v>6.285464776861897E-3</v>
      </c>
      <c r="AZ31">
        <f t="shared" si="13"/>
        <v>-1.8458564169501353E-3</v>
      </c>
      <c r="BA31">
        <f t="shared" si="14"/>
        <v>0.38251127389567929</v>
      </c>
      <c r="BB31">
        <f t="shared" si="4"/>
        <v>-0.64340731835007392</v>
      </c>
      <c r="BC31">
        <f t="shared" si="5"/>
        <v>2.7739549823422696</v>
      </c>
      <c r="BD31">
        <f t="shared" si="6"/>
        <v>5.3787274938241021</v>
      </c>
      <c r="BE31">
        <f t="shared" ref="BE31:BK31" si="61">$BL31+$AB$7*SIN(BF31)</f>
        <v>71.47493023734306</v>
      </c>
      <c r="BF31">
        <f t="shared" si="61"/>
        <v>71.46933915547055</v>
      </c>
      <c r="BG31">
        <f t="shared" si="61"/>
        <v>71.481240459743972</v>
      </c>
      <c r="BH31">
        <f t="shared" si="61"/>
        <v>71.455733835494073</v>
      </c>
      <c r="BI31">
        <f t="shared" si="61"/>
        <v>71.50964002117874</v>
      </c>
      <c r="BJ31">
        <f t="shared" si="61"/>
        <v>71.391932501933894</v>
      </c>
      <c r="BK31">
        <f t="shared" si="61"/>
        <v>71.634197109040869</v>
      </c>
      <c r="BL31">
        <f t="shared" si="16"/>
        <v>71.00614928940135</v>
      </c>
      <c r="BQ31">
        <v>4974.5</v>
      </c>
      <c r="BR31">
        <v>1.1296855002001394E-2</v>
      </c>
    </row>
    <row r="32" spans="1:80">
      <c r="A32" s="114" t="s">
        <v>94</v>
      </c>
      <c r="B32" s="25" t="s">
        <v>95</v>
      </c>
      <c r="C32" s="25">
        <v>54050.463300000003</v>
      </c>
      <c r="D32" s="25">
        <v>2.5999999999999999E-3</v>
      </c>
      <c r="E32">
        <f t="shared" si="28"/>
        <v>2293.0076171849669</v>
      </c>
      <c r="F32">
        <f t="shared" si="29"/>
        <v>2293</v>
      </c>
      <c r="G32">
        <f t="shared" si="59"/>
        <v>5.149470001924783E-3</v>
      </c>
      <c r="J32">
        <f>G32</f>
        <v>5.149470001924783E-3</v>
      </c>
      <c r="O32">
        <f t="shared" ca="1" si="30"/>
        <v>4.9494311966454263E-3</v>
      </c>
      <c r="Q32" s="2">
        <f t="shared" si="31"/>
        <v>39031.963300000003</v>
      </c>
      <c r="S32" s="92">
        <f>S$17</f>
        <v>0.1</v>
      </c>
      <c r="W32">
        <f t="shared" ca="1" si="48"/>
        <v>4.0015523617592384E-8</v>
      </c>
      <c r="Z32">
        <f t="shared" si="32"/>
        <v>2293</v>
      </c>
      <c r="AA32" s="65">
        <f t="shared" si="33"/>
        <v>2.9773644721971648E-3</v>
      </c>
      <c r="AB32" s="65">
        <f t="shared" si="34"/>
        <v>8.9226370480574267E-3</v>
      </c>
      <c r="AC32" s="65">
        <f t="shared" si="35"/>
        <v>5.149470001924783E-3</v>
      </c>
      <c r="AD32" s="65">
        <f t="shared" si="36"/>
        <v>2.1721055297276182E-3</v>
      </c>
      <c r="AE32" s="65">
        <f t="shared" si="37"/>
        <v>4.7180424322732974E-7</v>
      </c>
      <c r="AF32">
        <f t="shared" si="38"/>
        <v>5.149470001924783E-3</v>
      </c>
      <c r="AG32" s="93">
        <f t="shared" si="49"/>
        <v>4.718042432273297E-6</v>
      </c>
      <c r="AH32">
        <f t="shared" si="39"/>
        <v>-3.7731670461326429E-3</v>
      </c>
      <c r="AI32">
        <f t="shared" si="40"/>
        <v>0.34316117276501723</v>
      </c>
      <c r="AJ32">
        <f t="shared" si="41"/>
        <v>-0.81063404135808204</v>
      </c>
      <c r="AK32">
        <f t="shared" si="42"/>
        <v>8.0097300409139247E-2</v>
      </c>
      <c r="AL32">
        <f t="shared" si="43"/>
        <v>3.0202481470847915</v>
      </c>
      <c r="AM32">
        <f t="shared" si="44"/>
        <v>16.461769663315327</v>
      </c>
      <c r="AN32" s="65">
        <f t="shared" si="60"/>
        <v>71.988974029208663</v>
      </c>
      <c r="AO32" s="65">
        <f t="shared" si="60"/>
        <v>71.969835436361919</v>
      </c>
      <c r="AP32" s="65">
        <f t="shared" si="60"/>
        <v>71.999861846370365</v>
      </c>
      <c r="AQ32" s="65">
        <f t="shared" si="60"/>
        <v>71.952636081516872</v>
      </c>
      <c r="AR32" s="65">
        <f t="shared" si="60"/>
        <v>72.026644420747971</v>
      </c>
      <c r="AS32" s="65">
        <f t="shared" si="60"/>
        <v>71.909916706210055</v>
      </c>
      <c r="AT32" s="65">
        <f t="shared" si="60"/>
        <v>72.092490080300919</v>
      </c>
      <c r="AU32" s="65">
        <f t="shared" si="46"/>
        <v>71.801790957970667</v>
      </c>
      <c r="AW32">
        <v>2000</v>
      </c>
      <c r="AX32">
        <f t="shared" si="11"/>
        <v>3.7297363521164198E-3</v>
      </c>
      <c r="AY32">
        <f t="shared" si="12"/>
        <v>6.4789418532131696E-3</v>
      </c>
      <c r="AZ32">
        <f t="shared" si="13"/>
        <v>-2.7492055010967498E-3</v>
      </c>
      <c r="BA32">
        <f t="shared" si="14"/>
        <v>0.36062408833272819</v>
      </c>
      <c r="BB32">
        <f t="shared" si="4"/>
        <v>-0.72156347362630624</v>
      </c>
      <c r="BC32">
        <f t="shared" si="5"/>
        <v>2.8810719225757371</v>
      </c>
      <c r="BD32">
        <f t="shared" si="6"/>
        <v>7.6334629259191091</v>
      </c>
      <c r="BE32">
        <f t="shared" ref="BE32:BK32" si="62">$BL32+$AB$7*SIN(BF32)</f>
        <v>71.691488625988825</v>
      </c>
      <c r="BF32">
        <f t="shared" si="62"/>
        <v>71.676750422445323</v>
      </c>
      <c r="BG32">
        <f t="shared" si="62"/>
        <v>71.703150874654156</v>
      </c>
      <c r="BH32">
        <f t="shared" si="62"/>
        <v>71.655532700570006</v>
      </c>
      <c r="BI32">
        <f t="shared" si="62"/>
        <v>71.740423123076567</v>
      </c>
      <c r="BJ32">
        <f t="shared" si="62"/>
        <v>71.58549471033615</v>
      </c>
      <c r="BK32">
        <f t="shared" si="62"/>
        <v>71.858451532143221</v>
      </c>
      <c r="BL32">
        <f t="shared" si="16"/>
        <v>71.32892481417592</v>
      </c>
      <c r="BQ32">
        <v>4976</v>
      </c>
      <c r="BR32">
        <v>1.1147040000651032E-2</v>
      </c>
    </row>
    <row r="33" spans="1:70">
      <c r="A33" s="115" t="s">
        <v>170</v>
      </c>
      <c r="B33" s="3" t="s">
        <v>95</v>
      </c>
      <c r="C33" s="8">
        <v>54380.365100000003</v>
      </c>
      <c r="D33" s="8" t="s">
        <v>119</v>
      </c>
      <c r="E33">
        <f t="shared" si="28"/>
        <v>2781.0040574781883</v>
      </c>
      <c r="F33">
        <f t="shared" si="29"/>
        <v>2781</v>
      </c>
      <c r="G33">
        <f t="shared" si="59"/>
        <v>2.7429900073911995E-3</v>
      </c>
      <c r="K33">
        <f>G33</f>
        <v>2.7429900073911995E-3</v>
      </c>
      <c r="O33">
        <f t="shared" ca="1" si="30"/>
        <v>5.3684268129378272E-3</v>
      </c>
      <c r="Q33" s="2">
        <f t="shared" si="31"/>
        <v>39361.865100000003</v>
      </c>
      <c r="S33" s="3">
        <v>1</v>
      </c>
      <c r="W33">
        <f t="shared" ca="1" si="48"/>
        <v>6.8929184199188814E-6</v>
      </c>
      <c r="Z33">
        <f t="shared" si="32"/>
        <v>2781</v>
      </c>
      <c r="AA33" s="65">
        <f t="shared" si="33"/>
        <v>2.4887477463444475E-3</v>
      </c>
      <c r="AB33" s="65">
        <f t="shared" si="34"/>
        <v>7.4258368586365758E-3</v>
      </c>
      <c r="AC33" s="65">
        <f t="shared" si="35"/>
        <v>2.7429900073911995E-3</v>
      </c>
      <c r="AD33" s="65">
        <f t="shared" si="36"/>
        <v>2.5424226104675193E-4</v>
      </c>
      <c r="AE33" s="65">
        <f t="shared" si="37"/>
        <v>6.4639127302164761E-8</v>
      </c>
      <c r="AF33">
        <f t="shared" si="38"/>
        <v>2.7429900073911995E-3</v>
      </c>
      <c r="AG33" s="93">
        <f t="shared" si="49"/>
        <v>6.4639127302164761E-8</v>
      </c>
      <c r="AH33">
        <f t="shared" si="39"/>
        <v>-4.6828468512453763E-3</v>
      </c>
      <c r="AI33">
        <f t="shared" si="40"/>
        <v>0.34085478714344186</v>
      </c>
      <c r="AJ33">
        <f t="shared" si="41"/>
        <v>-0.91461635265331198</v>
      </c>
      <c r="AK33">
        <f t="shared" si="42"/>
        <v>-5.8141300850102079E-2</v>
      </c>
      <c r="AL33">
        <f t="shared" si="43"/>
        <v>-3.0536132366513731</v>
      </c>
      <c r="AM33">
        <f t="shared" si="44"/>
        <v>-22.71792471612503</v>
      </c>
      <c r="AN33" s="65">
        <f t="shared" si="60"/>
        <v>72.451130301118155</v>
      </c>
      <c r="AO33" s="65">
        <f t="shared" si="60"/>
        <v>72.467085476554757</v>
      </c>
      <c r="AP33" s="65">
        <f t="shared" si="60"/>
        <v>72.442491348823935</v>
      </c>
      <c r="AQ33" s="65">
        <f t="shared" si="60"/>
        <v>72.480455128186094</v>
      </c>
      <c r="AR33" s="65">
        <f t="shared" si="60"/>
        <v>72.421970555868839</v>
      </c>
      <c r="AS33" s="65">
        <f t="shared" si="60"/>
        <v>72.512381940960424</v>
      </c>
      <c r="AT33" s="65">
        <f t="shared" si="60"/>
        <v>72.373232954252842</v>
      </c>
      <c r="AU33" s="65">
        <f t="shared" si="46"/>
        <v>72.589363238420617</v>
      </c>
      <c r="AW33">
        <v>2200</v>
      </c>
      <c r="AX33">
        <f t="shared" si="11"/>
        <v>3.1772613750693985E-3</v>
      </c>
      <c r="AY33">
        <f t="shared" si="12"/>
        <v>6.6658537048897258E-3</v>
      </c>
      <c r="AZ33">
        <f t="shared" si="13"/>
        <v>-3.4885923298203273E-3</v>
      </c>
      <c r="BA33">
        <f t="shared" si="14"/>
        <v>0.34713434985242186</v>
      </c>
      <c r="BB33">
        <f t="shared" si="4"/>
        <v>-0.78515590222336473</v>
      </c>
      <c r="BC33">
        <f t="shared" si="5"/>
        <v>2.9779618615444821</v>
      </c>
      <c r="BD33">
        <f t="shared" si="6"/>
        <v>12.195354409599688</v>
      </c>
      <c r="BE33">
        <f t="shared" ref="BE33:BK33" si="63">$BL33+$AB$7*SIN(BF33)</f>
        <v>71.897088499849772</v>
      </c>
      <c r="BF33">
        <f t="shared" si="63"/>
        <v>71.87671496334093</v>
      </c>
      <c r="BG33">
        <f t="shared" si="63"/>
        <v>71.909657728915562</v>
      </c>
      <c r="BH33">
        <f t="shared" si="63"/>
        <v>71.856175630598159</v>
      </c>
      <c r="BI33">
        <f t="shared" si="63"/>
        <v>71.942475960275559</v>
      </c>
      <c r="BJ33">
        <f t="shared" si="63"/>
        <v>71.801662260862244</v>
      </c>
      <c r="BK33">
        <f t="shared" si="63"/>
        <v>72.028015033296796</v>
      </c>
      <c r="BL33">
        <f t="shared" si="16"/>
        <v>71.651700338950491</v>
      </c>
      <c r="BQ33">
        <v>5021</v>
      </c>
      <c r="BR33">
        <v>1.3152589999663178E-2</v>
      </c>
    </row>
    <row r="34" spans="1:70">
      <c r="A34" s="115" t="s">
        <v>170</v>
      </c>
      <c r="B34" s="3" t="s">
        <v>97</v>
      </c>
      <c r="C34" s="8">
        <v>54381.378100000002</v>
      </c>
      <c r="D34" s="8" t="s">
        <v>119</v>
      </c>
      <c r="E34">
        <f t="shared" si="28"/>
        <v>2782.5025045737075</v>
      </c>
      <c r="F34">
        <f t="shared" si="29"/>
        <v>2782.5</v>
      </c>
      <c r="G34">
        <f t="shared" si="59"/>
        <v>1.6931749996729195E-3</v>
      </c>
      <c r="K34">
        <f>G34</f>
        <v>1.6931749996729195E-3</v>
      </c>
      <c r="O34">
        <f t="shared" ca="1" si="30"/>
        <v>5.3697147092993825E-3</v>
      </c>
      <c r="Q34" s="2">
        <f t="shared" si="31"/>
        <v>39362.878100000002</v>
      </c>
      <c r="S34" s="3">
        <v>1</v>
      </c>
      <c r="W34">
        <f t="shared" ca="1" si="48"/>
        <v>1.3516944236460236E-5</v>
      </c>
      <c r="Z34">
        <f t="shared" si="32"/>
        <v>2782.5</v>
      </c>
      <c r="AA34" s="65">
        <f t="shared" si="33"/>
        <v>2.4886372058274715E-3</v>
      </c>
      <c r="AB34" s="65">
        <f t="shared" si="34"/>
        <v>6.3773663862507724E-3</v>
      </c>
      <c r="AC34" s="65">
        <f t="shared" si="35"/>
        <v>1.6931749996729195E-3</v>
      </c>
      <c r="AD34" s="65">
        <f t="shared" si="36"/>
        <v>-7.9546220615455202E-4</v>
      </c>
      <c r="AE34" s="65">
        <f t="shared" si="37"/>
        <v>6.3276012142026702E-7</v>
      </c>
      <c r="AF34">
        <f t="shared" si="38"/>
        <v>1.6931749996729195E-3</v>
      </c>
      <c r="AG34" s="93">
        <f t="shared" si="49"/>
        <v>6.3276012142026702E-7</v>
      </c>
      <c r="AH34">
        <f t="shared" si="39"/>
        <v>-4.6841913865778529E-3</v>
      </c>
      <c r="AI34">
        <f t="shared" si="40"/>
        <v>0.34089293770670837</v>
      </c>
      <c r="AJ34">
        <f t="shared" si="41"/>
        <v>-0.91488048207863171</v>
      </c>
      <c r="AK34">
        <f t="shared" si="42"/>
        <v>-5.8572202719092366E-2</v>
      </c>
      <c r="AL34">
        <f t="shared" si="43"/>
        <v>-3.0529594894714647</v>
      </c>
      <c r="AM34">
        <f t="shared" si="44"/>
        <v>-22.550142964256207</v>
      </c>
      <c r="AN34" s="65">
        <f t="shared" si="60"/>
        <v>72.452568242474086</v>
      </c>
      <c r="AO34" s="65">
        <f t="shared" si="60"/>
        <v>72.468604604725797</v>
      </c>
      <c r="AP34" s="65">
        <f t="shared" si="60"/>
        <v>72.443878084982785</v>
      </c>
      <c r="AQ34" s="65">
        <f t="shared" si="60"/>
        <v>72.48205815263897</v>
      </c>
      <c r="AR34" s="65">
        <f t="shared" si="60"/>
        <v>72.423223661629265</v>
      </c>
      <c r="AS34" s="65">
        <f t="shared" si="60"/>
        <v>72.514206407450544</v>
      </c>
      <c r="AT34" s="65">
        <f t="shared" si="60"/>
        <v>72.374140397134937</v>
      </c>
      <c r="AU34" s="65">
        <f t="shared" si="46"/>
        <v>72.591784054856433</v>
      </c>
      <c r="AW34">
        <v>2400</v>
      </c>
      <c r="AX34">
        <f t="shared" si="11"/>
        <v>2.7917389805207238E-3</v>
      </c>
      <c r="AY34">
        <f t="shared" si="12"/>
        <v>6.8462003318915665E-3</v>
      </c>
      <c r="AZ34">
        <f t="shared" si="13"/>
        <v>-4.0544613513708427E-3</v>
      </c>
      <c r="BA34">
        <f t="shared" si="14"/>
        <v>0.34012524125304888</v>
      </c>
      <c r="BB34">
        <f t="shared" si="4"/>
        <v>-0.8372284715204229</v>
      </c>
      <c r="BC34">
        <f t="shared" si="5"/>
        <v>3.0672092788730874</v>
      </c>
      <c r="BD34">
        <f t="shared" si="6"/>
        <v>26.875330338637347</v>
      </c>
      <c r="BE34">
        <f t="shared" ref="BE34:BK34" si="64">$BL34+$AB$7*SIN(BF34)</f>
        <v>72.092071382857213</v>
      </c>
      <c r="BF34">
        <f t="shared" si="64"/>
        <v>72.077965945711369</v>
      </c>
      <c r="BG34">
        <f t="shared" si="64"/>
        <v>72.099587058127597</v>
      </c>
      <c r="BH34">
        <f t="shared" si="64"/>
        <v>72.066411856302267</v>
      </c>
      <c r="BI34">
        <f t="shared" si="64"/>
        <v>72.117241954671869</v>
      </c>
      <c r="BJ34">
        <f t="shared" si="64"/>
        <v>72.03916599533035</v>
      </c>
      <c r="BK34">
        <f t="shared" si="64"/>
        <v>72.158711756102221</v>
      </c>
      <c r="BL34">
        <f t="shared" si="16"/>
        <v>71.974475863725061</v>
      </c>
      <c r="BQ34">
        <v>5553</v>
      </c>
      <c r="BR34">
        <v>9.3848700053058565E-3</v>
      </c>
    </row>
    <row r="35" spans="1:70">
      <c r="A35" s="114" t="s">
        <v>100</v>
      </c>
      <c r="B35" s="26" t="s">
        <v>97</v>
      </c>
      <c r="C35" s="25">
        <v>54433.43361</v>
      </c>
      <c r="D35" s="25">
        <v>2.9999999999999997E-4</v>
      </c>
      <c r="E35">
        <f t="shared" si="28"/>
        <v>2859.5039140162971</v>
      </c>
      <c r="F35">
        <f t="shared" si="29"/>
        <v>2859.5</v>
      </c>
      <c r="G35">
        <f t="shared" si="59"/>
        <v>2.6460049994057044E-3</v>
      </c>
      <c r="K35">
        <f>G35</f>
        <v>2.6460049994057044E-3</v>
      </c>
      <c r="O35">
        <f t="shared" ca="1" si="30"/>
        <v>5.4358267225258468E-3</v>
      </c>
      <c r="Q35" s="2">
        <f t="shared" si="31"/>
        <v>39414.93361</v>
      </c>
      <c r="S35" s="3">
        <v>1</v>
      </c>
      <c r="W35">
        <f t="shared" ca="1" si="48"/>
        <v>7.7831052467930412E-6</v>
      </c>
      <c r="Z35">
        <f t="shared" si="32"/>
        <v>2859.5</v>
      </c>
      <c r="AA35" s="65">
        <f t="shared" si="33"/>
        <v>2.4951389851623224E-3</v>
      </c>
      <c r="AB35" s="65">
        <f t="shared" si="34"/>
        <v>7.3865436300875253E-3</v>
      </c>
      <c r="AC35" s="65">
        <f t="shared" si="35"/>
        <v>2.6460049994057044E-3</v>
      </c>
      <c r="AD35" s="65">
        <f t="shared" si="36"/>
        <v>1.5086601424338202E-4</v>
      </c>
      <c r="AE35" s="65">
        <f t="shared" si="37"/>
        <v>2.2760554253684344E-8</v>
      </c>
      <c r="AF35">
        <f t="shared" si="38"/>
        <v>2.6460049994057044E-3</v>
      </c>
      <c r="AG35" s="93">
        <f t="shared" si="49"/>
        <v>2.2760554253684344E-8</v>
      </c>
      <c r="AH35">
        <f t="shared" si="39"/>
        <v>-4.7405386306818209E-3</v>
      </c>
      <c r="AI35">
        <f t="shared" si="40"/>
        <v>0.34326331622933137</v>
      </c>
      <c r="AJ35">
        <f t="shared" si="41"/>
        <v>-0.92806827704525374</v>
      </c>
      <c r="AK35">
        <f t="shared" si="42"/>
        <v>-8.0930530000515352E-2</v>
      </c>
      <c r="AL35">
        <f t="shared" si="43"/>
        <v>-3.0189795036415465</v>
      </c>
      <c r="AM35">
        <f t="shared" si="44"/>
        <v>-16.291023505170571</v>
      </c>
      <c r="AN35" s="65">
        <f t="shared" si="60"/>
        <v>72.527059453311693</v>
      </c>
      <c r="AO35" s="65">
        <f t="shared" si="60"/>
        <v>72.546279845062656</v>
      </c>
      <c r="AP35" s="65">
        <f t="shared" si="60"/>
        <v>72.516101616284246</v>
      </c>
      <c r="AQ35" s="65">
        <f t="shared" si="60"/>
        <v>72.563605260959363</v>
      </c>
      <c r="AR35" s="65">
        <f t="shared" si="60"/>
        <v>72.489105246344522</v>
      </c>
      <c r="AS35" s="65">
        <f t="shared" si="60"/>
        <v>72.606712067021462</v>
      </c>
      <c r="AT35" s="65">
        <f t="shared" si="60"/>
        <v>72.4226331749812</v>
      </c>
      <c r="AU35" s="65">
        <f t="shared" si="46"/>
        <v>72.716052631894641</v>
      </c>
      <c r="AW35">
        <v>2600</v>
      </c>
      <c r="AX35">
        <f t="shared" si="11"/>
        <v>2.5650341547531407E-3</v>
      </c>
      <c r="AY35">
        <f t="shared" si="12"/>
        <v>7.01998173421869E-3</v>
      </c>
      <c r="AZ35">
        <f t="shared" si="13"/>
        <v>-4.4549475794655492E-3</v>
      </c>
      <c r="BA35">
        <f t="shared" si="14"/>
        <v>0.33833287423052028</v>
      </c>
      <c r="BB35">
        <f t="shared" si="4"/>
        <v>-0.88063683311274954</v>
      </c>
      <c r="BC35">
        <f t="shared" si="5"/>
        <v>-3.1309666267933673</v>
      </c>
      <c r="BD35">
        <f t="shared" si="6"/>
        <v>-188.21533387214325</v>
      </c>
      <c r="BE35">
        <f t="shared" ref="BE35:BK35" si="65">$BL35+$AB$7*SIN(BF35)</f>
        <v>72.280180641289959</v>
      </c>
      <c r="BF35">
        <f t="shared" si="65"/>
        <v>72.282432038570391</v>
      </c>
      <c r="BG35">
        <f t="shared" si="65"/>
        <v>72.279028627586541</v>
      </c>
      <c r="BH35">
        <f t="shared" si="65"/>
        <v>72.284173637370685</v>
      </c>
      <c r="BI35">
        <f t="shared" si="65"/>
        <v>72.276396053042447</v>
      </c>
      <c r="BJ35">
        <f t="shared" si="65"/>
        <v>72.288153850304681</v>
      </c>
      <c r="BK35">
        <f t="shared" si="65"/>
        <v>72.270380107971349</v>
      </c>
      <c r="BL35">
        <f t="shared" si="16"/>
        <v>72.297251388499632</v>
      </c>
      <c r="BQ35">
        <v>5995</v>
      </c>
      <c r="BR35">
        <v>7.4060500046471134E-3</v>
      </c>
    </row>
    <row r="36" spans="1:70">
      <c r="A36" s="114" t="s">
        <v>100</v>
      </c>
      <c r="B36" s="26" t="s">
        <v>97</v>
      </c>
      <c r="C36" s="25">
        <v>54715.338790000002</v>
      </c>
      <c r="D36" s="25">
        <v>4.0000000000000002E-4</v>
      </c>
      <c r="E36">
        <f t="shared" si="28"/>
        <v>3276.5029250560087</v>
      </c>
      <c r="F36">
        <f t="shared" si="29"/>
        <v>3276.5</v>
      </c>
      <c r="G36">
        <f t="shared" si="59"/>
        <v>1.9774350002990104E-3</v>
      </c>
      <c r="K36">
        <f t="shared" ref="K36:K68" si="66">G36</f>
        <v>1.9774350002990104E-3</v>
      </c>
      <c r="O36">
        <f t="shared" ca="1" si="30"/>
        <v>5.7938619110380011E-3</v>
      </c>
      <c r="Q36" s="2">
        <f t="shared" si="31"/>
        <v>39696.838790000002</v>
      </c>
      <c r="S36" s="3">
        <v>1</v>
      </c>
      <c r="W36">
        <f t="shared" ca="1" si="48"/>
        <v>1.4565114365012755E-5</v>
      </c>
      <c r="Z36">
        <f t="shared" si="32"/>
        <v>3276.5</v>
      </c>
      <c r="AA36" s="65">
        <f t="shared" si="33"/>
        <v>3.0092227251489693E-3</v>
      </c>
      <c r="AB36" s="65">
        <f t="shared" si="34"/>
        <v>6.5273487934573741E-3</v>
      </c>
      <c r="AC36" s="65">
        <f t="shared" si="35"/>
        <v>1.9774350002990104E-3</v>
      </c>
      <c r="AD36" s="65">
        <f t="shared" si="36"/>
        <v>-1.0317877248499589E-3</v>
      </c>
      <c r="AE36" s="65">
        <f t="shared" si="37"/>
        <v>1.0645859091510543E-6</v>
      </c>
      <c r="AF36">
        <f t="shared" si="38"/>
        <v>1.9774350002990104E-3</v>
      </c>
      <c r="AG36" s="93">
        <f t="shared" si="49"/>
        <v>1.0645859091510543E-6</v>
      </c>
      <c r="AH36">
        <f t="shared" si="39"/>
        <v>-4.5499137931583637E-3</v>
      </c>
      <c r="AI36">
        <f t="shared" si="40"/>
        <v>0.37336960378851369</v>
      </c>
      <c r="AJ36">
        <f t="shared" si="41"/>
        <v>-0.9843467103285195</v>
      </c>
      <c r="AK36">
        <f t="shared" si="42"/>
        <v>-0.21257273823351663</v>
      </c>
      <c r="AL36">
        <f t="shared" si="43"/>
        <v>-2.8145432194507372</v>
      </c>
      <c r="AM36">
        <f t="shared" si="44"/>
        <v>-6.0606778163145982</v>
      </c>
      <c r="AN36" s="65">
        <f t="shared" si="60"/>
        <v>72.95779005444021</v>
      </c>
      <c r="AO36" s="65">
        <f t="shared" si="60"/>
        <v>72.966487996225027</v>
      </c>
      <c r="AP36" s="65">
        <f t="shared" si="60"/>
        <v>72.949283360686422</v>
      </c>
      <c r="AQ36" s="65">
        <f t="shared" si="60"/>
        <v>72.983563989968744</v>
      </c>
      <c r="AR36" s="65">
        <f t="shared" si="60"/>
        <v>72.916197701212795</v>
      </c>
      <c r="AS36" s="65">
        <f t="shared" si="60"/>
        <v>73.052656971201515</v>
      </c>
      <c r="AT36" s="65">
        <f t="shared" si="60"/>
        <v>72.789907744036654</v>
      </c>
      <c r="AU36" s="65">
        <f t="shared" si="46"/>
        <v>73.389039601049632</v>
      </c>
      <c r="AW36">
        <v>2800</v>
      </c>
      <c r="AX36">
        <f t="shared" si="11"/>
        <v>2.4880066247111397E-3</v>
      </c>
      <c r="AY36">
        <f t="shared" si="12"/>
        <v>7.1871979118710979E-3</v>
      </c>
      <c r="AZ36">
        <f t="shared" si="13"/>
        <v>-4.6991912871599583E-3</v>
      </c>
      <c r="BA36">
        <f t="shared" si="14"/>
        <v>0.34136021045145448</v>
      </c>
      <c r="BB36">
        <f t="shared" si="4"/>
        <v>-0.91794163708976551</v>
      </c>
      <c r="BC36">
        <f t="shared" si="5"/>
        <v>-3.0453108483013094</v>
      </c>
      <c r="BD36">
        <f t="shared" si="6"/>
        <v>-20.756307219649866</v>
      </c>
      <c r="BE36">
        <f t="shared" ref="BE36:BK36" si="67">$BL36+$AB$7*SIN(BF36)</f>
        <v>72.469379411267013</v>
      </c>
      <c r="BF36">
        <f t="shared" si="67"/>
        <v>72.486310923693495</v>
      </c>
      <c r="BG36">
        <f t="shared" si="67"/>
        <v>72.460110373826581</v>
      </c>
      <c r="BH36">
        <f t="shared" si="67"/>
        <v>72.500721293629468</v>
      </c>
      <c r="BI36">
        <f t="shared" si="67"/>
        <v>72.437922936792987</v>
      </c>
      <c r="BJ36">
        <f t="shared" si="67"/>
        <v>72.535433324625842</v>
      </c>
      <c r="BK36">
        <f t="shared" si="67"/>
        <v>72.384823796865348</v>
      </c>
      <c r="BL36">
        <f t="shared" si="16"/>
        <v>72.620026913274202</v>
      </c>
      <c r="BQ36">
        <v>6127</v>
      </c>
      <c r="BR36">
        <v>7.7223300031619146E-3</v>
      </c>
    </row>
    <row r="37" spans="1:70">
      <c r="A37" s="114" t="s">
        <v>96</v>
      </c>
      <c r="B37" s="26" t="s">
        <v>97</v>
      </c>
      <c r="C37" s="25">
        <v>54783.619500000001</v>
      </c>
      <c r="D37" s="25">
        <v>2.0000000000000001E-4</v>
      </c>
      <c r="E37">
        <f t="shared" si="28"/>
        <v>3377.5049305639914</v>
      </c>
      <c r="F37">
        <f t="shared" si="29"/>
        <v>3377.5</v>
      </c>
      <c r="G37">
        <f t="shared" si="59"/>
        <v>3.3332250022795051E-3</v>
      </c>
      <c r="K37">
        <f t="shared" si="66"/>
        <v>3.3332250022795051E-3</v>
      </c>
      <c r="O37">
        <f t="shared" ca="1" si="30"/>
        <v>5.8805802660493386E-3</v>
      </c>
      <c r="Q37" s="2">
        <f t="shared" si="31"/>
        <v>39765.119500000001</v>
      </c>
      <c r="S37" s="3">
        <v>1</v>
      </c>
      <c r="W37">
        <f t="shared" ca="1" si="48"/>
        <v>6.489018839855878E-6</v>
      </c>
      <c r="Z37">
        <f t="shared" si="32"/>
        <v>3377.5</v>
      </c>
      <c r="AA37" s="65">
        <f t="shared" si="33"/>
        <v>3.27334186121803E-3</v>
      </c>
      <c r="AB37" s="65">
        <f t="shared" si="34"/>
        <v>7.6930699295088808E-3</v>
      </c>
      <c r="AC37" s="65">
        <f t="shared" si="35"/>
        <v>3.3332250022795051E-3</v>
      </c>
      <c r="AD37" s="65">
        <f t="shared" si="36"/>
        <v>5.9883141061475159E-5</v>
      </c>
      <c r="AE37" s="65">
        <f t="shared" si="37"/>
        <v>3.5859905833885322E-9</v>
      </c>
      <c r="AF37">
        <f t="shared" si="38"/>
        <v>3.3332250022795051E-3</v>
      </c>
      <c r="AG37" s="93">
        <f t="shared" si="49"/>
        <v>3.5859905833885322E-9</v>
      </c>
      <c r="AH37">
        <f t="shared" si="39"/>
        <v>-4.3598449272293756E-3</v>
      </c>
      <c r="AI37">
        <f t="shared" si="40"/>
        <v>0.3863813068720291</v>
      </c>
      <c r="AJ37">
        <f t="shared" si="41"/>
        <v>-0.99273221358637231</v>
      </c>
      <c r="AK37">
        <f t="shared" si="42"/>
        <v>-0.24763869233256047</v>
      </c>
      <c r="AL37">
        <f t="shared" si="43"/>
        <v>-2.7580116481708998</v>
      </c>
      <c r="AM37">
        <f t="shared" si="44"/>
        <v>-5.149935027798259</v>
      </c>
      <c r="AN37" s="65">
        <f t="shared" ref="AN37:AT45" si="68">$AU37+$AB$7*SIN(AO37)</f>
        <v>73.069426564902471</v>
      </c>
      <c r="AO37" s="65">
        <f t="shared" si="68"/>
        <v>73.074003534766504</v>
      </c>
      <c r="AP37" s="65">
        <f t="shared" si="68"/>
        <v>73.063946858716847</v>
      </c>
      <c r="AQ37" s="65">
        <f t="shared" si="68"/>
        <v>73.086187503869411</v>
      </c>
      <c r="AR37" s="65">
        <f t="shared" si="68"/>
        <v>73.03767446578702</v>
      </c>
      <c r="AS37" s="65">
        <f t="shared" si="68"/>
        <v>73.14705112450568</v>
      </c>
      <c r="AT37" s="65">
        <f t="shared" si="68"/>
        <v>72.915269600158979</v>
      </c>
      <c r="AU37" s="65">
        <f t="shared" si="46"/>
        <v>73.552041241060778</v>
      </c>
      <c r="AW37">
        <v>3000</v>
      </c>
      <c r="AX37">
        <f t="shared" si="11"/>
        <v>2.5726745143811207E-3</v>
      </c>
      <c r="AY37">
        <f t="shared" si="12"/>
        <v>7.3478488648487912E-3</v>
      </c>
      <c r="AZ37">
        <f t="shared" si="13"/>
        <v>-4.7751743504676706E-3</v>
      </c>
      <c r="BA37">
        <f t="shared" si="14"/>
        <v>0.34985610155741231</v>
      </c>
      <c r="BB37">
        <f t="shared" si="4"/>
        <v>-0.95016950440918768</v>
      </c>
      <c r="BC37">
        <f t="shared" si="5"/>
        <v>-2.9543920775716757</v>
      </c>
      <c r="BD37">
        <f t="shared" si="6"/>
        <v>-10.652509475531749</v>
      </c>
      <c r="BE37">
        <f t="shared" ref="BE37:BK37" si="69">$BL37+$AB$7*SIN(BF37)</f>
        <v>72.666887065387229</v>
      </c>
      <c r="BF37">
        <f t="shared" si="69"/>
        <v>72.686747574074744</v>
      </c>
      <c r="BG37">
        <f t="shared" si="69"/>
        <v>72.65396628230782</v>
      </c>
      <c r="BH37">
        <f t="shared" si="69"/>
        <v>72.708339460642449</v>
      </c>
      <c r="BI37">
        <f t="shared" si="69"/>
        <v>72.618830501872779</v>
      </c>
      <c r="BJ37">
        <f t="shared" si="69"/>
        <v>72.768264446577788</v>
      </c>
      <c r="BK37">
        <f t="shared" si="69"/>
        <v>72.523559886586654</v>
      </c>
      <c r="BL37">
        <f t="shared" si="16"/>
        <v>72.942802438048773</v>
      </c>
      <c r="BQ37">
        <v>6130</v>
      </c>
      <c r="BR37">
        <v>7.8227000049082562E-3</v>
      </c>
    </row>
    <row r="38" spans="1:70">
      <c r="A38" s="115" t="s">
        <v>189</v>
      </c>
      <c r="B38" s="3" t="s">
        <v>95</v>
      </c>
      <c r="C38" s="8">
        <v>54829.932399999998</v>
      </c>
      <c r="D38" s="8" t="s">
        <v>119</v>
      </c>
      <c r="E38">
        <f t="shared" si="28"/>
        <v>3446.0117721139754</v>
      </c>
      <c r="F38">
        <f t="shared" si="29"/>
        <v>3446</v>
      </c>
      <c r="G38">
        <f t="shared" si="59"/>
        <v>7.9583400001865812E-3</v>
      </c>
      <c r="K38">
        <f t="shared" si="66"/>
        <v>7.9583400001865812E-3</v>
      </c>
      <c r="O38">
        <f t="shared" ca="1" si="30"/>
        <v>5.9393941998936613E-3</v>
      </c>
      <c r="Q38" s="2">
        <f t="shared" si="31"/>
        <v>39811.432399999998</v>
      </c>
      <c r="S38" s="3">
        <v>1</v>
      </c>
      <c r="W38">
        <f t="shared" ca="1" si="48"/>
        <v>4.076142144520419E-6</v>
      </c>
      <c r="Z38">
        <f t="shared" si="32"/>
        <v>3446</v>
      </c>
      <c r="AA38" s="65">
        <f t="shared" si="33"/>
        <v>3.4871153090310887E-3</v>
      </c>
      <c r="AB38" s="65">
        <f t="shared" si="34"/>
        <v>1.2153680852739782E-2</v>
      </c>
      <c r="AC38" s="65">
        <f t="shared" si="35"/>
        <v>7.9583400001865812E-3</v>
      </c>
      <c r="AD38" s="65">
        <f t="shared" si="36"/>
        <v>4.4712246911554924E-3</v>
      </c>
      <c r="AE38" s="65">
        <f t="shared" si="37"/>
        <v>1.9991850238798528E-5</v>
      </c>
      <c r="AF38">
        <f t="shared" si="38"/>
        <v>7.9583400001865812E-3</v>
      </c>
      <c r="AG38" s="93">
        <f t="shared" si="49"/>
        <v>1.9991850238798528E-5</v>
      </c>
      <c r="AH38">
        <f t="shared" si="39"/>
        <v>-4.1953408525532004E-3</v>
      </c>
      <c r="AI38">
        <f t="shared" si="40"/>
        <v>0.39693270283916515</v>
      </c>
      <c r="AJ38">
        <f t="shared" si="41"/>
        <v>-0.9967971178159496</v>
      </c>
      <c r="AK38">
        <f t="shared" si="42"/>
        <v>-0.27232821666398221</v>
      </c>
      <c r="AL38">
        <f t="shared" si="43"/>
        <v>-2.7174323426531721</v>
      </c>
      <c r="AM38">
        <f t="shared" si="44"/>
        <v>-4.6442920803724066</v>
      </c>
      <c r="AN38" s="65">
        <f t="shared" si="68"/>
        <v>73.147130426076572</v>
      </c>
      <c r="AO38" s="65">
        <f t="shared" si="68"/>
        <v>73.149685102198816</v>
      </c>
      <c r="AP38" s="65">
        <f t="shared" si="68"/>
        <v>73.143551289178802</v>
      </c>
      <c r="AQ38" s="65">
        <f t="shared" si="68"/>
        <v>73.158358182666674</v>
      </c>
      <c r="AR38" s="65">
        <f t="shared" si="68"/>
        <v>73.123061675464527</v>
      </c>
      <c r="AS38" s="65">
        <f t="shared" si="68"/>
        <v>73.209989116337994</v>
      </c>
      <c r="AT38" s="65">
        <f t="shared" si="68"/>
        <v>73.009856540710032</v>
      </c>
      <c r="AU38" s="65">
        <f t="shared" si="46"/>
        <v>73.662591858296082</v>
      </c>
      <c r="AW38">
        <v>3200</v>
      </c>
      <c r="AX38">
        <f t="shared" si="11"/>
        <v>2.8477877712228634E-3</v>
      </c>
      <c r="AY38">
        <f t="shared" si="12"/>
        <v>7.5019345931517665E-3</v>
      </c>
      <c r="AZ38">
        <f t="shared" si="13"/>
        <v>-4.654146821928903E-3</v>
      </c>
      <c r="BA38">
        <f t="shared" si="14"/>
        <v>0.36524763973692631</v>
      </c>
      <c r="BB38">
        <f t="shared" si="4"/>
        <v>-0.97637018054679992</v>
      </c>
      <c r="BC38">
        <f t="shared" si="5"/>
        <v>-2.8551981390806724</v>
      </c>
      <c r="BD38">
        <f t="shared" si="6"/>
        <v>-6.9355761793334221</v>
      </c>
      <c r="BE38">
        <f t="shared" ref="BE38:BK38" si="70">$BL38+$AB$7*SIN(BF38)</f>
        <v>72.875230303340587</v>
      </c>
      <c r="BF38">
        <f t="shared" si="70"/>
        <v>72.88758134418498</v>
      </c>
      <c r="BG38">
        <f t="shared" si="70"/>
        <v>72.86465522479287</v>
      </c>
      <c r="BH38">
        <f t="shared" si="70"/>
        <v>72.907520105239612</v>
      </c>
      <c r="BI38">
        <f t="shared" si="70"/>
        <v>72.828392807469058</v>
      </c>
      <c r="BJ38">
        <f t="shared" si="70"/>
        <v>72.978375903759073</v>
      </c>
      <c r="BK38">
        <f t="shared" si="70"/>
        <v>72.705596457438787</v>
      </c>
      <c r="BL38">
        <f t="shared" si="16"/>
        <v>73.265577962823357</v>
      </c>
      <c r="BQ38">
        <v>6516</v>
      </c>
      <c r="BR38">
        <v>1.0903640002652537E-2</v>
      </c>
    </row>
    <row r="39" spans="1:70">
      <c r="A39" s="115" t="s">
        <v>193</v>
      </c>
      <c r="B39" s="3" t="s">
        <v>95</v>
      </c>
      <c r="C39" s="8">
        <v>54831.2785</v>
      </c>
      <c r="D39" s="8" t="s">
        <v>119</v>
      </c>
      <c r="E39">
        <f t="shared" si="28"/>
        <v>3448.0029464824688</v>
      </c>
      <c r="F39">
        <f t="shared" si="29"/>
        <v>3448</v>
      </c>
      <c r="G39">
        <f t="shared" si="59"/>
        <v>1.9919199985451996E-3</v>
      </c>
      <c r="K39">
        <f t="shared" si="66"/>
        <v>1.9919199985451996E-3</v>
      </c>
      <c r="O39">
        <f t="shared" ca="1" si="30"/>
        <v>5.9411113950424005E-3</v>
      </c>
      <c r="Q39" s="2">
        <f t="shared" si="31"/>
        <v>39812.7785</v>
      </c>
      <c r="S39" s="3">
        <v>1</v>
      </c>
      <c r="W39">
        <f t="shared" ca="1" si="48"/>
        <v>1.559611268616751E-5</v>
      </c>
      <c r="Z39">
        <f t="shared" si="32"/>
        <v>3448</v>
      </c>
      <c r="AA39" s="65">
        <f t="shared" si="33"/>
        <v>3.4937943893240822E-3</v>
      </c>
      <c r="AB39" s="65">
        <f t="shared" si="34"/>
        <v>6.1820087214403286E-3</v>
      </c>
      <c r="AC39" s="65">
        <f t="shared" si="35"/>
        <v>1.9919199985451996E-3</v>
      </c>
      <c r="AD39" s="65">
        <f t="shared" si="36"/>
        <v>-1.5018743907788826E-3</v>
      </c>
      <c r="AE39" s="65">
        <f t="shared" si="37"/>
        <v>2.2556266856774398E-6</v>
      </c>
      <c r="AF39">
        <f t="shared" si="38"/>
        <v>1.9919199985451996E-3</v>
      </c>
      <c r="AG39" s="93">
        <f t="shared" si="49"/>
        <v>2.2556266856774398E-6</v>
      </c>
      <c r="AH39">
        <f t="shared" si="39"/>
        <v>-4.190088722895129E-3</v>
      </c>
      <c r="AI39">
        <f t="shared" si="40"/>
        <v>0.39726436982168833</v>
      </c>
      <c r="AJ39">
        <f t="shared" si="41"/>
        <v>-0.99689364688666837</v>
      </c>
      <c r="AK39">
        <f t="shared" si="42"/>
        <v>-0.27306149968425247</v>
      </c>
      <c r="AL39">
        <f t="shared" si="43"/>
        <v>-2.7162160859776403</v>
      </c>
      <c r="AM39">
        <f t="shared" si="44"/>
        <v>-4.6306056122670238</v>
      </c>
      <c r="AN39" s="65">
        <f t="shared" si="68"/>
        <v>73.149426850062611</v>
      </c>
      <c r="AO39" s="65">
        <f t="shared" si="68"/>
        <v>73.151932887869549</v>
      </c>
      <c r="AP39" s="65">
        <f t="shared" si="68"/>
        <v>73.145898724283796</v>
      </c>
      <c r="AQ39" s="65">
        <f t="shared" si="68"/>
        <v>73.160505993636477</v>
      </c>
      <c r="AR39" s="65">
        <f t="shared" si="68"/>
        <v>73.125585792577084</v>
      </c>
      <c r="AS39" s="65">
        <f t="shared" si="68"/>
        <v>73.211828229949461</v>
      </c>
      <c r="AT39" s="65">
        <f t="shared" si="68"/>
        <v>73.012737229933833</v>
      </c>
      <c r="AU39" s="65">
        <f t="shared" si="46"/>
        <v>73.665819613543817</v>
      </c>
      <c r="AW39">
        <v>3400</v>
      </c>
      <c r="AX39">
        <f t="shared" si="11"/>
        <v>3.340386417916519E-3</v>
      </c>
      <c r="AY39">
        <f t="shared" si="12"/>
        <v>7.649455096780027E-3</v>
      </c>
      <c r="AZ39">
        <f t="shared" si="13"/>
        <v>-4.309068678863508E-3</v>
      </c>
      <c r="BA39">
        <f t="shared" si="14"/>
        <v>0.3896799613076678</v>
      </c>
      <c r="BB39">
        <f t="shared" si="4"/>
        <v>-0.99422435075055848</v>
      </c>
      <c r="BC39">
        <f t="shared" si="5"/>
        <v>-2.7449037096292983</v>
      </c>
      <c r="BD39">
        <f t="shared" si="6"/>
        <v>-4.9754447809663711</v>
      </c>
      <c r="BE39">
        <f t="shared" ref="BE39:BK39" si="71">$BL39+$AB$7*SIN(BF39)</f>
        <v>73.094754852161202</v>
      </c>
      <c r="BF39">
        <f t="shared" si="71"/>
        <v>73.098591559311259</v>
      </c>
      <c r="BG39">
        <f t="shared" si="71"/>
        <v>73.089927477246306</v>
      </c>
      <c r="BH39">
        <f t="shared" si="71"/>
        <v>73.109613791072917</v>
      </c>
      <c r="BI39">
        <f t="shared" si="71"/>
        <v>73.065482398770868</v>
      </c>
      <c r="BJ39">
        <f t="shared" si="71"/>
        <v>73.167747088056942</v>
      </c>
      <c r="BK39">
        <f t="shared" si="71"/>
        <v>72.945469401347395</v>
      </c>
      <c r="BL39">
        <f t="shared" si="16"/>
        <v>73.588353487597928</v>
      </c>
      <c r="BQ39">
        <v>7019</v>
      </c>
      <c r="BR39">
        <v>6.2990100050228648E-3</v>
      </c>
    </row>
    <row r="40" spans="1:70">
      <c r="A40" s="116" t="s">
        <v>99</v>
      </c>
      <c r="B40" s="26" t="s">
        <v>97</v>
      </c>
      <c r="C40" s="25">
        <v>55094.596590000001</v>
      </c>
      <c r="D40" s="25">
        <v>1E-4</v>
      </c>
      <c r="E40">
        <f t="shared" si="28"/>
        <v>3837.5076129765907</v>
      </c>
      <c r="F40">
        <f t="shared" si="29"/>
        <v>3837.5</v>
      </c>
      <c r="G40">
        <f t="shared" si="59"/>
        <v>5.1466250006342307E-3</v>
      </c>
      <c r="K40">
        <f t="shared" si="66"/>
        <v>5.1466250006342307E-3</v>
      </c>
      <c r="O40">
        <f t="shared" ca="1" si="30"/>
        <v>6.2755351502593888E-3</v>
      </c>
      <c r="Q40" s="2">
        <f t="shared" si="31"/>
        <v>40076.096590000001</v>
      </c>
      <c r="S40" s="3">
        <v>1</v>
      </c>
      <c r="W40">
        <f t="shared" ca="1" si="48"/>
        <v>1.2744381259266968E-6</v>
      </c>
      <c r="Z40">
        <f t="shared" si="32"/>
        <v>3837.5</v>
      </c>
      <c r="AA40" s="65">
        <f t="shared" si="33"/>
        <v>5.3484981180666885E-3</v>
      </c>
      <c r="AB40" s="65">
        <f t="shared" si="34"/>
        <v>7.7473945536039816E-3</v>
      </c>
      <c r="AC40" s="65">
        <f t="shared" si="35"/>
        <v>5.1466250006342307E-3</v>
      </c>
      <c r="AD40" s="65">
        <f t="shared" si="36"/>
        <v>-2.0187311743245784E-4</v>
      </c>
      <c r="AE40" s="65">
        <f t="shared" si="37"/>
        <v>4.0752755541898916E-8</v>
      </c>
      <c r="AF40">
        <f t="shared" si="38"/>
        <v>5.1466250006342307E-3</v>
      </c>
      <c r="AG40" s="93">
        <f t="shared" si="49"/>
        <v>4.0752755541898916E-8</v>
      </c>
      <c r="AH40">
        <f t="shared" si="39"/>
        <v>-2.6007695529697513E-3</v>
      </c>
      <c r="AI40">
        <f t="shared" si="40"/>
        <v>0.50155930036970253</v>
      </c>
      <c r="AJ40">
        <f t="shared" si="41"/>
        <v>-0.97728215443091904</v>
      </c>
      <c r="AK40">
        <f t="shared" si="42"/>
        <v>-0.43521223724559849</v>
      </c>
      <c r="AL40">
        <f t="shared" si="43"/>
        <v>-2.4238128366393261</v>
      </c>
      <c r="AM40">
        <f t="shared" si="44"/>
        <v>-2.665699819762291</v>
      </c>
      <c r="AN40" s="65">
        <f t="shared" si="68"/>
        <v>73.643840452000319</v>
      </c>
      <c r="AO40" s="65">
        <f t="shared" si="68"/>
        <v>73.643838986939556</v>
      </c>
      <c r="AP40" s="65">
        <f t="shared" si="68"/>
        <v>73.643851115323727</v>
      </c>
      <c r="AQ40" s="65">
        <f t="shared" si="68"/>
        <v>73.643750735355155</v>
      </c>
      <c r="AR40" s="65">
        <f t="shared" si="68"/>
        <v>73.64458316585791</v>
      </c>
      <c r="AS40" s="65">
        <f t="shared" si="68"/>
        <v>73.63778921187604</v>
      </c>
      <c r="AT40" s="65">
        <f t="shared" si="68"/>
        <v>73.703573122206137</v>
      </c>
      <c r="AU40" s="65">
        <f t="shared" si="46"/>
        <v>74.294424948042305</v>
      </c>
      <c r="AW40">
        <v>3600</v>
      </c>
      <c r="AX40">
        <f t="shared" si="11"/>
        <v>4.0789338878623547E-3</v>
      </c>
      <c r="AY40">
        <f t="shared" si="12"/>
        <v>7.7904103757335721E-3</v>
      </c>
      <c r="AZ40">
        <f t="shared" si="13"/>
        <v>-3.711476487871217E-3</v>
      </c>
      <c r="BA40">
        <f t="shared" si="14"/>
        <v>0.42717625215677857</v>
      </c>
      <c r="BB40">
        <f t="shared" si="4"/>
        <v>-0.9997985392784049</v>
      </c>
      <c r="BC40">
        <f t="shared" si="5"/>
        <v>-2.6173017056753305</v>
      </c>
      <c r="BD40">
        <f t="shared" si="6"/>
        <v>-3.7268910272894544</v>
      </c>
      <c r="BE40">
        <f t="shared" ref="BE40:BK40" si="72">$BL40+$AB$7*SIN(BF40)</f>
        <v>73.329625603666784</v>
      </c>
      <c r="BF40">
        <f t="shared" si="72"/>
        <v>73.329964772018187</v>
      </c>
      <c r="BG40">
        <f t="shared" si="72"/>
        <v>73.328891710714473</v>
      </c>
      <c r="BH40">
        <f t="shared" si="72"/>
        <v>73.332293954766726</v>
      </c>
      <c r="BI40">
        <f t="shared" si="72"/>
        <v>73.321578952400316</v>
      </c>
      <c r="BJ40">
        <f t="shared" si="72"/>
        <v>73.356078784650236</v>
      </c>
      <c r="BK40">
        <f t="shared" si="72"/>
        <v>73.251741116442105</v>
      </c>
      <c r="BL40">
        <f t="shared" si="16"/>
        <v>73.911129012372498</v>
      </c>
      <c r="BQ40">
        <v>7663</v>
      </c>
      <c r="BR40">
        <v>5.5117700030677952E-3</v>
      </c>
    </row>
    <row r="41" spans="1:70">
      <c r="A41" s="115" t="s">
        <v>202</v>
      </c>
      <c r="B41" s="3" t="s">
        <v>95</v>
      </c>
      <c r="C41" s="8">
        <v>55154.426399999997</v>
      </c>
      <c r="D41" s="8" t="s">
        <v>119</v>
      </c>
      <c r="E41">
        <f t="shared" si="28"/>
        <v>3926.0089012490939</v>
      </c>
      <c r="F41">
        <f t="shared" si="29"/>
        <v>3926</v>
      </c>
      <c r="G41">
        <f t="shared" si="59"/>
        <v>6.017539999447763E-3</v>
      </c>
      <c r="K41">
        <f t="shared" si="66"/>
        <v>6.017539999447763E-3</v>
      </c>
      <c r="O41">
        <f t="shared" ca="1" si="30"/>
        <v>6.3515210355911053E-3</v>
      </c>
      <c r="Q41" s="2">
        <f t="shared" si="31"/>
        <v>40135.926399999997</v>
      </c>
      <c r="S41" s="3">
        <v>1</v>
      </c>
      <c r="W41">
        <f t="shared" ca="1" si="48"/>
        <v>1.1154333250338054E-7</v>
      </c>
      <c r="Z41">
        <f t="shared" si="32"/>
        <v>3926</v>
      </c>
      <c r="AA41" s="65">
        <f t="shared" si="33"/>
        <v>5.9576246114754414E-3</v>
      </c>
      <c r="AB41" s="65">
        <f t="shared" si="34"/>
        <v>8.0660106375711488E-3</v>
      </c>
      <c r="AC41" s="65">
        <f t="shared" si="35"/>
        <v>6.017539999447763E-3</v>
      </c>
      <c r="AD41" s="65">
        <f t="shared" si="36"/>
        <v>5.9915387972321599E-5</v>
      </c>
      <c r="AE41" s="65">
        <f t="shared" si="37"/>
        <v>3.5898537158738196E-9</v>
      </c>
      <c r="AF41">
        <f t="shared" si="38"/>
        <v>6.017539999447763E-3</v>
      </c>
      <c r="AG41" s="93">
        <f t="shared" si="49"/>
        <v>3.5898537158738196E-9</v>
      </c>
      <c r="AH41">
        <f t="shared" si="39"/>
        <v>-2.0484706381233859E-3</v>
      </c>
      <c r="AI41">
        <f t="shared" si="40"/>
        <v>0.54379726043663057</v>
      </c>
      <c r="AJ41">
        <f t="shared" si="41"/>
        <v>-0.95358569624745815</v>
      </c>
      <c r="AK41">
        <f t="shared" si="42"/>
        <v>-0.47930353943105403</v>
      </c>
      <c r="AL41">
        <f t="shared" si="43"/>
        <v>-2.3315061403966229</v>
      </c>
      <c r="AM41">
        <f t="shared" si="44"/>
        <v>-2.3323575361951061</v>
      </c>
      <c r="AN41" s="65">
        <f t="shared" si="68"/>
        <v>73.776409594499015</v>
      </c>
      <c r="AO41" s="65">
        <f t="shared" si="68"/>
        <v>73.776409595353229</v>
      </c>
      <c r="AP41" s="65">
        <f t="shared" si="68"/>
        <v>73.77640957003868</v>
      </c>
      <c r="AQ41" s="65">
        <f t="shared" si="68"/>
        <v>73.776410320236934</v>
      </c>
      <c r="AR41" s="65">
        <f t="shared" si="68"/>
        <v>73.776388092737065</v>
      </c>
      <c r="AS41" s="65">
        <f t="shared" si="68"/>
        <v>73.777050823367389</v>
      </c>
      <c r="AT41" s="65">
        <f t="shared" si="68"/>
        <v>73.894822308714893</v>
      </c>
      <c r="AU41" s="65">
        <f t="shared" si="46"/>
        <v>74.437253117755048</v>
      </c>
      <c r="AW41">
        <v>3800</v>
      </c>
      <c r="AX41">
        <f t="shared" si="11"/>
        <v>5.1147872420450047E-3</v>
      </c>
      <c r="AY41">
        <f t="shared" si="12"/>
        <v>7.9248004300123999E-3</v>
      </c>
      <c r="AZ41">
        <f t="shared" si="13"/>
        <v>-2.8100131879673956E-3</v>
      </c>
      <c r="BA41">
        <f t="shared" si="14"/>
        <v>0.48661919737192749</v>
      </c>
      <c r="BB41">
        <f t="shared" si="4"/>
        <v>-0.98410692728243176</v>
      </c>
      <c r="BC41">
        <f t="shared" si="5"/>
        <v>-2.4588512760500594</v>
      </c>
      <c r="BD41">
        <f t="shared" si="6"/>
        <v>-2.8146827258446163</v>
      </c>
      <c r="BE41">
        <f t="shared" ref="BE41:BK41" si="73">$BL41+$AB$7*SIN(BF41)</f>
        <v>73.590661108794436</v>
      </c>
      <c r="BF41">
        <f t="shared" si="73"/>
        <v>73.590657660194196</v>
      </c>
      <c r="BG41">
        <f t="shared" si="73"/>
        <v>73.590679879884959</v>
      </c>
      <c r="BH41">
        <f t="shared" si="73"/>
        <v>73.590536751961963</v>
      </c>
      <c r="BI41">
        <f t="shared" si="73"/>
        <v>73.591460202037268</v>
      </c>
      <c r="BJ41">
        <f t="shared" si="73"/>
        <v>73.585563017408631</v>
      </c>
      <c r="BK41">
        <f t="shared" si="73"/>
        <v>73.626116159898999</v>
      </c>
      <c r="BL41">
        <f t="shared" si="16"/>
        <v>74.233904537147069</v>
      </c>
      <c r="BQ41">
        <v>8162.5</v>
      </c>
      <c r="BR41">
        <v>1.002337499812711E-2</v>
      </c>
    </row>
    <row r="42" spans="1:70">
      <c r="A42" s="21" t="s">
        <v>275</v>
      </c>
      <c r="B42" s="3" t="s">
        <v>97</v>
      </c>
      <c r="C42" s="8">
        <v>55193.976799999997</v>
      </c>
      <c r="D42" s="8">
        <v>2.0000000000000001E-4</v>
      </c>
      <c r="E42">
        <f t="shared" si="28"/>
        <v>3984.5125360039606</v>
      </c>
      <c r="F42">
        <f t="shared" si="29"/>
        <v>3984.5</v>
      </c>
      <c r="G42">
        <f t="shared" si="59"/>
        <v>8.4747549990424886E-3</v>
      </c>
      <c r="K42">
        <f t="shared" si="66"/>
        <v>8.4747549990424886E-3</v>
      </c>
      <c r="O42">
        <f t="shared" ca="1" si="30"/>
        <v>6.4017489936917301E-3</v>
      </c>
      <c r="Q42" s="2">
        <f t="shared" si="31"/>
        <v>40175.476799999997</v>
      </c>
      <c r="S42" s="3">
        <v>1</v>
      </c>
      <c r="W42">
        <f t="shared" ca="1" si="48"/>
        <v>4.297353898220309E-6</v>
      </c>
      <c r="Z42">
        <f t="shared" si="32"/>
        <v>3984.5</v>
      </c>
      <c r="AA42" s="65">
        <f t="shared" si="33"/>
        <v>6.4092247665430459E-3</v>
      </c>
      <c r="AB42" s="65">
        <f t="shared" si="34"/>
        <v>1.0108483754087429E-2</v>
      </c>
      <c r="AC42" s="65">
        <f t="shared" si="35"/>
        <v>8.4747549990424886E-3</v>
      </c>
      <c r="AD42" s="65">
        <f t="shared" si="36"/>
        <v>2.0655302324994428E-3</v>
      </c>
      <c r="AE42" s="65">
        <f t="shared" si="37"/>
        <v>4.2664151413692023E-6</v>
      </c>
      <c r="AF42">
        <f t="shared" si="38"/>
        <v>8.4747549990424886E-3</v>
      </c>
      <c r="AG42" s="93">
        <f t="shared" si="49"/>
        <v>4.2664151413692023E-6</v>
      </c>
      <c r="AH42">
        <f t="shared" si="39"/>
        <v>-1.6337287550449403E-3</v>
      </c>
      <c r="AI42">
        <f t="shared" si="40"/>
        <v>0.57866400578604682</v>
      </c>
      <c r="AJ42">
        <f t="shared" si="41"/>
        <v>-0.93002658616345202</v>
      </c>
      <c r="AK42">
        <f t="shared" si="42"/>
        <v>-0.51022426684351174</v>
      </c>
      <c r="AL42">
        <f t="shared" si="43"/>
        <v>-2.2610638017799394</v>
      </c>
      <c r="AM42">
        <f t="shared" si="44"/>
        <v>-2.1226753554231963</v>
      </c>
      <c r="AN42" s="65">
        <f t="shared" si="68"/>
        <v>73.870576373789049</v>
      </c>
      <c r="AO42" s="65">
        <f t="shared" si="68"/>
        <v>73.87057638311714</v>
      </c>
      <c r="AP42" s="65">
        <f t="shared" si="68"/>
        <v>73.870576709923583</v>
      </c>
      <c r="AQ42" s="65">
        <f t="shared" si="68"/>
        <v>73.870588157919755</v>
      </c>
      <c r="AR42" s="65">
        <f t="shared" si="68"/>
        <v>73.870987282623545</v>
      </c>
      <c r="AS42" s="65">
        <f t="shared" si="68"/>
        <v>73.883143813119148</v>
      </c>
      <c r="AT42" s="65">
        <f t="shared" si="68"/>
        <v>74.027376404696568</v>
      </c>
      <c r="AU42" s="65">
        <f t="shared" si="46"/>
        <v>74.531664958751605</v>
      </c>
      <c r="AW42">
        <v>4000</v>
      </c>
      <c r="AX42">
        <f t="shared" si="11"/>
        <v>6.5360268701894408E-3</v>
      </c>
      <c r="AY42">
        <f t="shared" si="12"/>
        <v>8.0526252596165096E-3</v>
      </c>
      <c r="AZ42">
        <f t="shared" si="13"/>
        <v>-1.516598389427069E-3</v>
      </c>
      <c r="BA42">
        <f t="shared" si="14"/>
        <v>0.58907146729979964</v>
      </c>
      <c r="BB42">
        <f t="shared" si="4"/>
        <v>-0.92240233791400006</v>
      </c>
      <c r="BC42">
        <f t="shared" si="5"/>
        <v>-2.2408335799067762</v>
      </c>
      <c r="BD42">
        <f t="shared" si="6"/>
        <v>-2.0681528746099862</v>
      </c>
      <c r="BE42">
        <f t="shared" ref="BE42:BK42" si="74">$BL42+$AB$7*SIN(BF42)</f>
        <v>73.896556020594559</v>
      </c>
      <c r="BF42">
        <f t="shared" si="74"/>
        <v>73.896556099224313</v>
      </c>
      <c r="BG42">
        <f t="shared" si="74"/>
        <v>73.896557819526592</v>
      </c>
      <c r="BH42">
        <f t="shared" si="74"/>
        <v>73.896595446494672</v>
      </c>
      <c r="BI42">
        <f t="shared" si="74"/>
        <v>73.897413382965027</v>
      </c>
      <c r="BJ42">
        <f t="shared" si="74"/>
        <v>73.913292276898886</v>
      </c>
      <c r="BK42">
        <f t="shared" si="74"/>
        <v>74.063265196760881</v>
      </c>
      <c r="BL42">
        <f t="shared" si="16"/>
        <v>74.556680061921639</v>
      </c>
      <c r="BQ42">
        <v>8213.5</v>
      </c>
      <c r="BR42">
        <v>1.0829665006895084E-2</v>
      </c>
    </row>
    <row r="43" spans="1:70">
      <c r="A43" s="21" t="s">
        <v>275</v>
      </c>
      <c r="B43" s="3" t="s">
        <v>95</v>
      </c>
      <c r="C43" s="8">
        <v>55199.044099999999</v>
      </c>
      <c r="D43" s="8">
        <v>1E-4</v>
      </c>
      <c r="E43">
        <f t="shared" si="28"/>
        <v>3992.0081736812908</v>
      </c>
      <c r="F43">
        <f t="shared" si="29"/>
        <v>3992</v>
      </c>
      <c r="G43">
        <f t="shared" si="59"/>
        <v>5.5256799969356507E-3</v>
      </c>
      <c r="K43">
        <f t="shared" si="66"/>
        <v>5.5256799969356507E-3</v>
      </c>
      <c r="O43">
        <f t="shared" ca="1" si="30"/>
        <v>6.408188475499503E-3</v>
      </c>
      <c r="Q43" s="2">
        <f t="shared" si="31"/>
        <v>40180.544099999999</v>
      </c>
      <c r="S43" s="3">
        <v>1</v>
      </c>
      <c r="W43">
        <f t="shared" ca="1" si="48"/>
        <v>7.7882121473708547E-7</v>
      </c>
      <c r="Z43">
        <f t="shared" si="32"/>
        <v>3992</v>
      </c>
      <c r="AA43" s="65">
        <f t="shared" si="33"/>
        <v>6.4701921232153117E-3</v>
      </c>
      <c r="AB43" s="65">
        <f t="shared" si="34"/>
        <v>7.103126192466439E-3</v>
      </c>
      <c r="AC43" s="65">
        <f t="shared" si="35"/>
        <v>5.5256799969356507E-3</v>
      </c>
      <c r="AD43" s="65">
        <f t="shared" si="36"/>
        <v>-9.4451212627966099E-4</v>
      </c>
      <c r="AE43" s="65">
        <f t="shared" si="37"/>
        <v>8.9210315668932623E-7</v>
      </c>
      <c r="AF43">
        <f t="shared" si="38"/>
        <v>5.5256799969356507E-3</v>
      </c>
      <c r="AG43" s="93">
        <f t="shared" si="49"/>
        <v>8.9210315668932623E-7</v>
      </c>
      <c r="AH43">
        <f t="shared" si="39"/>
        <v>-1.5774461955307885E-3</v>
      </c>
      <c r="AI43">
        <f t="shared" si="40"/>
        <v>0.58363230481754735</v>
      </c>
      <c r="AJ43">
        <f t="shared" si="41"/>
        <v>-0.92641866867947464</v>
      </c>
      <c r="AK43">
        <f t="shared" si="42"/>
        <v>-0.51428665635490833</v>
      </c>
      <c r="AL43">
        <f t="shared" si="43"/>
        <v>-2.2513650079983911</v>
      </c>
      <c r="AM43">
        <f t="shared" si="44"/>
        <v>-2.0962476171890305</v>
      </c>
      <c r="AN43" s="65">
        <f t="shared" si="68"/>
        <v>73.883089360340762</v>
      </c>
      <c r="AO43" s="65">
        <f t="shared" si="68"/>
        <v>73.883089389563565</v>
      </c>
      <c r="AP43" s="65">
        <f t="shared" si="68"/>
        <v>73.88309018337975</v>
      </c>
      <c r="AQ43" s="65">
        <f t="shared" si="68"/>
        <v>73.883111742494222</v>
      </c>
      <c r="AR43" s="65">
        <f t="shared" si="68"/>
        <v>73.883694107370914</v>
      </c>
      <c r="AS43" s="65">
        <f t="shared" si="68"/>
        <v>73.897622308547824</v>
      </c>
      <c r="AT43" s="65">
        <f t="shared" si="68"/>
        <v>74.04470296284569</v>
      </c>
      <c r="AU43" s="65">
        <f t="shared" si="46"/>
        <v>74.543769040930655</v>
      </c>
      <c r="AW43">
        <v>4200</v>
      </c>
      <c r="AX43">
        <f t="shared" si="11"/>
        <v>8.4922247222105184E-3</v>
      </c>
      <c r="AY43">
        <f t="shared" si="12"/>
        <v>8.1738848645459064E-3</v>
      </c>
      <c r="AZ43">
        <f t="shared" si="13"/>
        <v>3.1833985766461278E-4</v>
      </c>
      <c r="BA43">
        <f t="shared" si="14"/>
        <v>0.79529129458835035</v>
      </c>
      <c r="BB43">
        <f t="shared" si="4"/>
        <v>-0.73028817927792522</v>
      </c>
      <c r="BC43">
        <f t="shared" si="5"/>
        <v>-1.8853223202783591</v>
      </c>
      <c r="BD43">
        <f t="shared" si="6"/>
        <v>-1.3769127883846302</v>
      </c>
      <c r="BE43">
        <f t="shared" ref="BE43:BK43" si="75">$BL43+$AB$7*SIN(BF43)</f>
        <v>74.28640416716776</v>
      </c>
      <c r="BF43">
        <f t="shared" si="75"/>
        <v>74.286986449472636</v>
      </c>
      <c r="BG43">
        <f t="shared" si="75"/>
        <v>74.288966409455497</v>
      </c>
      <c r="BH43">
        <f t="shared" si="75"/>
        <v>74.295640815041637</v>
      </c>
      <c r="BI43">
        <f t="shared" si="75"/>
        <v>74.317519948483906</v>
      </c>
      <c r="BJ43">
        <f t="shared" si="75"/>
        <v>74.383708850696991</v>
      </c>
      <c r="BK43">
        <f t="shared" si="75"/>
        <v>74.551375427766942</v>
      </c>
      <c r="BL43">
        <f t="shared" si="16"/>
        <v>74.87945558669621</v>
      </c>
      <c r="BQ43">
        <v>8216</v>
      </c>
      <c r="BR43">
        <v>1.0846640005183872E-2</v>
      </c>
    </row>
    <row r="44" spans="1:70">
      <c r="A44" s="115" t="s">
        <v>209</v>
      </c>
      <c r="B44" s="3" t="s">
        <v>97</v>
      </c>
      <c r="C44" s="8">
        <v>55444.113100000002</v>
      </c>
      <c r="D44" s="8" t="s">
        <v>119</v>
      </c>
      <c r="E44">
        <f t="shared" si="28"/>
        <v>4354.5184710674248</v>
      </c>
      <c r="F44">
        <f t="shared" si="29"/>
        <v>4354.5</v>
      </c>
      <c r="G44">
        <f t="shared" si="59"/>
        <v>1.2487055006204173E-2</v>
      </c>
      <c r="K44">
        <f t="shared" si="66"/>
        <v>1.2487055006204173E-2</v>
      </c>
      <c r="O44">
        <f t="shared" ca="1" si="30"/>
        <v>6.7194300962085101E-3</v>
      </c>
      <c r="Q44" s="2">
        <f t="shared" si="31"/>
        <v>40425.613100000002</v>
      </c>
      <c r="S44" s="3">
        <v>1</v>
      </c>
      <c r="W44">
        <f t="shared" ca="1" si="48"/>
        <v>3.3265497102402475E-5</v>
      </c>
      <c r="Z44">
        <f t="shared" si="32"/>
        <v>4354.5</v>
      </c>
      <c r="AA44" s="65">
        <f t="shared" si="33"/>
        <v>1.0521273159215763E-2</v>
      </c>
      <c r="AB44" s="65">
        <f t="shared" si="34"/>
        <v>1.022884501888302E-2</v>
      </c>
      <c r="AC44" s="65">
        <f t="shared" si="35"/>
        <v>1.2487055006204173E-2</v>
      </c>
      <c r="AD44" s="65">
        <f t="shared" si="36"/>
        <v>1.9657818469884097E-3</v>
      </c>
      <c r="AE44" s="65">
        <f t="shared" si="37"/>
        <v>3.8642982699491639E-6</v>
      </c>
      <c r="AF44">
        <f t="shared" si="38"/>
        <v>1.2487055006204173E-2</v>
      </c>
      <c r="AG44" s="93">
        <f t="shared" si="49"/>
        <v>3.8642982699491639E-6</v>
      </c>
      <c r="AH44">
        <f t="shared" si="39"/>
        <v>2.2582099873211521E-3</v>
      </c>
      <c r="AI44">
        <f t="shared" si="40"/>
        <v>1.1519585960413705</v>
      </c>
      <c r="AJ44">
        <f t="shared" si="41"/>
        <v>-0.26914244135639814</v>
      </c>
      <c r="AK44">
        <f t="shared" si="42"/>
        <v>-0.64401972608406577</v>
      </c>
      <c r="AL44">
        <f t="shared" si="43"/>
        <v>-1.3390811250344494</v>
      </c>
      <c r="AM44">
        <f t="shared" si="44"/>
        <v>-0.79150663569228752</v>
      </c>
      <c r="AN44" s="65">
        <f t="shared" si="68"/>
        <v>74.712199409912657</v>
      </c>
      <c r="AO44" s="65">
        <f t="shared" si="68"/>
        <v>74.7172026947745</v>
      </c>
      <c r="AP44" s="65">
        <f t="shared" si="68"/>
        <v>74.726896925723906</v>
      </c>
      <c r="AQ44" s="65">
        <f t="shared" si="68"/>
        <v>74.745471615026091</v>
      </c>
      <c r="AR44" s="65">
        <f t="shared" si="68"/>
        <v>74.780349105491695</v>
      </c>
      <c r="AS44" s="65">
        <f t="shared" si="68"/>
        <v>74.843632910202373</v>
      </c>
      <c r="AT44" s="65">
        <f t="shared" si="68"/>
        <v>74.952669650660823</v>
      </c>
      <c r="AU44" s="65">
        <f t="shared" si="46"/>
        <v>75.128799679584574</v>
      </c>
      <c r="AW44">
        <v>4400</v>
      </c>
      <c r="AX44">
        <f t="shared" si="11"/>
        <v>1.1199554467108708E-2</v>
      </c>
      <c r="AY44">
        <f t="shared" si="12"/>
        <v>8.2885792448005868E-3</v>
      </c>
      <c r="AZ44">
        <f t="shared" si="13"/>
        <v>2.9109752223081208E-3</v>
      </c>
      <c r="BA44">
        <f t="shared" si="14"/>
        <v>1.3171916226677287</v>
      </c>
      <c r="BB44">
        <f t="shared" si="4"/>
        <v>-4.2976055005714336E-3</v>
      </c>
      <c r="BC44">
        <f t="shared" si="5"/>
        <v>-1.0708762378250447</v>
      </c>
      <c r="BD44">
        <f t="shared" si="6"/>
        <v>-0.59324545366619208</v>
      </c>
      <c r="BE44">
        <f t="shared" ref="BE44:BK44" si="76">$BL44+$AB$7*SIN(BF44)</f>
        <v>74.875139088173071</v>
      </c>
      <c r="BF44">
        <f t="shared" si="76"/>
        <v>74.881174304354076</v>
      </c>
      <c r="BG44">
        <f t="shared" si="76"/>
        <v>74.891635621534192</v>
      </c>
      <c r="BH44">
        <f t="shared" si="76"/>
        <v>74.909627252932722</v>
      </c>
      <c r="BI44">
        <f t="shared" si="76"/>
        <v>74.940176783670168</v>
      </c>
      <c r="BJ44">
        <f t="shared" si="76"/>
        <v>74.99103521244767</v>
      </c>
      <c r="BK44">
        <f t="shared" si="76"/>
        <v>75.073370646548156</v>
      </c>
      <c r="BL44">
        <f t="shared" si="16"/>
        <v>75.20223111147078</v>
      </c>
      <c r="BQ44">
        <v>8223.5</v>
      </c>
      <c r="BR44">
        <v>1.0997564997524023E-2</v>
      </c>
    </row>
    <row r="45" spans="1:70">
      <c r="A45" s="116" t="s">
        <v>107</v>
      </c>
      <c r="B45" s="32"/>
      <c r="C45" s="30">
        <v>55484.335500000001</v>
      </c>
      <c r="D45" s="30">
        <v>2.9999999999999997E-4</v>
      </c>
      <c r="E45">
        <f t="shared" si="28"/>
        <v>4414.0161398283999</v>
      </c>
      <c r="F45">
        <f t="shared" si="29"/>
        <v>4414</v>
      </c>
      <c r="G45">
        <f t="shared" si="59"/>
        <v>1.0911060002399608E-2</v>
      </c>
      <c r="J45">
        <f>G45</f>
        <v>1.0911060002399608E-2</v>
      </c>
      <c r="K45">
        <f t="shared" si="66"/>
        <v>1.0911060002399608E-2</v>
      </c>
      <c r="O45">
        <f t="shared" ca="1" si="30"/>
        <v>6.7705166518835062E-3</v>
      </c>
      <c r="Q45" s="2">
        <f t="shared" si="31"/>
        <v>40465.835500000001</v>
      </c>
      <c r="S45" s="3">
        <v>1</v>
      </c>
      <c r="W45">
        <f t="shared" ca="1" si="48"/>
        <v>1.714409923750311E-5</v>
      </c>
      <c r="Z45">
        <f t="shared" si="32"/>
        <v>4414</v>
      </c>
      <c r="AA45" s="65">
        <f t="shared" si="33"/>
        <v>1.1408604113769665E-2</v>
      </c>
      <c r="AB45" s="65">
        <f t="shared" si="34"/>
        <v>7.7988178723842911E-3</v>
      </c>
      <c r="AC45" s="65">
        <f t="shared" si="35"/>
        <v>1.0911060002399608E-2</v>
      </c>
      <c r="AD45" s="65">
        <f t="shared" si="36"/>
        <v>-4.9754411137005634E-4</v>
      </c>
      <c r="AE45" s="65">
        <f t="shared" si="37"/>
        <v>2.4755014275901903E-7</v>
      </c>
      <c r="AF45">
        <f t="shared" si="38"/>
        <v>1.0911060002399608E-2</v>
      </c>
      <c r="AG45" s="93">
        <f t="shared" si="49"/>
        <v>2.4755014275901903E-7</v>
      </c>
      <c r="AH45">
        <f t="shared" si="39"/>
        <v>3.112242130015317E-3</v>
      </c>
      <c r="AI45">
        <f t="shared" si="40"/>
        <v>1.372174257470784</v>
      </c>
      <c r="AJ45">
        <f t="shared" si="41"/>
        <v>9.2991079133356858E-2</v>
      </c>
      <c r="AK45">
        <f t="shared" si="42"/>
        <v>-0.54711894919873683</v>
      </c>
      <c r="AL45">
        <f t="shared" si="43"/>
        <v>-0.97345299482021452</v>
      </c>
      <c r="AM45">
        <f t="shared" si="44"/>
        <v>-0.52919063707604119</v>
      </c>
      <c r="AN45" s="65">
        <f t="shared" si="68"/>
        <v>74.929456630567174</v>
      </c>
      <c r="AO45" s="65">
        <f t="shared" si="68"/>
        <v>74.935512711140817</v>
      </c>
      <c r="AP45" s="65">
        <f t="shared" si="68"/>
        <v>74.945714663286765</v>
      </c>
      <c r="AQ45" s="65">
        <f t="shared" si="68"/>
        <v>74.962787727992364</v>
      </c>
      <c r="AR45" s="65">
        <f t="shared" si="68"/>
        <v>74.991062627574436</v>
      </c>
      <c r="AS45" s="65">
        <f t="shared" si="68"/>
        <v>75.037155579970772</v>
      </c>
      <c r="AT45" s="65">
        <f t="shared" si="68"/>
        <v>75.110661082723709</v>
      </c>
      <c r="AU45" s="65">
        <f t="shared" si="46"/>
        <v>75.224825398204999</v>
      </c>
      <c r="AW45">
        <v>4600</v>
      </c>
      <c r="AX45">
        <f t="shared" si="11"/>
        <v>1.3168530692917983E-2</v>
      </c>
      <c r="AY45">
        <f t="shared" si="12"/>
        <v>8.3967084003805509E-3</v>
      </c>
      <c r="AZ45">
        <f t="shared" si="13"/>
        <v>4.771822292537432E-3</v>
      </c>
      <c r="BA45">
        <f t="shared" si="14"/>
        <v>1.4849057390679807</v>
      </c>
      <c r="BB45">
        <f t="shared" si="4"/>
        <v>0.97034762759462156</v>
      </c>
      <c r="BC45">
        <f t="shared" si="5"/>
        <v>0.74834917309706006</v>
      </c>
      <c r="BD45">
        <f t="shared" si="6"/>
        <v>0.39267358077730963</v>
      </c>
      <c r="BE45">
        <f t="shared" ref="BE45:BK45" si="77">$BL45+$AB$7*SIN(BF45)</f>
        <v>75.748934563949902</v>
      </c>
      <c r="BF45">
        <f t="shared" si="77"/>
        <v>75.743451200143056</v>
      </c>
      <c r="BG45">
        <f t="shared" si="77"/>
        <v>75.734658676117533</v>
      </c>
      <c r="BH45">
        <f t="shared" si="77"/>
        <v>75.720615823842436</v>
      </c>
      <c r="BI45">
        <f t="shared" si="77"/>
        <v>75.698321990365997</v>
      </c>
      <c r="BJ45">
        <f t="shared" si="77"/>
        <v>75.663237493302844</v>
      </c>
      <c r="BK45">
        <f t="shared" si="77"/>
        <v>75.60867491544947</v>
      </c>
      <c r="BL45">
        <f t="shared" si="16"/>
        <v>75.525006636245351</v>
      </c>
      <c r="BQ45">
        <v>8302</v>
      </c>
      <c r="BR45">
        <v>1.1390580002625939E-2</v>
      </c>
    </row>
    <row r="46" spans="1:70">
      <c r="A46" s="21" t="s">
        <v>275</v>
      </c>
      <c r="B46" s="3" t="s">
        <v>97</v>
      </c>
      <c r="C46" s="8">
        <v>55523.210099999997</v>
      </c>
      <c r="D46" s="8">
        <v>1E-4</v>
      </c>
      <c r="E46">
        <f t="shared" si="28"/>
        <v>4471.5201195515201</v>
      </c>
      <c r="F46">
        <f t="shared" si="29"/>
        <v>4471.5</v>
      </c>
      <c r="G46">
        <f t="shared" si="59"/>
        <v>1.3601484999526292E-2</v>
      </c>
      <c r="K46">
        <f t="shared" si="66"/>
        <v>1.3601484999526292E-2</v>
      </c>
      <c r="O46">
        <f t="shared" ca="1" si="30"/>
        <v>6.8198860124097623E-3</v>
      </c>
      <c r="Q46" s="2">
        <f t="shared" si="31"/>
        <v>40504.710099999997</v>
      </c>
      <c r="S46" s="3">
        <v>1</v>
      </c>
      <c r="W46">
        <f t="shared" ca="1" si="48"/>
        <v>4.5990084822059944E-5</v>
      </c>
      <c r="Z46">
        <f t="shared" si="32"/>
        <v>4471.5</v>
      </c>
      <c r="AA46" s="65">
        <f t="shared" si="33"/>
        <v>1.2217733269928713E-2</v>
      </c>
      <c r="AB46" s="65">
        <f t="shared" si="34"/>
        <v>9.7117411430555668E-3</v>
      </c>
      <c r="AC46" s="65">
        <f t="shared" si="35"/>
        <v>1.3601484999526292E-2</v>
      </c>
      <c r="AD46" s="65">
        <f t="shared" si="36"/>
        <v>1.3837517295975793E-3</v>
      </c>
      <c r="AE46" s="65">
        <f t="shared" si="37"/>
        <v>1.914768849164292E-6</v>
      </c>
      <c r="AF46">
        <f t="shared" si="38"/>
        <v>1.3601484999526292E-2</v>
      </c>
      <c r="AG46" s="93">
        <f t="shared" si="49"/>
        <v>1.914768849164292E-6</v>
      </c>
      <c r="AH46">
        <f t="shared" si="39"/>
        <v>3.8897438564707248E-3</v>
      </c>
      <c r="AI46">
        <f t="shared" si="40"/>
        <v>1.5824697444357727</v>
      </c>
      <c r="AJ46">
        <f t="shared" si="41"/>
        <v>0.54147033271432843</v>
      </c>
      <c r="AK46">
        <f t="shared" si="42"/>
        <v>-0.31397741847652849</v>
      </c>
      <c r="AL46">
        <f t="shared" si="43"/>
        <v>-0.49439359533560417</v>
      </c>
      <c r="AM46">
        <f t="shared" si="44"/>
        <v>-0.25235807945146349</v>
      </c>
      <c r="AN46" s="65">
        <f t="shared" ref="AN46:AT55" si="78">$AU46+$AB$7*SIN(AO46)</f>
        <v>75.171471228959248</v>
      </c>
      <c r="AO46" s="65">
        <f t="shared" si="78"/>
        <v>75.175515007642659</v>
      </c>
      <c r="AP46" s="65">
        <f t="shared" si="78"/>
        <v>75.181776514757729</v>
      </c>
      <c r="AQ46" s="65">
        <f t="shared" si="78"/>
        <v>75.19145513244878</v>
      </c>
      <c r="AR46" s="65">
        <f t="shared" si="78"/>
        <v>75.206377469404543</v>
      </c>
      <c r="AS46" s="65">
        <f t="shared" si="78"/>
        <v>75.229301267475563</v>
      </c>
      <c r="AT46" s="65">
        <f t="shared" si="78"/>
        <v>75.264347492911014</v>
      </c>
      <c r="AU46" s="65">
        <f t="shared" si="46"/>
        <v>75.317623361577688</v>
      </c>
      <c r="AW46">
        <v>4800</v>
      </c>
      <c r="AX46">
        <f t="shared" si="11"/>
        <v>1.2393972612648638E-2</v>
      </c>
      <c r="AY46">
        <f t="shared" si="12"/>
        <v>8.4982723312857968E-3</v>
      </c>
      <c r="AZ46">
        <f t="shared" si="13"/>
        <v>3.8957002813628412E-3</v>
      </c>
      <c r="BA46">
        <f t="shared" si="14"/>
        <v>0.86806523116135725</v>
      </c>
      <c r="BB46">
        <f t="shared" si="4"/>
        <v>0.29884886289394619</v>
      </c>
      <c r="BC46">
        <f t="shared" si="5"/>
        <v>1.7715278714593325</v>
      </c>
      <c r="BD46">
        <f t="shared" si="6"/>
        <v>1.2239622014216351</v>
      </c>
      <c r="BE46">
        <f t="shared" ref="BE46:BK46" si="79">$BL46+$AB$7*SIN(BF46)</f>
        <v>76.407368554843842</v>
      </c>
      <c r="BF46">
        <f t="shared" si="79"/>
        <v>76.4060508062406</v>
      </c>
      <c r="BG46">
        <f t="shared" si="79"/>
        <v>76.402330365259616</v>
      </c>
      <c r="BH46">
        <f t="shared" si="79"/>
        <v>76.391941677676655</v>
      </c>
      <c r="BI46">
        <f t="shared" si="79"/>
        <v>76.363770800995525</v>
      </c>
      <c r="BJ46">
        <f t="shared" si="79"/>
        <v>76.292549408845389</v>
      </c>
      <c r="BK46">
        <f t="shared" si="79"/>
        <v>76.13533770286881</v>
      </c>
      <c r="BL46">
        <f t="shared" si="16"/>
        <v>75.847782161019936</v>
      </c>
      <c r="BQ46">
        <v>8719</v>
      </c>
      <c r="BR46">
        <v>1.1242009997658897E-2</v>
      </c>
    </row>
    <row r="47" spans="1:70">
      <c r="A47" s="115" t="s">
        <v>209</v>
      </c>
      <c r="B47" s="3" t="s">
        <v>95</v>
      </c>
      <c r="C47" s="8">
        <v>55560.052199999998</v>
      </c>
      <c r="D47" s="8" t="s">
        <v>119</v>
      </c>
      <c r="E47">
        <f t="shared" si="28"/>
        <v>4526.0175901713465</v>
      </c>
      <c r="F47">
        <f t="shared" si="29"/>
        <v>4526</v>
      </c>
      <c r="G47">
        <f t="shared" si="59"/>
        <v>1.1891540001670364E-2</v>
      </c>
      <c r="K47">
        <f t="shared" si="66"/>
        <v>1.1891540001670364E-2</v>
      </c>
      <c r="O47">
        <f t="shared" ca="1" si="30"/>
        <v>6.8666795802129095E-3</v>
      </c>
      <c r="Q47" s="2">
        <f t="shared" si="31"/>
        <v>40541.552199999998</v>
      </c>
      <c r="S47" s="3">
        <v>1</v>
      </c>
      <c r="W47">
        <f t="shared" ca="1" si="48"/>
        <v>2.5249222255129589E-5</v>
      </c>
      <c r="Z47">
        <f t="shared" si="32"/>
        <v>4526</v>
      </c>
      <c r="AA47" s="65">
        <f t="shared" si="33"/>
        <v>1.2807911258035182E-2</v>
      </c>
      <c r="AB47" s="65">
        <f t="shared" si="34"/>
        <v>7.441094533386987E-3</v>
      </c>
      <c r="AC47" s="65">
        <f t="shared" si="35"/>
        <v>1.1891540001670364E-2</v>
      </c>
      <c r="AD47" s="65">
        <f t="shared" si="36"/>
        <v>-9.1637125636481742E-4</v>
      </c>
      <c r="AE47" s="65">
        <f t="shared" si="37"/>
        <v>8.3973627949163389E-7</v>
      </c>
      <c r="AF47">
        <f t="shared" si="38"/>
        <v>1.1891540001670364E-2</v>
      </c>
      <c r="AG47" s="93">
        <f t="shared" si="49"/>
        <v>8.3973627949163389E-7</v>
      </c>
      <c r="AH47">
        <f t="shared" si="39"/>
        <v>4.4504454682833773E-3</v>
      </c>
      <c r="AI47">
        <f t="shared" si="40"/>
        <v>1.6609920135016769</v>
      </c>
      <c r="AJ47">
        <f t="shared" si="41"/>
        <v>0.89702329715366735</v>
      </c>
      <c r="AK47">
        <f t="shared" si="42"/>
        <v>3.06982179166542E-2</v>
      </c>
      <c r="AL47">
        <f t="shared" si="43"/>
        <v>4.6409297867825612E-2</v>
      </c>
      <c r="AM47">
        <f t="shared" si="44"/>
        <v>2.3208814723229328E-2</v>
      </c>
      <c r="AN47" s="65">
        <f t="shared" si="78"/>
        <v>75.419166657997494</v>
      </c>
      <c r="AO47" s="65">
        <f t="shared" si="78"/>
        <v>75.418758413061866</v>
      </c>
      <c r="AP47" s="65">
        <f t="shared" si="78"/>
        <v>75.418141327227971</v>
      </c>
      <c r="AQ47" s="65">
        <f t="shared" si="78"/>
        <v>75.417208580618961</v>
      </c>
      <c r="AR47" s="65">
        <f t="shared" si="78"/>
        <v>75.41579873290847</v>
      </c>
      <c r="AS47" s="65">
        <f t="shared" si="78"/>
        <v>75.413667811667295</v>
      </c>
      <c r="AT47" s="65">
        <f t="shared" si="78"/>
        <v>75.41044715027634</v>
      </c>
      <c r="AU47" s="65">
        <f t="shared" si="46"/>
        <v>75.40557969207876</v>
      </c>
      <c r="AW47">
        <v>5000</v>
      </c>
      <c r="AX47">
        <f t="shared" si="11"/>
        <v>1.1031687302607757E-2</v>
      </c>
      <c r="AY47">
        <f t="shared" si="12"/>
        <v>8.5932710375163299E-3</v>
      </c>
      <c r="AZ47">
        <f t="shared" si="13"/>
        <v>2.4384162650914276E-3</v>
      </c>
      <c r="BA47">
        <f t="shared" si="14"/>
        <v>0.62093205659923167</v>
      </c>
      <c r="BB47">
        <f t="shared" si="4"/>
        <v>-0.10558324496645299</v>
      </c>
      <c r="BC47">
        <f t="shared" si="5"/>
        <v>2.1807944406643851</v>
      </c>
      <c r="BD47">
        <f t="shared" si="6"/>
        <v>1.9189503377832084</v>
      </c>
      <c r="BE47">
        <f t="shared" ref="BE47:BK47" si="80">$BL47+$AB$7*SIN(BF47)</f>
        <v>76.825454417356895</v>
      </c>
      <c r="BF47">
        <f t="shared" si="80"/>
        <v>76.825451949054766</v>
      </c>
      <c r="BG47">
        <f t="shared" si="80"/>
        <v>76.825425879705065</v>
      </c>
      <c r="BH47">
        <f t="shared" si="80"/>
        <v>76.825150830716694</v>
      </c>
      <c r="BI47">
        <f t="shared" si="80"/>
        <v>76.822280075268907</v>
      </c>
      <c r="BJ47">
        <f t="shared" si="80"/>
        <v>76.79510332852945</v>
      </c>
      <c r="BK47">
        <f t="shared" si="80"/>
        <v>76.632300992299506</v>
      </c>
      <c r="BL47">
        <f t="shared" si="16"/>
        <v>76.170557685794506</v>
      </c>
      <c r="BQ47">
        <v>9291.5</v>
      </c>
      <c r="BR47">
        <v>6.0292850030236878E-3</v>
      </c>
    </row>
    <row r="48" spans="1:70">
      <c r="A48" s="117" t="s">
        <v>105</v>
      </c>
      <c r="B48" s="27"/>
      <c r="C48" s="25">
        <v>55848.718699999998</v>
      </c>
      <c r="D48" s="25">
        <v>2.9999999999999997E-4</v>
      </c>
      <c r="E48">
        <f t="shared" ref="E48:E68" si="81">+(C48-C$7)/C$8</f>
        <v>4953.0180625297962</v>
      </c>
      <c r="F48">
        <f t="shared" ref="F48:F69" si="82">ROUND(2*E48,0)/2</f>
        <v>4953</v>
      </c>
      <c r="G48">
        <f t="shared" si="59"/>
        <v>1.2210870001581497E-2</v>
      </c>
      <c r="K48">
        <f t="shared" si="66"/>
        <v>1.2210870001581497E-2</v>
      </c>
      <c r="O48">
        <f t="shared" ref="O48:O68" ca="1" si="83">+C$11+C$12*$F48</f>
        <v>7.2333007444687607E-3</v>
      </c>
      <c r="Q48" s="2">
        <f t="shared" ref="Q48:Q68" si="84">+C48-15018.5</f>
        <v>40830.218699999998</v>
      </c>
      <c r="S48" s="3">
        <v>1</v>
      </c>
      <c r="W48">
        <f t="shared" ca="1" si="48"/>
        <v>2.4776195709353842E-5</v>
      </c>
      <c r="Z48">
        <f t="shared" ref="Z48:Z68" si="85">F48</f>
        <v>4953</v>
      </c>
      <c r="AA48" s="65">
        <f t="shared" ref="AA48:AA68" si="86">AB$3+AB$4*Z48+AB$5*Z48^2+AH48</f>
        <v>1.1355532833755715E-2</v>
      </c>
      <c r="AB48" s="65">
        <f t="shared" ref="AB48:AB68" si="87">IF(S48&lt;&gt;0,G48-AH48, -9999)</f>
        <v>9.4268736410108855E-3</v>
      </c>
      <c r="AC48" s="65">
        <f t="shared" ref="AC48:AC68" si="88">+G48-P48</f>
        <v>1.2210870001581497E-2</v>
      </c>
      <c r="AD48" s="65">
        <f t="shared" ref="AD48:AD68" si="89">IF(S48&lt;&gt;0,G48-AA48, -9999)</f>
        <v>8.553371678257822E-4</v>
      </c>
      <c r="AE48" s="65">
        <f t="shared" ref="AE48:AE68" si="90">+(G48-AA48)^2*S48</f>
        <v>7.3160167066423036E-7</v>
      </c>
      <c r="AF48">
        <f t="shared" ref="AF48:AF68" si="91">IF(S48&lt;&gt;0,G48-P48, -9999)</f>
        <v>1.2210870001581497E-2</v>
      </c>
      <c r="AG48" s="93">
        <f t="shared" si="49"/>
        <v>7.3160167066423036E-7</v>
      </c>
      <c r="AH48">
        <f t="shared" ref="AH48:AH68" si="92">$AB$6*($AB$11/AI48*AJ48+$AB$12)</f>
        <v>2.7839963605706119E-3</v>
      </c>
      <c r="AI48">
        <f t="shared" ref="AI48:AI68" si="93">1+$AB$7*COS(AL48)</f>
        <v>0.66203749154858182</v>
      </c>
      <c r="AJ48">
        <f t="shared" ref="AJ48:AJ68" si="94">SIN(AL48+RADIANS($AB$9))</f>
        <v>-3.1828475859446009E-2</v>
      </c>
      <c r="AK48">
        <f t="shared" ref="AK48:AK68" si="95">$AB$7*SIN(AL48)</f>
        <v>0.56888853510813919</v>
      </c>
      <c r="AL48">
        <f t="shared" ref="AL48:AL68" si="96">2*ATAN(AM48)</f>
        <v>2.1068478867881124</v>
      </c>
      <c r="AM48">
        <f t="shared" ref="AM48:AM68" si="97">SQRT((1+$AB$7)/(1-$AB$7))*TAN(AN48/2)</f>
        <v>1.7572282257631202</v>
      </c>
      <c r="AN48" s="65">
        <f t="shared" si="78"/>
        <v>76.738974351325794</v>
      </c>
      <c r="AO48" s="65">
        <f t="shared" si="78"/>
        <v>76.738950390107576</v>
      </c>
      <c r="AP48" s="65">
        <f t="shared" si="78"/>
        <v>76.738791653707452</v>
      </c>
      <c r="AQ48" s="65">
        <f t="shared" si="78"/>
        <v>76.737742772051078</v>
      </c>
      <c r="AR48" s="65">
        <f t="shared" si="78"/>
        <v>76.730926124330907</v>
      </c>
      <c r="AS48" s="65">
        <f t="shared" si="78"/>
        <v>76.690588252151585</v>
      </c>
      <c r="AT48" s="65">
        <f t="shared" si="78"/>
        <v>76.519203950476637</v>
      </c>
      <c r="AU48" s="65">
        <f t="shared" ref="AU48:AU68" si="98">RADIANS($AB$9)+$AB$18*(F48-AB$15)</f>
        <v>76.094705437472484</v>
      </c>
      <c r="AW48">
        <v>5200</v>
      </c>
      <c r="AX48">
        <f t="shared" si="11"/>
        <v>9.7074322084408169E-3</v>
      </c>
      <c r="AY48">
        <f t="shared" si="12"/>
        <v>8.6817045190721448E-3</v>
      </c>
      <c r="AZ48">
        <f t="shared" si="13"/>
        <v>1.0257276893686725E-3</v>
      </c>
      <c r="BA48">
        <f t="shared" si="14"/>
        <v>0.50383336996865857</v>
      </c>
      <c r="BB48">
        <f t="shared" si="4"/>
        <v>-0.33686859996462853</v>
      </c>
      <c r="BC48">
        <f t="shared" si="5"/>
        <v>2.4186031581214951</v>
      </c>
      <c r="BD48">
        <f t="shared" si="6"/>
        <v>2.6447306650717732</v>
      </c>
      <c r="BE48">
        <f t="shared" ref="BE48:BK48" si="99">$BL48+$AB$7*SIN(BF48)</f>
        <v>77.144836725006428</v>
      </c>
      <c r="BF48">
        <f t="shared" si="99"/>
        <v>77.144837947273871</v>
      </c>
      <c r="BG48">
        <f t="shared" si="99"/>
        <v>77.144827386598479</v>
      </c>
      <c r="BH48">
        <f t="shared" si="99"/>
        <v>77.144918612581989</v>
      </c>
      <c r="BI48">
        <f t="shared" si="99"/>
        <v>77.144129026043686</v>
      </c>
      <c r="BJ48">
        <f t="shared" si="99"/>
        <v>77.150850732136433</v>
      </c>
      <c r="BK48">
        <f t="shared" si="99"/>
        <v>77.081574210050036</v>
      </c>
      <c r="BL48">
        <f t="shared" si="16"/>
        <v>76.493333210569077</v>
      </c>
      <c r="BQ48">
        <v>9389</v>
      </c>
      <c r="BR48">
        <v>8.3913100024801679E-3</v>
      </c>
    </row>
    <row r="49" spans="1:70">
      <c r="A49" s="115" t="s">
        <v>229</v>
      </c>
      <c r="B49" s="3" t="s">
        <v>95</v>
      </c>
      <c r="C49" s="8">
        <v>55849.3946</v>
      </c>
      <c r="D49" s="8" t="s">
        <v>119</v>
      </c>
      <c r="E49">
        <f t="shared" si="81"/>
        <v>4954.0178654832662</v>
      </c>
      <c r="F49">
        <f t="shared" si="82"/>
        <v>4954</v>
      </c>
      <c r="G49">
        <f t="shared" si="59"/>
        <v>1.2077660001523327E-2</v>
      </c>
      <c r="K49">
        <f t="shared" si="66"/>
        <v>1.2077660001523327E-2</v>
      </c>
      <c r="O49">
        <f t="shared" ca="1" si="83"/>
        <v>7.2341593420431304E-3</v>
      </c>
      <c r="Q49" s="2">
        <f t="shared" si="84"/>
        <v>40830.8946</v>
      </c>
      <c r="S49" s="3">
        <v>1</v>
      </c>
      <c r="W49">
        <f t="shared" ca="1" si="48"/>
        <v>2.3459498638385099E-5</v>
      </c>
      <c r="Z49">
        <f t="shared" si="85"/>
        <v>4954</v>
      </c>
      <c r="AA49" s="65">
        <f t="shared" si="86"/>
        <v>1.1348622893040089E-2</v>
      </c>
      <c r="AB49" s="65">
        <f t="shared" si="87"/>
        <v>9.3010397942114905E-3</v>
      </c>
      <c r="AC49" s="65">
        <f t="shared" si="88"/>
        <v>1.2077660001523327E-2</v>
      </c>
      <c r="AD49" s="65">
        <f t="shared" si="89"/>
        <v>7.2903710848323811E-4</v>
      </c>
      <c r="AE49" s="65">
        <f t="shared" si="90"/>
        <v>5.3149510554560065E-7</v>
      </c>
      <c r="AF49">
        <f t="shared" si="91"/>
        <v>1.2077660001523327E-2</v>
      </c>
      <c r="AG49" s="93">
        <f t="shared" si="49"/>
        <v>5.3149510554560065E-7</v>
      </c>
      <c r="AH49">
        <f t="shared" si="92"/>
        <v>2.7766202073118361E-3</v>
      </c>
      <c r="AI49">
        <f t="shared" si="93"/>
        <v>0.66108449497483801</v>
      </c>
      <c r="AJ49">
        <f t="shared" si="94"/>
        <v>-3.3503606718365178E-2</v>
      </c>
      <c r="AK49">
        <f t="shared" si="95"/>
        <v>0.56832130256554603</v>
      </c>
      <c r="AL49">
        <f t="shared" si="96"/>
        <v>2.1085239123008845</v>
      </c>
      <c r="AM49">
        <f t="shared" si="97"/>
        <v>1.7606589498963854</v>
      </c>
      <c r="AN49" s="65">
        <f t="shared" si="78"/>
        <v>76.740873836372515</v>
      </c>
      <c r="AO49" s="65">
        <f t="shared" si="78"/>
        <v>76.740850812024092</v>
      </c>
      <c r="AP49" s="65">
        <f t="shared" si="78"/>
        <v>76.740697032911896</v>
      </c>
      <c r="AQ49" s="65">
        <f t="shared" si="78"/>
        <v>76.739672543677628</v>
      </c>
      <c r="AR49" s="65">
        <f t="shared" si="78"/>
        <v>76.732958775636305</v>
      </c>
      <c r="AS49" s="65">
        <f t="shared" si="78"/>
        <v>76.692900224834986</v>
      </c>
      <c r="AT49" s="65">
        <f t="shared" si="78"/>
        <v>76.521636472962541</v>
      </c>
      <c r="AU49" s="65">
        <f t="shared" si="98"/>
        <v>76.096319315096352</v>
      </c>
      <c r="AW49">
        <v>5400</v>
      </c>
      <c r="AX49">
        <f t="shared" si="11"/>
        <v>8.5141286111127257E-3</v>
      </c>
      <c r="AY49">
        <f t="shared" si="12"/>
        <v>8.7635727759532468E-3</v>
      </c>
      <c r="AZ49">
        <f t="shared" si="13"/>
        <v>-2.4944416484052066E-4</v>
      </c>
      <c r="BA49">
        <f t="shared" si="14"/>
        <v>0.43762101549840904</v>
      </c>
      <c r="BB49">
        <f t="shared" si="4"/>
        <v>-0.48954449937185607</v>
      </c>
      <c r="BC49">
        <f t="shared" si="5"/>
        <v>2.5865813346876441</v>
      </c>
      <c r="BD49">
        <f t="shared" si="6"/>
        <v>3.5105498142252447</v>
      </c>
      <c r="BE49">
        <f t="shared" ref="BE49:BK49" si="100">$BL49+$AB$7*SIN(BF49)</f>
        <v>77.413545583054074</v>
      </c>
      <c r="BF49">
        <f t="shared" si="100"/>
        <v>77.413404088020158</v>
      </c>
      <c r="BG49">
        <f t="shared" si="100"/>
        <v>77.413901230819278</v>
      </c>
      <c r="BH49">
        <f t="shared" si="100"/>
        <v>77.412152221316873</v>
      </c>
      <c r="BI49">
        <f t="shared" si="100"/>
        <v>77.418277301439872</v>
      </c>
      <c r="BJ49">
        <f t="shared" si="100"/>
        <v>77.396468534018183</v>
      </c>
      <c r="BK49">
        <f t="shared" si="100"/>
        <v>77.47009233934503</v>
      </c>
      <c r="BL49">
        <f t="shared" si="16"/>
        <v>76.816108735343647</v>
      </c>
      <c r="BQ49">
        <v>9796</v>
      </c>
      <c r="BR49">
        <v>7.6748400024371222E-3</v>
      </c>
    </row>
    <row r="50" spans="1:70">
      <c r="A50" s="21" t="s">
        <v>275</v>
      </c>
      <c r="B50" s="3" t="s">
        <v>97</v>
      </c>
      <c r="C50" s="8">
        <v>55863.252500000002</v>
      </c>
      <c r="D50" s="8">
        <v>1E-4</v>
      </c>
      <c r="E50">
        <f t="shared" si="81"/>
        <v>4974.5167105030296</v>
      </c>
      <c r="F50">
        <f t="shared" si="82"/>
        <v>4974.5</v>
      </c>
      <c r="G50">
        <f t="shared" si="59"/>
        <v>1.1296855002001394E-2</v>
      </c>
      <c r="K50">
        <f t="shared" si="66"/>
        <v>1.1296855002001394E-2</v>
      </c>
      <c r="O50">
        <f t="shared" ca="1" si="83"/>
        <v>7.2517605923177082E-3</v>
      </c>
      <c r="Q50" s="2">
        <f t="shared" si="84"/>
        <v>40844.752500000002</v>
      </c>
      <c r="S50" s="3">
        <v>1</v>
      </c>
      <c r="W50">
        <f t="shared" ca="1" si="48"/>
        <v>1.6362788783254201E-5</v>
      </c>
      <c r="Z50">
        <f t="shared" si="85"/>
        <v>4974.5</v>
      </c>
      <c r="AA50" s="65">
        <f t="shared" si="86"/>
        <v>1.1207111752517587E-2</v>
      </c>
      <c r="AB50" s="65">
        <f t="shared" si="87"/>
        <v>8.6712671220619472E-3</v>
      </c>
      <c r="AC50" s="65">
        <f t="shared" si="88"/>
        <v>1.1296855002001394E-2</v>
      </c>
      <c r="AD50" s="65">
        <f t="shared" si="89"/>
        <v>8.9743249483806645E-5</v>
      </c>
      <c r="AE50" s="65">
        <f t="shared" si="90"/>
        <v>8.0538508279127624E-9</v>
      </c>
      <c r="AF50">
        <f t="shared" si="91"/>
        <v>1.1296855002001394E-2</v>
      </c>
      <c r="AG50" s="93">
        <f t="shared" si="49"/>
        <v>8.0538508279127624E-9</v>
      </c>
      <c r="AH50">
        <f t="shared" si="92"/>
        <v>2.6255878799394464E-3</v>
      </c>
      <c r="AI50">
        <f t="shared" si="93"/>
        <v>0.64233330569500047</v>
      </c>
      <c r="AJ50">
        <f t="shared" si="94"/>
        <v>-6.6791515531699486E-2</v>
      </c>
      <c r="AK50">
        <f t="shared" si="95"/>
        <v>0.55671119827177318</v>
      </c>
      <c r="AL50">
        <f t="shared" si="96"/>
        <v>2.1418553106632858</v>
      </c>
      <c r="AM50">
        <f t="shared" si="97"/>
        <v>1.8310592282374116</v>
      </c>
      <c r="AN50" s="65">
        <f t="shared" si="78"/>
        <v>76.779224806667798</v>
      </c>
      <c r="AO50" s="65">
        <f t="shared" si="78"/>
        <v>76.77921532746538</v>
      </c>
      <c r="AP50" s="65">
        <f t="shared" si="78"/>
        <v>76.779139412784687</v>
      </c>
      <c r="AQ50" s="65">
        <f t="shared" si="78"/>
        <v>76.778532524359747</v>
      </c>
      <c r="AR50" s="65">
        <f t="shared" si="78"/>
        <v>76.773747826442161</v>
      </c>
      <c r="AS50" s="65">
        <f t="shared" si="78"/>
        <v>76.73944864639607</v>
      </c>
      <c r="AT50" s="65">
        <f t="shared" si="78"/>
        <v>76.571256025739814</v>
      </c>
      <c r="AU50" s="65">
        <f t="shared" si="98"/>
        <v>76.129403806385739</v>
      </c>
      <c r="AW50">
        <v>5600</v>
      </c>
      <c r="AX50">
        <f t="shared" si="11"/>
        <v>7.4658678562817384E-3</v>
      </c>
      <c r="AY50">
        <f t="shared" si="12"/>
        <v>8.838875808159629E-3</v>
      </c>
      <c r="AZ50">
        <f t="shared" si="13"/>
        <v>-1.3730079518778904E-3</v>
      </c>
      <c r="BA50">
        <f t="shared" si="14"/>
        <v>0.39641877660679969</v>
      </c>
      <c r="BB50">
        <f t="shared" si="4"/>
        <v>-0.60064645819089391</v>
      </c>
      <c r="BC50">
        <f t="shared" si="5"/>
        <v>2.719323461131034</v>
      </c>
      <c r="BD50">
        <f t="shared" si="6"/>
        <v>4.6657269680196283</v>
      </c>
      <c r="BE50">
        <f t="shared" ref="BE50:BK50" si="101">$BL50+$AB$7*SIN(BF50)</f>
        <v>77.652891389206061</v>
      </c>
      <c r="BF50">
        <f t="shared" si="101"/>
        <v>77.650259763237244</v>
      </c>
      <c r="BG50">
        <f t="shared" si="101"/>
        <v>77.656550601794521</v>
      </c>
      <c r="BH50">
        <f t="shared" si="101"/>
        <v>77.641430429942361</v>
      </c>
      <c r="BI50">
        <f t="shared" si="101"/>
        <v>77.677314911170782</v>
      </c>
      <c r="BJ50">
        <f t="shared" si="101"/>
        <v>77.58932262797849</v>
      </c>
      <c r="BK50">
        <f t="shared" si="101"/>
        <v>77.791065309862176</v>
      </c>
      <c r="BL50">
        <f t="shared" si="16"/>
        <v>77.138884260118218</v>
      </c>
      <c r="BQ50">
        <v>10203</v>
      </c>
      <c r="BR50">
        <v>7.5583700017887168E-3</v>
      </c>
    </row>
    <row r="51" spans="1:70">
      <c r="A51" s="21" t="s">
        <v>275</v>
      </c>
      <c r="B51" s="3" t="s">
        <v>95</v>
      </c>
      <c r="C51" s="8">
        <v>55864.2664</v>
      </c>
      <c r="D51" s="8">
        <v>2.0000000000000001E-4</v>
      </c>
      <c r="E51">
        <f t="shared" si="81"/>
        <v>4976.0164888940908</v>
      </c>
      <c r="F51">
        <f t="shared" si="82"/>
        <v>4976</v>
      </c>
      <c r="G51">
        <f t="shared" si="59"/>
        <v>1.1147040000651032E-2</v>
      </c>
      <c r="K51">
        <f t="shared" si="66"/>
        <v>1.1147040000651032E-2</v>
      </c>
      <c r="O51">
        <f t="shared" ca="1" si="83"/>
        <v>7.2530484886792626E-3</v>
      </c>
      <c r="Q51" s="2">
        <f t="shared" si="84"/>
        <v>40845.7664</v>
      </c>
      <c r="S51" s="3">
        <v>1</v>
      </c>
      <c r="W51">
        <f t="shared" ca="1" si="48"/>
        <v>1.5163169895308185E-5</v>
      </c>
      <c r="Z51">
        <f t="shared" si="85"/>
        <v>4976</v>
      </c>
      <c r="AA51" s="65">
        <f t="shared" si="86"/>
        <v>1.1196771163511483E-2</v>
      </c>
      <c r="AB51" s="65">
        <f t="shared" si="87"/>
        <v>8.5324866737710413E-3</v>
      </c>
      <c r="AC51" s="65">
        <f t="shared" si="88"/>
        <v>1.1147040000651032E-2</v>
      </c>
      <c r="AD51" s="65">
        <f t="shared" si="89"/>
        <v>-4.9731162860451594E-5</v>
      </c>
      <c r="AE51" s="65">
        <f t="shared" si="90"/>
        <v>2.4731885594527601E-9</v>
      </c>
      <c r="AF51">
        <f t="shared" si="91"/>
        <v>1.1147040000651032E-2</v>
      </c>
      <c r="AG51" s="93">
        <f t="shared" si="49"/>
        <v>2.4731885594527601E-9</v>
      </c>
      <c r="AH51">
        <f t="shared" si="92"/>
        <v>2.6145533268799913E-3</v>
      </c>
      <c r="AI51">
        <f t="shared" si="93"/>
        <v>0.64101767538282406</v>
      </c>
      <c r="AJ51">
        <f t="shared" si="94"/>
        <v>-6.915106299354784E-2</v>
      </c>
      <c r="AK51">
        <f t="shared" si="95"/>
        <v>0.55586375408791322</v>
      </c>
      <c r="AL51">
        <f t="shared" si="96"/>
        <v>2.1442203283120453</v>
      </c>
      <c r="AM51">
        <f t="shared" si="97"/>
        <v>1.8362175980436137</v>
      </c>
      <c r="AN51" s="65">
        <f t="shared" si="78"/>
        <v>76.781988209619215</v>
      </c>
      <c r="AO51" s="65">
        <f t="shared" si="78"/>
        <v>76.781979378413212</v>
      </c>
      <c r="AP51" s="65">
        <f t="shared" si="78"/>
        <v>76.781907619997</v>
      </c>
      <c r="AQ51" s="65">
        <f t="shared" si="78"/>
        <v>76.781325548547272</v>
      </c>
      <c r="AR51" s="65">
        <f t="shared" si="78"/>
        <v>76.776668367618953</v>
      </c>
      <c r="AS51" s="65">
        <f t="shared" si="78"/>
        <v>76.742791277994797</v>
      </c>
      <c r="AT51" s="65">
        <f t="shared" si="78"/>
        <v>76.574867953689136</v>
      </c>
      <c r="AU51" s="65">
        <f t="shared" si="98"/>
        <v>76.131824622821554</v>
      </c>
      <c r="AW51">
        <v>5800</v>
      </c>
      <c r="AX51">
        <f t="shared" si="11"/>
        <v>6.5601023010118898E-3</v>
      </c>
      <c r="AY51">
        <f t="shared" si="12"/>
        <v>8.9076136156912948E-3</v>
      </c>
      <c r="AZ51">
        <f t="shared" si="13"/>
        <v>-2.347511314679405E-3</v>
      </c>
      <c r="BA51">
        <f t="shared" si="14"/>
        <v>0.36963016661214232</v>
      </c>
      <c r="BB51">
        <f t="shared" si="4"/>
        <v>-0.68718200547414099</v>
      </c>
      <c r="BC51">
        <f t="shared" si="5"/>
        <v>2.8326169928601099</v>
      </c>
      <c r="BD51">
        <f t="shared" si="6"/>
        <v>6.4214237086162278</v>
      </c>
      <c r="BE51">
        <f t="shared" ref="BE51:BK51" si="102">$BL51+$AB$7*SIN(BF51)</f>
        <v>77.875135974435665</v>
      </c>
      <c r="BF51">
        <f t="shared" si="102"/>
        <v>77.86485731140678</v>
      </c>
      <c r="BG51">
        <f t="shared" si="102"/>
        <v>77.884598843567346</v>
      </c>
      <c r="BH51">
        <f t="shared" si="102"/>
        <v>77.846402891069786</v>
      </c>
      <c r="BI51">
        <f t="shared" si="102"/>
        <v>77.919315763227431</v>
      </c>
      <c r="BJ51">
        <f t="shared" si="102"/>
        <v>77.776070153824222</v>
      </c>
      <c r="BK51">
        <f t="shared" si="102"/>
        <v>78.044679294179488</v>
      </c>
      <c r="BL51">
        <f t="shared" si="16"/>
        <v>77.461659784892788</v>
      </c>
    </row>
    <row r="52" spans="1:70">
      <c r="A52" s="118" t="s">
        <v>103</v>
      </c>
      <c r="B52" s="29" t="s">
        <v>95</v>
      </c>
      <c r="C52" s="28">
        <v>55894.689899999998</v>
      </c>
      <c r="D52" s="28">
        <v>5.0000000000000001E-4</v>
      </c>
      <c r="E52">
        <f t="shared" si="81"/>
        <v>5021.019455538285</v>
      </c>
      <c r="F52">
        <f t="shared" si="82"/>
        <v>5021</v>
      </c>
      <c r="G52">
        <f t="shared" si="59"/>
        <v>1.3152589999663178E-2</v>
      </c>
      <c r="K52">
        <f t="shared" si="66"/>
        <v>1.3152589999663178E-2</v>
      </c>
      <c r="O52">
        <f t="shared" ca="1" si="83"/>
        <v>7.2916853795258986E-3</v>
      </c>
      <c r="Q52" s="2">
        <f t="shared" si="84"/>
        <v>40876.189899999998</v>
      </c>
      <c r="S52" s="3">
        <v>1</v>
      </c>
      <c r="W52">
        <f t="shared" ca="1" si="48"/>
        <v>3.4350202966346504E-5</v>
      </c>
      <c r="Z52">
        <f t="shared" si="85"/>
        <v>5021</v>
      </c>
      <c r="AA52" s="65">
        <f t="shared" si="86"/>
        <v>1.0887950588379047E-2</v>
      </c>
      <c r="AB52" s="65">
        <f t="shared" si="87"/>
        <v>1.0867504447858223E-2</v>
      </c>
      <c r="AC52" s="65">
        <f t="shared" si="88"/>
        <v>1.3152589999663178E-2</v>
      </c>
      <c r="AD52" s="65">
        <f t="shared" si="89"/>
        <v>2.2646394112841306E-3</v>
      </c>
      <c r="AE52" s="65">
        <f t="shared" si="90"/>
        <v>5.1285916631413336E-6</v>
      </c>
      <c r="AF52">
        <f t="shared" si="91"/>
        <v>1.3152589999663178E-2</v>
      </c>
      <c r="AG52" s="93">
        <f t="shared" si="49"/>
        <v>5.1285916631413336E-6</v>
      </c>
      <c r="AH52">
        <f t="shared" si="92"/>
        <v>2.2850855518049551E-3</v>
      </c>
      <c r="AI52">
        <f t="shared" si="93"/>
        <v>0.60473253045606423</v>
      </c>
      <c r="AJ52">
        <f t="shared" si="94"/>
        <v>-0.13555319537966196</v>
      </c>
      <c r="AK52">
        <f t="shared" si="95"/>
        <v>0.5306754658137055</v>
      </c>
      <c r="AL52">
        <f t="shared" si="96"/>
        <v>2.2109858245662726</v>
      </c>
      <c r="AM52">
        <f t="shared" si="97"/>
        <v>1.9917482913533178</v>
      </c>
      <c r="AN52" s="65">
        <f t="shared" si="78"/>
        <v>76.862395747700702</v>
      </c>
      <c r="AO52" s="65">
        <f t="shared" si="78"/>
        <v>76.862395151349531</v>
      </c>
      <c r="AP52" s="65">
        <f t="shared" si="78"/>
        <v>76.862386683257654</v>
      </c>
      <c r="AQ52" s="65">
        <f t="shared" si="78"/>
        <v>76.862266509915443</v>
      </c>
      <c r="AR52" s="65">
        <f t="shared" si="78"/>
        <v>76.860575391713198</v>
      </c>
      <c r="AS52" s="65">
        <f t="shared" si="78"/>
        <v>76.839082115016865</v>
      </c>
      <c r="AT52" s="65">
        <f t="shared" si="78"/>
        <v>76.681987650138936</v>
      </c>
      <c r="AU52" s="65">
        <f t="shared" si="98"/>
        <v>76.204449115895827</v>
      </c>
      <c r="AW52">
        <v>6000</v>
      </c>
      <c r="AX52">
        <f t="shared" si="11"/>
        <v>5.8044308671232224E-3</v>
      </c>
      <c r="AY52">
        <f t="shared" si="12"/>
        <v>8.9697861985482477E-3</v>
      </c>
      <c r="AZ52">
        <f t="shared" si="13"/>
        <v>-3.1653553314250253E-3</v>
      </c>
      <c r="BA52">
        <f t="shared" si="14"/>
        <v>0.35251619908768517</v>
      </c>
      <c r="BB52">
        <f t="shared" si="4"/>
        <v>-0.75711434834645841</v>
      </c>
      <c r="BC52">
        <f t="shared" si="5"/>
        <v>2.9338986122601276</v>
      </c>
      <c r="BD52">
        <f t="shared" si="6"/>
        <v>9.5949086644319568</v>
      </c>
      <c r="BE52">
        <f t="shared" ref="BE52:BK52" si="103">$BL52+$AB$7*SIN(BF52)</f>
        <v>78.08580475179069</v>
      </c>
      <c r="BF52">
        <f t="shared" si="103"/>
        <v>78.066945281583358</v>
      </c>
      <c r="BG52">
        <f t="shared" si="103"/>
        <v>78.098707076032625</v>
      </c>
      <c r="BH52">
        <f t="shared" si="103"/>
        <v>78.044917331028188</v>
      </c>
      <c r="BI52">
        <f t="shared" si="103"/>
        <v>78.135214150193136</v>
      </c>
      <c r="BJ52">
        <f t="shared" si="103"/>
        <v>77.981081280315379</v>
      </c>
      <c r="BK52">
        <f t="shared" si="103"/>
        <v>78.23807747937829</v>
      </c>
      <c r="BL52">
        <f t="shared" si="16"/>
        <v>77.784435309667359</v>
      </c>
    </row>
    <row r="53" spans="1:70" ht="13.5" thickBot="1">
      <c r="A53" s="179" t="s">
        <v>104</v>
      </c>
      <c r="B53" s="180" t="s">
        <v>95</v>
      </c>
      <c r="C53" s="181">
        <v>56254.335800000001</v>
      </c>
      <c r="D53" s="181">
        <v>2E-3</v>
      </c>
      <c r="E53">
        <f t="shared" si="81"/>
        <v>5553.0138822617928</v>
      </c>
      <c r="F53">
        <f t="shared" si="82"/>
        <v>5553</v>
      </c>
      <c r="G53">
        <f t="shared" si="59"/>
        <v>9.3848700053058565E-3</v>
      </c>
      <c r="J53">
        <f>G53</f>
        <v>9.3848700053058565E-3</v>
      </c>
      <c r="K53">
        <f t="shared" si="66"/>
        <v>9.3848700053058565E-3</v>
      </c>
      <c r="O53">
        <f t="shared" ca="1" si="83"/>
        <v>7.7484592890905649E-3</v>
      </c>
      <c r="Q53" s="2">
        <f t="shared" si="84"/>
        <v>41235.835800000001</v>
      </c>
      <c r="S53" s="92">
        <f>S$17</f>
        <v>0.1</v>
      </c>
      <c r="W53">
        <f t="shared" ca="1" si="48"/>
        <v>2.6778400321442433E-6</v>
      </c>
      <c r="Z53">
        <f t="shared" si="85"/>
        <v>5553</v>
      </c>
      <c r="AA53" s="65">
        <f t="shared" si="86"/>
        <v>7.6993386131555246E-3</v>
      </c>
      <c r="AB53" s="65">
        <f t="shared" si="87"/>
        <v>1.0507301119374408E-2</v>
      </c>
      <c r="AC53" s="65">
        <f t="shared" si="88"/>
        <v>9.3848700053058565E-3</v>
      </c>
      <c r="AD53" s="65">
        <f t="shared" si="89"/>
        <v>1.6855313921503318E-3</v>
      </c>
      <c r="AE53" s="65">
        <f t="shared" si="90"/>
        <v>2.8410160739242355E-7</v>
      </c>
      <c r="AF53">
        <f t="shared" si="91"/>
        <v>9.3848700053058565E-3</v>
      </c>
      <c r="AG53" s="93">
        <f t="shared" si="49"/>
        <v>2.8410160739242355E-6</v>
      </c>
      <c r="AH53">
        <f t="shared" si="92"/>
        <v>-1.1224311140685512E-3</v>
      </c>
      <c r="AI53">
        <f t="shared" si="93"/>
        <v>0.40454547556197495</v>
      </c>
      <c r="AJ53">
        <f t="shared" si="94"/>
        <v>-0.57718411028324246</v>
      </c>
      <c r="AK53">
        <f t="shared" si="95"/>
        <v>0.28859440712277329</v>
      </c>
      <c r="AL53">
        <f t="shared" si="96"/>
        <v>2.6902902555346873</v>
      </c>
      <c r="AM53">
        <f t="shared" si="97"/>
        <v>4.356144735184853</v>
      </c>
      <c r="AN53" s="65">
        <f t="shared" si="78"/>
        <v>77.598529135988315</v>
      </c>
      <c r="AO53" s="65">
        <f t="shared" si="78"/>
        <v>77.596909167196529</v>
      </c>
      <c r="AP53" s="65">
        <f t="shared" si="78"/>
        <v>77.601064832199341</v>
      </c>
      <c r="AQ53" s="65">
        <f t="shared" si="78"/>
        <v>77.590356183318463</v>
      </c>
      <c r="AR53" s="65">
        <f t="shared" si="78"/>
        <v>77.617640443610526</v>
      </c>
      <c r="AS53" s="65">
        <f t="shared" si="78"/>
        <v>77.545931496645508</v>
      </c>
      <c r="AT53" s="65">
        <f t="shared" si="78"/>
        <v>77.721814490835939</v>
      </c>
      <c r="AU53" s="65">
        <f t="shared" si="98"/>
        <v>77.063032011796196</v>
      </c>
      <c r="AW53">
        <v>6200</v>
      </c>
      <c r="AX53">
        <f t="shared" si="11"/>
        <v>5.2132700568878476E-3</v>
      </c>
      <c r="AY53">
        <f t="shared" si="12"/>
        <v>9.0253935567304842E-3</v>
      </c>
      <c r="AZ53">
        <f t="shared" si="13"/>
        <v>-3.8121234998426362E-3</v>
      </c>
      <c r="BA53">
        <f t="shared" si="14"/>
        <v>0.34268186720394334</v>
      </c>
      <c r="BB53">
        <f t="shared" si="4"/>
        <v>-0.81421321390182633</v>
      </c>
      <c r="BC53">
        <f t="shared" si="5"/>
        <v>3.0263867333710106</v>
      </c>
      <c r="BD53">
        <f t="shared" si="6"/>
        <v>17.341013720345028</v>
      </c>
      <c r="BE53">
        <f t="shared" ref="BE53:BK53" si="104">$BL53+$AB$7*SIN(BF53)</f>
        <v>78.285580844736614</v>
      </c>
      <c r="BF53">
        <f t="shared" si="104"/>
        <v>78.266878760049977</v>
      </c>
      <c r="BG53">
        <f t="shared" si="104"/>
        <v>78.296113254735758</v>
      </c>
      <c r="BH53">
        <f t="shared" si="104"/>
        <v>78.250310644314183</v>
      </c>
      <c r="BI53">
        <f t="shared" si="104"/>
        <v>78.321834775950478</v>
      </c>
      <c r="BJ53">
        <f t="shared" si="104"/>
        <v>78.209491694108465</v>
      </c>
      <c r="BK53">
        <f t="shared" si="104"/>
        <v>78.384622299761887</v>
      </c>
      <c r="BL53">
        <f t="shared" si="16"/>
        <v>78.107210834441943</v>
      </c>
    </row>
    <row r="54" spans="1:70">
      <c r="A54" s="115" t="s">
        <v>244</v>
      </c>
      <c r="B54" s="3" t="s">
        <v>95</v>
      </c>
      <c r="C54" s="8">
        <v>56553.140500000001</v>
      </c>
      <c r="D54" s="8" t="s">
        <v>119</v>
      </c>
      <c r="E54">
        <f t="shared" si="81"/>
        <v>5995.010955157074</v>
      </c>
      <c r="F54">
        <f t="shared" si="82"/>
        <v>5995</v>
      </c>
      <c r="G54">
        <f t="shared" si="59"/>
        <v>7.4060500046471134E-3</v>
      </c>
      <c r="K54">
        <f t="shared" si="66"/>
        <v>7.4060500046471134E-3</v>
      </c>
      <c r="O54">
        <f t="shared" ca="1" si="83"/>
        <v>8.1279594169619621E-3</v>
      </c>
      <c r="Q54" s="2">
        <f t="shared" si="84"/>
        <v>41534.640500000001</v>
      </c>
      <c r="S54" s="3">
        <v>1</v>
      </c>
      <c r="W54">
        <f t="shared" ca="1" si="48"/>
        <v>5.2115319958877021E-7</v>
      </c>
      <c r="Z54">
        <f t="shared" si="85"/>
        <v>5995</v>
      </c>
      <c r="AA54" s="65">
        <f t="shared" si="86"/>
        <v>5.8213612942145509E-3</v>
      </c>
      <c r="AB54" s="65">
        <f t="shared" si="87"/>
        <v>1.055300060808511E-2</v>
      </c>
      <c r="AC54" s="65">
        <f t="shared" si="88"/>
        <v>7.4060500046471134E-3</v>
      </c>
      <c r="AD54" s="65">
        <f t="shared" si="89"/>
        <v>1.5846887104325625E-3</v>
      </c>
      <c r="AE54" s="65">
        <f t="shared" si="90"/>
        <v>2.5112383089724178E-6</v>
      </c>
      <c r="AF54">
        <f t="shared" si="91"/>
        <v>7.4060500046471134E-3</v>
      </c>
      <c r="AG54" s="93">
        <f t="shared" si="49"/>
        <v>2.5112383089724178E-6</v>
      </c>
      <c r="AH54">
        <f t="shared" si="92"/>
        <v>-3.1469506034379961E-3</v>
      </c>
      <c r="AI54">
        <f t="shared" si="93"/>
        <v>0.35284764093932142</v>
      </c>
      <c r="AJ54">
        <f t="shared" si="94"/>
        <v>-0.75553429137243011</v>
      </c>
      <c r="AK54">
        <f t="shared" si="95"/>
        <v>0.13800958900909002</v>
      </c>
      <c r="AL54">
        <f t="shared" si="96"/>
        <v>2.9314833470544182</v>
      </c>
      <c r="AM54">
        <f t="shared" si="97"/>
        <v>9.4838108801853576</v>
      </c>
      <c r="AN54" s="65">
        <f t="shared" si="78"/>
        <v>78.08067014648536</v>
      </c>
      <c r="AO54" s="65">
        <f t="shared" si="78"/>
        <v>78.061957020195152</v>
      </c>
      <c r="AP54" s="65">
        <f t="shared" si="78"/>
        <v>78.093551537616165</v>
      </c>
      <c r="AQ54" s="65">
        <f t="shared" si="78"/>
        <v>78.039906594011001</v>
      </c>
      <c r="AR54" s="65">
        <f t="shared" si="78"/>
        <v>78.130180325156672</v>
      </c>
      <c r="AS54" s="65">
        <f t="shared" si="78"/>
        <v>77.975661826256129</v>
      </c>
      <c r="AT54" s="65">
        <f t="shared" si="78"/>
        <v>78.233880527701032</v>
      </c>
      <c r="AU54" s="65">
        <f t="shared" si="98"/>
        <v>77.776365921548006</v>
      </c>
      <c r="AW54">
        <v>6400</v>
      </c>
      <c r="AX54">
        <f t="shared" si="11"/>
        <v>4.7864872248182403E-3</v>
      </c>
      <c r="AY54">
        <f t="shared" si="12"/>
        <v>9.0744356902380044E-3</v>
      </c>
      <c r="AZ54">
        <f t="shared" si="13"/>
        <v>-4.2879484654197641E-3</v>
      </c>
      <c r="BA54">
        <f t="shared" si="14"/>
        <v>0.33856918036658978</v>
      </c>
      <c r="BB54">
        <f t="shared" si="4"/>
        <v>-0.86129733887194193</v>
      </c>
      <c r="BC54">
        <f t="shared" si="5"/>
        <v>3.1128315156199227</v>
      </c>
      <c r="BD54">
        <f t="shared" si="6"/>
        <v>69.53348414162248</v>
      </c>
      <c r="BE54">
        <f t="shared" ref="BE54:BK54" si="105">$BL54+$AB$7*SIN(BF54)</f>
        <v>78.476090176693475</v>
      </c>
      <c r="BF54">
        <f t="shared" si="105"/>
        <v>78.47008551226952</v>
      </c>
      <c r="BG54">
        <f t="shared" si="105"/>
        <v>78.479179397327158</v>
      </c>
      <c r="BH54">
        <f t="shared" si="105"/>
        <v>78.465404776312482</v>
      </c>
      <c r="BI54">
        <f t="shared" si="105"/>
        <v>78.486264713043639</v>
      </c>
      <c r="BJ54">
        <f t="shared" si="105"/>
        <v>78.454662881800871</v>
      </c>
      <c r="BK54">
        <f t="shared" si="105"/>
        <v>78.502515329248595</v>
      </c>
      <c r="BL54">
        <f t="shared" si="16"/>
        <v>78.429986359216514</v>
      </c>
    </row>
    <row r="55" spans="1:70">
      <c r="A55" s="119" t="s">
        <v>106</v>
      </c>
      <c r="B55" s="34" t="s">
        <v>95</v>
      </c>
      <c r="C55" s="25">
        <v>56642.377200000003</v>
      </c>
      <c r="D55" s="35">
        <v>8.9999999999999998E-4</v>
      </c>
      <c r="E55">
        <f t="shared" si="81"/>
        <v>6127.0114230039144</v>
      </c>
      <c r="F55">
        <f t="shared" si="82"/>
        <v>6127</v>
      </c>
      <c r="G55">
        <f t="shared" si="59"/>
        <v>7.7223300031619146E-3</v>
      </c>
      <c r="J55">
        <f>G55</f>
        <v>7.7223300031619146E-3</v>
      </c>
      <c r="K55">
        <f t="shared" si="66"/>
        <v>7.7223300031619146E-3</v>
      </c>
      <c r="O55">
        <f t="shared" ca="1" si="83"/>
        <v>8.2412942967787575E-3</v>
      </c>
      <c r="Q55" s="2">
        <f t="shared" si="84"/>
        <v>41623.877200000003</v>
      </c>
      <c r="S55" s="3">
        <v>1</v>
      </c>
      <c r="W55">
        <f t="shared" ca="1" si="48"/>
        <v>2.6932393804922868E-7</v>
      </c>
      <c r="Z55">
        <f t="shared" si="85"/>
        <v>6127</v>
      </c>
      <c r="AA55" s="65">
        <f t="shared" si="86"/>
        <v>5.4095367646456571E-3</v>
      </c>
      <c r="AB55" s="65">
        <f t="shared" si="87"/>
        <v>1.1318650936984715E-2</v>
      </c>
      <c r="AC55" s="65">
        <f t="shared" si="88"/>
        <v>7.7223300031619146E-3</v>
      </c>
      <c r="AD55" s="65">
        <f t="shared" si="89"/>
        <v>2.3127932385162576E-3</v>
      </c>
      <c r="AE55" s="65">
        <f t="shared" si="90"/>
        <v>5.349012564126519E-6</v>
      </c>
      <c r="AF55">
        <f t="shared" si="91"/>
        <v>7.7223300031619146E-3</v>
      </c>
      <c r="AG55" s="93">
        <f t="shared" si="49"/>
        <v>5.349012564126519E-6</v>
      </c>
      <c r="AH55">
        <f t="shared" si="92"/>
        <v>-3.5963209338228E-3</v>
      </c>
      <c r="AI55">
        <f t="shared" si="93"/>
        <v>0.34553834483688817</v>
      </c>
      <c r="AJ55">
        <f t="shared" si="94"/>
        <v>-0.79468338193364796</v>
      </c>
      <c r="AK55">
        <f t="shared" si="95"/>
        <v>9.7635876692020798E-2</v>
      </c>
      <c r="AL55">
        <f t="shared" si="96"/>
        <v>2.9934998452125021</v>
      </c>
      <c r="AM55">
        <f t="shared" si="97"/>
        <v>13.48035355966967</v>
      </c>
      <c r="AN55" s="65">
        <f t="shared" si="78"/>
        <v>78.213912480871613</v>
      </c>
      <c r="AO55" s="65">
        <f t="shared" si="78"/>
        <v>78.193646285567922</v>
      </c>
      <c r="AP55" s="65">
        <f t="shared" si="78"/>
        <v>78.226021594461628</v>
      </c>
      <c r="AQ55" s="65">
        <f t="shared" si="78"/>
        <v>78.174122397722286</v>
      </c>
      <c r="AR55" s="65">
        <f t="shared" si="78"/>
        <v>78.25689207270689</v>
      </c>
      <c r="AS55" s="65">
        <f t="shared" si="78"/>
        <v>78.123657202722185</v>
      </c>
      <c r="AT55" s="65">
        <f t="shared" si="78"/>
        <v>78.33549834451135</v>
      </c>
      <c r="AU55" s="65">
        <f t="shared" si="98"/>
        <v>77.98939776789922</v>
      </c>
      <c r="AW55">
        <v>6600</v>
      </c>
      <c r="AX55">
        <f t="shared" si="11"/>
        <v>4.5119584076431215E-3</v>
      </c>
      <c r="AY55">
        <f t="shared" si="12"/>
        <v>9.1169125990708047E-3</v>
      </c>
      <c r="AZ55">
        <f t="shared" si="13"/>
        <v>-4.6049541914276832E-3</v>
      </c>
      <c r="BA55">
        <f t="shared" si="14"/>
        <v>0.33933094010106701</v>
      </c>
      <c r="BB55">
        <f t="shared" si="4"/>
        <v>-0.90119914845582938</v>
      </c>
      <c r="BC55">
        <f t="shared" si="5"/>
        <v>-3.0856428610601321</v>
      </c>
      <c r="BD55">
        <f t="shared" si="6"/>
        <v>-35.737009066424562</v>
      </c>
      <c r="BE55">
        <f t="shared" ref="BE55:BK55" si="106">$BL55+$AB$7*SIN(BF55)</f>
        <v>78.663691637845588</v>
      </c>
      <c r="BF55">
        <f t="shared" si="106"/>
        <v>78.674833473047343</v>
      </c>
      <c r="BG55">
        <f t="shared" si="106"/>
        <v>78.657859493121308</v>
      </c>
      <c r="BH55">
        <f t="shared" si="106"/>
        <v>78.683733742810503</v>
      </c>
      <c r="BI55">
        <f t="shared" si="106"/>
        <v>78.644325162931523</v>
      </c>
      <c r="BJ55">
        <f t="shared" si="106"/>
        <v>78.704433670783231</v>
      </c>
      <c r="BK55">
        <f t="shared" si="106"/>
        <v>78.612917374608443</v>
      </c>
      <c r="BL55">
        <f t="shared" si="16"/>
        <v>78.752761883991084</v>
      </c>
    </row>
    <row r="56" spans="1:70">
      <c r="A56" s="119" t="s">
        <v>106</v>
      </c>
      <c r="B56" s="34" t="s">
        <v>95</v>
      </c>
      <c r="C56" s="25">
        <v>56644.405400000003</v>
      </c>
      <c r="D56" s="35">
        <v>1.8E-3</v>
      </c>
      <c r="E56">
        <f t="shared" si="81"/>
        <v>6130.0115714729527</v>
      </c>
      <c r="F56">
        <f t="shared" si="82"/>
        <v>6130</v>
      </c>
      <c r="G56">
        <f t="shared" si="59"/>
        <v>7.8227000049082562E-3</v>
      </c>
      <c r="J56">
        <f>G56</f>
        <v>7.8227000049082562E-3</v>
      </c>
      <c r="K56">
        <f t="shared" si="66"/>
        <v>7.8227000049082562E-3</v>
      </c>
      <c r="O56">
        <f t="shared" ca="1" si="83"/>
        <v>8.2438700895018681E-3</v>
      </c>
      <c r="Q56" s="2">
        <f t="shared" si="84"/>
        <v>41625.905400000003</v>
      </c>
      <c r="S56" s="92">
        <f>S$17</f>
        <v>0.1</v>
      </c>
      <c r="W56">
        <f t="shared" ca="1" si="48"/>
        <v>1.7738424015659015E-7</v>
      </c>
      <c r="Z56">
        <f t="shared" si="85"/>
        <v>6130</v>
      </c>
      <c r="AA56" s="65">
        <f t="shared" si="86"/>
        <v>5.4010304263088834E-3</v>
      </c>
      <c r="AB56" s="65">
        <f t="shared" si="87"/>
        <v>1.1428347354272823E-2</v>
      </c>
      <c r="AC56" s="65">
        <f t="shared" si="88"/>
        <v>7.8227000049082562E-3</v>
      </c>
      <c r="AD56" s="65">
        <f t="shared" si="89"/>
        <v>2.4216695785993728E-3</v>
      </c>
      <c r="AE56" s="65">
        <f t="shared" si="90"/>
        <v>5.8644835479136644E-7</v>
      </c>
      <c r="AF56">
        <f t="shared" si="91"/>
        <v>7.8227000049082562E-3</v>
      </c>
      <c r="AG56" s="93">
        <f t="shared" si="49"/>
        <v>5.864483547913664E-6</v>
      </c>
      <c r="AH56">
        <f t="shared" si="92"/>
        <v>-3.6056473493645668E-3</v>
      </c>
      <c r="AI56">
        <f t="shared" si="93"/>
        <v>0.34540521989111284</v>
      </c>
      <c r="AJ56">
        <f t="shared" si="94"/>
        <v>-0.79551412129398824</v>
      </c>
      <c r="AK56">
        <f t="shared" si="95"/>
        <v>9.6739321635295597E-2</v>
      </c>
      <c r="AL56">
        <f t="shared" si="96"/>
        <v>2.9948696179623786</v>
      </c>
      <c r="AM56">
        <f t="shared" si="97"/>
        <v>13.606662116413569</v>
      </c>
      <c r="AN56" s="65">
        <f t="shared" ref="AN56:AT65" si="107">$AU56+$AB$7*SIN(AO56)</f>
        <v>78.216885249387431</v>
      </c>
      <c r="AO56" s="65">
        <f t="shared" si="107"/>
        <v>78.196647091363545</v>
      </c>
      <c r="AP56" s="65">
        <f t="shared" si="107"/>
        <v>78.228944978341957</v>
      </c>
      <c r="AQ56" s="65">
        <f t="shared" si="107"/>
        <v>78.177224774753029</v>
      </c>
      <c r="AR56" s="65">
        <f t="shared" si="107"/>
        <v>78.259628261110961</v>
      </c>
      <c r="AS56" s="65">
        <f t="shared" si="107"/>
        <v>78.127133308201849</v>
      </c>
      <c r="AT56" s="65">
        <f t="shared" si="107"/>
        <v>78.337605374138334</v>
      </c>
      <c r="AU56" s="65">
        <f t="shared" si="98"/>
        <v>77.994239400770837</v>
      </c>
      <c r="AW56">
        <v>6800</v>
      </c>
      <c r="AX56">
        <f t="shared" si="11"/>
        <v>4.3904420346758902E-3</v>
      </c>
      <c r="AY56">
        <f t="shared" si="12"/>
        <v>9.1528242832288921E-3</v>
      </c>
      <c r="AZ56">
        <f t="shared" si="13"/>
        <v>-4.7623822485530019E-3</v>
      </c>
      <c r="BA56">
        <f t="shared" si="14"/>
        <v>0.34513849829674281</v>
      </c>
      <c r="BB56">
        <f t="shared" si="4"/>
        <v>-0.93579885442463229</v>
      </c>
      <c r="BC56">
        <f t="shared" si="5"/>
        <v>-2.9976529483092409</v>
      </c>
      <c r="BD56">
        <f t="shared" si="6"/>
        <v>-13.870708548876257</v>
      </c>
      <c r="BE56">
        <f t="shared" ref="BE56:BK56" si="108">$BL56+$AB$7*SIN(BF56)</f>
        <v>78.856703364882549</v>
      </c>
      <c r="BF56">
        <f t="shared" si="108"/>
        <v>78.876874957114367</v>
      </c>
      <c r="BG56">
        <f t="shared" si="108"/>
        <v>78.844748389082824</v>
      </c>
      <c r="BH56">
        <f t="shared" si="108"/>
        <v>78.89608494901826</v>
      </c>
      <c r="BI56">
        <f t="shared" si="108"/>
        <v>78.814453056228004</v>
      </c>
      <c r="BJ56">
        <f t="shared" si="108"/>
        <v>78.945408963256114</v>
      </c>
      <c r="BK56">
        <f t="shared" si="108"/>
        <v>78.737762931292821</v>
      </c>
      <c r="BL56">
        <f t="shared" si="16"/>
        <v>79.075537408765655</v>
      </c>
    </row>
    <row r="57" spans="1:70" s="115" customFormat="1">
      <c r="A57" s="120" t="s">
        <v>108</v>
      </c>
      <c r="B57" s="129"/>
      <c r="C57" s="120">
        <v>56905.357300000003</v>
      </c>
      <c r="D57" s="120">
        <v>2.3999999999999998E-3</v>
      </c>
      <c r="E57" s="115">
        <f t="shared" si="81"/>
        <v>6516.0161288526115</v>
      </c>
      <c r="F57" s="115">
        <f t="shared" si="82"/>
        <v>6516</v>
      </c>
      <c r="G57" s="115">
        <f t="shared" si="59"/>
        <v>1.0903640002652537E-2</v>
      </c>
      <c r="J57" s="115">
        <f>G57</f>
        <v>1.0903640002652537E-2</v>
      </c>
      <c r="K57">
        <f t="shared" si="66"/>
        <v>1.0903640002652537E-2</v>
      </c>
      <c r="O57" s="115">
        <f t="shared" ca="1" si="83"/>
        <v>8.5752887532085618E-3</v>
      </c>
      <c r="Q57" s="130">
        <f t="shared" si="84"/>
        <v>41886.857300000003</v>
      </c>
      <c r="S57" s="92">
        <f>S$17</f>
        <v>0.1</v>
      </c>
      <c r="W57">
        <f t="shared" ca="1" si="48"/>
        <v>5.4212195407873205E-6</v>
      </c>
      <c r="Z57" s="115">
        <f t="shared" si="85"/>
        <v>6516</v>
      </c>
      <c r="AA57" s="115">
        <f t="shared" si="86"/>
        <v>4.6092291824021284E-3</v>
      </c>
      <c r="AB57" s="115">
        <f t="shared" si="87"/>
        <v>1.5394282761976817E-2</v>
      </c>
      <c r="AC57" s="115">
        <f t="shared" si="88"/>
        <v>1.0903640002652537E-2</v>
      </c>
      <c r="AD57" s="115">
        <f t="shared" si="89"/>
        <v>6.2944108202504087E-3</v>
      </c>
      <c r="AE57" s="115">
        <f t="shared" si="90"/>
        <v>3.9619607574085428E-6</v>
      </c>
      <c r="AF57" s="115">
        <f t="shared" si="91"/>
        <v>1.0903640002652537E-2</v>
      </c>
      <c r="AG57" s="93">
        <f t="shared" si="49"/>
        <v>3.9619607574085425E-5</v>
      </c>
      <c r="AH57" s="115">
        <f t="shared" si="92"/>
        <v>-4.4906427593242792E-3</v>
      </c>
      <c r="AI57" s="115">
        <f t="shared" si="93"/>
        <v>0.33843119584321679</v>
      </c>
      <c r="AJ57" s="115">
        <f t="shared" si="94"/>
        <v>-0.88515619710838511</v>
      </c>
      <c r="AK57" s="115">
        <f t="shared" si="95"/>
        <v>-1.3399248591741408E-2</v>
      </c>
      <c r="AL57" s="115">
        <f t="shared" si="96"/>
        <v>-3.1213416732377119</v>
      </c>
      <c r="AM57" s="115">
        <f t="shared" si="97"/>
        <v>-98.757275667384832</v>
      </c>
      <c r="AN57" s="115">
        <f t="shared" si="107"/>
        <v>78.584692612159614</v>
      </c>
      <c r="AO57" s="115">
        <f t="shared" si="107"/>
        <v>78.588957062852856</v>
      </c>
      <c r="AP57" s="115">
        <f t="shared" si="107"/>
        <v>78.582505607121362</v>
      </c>
      <c r="AQ57" s="115">
        <f t="shared" si="107"/>
        <v>78.592266441219962</v>
      </c>
      <c r="AR57" s="115">
        <f t="shared" si="107"/>
        <v>78.577500267167693</v>
      </c>
      <c r="AS57" s="115">
        <f t="shared" si="107"/>
        <v>78.599842750307829</v>
      </c>
      <c r="AT57" s="115">
        <f t="shared" si="107"/>
        <v>78.566044669054747</v>
      </c>
      <c r="AU57" s="115">
        <f t="shared" si="98"/>
        <v>78.61719616358576</v>
      </c>
      <c r="AW57">
        <v>7000</v>
      </c>
      <c r="AX57">
        <f t="shared" si="11"/>
        <v>4.4452138262844297E-3</v>
      </c>
      <c r="AY57">
        <f t="shared" si="12"/>
        <v>9.1821707427122649E-3</v>
      </c>
      <c r="AZ57">
        <f t="shared" si="13"/>
        <v>-4.7369569164278352E-3</v>
      </c>
      <c r="BA57">
        <f t="shared" si="14"/>
        <v>0.357101545423126</v>
      </c>
      <c r="BB57">
        <f t="shared" si="4"/>
        <v>-0.96503078133595455</v>
      </c>
      <c r="BC57">
        <f t="shared" si="5"/>
        <v>-2.9026104960593395</v>
      </c>
      <c r="BD57">
        <f t="shared" si="6"/>
        <v>-8.3289572841314357</v>
      </c>
      <c r="BE57">
        <f t="shared" ref="BE57:BK57" si="109">$BL57+$AB$7*SIN(BF57)</f>
        <v>79.059955175164177</v>
      </c>
      <c r="BF57">
        <f t="shared" si="109"/>
        <v>79.076562818927385</v>
      </c>
      <c r="BG57">
        <f t="shared" si="109"/>
        <v>79.047603058028159</v>
      </c>
      <c r="BH57">
        <f t="shared" si="109"/>
        <v>79.098428488406128</v>
      </c>
      <c r="BI57">
        <f t="shared" si="109"/>
        <v>79.010168194665354</v>
      </c>
      <c r="BJ57">
        <f t="shared" si="109"/>
        <v>79.166649863744425</v>
      </c>
      <c r="BK57">
        <f t="shared" si="109"/>
        <v>78.897494730648134</v>
      </c>
      <c r="BL57">
        <f t="shared" si="16"/>
        <v>79.398312933540225</v>
      </c>
    </row>
    <row r="58" spans="1:70" s="115" customFormat="1">
      <c r="A58" s="121" t="s">
        <v>3</v>
      </c>
      <c r="B58" s="131" t="s">
        <v>95</v>
      </c>
      <c r="C58" s="132">
        <v>57245.397400000002</v>
      </c>
      <c r="D58" s="132">
        <v>4.1000000000000003E-3</v>
      </c>
      <c r="E58" s="115">
        <f t="shared" si="81"/>
        <v>7019.0093176043865</v>
      </c>
      <c r="F58" s="115">
        <f t="shared" si="82"/>
        <v>7019</v>
      </c>
      <c r="G58" s="115">
        <f t="shared" si="59"/>
        <v>6.2990100050228648E-3</v>
      </c>
      <c r="K58">
        <f t="shared" si="66"/>
        <v>6.2990100050228648E-3</v>
      </c>
      <c r="O58" s="115">
        <f t="shared" ca="1" si="83"/>
        <v>9.0071633331165087E-3</v>
      </c>
      <c r="Q58" s="130">
        <f t="shared" si="84"/>
        <v>42226.897400000002</v>
      </c>
      <c r="S58" s="92">
        <f>S$17</f>
        <v>0.1</v>
      </c>
      <c r="W58">
        <f t="shared" ca="1" si="48"/>
        <v>7.3340944484646797E-6</v>
      </c>
      <c r="Z58" s="115">
        <f t="shared" si="85"/>
        <v>7019</v>
      </c>
      <c r="AA58" s="115">
        <f t="shared" si="86"/>
        <v>4.4607014236817755E-3</v>
      </c>
      <c r="AB58" s="115">
        <f t="shared" si="87"/>
        <v>1.1022925763955881E-2</v>
      </c>
      <c r="AC58" s="115">
        <f t="shared" si="88"/>
        <v>6.2990100050228648E-3</v>
      </c>
      <c r="AD58" s="115">
        <f t="shared" si="89"/>
        <v>1.8383085813410893E-3</v>
      </c>
      <c r="AE58" s="115">
        <f t="shared" si="90"/>
        <v>3.3793784402322885E-7</v>
      </c>
      <c r="AF58" s="115">
        <f t="shared" si="91"/>
        <v>6.2990100050228648E-3</v>
      </c>
      <c r="AG58" s="93">
        <f t="shared" si="49"/>
        <v>3.3793784402322881E-6</v>
      </c>
      <c r="AH58" s="115">
        <f t="shared" si="92"/>
        <v>-4.7239157589330149E-3</v>
      </c>
      <c r="AI58" s="115">
        <f t="shared" si="93"/>
        <v>0.35861653527948134</v>
      </c>
      <c r="AJ58" s="115">
        <f t="shared" si="94"/>
        <v>-0.96747434370360652</v>
      </c>
      <c r="AK58" s="115">
        <f t="shared" si="95"/>
        <v>-0.16272699124411605</v>
      </c>
      <c r="AL58" s="115">
        <f t="shared" si="96"/>
        <v>-2.8931229527336426</v>
      </c>
      <c r="AM58" s="115">
        <f t="shared" si="97"/>
        <v>-8.0078168809704078</v>
      </c>
      <c r="AN58" s="115">
        <f t="shared" si="107"/>
        <v>79.079833202831807</v>
      </c>
      <c r="AO58" s="115">
        <f t="shared" si="107"/>
        <v>79.095639230592838</v>
      </c>
      <c r="AP58" s="115">
        <f t="shared" si="107"/>
        <v>79.06775723317466</v>
      </c>
      <c r="AQ58" s="115">
        <f t="shared" si="107"/>
        <v>79.117270054166568</v>
      </c>
      <c r="AR58" s="115">
        <f t="shared" si="107"/>
        <v>79.03031533143151</v>
      </c>
      <c r="AS58" s="115">
        <f t="shared" si="107"/>
        <v>79.186416445971005</v>
      </c>
      <c r="AT58" s="115">
        <f t="shared" si="107"/>
        <v>78.915134666193623</v>
      </c>
      <c r="AU58" s="115">
        <f t="shared" si="98"/>
        <v>79.42897660839381</v>
      </c>
      <c r="AW58">
        <v>7200</v>
      </c>
      <c r="AX58">
        <f t="shared" si="11"/>
        <v>4.7056333970066141E-3</v>
      </c>
      <c r="AY58">
        <f t="shared" si="12"/>
        <v>9.2049519775209213E-3</v>
      </c>
      <c r="AZ58">
        <f t="shared" si="13"/>
        <v>-4.4993185805143072E-3</v>
      </c>
      <c r="BA58">
        <f t="shared" si="14"/>
        <v>0.37697984645354876</v>
      </c>
      <c r="BB58">
        <f t="shared" si="4"/>
        <v>-0.98713326140391733</v>
      </c>
      <c r="BC58">
        <f t="shared" si="5"/>
        <v>-2.79796402286664</v>
      </c>
      <c r="BD58">
        <f t="shared" si="6"/>
        <v>-5.7628523269104317</v>
      </c>
      <c r="BE58">
        <f t="shared" ref="BE58:BK58" si="110">$BL58+$AB$7*SIN(BF58)</f>
        <v>79.274109436172694</v>
      </c>
      <c r="BF58">
        <f t="shared" si="110"/>
        <v>79.281454097729949</v>
      </c>
      <c r="BG58">
        <f t="shared" si="110"/>
        <v>79.266502821681669</v>
      </c>
      <c r="BH58">
        <f t="shared" si="110"/>
        <v>79.297157687049079</v>
      </c>
      <c r="BI58">
        <f t="shared" si="110"/>
        <v>79.235180122389096</v>
      </c>
      <c r="BJ58">
        <f t="shared" si="110"/>
        <v>79.364492959749185</v>
      </c>
      <c r="BK58">
        <f t="shared" si="110"/>
        <v>79.10895236047719</v>
      </c>
      <c r="BL58">
        <f t="shared" si="16"/>
        <v>79.721088458314796</v>
      </c>
    </row>
    <row r="59" spans="1:70">
      <c r="A59" s="135" t="s">
        <v>1</v>
      </c>
      <c r="B59" s="136" t="s">
        <v>95</v>
      </c>
      <c r="C59" s="137">
        <v>57680.762000000002</v>
      </c>
      <c r="D59" s="137">
        <v>1E-4</v>
      </c>
      <c r="E59" s="115">
        <f t="shared" si="81"/>
        <v>7663.0081531053829</v>
      </c>
      <c r="F59">
        <f t="shared" si="82"/>
        <v>7663</v>
      </c>
      <c r="G59">
        <f t="shared" si="59"/>
        <v>5.5117700030677952E-3</v>
      </c>
      <c r="K59">
        <f t="shared" si="66"/>
        <v>5.5117700030677952E-3</v>
      </c>
      <c r="O59">
        <f t="shared" ca="1" si="83"/>
        <v>9.5601001710105792E-3</v>
      </c>
      <c r="Q59" s="2">
        <f t="shared" si="84"/>
        <v>42662.262000000002</v>
      </c>
      <c r="S59" s="3">
        <v>1</v>
      </c>
      <c r="W59">
        <f t="shared" ca="1" si="48"/>
        <v>1.638897714867565E-5</v>
      </c>
      <c r="Z59">
        <f t="shared" si="85"/>
        <v>7663</v>
      </c>
      <c r="AA59" s="65">
        <f t="shared" si="86"/>
        <v>6.2637915779476354E-3</v>
      </c>
      <c r="AB59" s="65">
        <f t="shared" si="87"/>
        <v>8.4804774555584557E-3</v>
      </c>
      <c r="AC59" s="65">
        <f t="shared" si="88"/>
        <v>5.5117700030677952E-3</v>
      </c>
      <c r="AD59" s="65">
        <f t="shared" si="89"/>
        <v>-7.520215748798402E-4</v>
      </c>
      <c r="AE59" s="65">
        <f t="shared" si="90"/>
        <v>5.6553644908475507E-7</v>
      </c>
      <c r="AF59">
        <f t="shared" si="91"/>
        <v>5.5117700030677952E-3</v>
      </c>
      <c r="AG59" s="93">
        <f t="shared" si="49"/>
        <v>5.6553644908475507E-7</v>
      </c>
      <c r="AH59">
        <f t="shared" si="92"/>
        <v>-2.9687074524906605E-3</v>
      </c>
      <c r="AI59">
        <f t="shared" si="93"/>
        <v>0.47562397517433253</v>
      </c>
      <c r="AJ59">
        <f t="shared" si="94"/>
        <v>-0.9885091590699433</v>
      </c>
      <c r="AK59">
        <f t="shared" si="95"/>
        <v>-0.403587174082986</v>
      </c>
      <c r="AL59">
        <f t="shared" si="96"/>
        <v>-2.4856323007037719</v>
      </c>
      <c r="AM59">
        <f t="shared" si="97"/>
        <v>-2.9388458894271561</v>
      </c>
      <c r="AN59" s="65">
        <f t="shared" si="107"/>
        <v>79.83210720206452</v>
      </c>
      <c r="AO59" s="65">
        <f t="shared" si="107"/>
        <v>79.832103438420759</v>
      </c>
      <c r="AP59" s="65">
        <f t="shared" si="107"/>
        <v>79.832124127904692</v>
      </c>
      <c r="AQ59" s="65">
        <f t="shared" si="107"/>
        <v>79.832010412273661</v>
      </c>
      <c r="AR59" s="65">
        <f t="shared" si="107"/>
        <v>79.832635987480316</v>
      </c>
      <c r="AS59" s="65">
        <f t="shared" si="107"/>
        <v>79.829211328871295</v>
      </c>
      <c r="AT59" s="65">
        <f t="shared" si="107"/>
        <v>79.848492441893342</v>
      </c>
      <c r="AU59" s="65">
        <f t="shared" si="98"/>
        <v>80.468313798167927</v>
      </c>
      <c r="AW59">
        <v>7400</v>
      </c>
      <c r="AX59">
        <f t="shared" si="11"/>
        <v>5.1972071150934553E-3</v>
      </c>
      <c r="AY59">
        <f t="shared" si="12"/>
        <v>9.2211679876548561E-3</v>
      </c>
      <c r="AZ59">
        <f t="shared" si="13"/>
        <v>-4.0239608725614008E-3</v>
      </c>
      <c r="BA59">
        <f t="shared" si="14"/>
        <v>0.40767251710131425</v>
      </c>
      <c r="BB59">
        <f t="shared" si="4"/>
        <v>-0.99910978910988302</v>
      </c>
      <c r="BC59">
        <f t="shared" si="5"/>
        <v>-2.6795731212232421</v>
      </c>
      <c r="BD59">
        <f t="shared" si="6"/>
        <v>-4.2515427059839856</v>
      </c>
      <c r="BE59">
        <f t="shared" ref="BE59:BK59" si="111">$BL59+$AB$7*SIN(BF59)</f>
        <v>79.500890058348034</v>
      </c>
      <c r="BF59">
        <f t="shared" si="111"/>
        <v>79.502221501037894</v>
      </c>
      <c r="BG59">
        <f t="shared" si="111"/>
        <v>79.498709835528331</v>
      </c>
      <c r="BH59">
        <f t="shared" si="111"/>
        <v>79.508010386823713</v>
      </c>
      <c r="BI59">
        <f t="shared" si="111"/>
        <v>79.48364115620339</v>
      </c>
      <c r="BJ59">
        <f t="shared" si="111"/>
        <v>79.549448195043723</v>
      </c>
      <c r="BK59">
        <f t="shared" si="111"/>
        <v>79.383633027809182</v>
      </c>
      <c r="BL59">
        <f t="shared" si="16"/>
        <v>80.043863983089366</v>
      </c>
    </row>
    <row r="60" spans="1:70">
      <c r="A60" s="142" t="s">
        <v>0</v>
      </c>
      <c r="B60" s="143" t="s">
        <v>95</v>
      </c>
      <c r="C60" s="144">
        <v>58018.445099999997</v>
      </c>
      <c r="D60" s="144">
        <v>4.0000000000000002E-4</v>
      </c>
      <c r="E60" s="115">
        <f t="shared" si="81"/>
        <v>8162.5148267494114</v>
      </c>
      <c r="F60">
        <f t="shared" si="82"/>
        <v>8162.5</v>
      </c>
      <c r="G60">
        <f t="shared" si="59"/>
        <v>1.002337499812711E-2</v>
      </c>
      <c r="K60">
        <f t="shared" si="66"/>
        <v>1.002337499812711E-2</v>
      </c>
      <c r="O60">
        <f t="shared" ca="1" si="83"/>
        <v>9.9889696594082297E-3</v>
      </c>
      <c r="Q60" s="2">
        <f t="shared" si="84"/>
        <v>42999.945099999997</v>
      </c>
      <c r="S60" s="3">
        <v>1</v>
      </c>
      <c r="W60">
        <f t="shared" ca="1" si="48"/>
        <v>1.1837273323609028E-9</v>
      </c>
      <c r="Z60">
        <f t="shared" si="85"/>
        <v>8162.5</v>
      </c>
      <c r="AA60" s="65">
        <f t="shared" si="86"/>
        <v>1.034699988422748E-2</v>
      </c>
      <c r="AB60" s="65">
        <f t="shared" si="87"/>
        <v>8.8991383974222783E-3</v>
      </c>
      <c r="AC60" s="65">
        <f t="shared" si="88"/>
        <v>1.002337499812711E-2</v>
      </c>
      <c r="AD60" s="65">
        <f t="shared" si="89"/>
        <v>-3.2362488610036995E-4</v>
      </c>
      <c r="AE60" s="65">
        <f t="shared" si="90"/>
        <v>1.0473306690347743E-7</v>
      </c>
      <c r="AF60">
        <f t="shared" si="91"/>
        <v>1.002337499812711E-2</v>
      </c>
      <c r="AG60" s="93">
        <f t="shared" si="49"/>
        <v>1.0473306690347743E-7</v>
      </c>
      <c r="AH60">
        <f t="shared" si="92"/>
        <v>1.1242366007048314E-3</v>
      </c>
      <c r="AI60">
        <f t="shared" si="93"/>
        <v>0.92122839765377573</v>
      </c>
      <c r="AJ60">
        <f t="shared" si="94"/>
        <v>-0.58391602137226806</v>
      </c>
      <c r="AK60">
        <f t="shared" si="95"/>
        <v>-0.65699913025822776</v>
      </c>
      <c r="AL60">
        <f t="shared" si="96"/>
        <v>-1.6901227798475058</v>
      </c>
      <c r="AM60">
        <f t="shared" si="97"/>
        <v>-1.127057938126683</v>
      </c>
      <c r="AN60" s="65">
        <f t="shared" si="107"/>
        <v>80.740510738832555</v>
      </c>
      <c r="AO60" s="65">
        <f t="shared" si="107"/>
        <v>80.742509677837432</v>
      </c>
      <c r="AP60" s="65">
        <f t="shared" si="107"/>
        <v>80.747606252664241</v>
      </c>
      <c r="AQ60" s="65">
        <f t="shared" si="107"/>
        <v>80.760444837510292</v>
      </c>
      <c r="AR60" s="65">
        <f t="shared" si="107"/>
        <v>80.791867523750085</v>
      </c>
      <c r="AS60" s="65">
        <f t="shared" si="107"/>
        <v>80.864117178496173</v>
      </c>
      <c r="AT60" s="65">
        <f t="shared" si="107"/>
        <v>81.012528152764816</v>
      </c>
      <c r="AU60" s="65">
        <f t="shared" si="98"/>
        <v>81.274445671292426</v>
      </c>
      <c r="AW60">
        <v>7600</v>
      </c>
      <c r="AX60">
        <f t="shared" si="11"/>
        <v>5.9582004293182722E-3</v>
      </c>
      <c r="AY60">
        <f t="shared" si="12"/>
        <v>9.2308187731140814E-3</v>
      </c>
      <c r="AZ60">
        <f t="shared" si="13"/>
        <v>-3.2726183437958092E-3</v>
      </c>
      <c r="BA60">
        <f t="shared" si="14"/>
        <v>0.45527604835315216</v>
      </c>
      <c r="BB60">
        <f t="shared" si="4"/>
        <v>-0.99505091101606924</v>
      </c>
      <c r="BC60">
        <f t="shared" si="5"/>
        <v>-2.537844280996906</v>
      </c>
      <c r="BD60">
        <f t="shared" si="6"/>
        <v>-3.2113969301971452</v>
      </c>
      <c r="BE60">
        <f t="shared" ref="BE60:BK60" si="112">$BL60+$AB$7*SIN(BF60)</f>
        <v>79.747966777723107</v>
      </c>
      <c r="BF60">
        <f t="shared" si="112"/>
        <v>79.747986093349539</v>
      </c>
      <c r="BG60">
        <f t="shared" si="112"/>
        <v>79.747903812603141</v>
      </c>
      <c r="BH60">
        <f t="shared" si="112"/>
        <v>79.748254436284014</v>
      </c>
      <c r="BI60">
        <f t="shared" si="112"/>
        <v>79.74676256448474</v>
      </c>
      <c r="BJ60">
        <f t="shared" si="112"/>
        <v>79.753151545434605</v>
      </c>
      <c r="BK60">
        <f t="shared" si="112"/>
        <v>79.726504096905956</v>
      </c>
      <c r="BL60">
        <f t="shared" si="16"/>
        <v>80.366639507863937</v>
      </c>
    </row>
    <row r="61" spans="1:70">
      <c r="A61" s="138" t="s">
        <v>2</v>
      </c>
      <c r="B61" s="139" t="s">
        <v>97</v>
      </c>
      <c r="C61" s="140">
        <v>58052.923600000002</v>
      </c>
      <c r="D61" s="141" t="s">
        <v>207</v>
      </c>
      <c r="E61" s="115">
        <f t="shared" si="81"/>
        <v>8213.5160194275122</v>
      </c>
      <c r="F61">
        <f t="shared" si="82"/>
        <v>8213.5</v>
      </c>
      <c r="G61">
        <f t="shared" si="59"/>
        <v>1.0829665006895084E-2</v>
      </c>
      <c r="K61">
        <f t="shared" si="66"/>
        <v>1.0829665006895084E-2</v>
      </c>
      <c r="O61">
        <f t="shared" ca="1" si="83"/>
        <v>1.0032758135701085E-2</v>
      </c>
      <c r="Q61" s="2">
        <f t="shared" si="84"/>
        <v>43034.423600000002</v>
      </c>
      <c r="S61" s="3">
        <v>1</v>
      </c>
      <c r="W61">
        <f t="shared" ca="1" si="48"/>
        <v>6.3506056135620874E-7</v>
      </c>
      <c r="Z61">
        <f t="shared" si="85"/>
        <v>8213.5</v>
      </c>
      <c r="AA61" s="65">
        <f t="shared" si="86"/>
        <v>1.1004257330533691E-2</v>
      </c>
      <c r="AB61" s="65">
        <f t="shared" si="87"/>
        <v>9.0448728950914825E-3</v>
      </c>
      <c r="AC61" s="65">
        <f t="shared" si="88"/>
        <v>1.0829665006895084E-2</v>
      </c>
      <c r="AD61" s="65">
        <f t="shared" si="89"/>
        <v>-1.7459232363860669E-4</v>
      </c>
      <c r="AE61" s="65">
        <f t="shared" si="90"/>
        <v>3.0482479473527977E-8</v>
      </c>
      <c r="AF61">
        <f t="shared" si="91"/>
        <v>1.0829665006895084E-2</v>
      </c>
      <c r="AG61" s="93">
        <f t="shared" si="49"/>
        <v>3.0482479473527977E-8</v>
      </c>
      <c r="AH61">
        <f t="shared" si="92"/>
        <v>1.784792111803601E-3</v>
      </c>
      <c r="AI61">
        <f t="shared" si="93"/>
        <v>1.0470900355813839</v>
      </c>
      <c r="AJ61">
        <f t="shared" si="94"/>
        <v>-0.41958923882713473</v>
      </c>
      <c r="AK61">
        <f t="shared" si="95"/>
        <v>-0.66002678055151931</v>
      </c>
      <c r="AL61">
        <f t="shared" si="96"/>
        <v>-1.499571369175279</v>
      </c>
      <c r="AM61">
        <f t="shared" si="97"/>
        <v>-0.93119622609658559</v>
      </c>
      <c r="AN61" s="65">
        <f t="shared" si="107"/>
        <v>80.885884745039277</v>
      </c>
      <c r="AO61" s="65">
        <f t="shared" si="107"/>
        <v>80.889636580900927</v>
      </c>
      <c r="AP61" s="65">
        <f t="shared" si="107"/>
        <v>80.897674086946992</v>
      </c>
      <c r="AQ61" s="65">
        <f t="shared" si="107"/>
        <v>80.914680270533836</v>
      </c>
      <c r="AR61" s="65">
        <f t="shared" si="107"/>
        <v>80.949780231645363</v>
      </c>
      <c r="AS61" s="65">
        <f t="shared" si="107"/>
        <v>81.018975224268146</v>
      </c>
      <c r="AT61" s="65">
        <f t="shared" si="107"/>
        <v>81.145681371809545</v>
      </c>
      <c r="AU61" s="65">
        <f t="shared" si="98"/>
        <v>81.356753430109947</v>
      </c>
      <c r="AW61">
        <v>7800</v>
      </c>
      <c r="AX61">
        <f t="shared" si="11"/>
        <v>7.0580996815198527E-3</v>
      </c>
      <c r="AY61">
        <f t="shared" si="12"/>
        <v>9.2339043338985887E-3</v>
      </c>
      <c r="AZ61">
        <f t="shared" si="13"/>
        <v>-2.175804652378736E-3</v>
      </c>
      <c r="BA61">
        <f t="shared" si="14"/>
        <v>0.5336644144884688</v>
      </c>
      <c r="BB61">
        <f t="shared" si="4"/>
        <v>-0.95979950118673396</v>
      </c>
      <c r="BC61">
        <f t="shared" si="5"/>
        <v>-2.3528656462831727</v>
      </c>
      <c r="BD61">
        <f t="shared" si="6"/>
        <v>-2.4028936543456592</v>
      </c>
      <c r="BE61">
        <f t="shared" ref="BE61:BK61" si="113">$BL61+$AB$7*SIN(BF61)</f>
        <v>80.029866516040173</v>
      </c>
      <c r="BF61">
        <f t="shared" si="113"/>
        <v>80.02986649917159</v>
      </c>
      <c r="BG61">
        <f t="shared" si="113"/>
        <v>80.029866815228573</v>
      </c>
      <c r="BH61">
        <f t="shared" si="113"/>
        <v>80.029860893653662</v>
      </c>
      <c r="BI61">
        <f t="shared" si="113"/>
        <v>80.029971911083678</v>
      </c>
      <c r="BJ61">
        <f t="shared" si="113"/>
        <v>80.027915298498314</v>
      </c>
      <c r="BK61">
        <f t="shared" si="113"/>
        <v>80.135490046724428</v>
      </c>
      <c r="BL61">
        <f t="shared" si="16"/>
        <v>80.689415032638522</v>
      </c>
    </row>
    <row r="62" spans="1:70">
      <c r="A62" s="134" t="s">
        <v>401</v>
      </c>
      <c r="B62" s="129"/>
      <c r="C62" s="114">
        <v>58054.613700000002</v>
      </c>
      <c r="D62" s="114">
        <v>2.0000000000000001E-4</v>
      </c>
      <c r="E62" s="115">
        <f t="shared" si="81"/>
        <v>8216.0160445372239</v>
      </c>
      <c r="F62">
        <f t="shared" si="82"/>
        <v>8216</v>
      </c>
      <c r="G62">
        <f t="shared" si="59"/>
        <v>1.0846640005183872E-2</v>
      </c>
      <c r="K62">
        <f t="shared" si="66"/>
        <v>1.0846640005183872E-2</v>
      </c>
      <c r="O62">
        <f t="shared" ca="1" si="83"/>
        <v>1.0034904629637008E-2</v>
      </c>
      <c r="Q62" s="2">
        <f t="shared" si="84"/>
        <v>43036.113700000002</v>
      </c>
      <c r="S62" s="3">
        <v>1</v>
      </c>
      <c r="W62">
        <f t="shared" ca="1" si="48"/>
        <v>6.5891431991420775E-7</v>
      </c>
      <c r="Z62">
        <f t="shared" si="85"/>
        <v>8216</v>
      </c>
      <c r="AA62" s="65">
        <f t="shared" si="86"/>
        <v>1.1037913959508764E-2</v>
      </c>
      <c r="AB62" s="65">
        <f t="shared" si="87"/>
        <v>9.0280186183274193E-3</v>
      </c>
      <c r="AC62" s="65">
        <f t="shared" si="88"/>
        <v>1.0846640005183872E-2</v>
      </c>
      <c r="AD62" s="65">
        <f t="shared" si="89"/>
        <v>-1.9127395432489216E-4</v>
      </c>
      <c r="AE62" s="65">
        <f t="shared" si="90"/>
        <v>3.6585725603080936E-8</v>
      </c>
      <c r="AF62">
        <f t="shared" si="91"/>
        <v>1.0846640005183872E-2</v>
      </c>
      <c r="AG62" s="93">
        <f t="shared" si="49"/>
        <v>3.6585725603080936E-8</v>
      </c>
      <c r="AH62">
        <f t="shared" si="92"/>
        <v>1.8186213868564517E-3</v>
      </c>
      <c r="AI62">
        <f t="shared" si="93"/>
        <v>1.0541610130041017</v>
      </c>
      <c r="AJ62">
        <f t="shared" si="94"/>
        <v>-0.40983692877150046</v>
      </c>
      <c r="AK62">
        <f t="shared" si="95"/>
        <v>-0.65948419781419254</v>
      </c>
      <c r="AL62">
        <f t="shared" si="96"/>
        <v>-1.4888538990594147</v>
      </c>
      <c r="AM62">
        <f t="shared" si="97"/>
        <v>-0.92124037507371725</v>
      </c>
      <c r="AN62" s="65">
        <f t="shared" si="107"/>
        <v>80.893533148511082</v>
      </c>
      <c r="AO62" s="65">
        <f t="shared" si="107"/>
        <v>80.897379325668581</v>
      </c>
      <c r="AP62" s="65">
        <f t="shared" si="107"/>
        <v>80.905555019853722</v>
      </c>
      <c r="AQ62" s="65">
        <f t="shared" si="107"/>
        <v>80.922720245925703</v>
      </c>
      <c r="AR62" s="65">
        <f t="shared" si="107"/>
        <v>80.957885593902773</v>
      </c>
      <c r="AS62" s="65">
        <f t="shared" si="107"/>
        <v>81.026753620708718</v>
      </c>
      <c r="AT62" s="65">
        <f t="shared" si="107"/>
        <v>81.15224808482975</v>
      </c>
      <c r="AU62" s="65">
        <f t="shared" si="98"/>
        <v>81.36078812416963</v>
      </c>
      <c r="AW62">
        <v>8000</v>
      </c>
      <c r="AX62">
        <f t="shared" si="11"/>
        <v>8.6126525520661325E-3</v>
      </c>
      <c r="AY62">
        <f t="shared" si="12"/>
        <v>9.2304246700083796E-3</v>
      </c>
      <c r="AZ62">
        <f t="shared" si="13"/>
        <v>-6.1777211794224705E-4</v>
      </c>
      <c r="BA62">
        <f t="shared" si="14"/>
        <v>0.67871414629296789</v>
      </c>
      <c r="BB62">
        <f t="shared" si="4"/>
        <v>-0.84747035985792729</v>
      </c>
      <c r="BC62">
        <f t="shared" si="5"/>
        <v>-2.0777802999040991</v>
      </c>
      <c r="BD62">
        <f t="shared" si="6"/>
        <v>-1.6992918129552521</v>
      </c>
      <c r="BE62">
        <f t="shared" ref="BE62:BK62" si="114">$BL62+$AB$7*SIN(BF62)</f>
        <v>80.373171032353937</v>
      </c>
      <c r="BF62">
        <f t="shared" si="114"/>
        <v>80.373216189475045</v>
      </c>
      <c r="BG62">
        <f t="shared" si="114"/>
        <v>80.373478945378864</v>
      </c>
      <c r="BH62">
        <f t="shared" si="114"/>
        <v>80.375002783584989</v>
      </c>
      <c r="BI62">
        <f t="shared" si="114"/>
        <v>80.383676486971694</v>
      </c>
      <c r="BJ62">
        <f t="shared" si="114"/>
        <v>80.428681799189135</v>
      </c>
      <c r="BK62">
        <f t="shared" si="114"/>
        <v>80.601686836227003</v>
      </c>
      <c r="BL62">
        <f t="shared" si="16"/>
        <v>81.012190557413092</v>
      </c>
    </row>
    <row r="63" spans="1:70">
      <c r="A63" s="134" t="s">
        <v>401</v>
      </c>
      <c r="B63" s="115"/>
      <c r="C63" s="114">
        <v>58059.684099999999</v>
      </c>
      <c r="D63" s="114">
        <v>2.9999999999999997E-4</v>
      </c>
      <c r="E63" s="115">
        <f t="shared" si="81"/>
        <v>8223.5162677880871</v>
      </c>
      <c r="F63">
        <f t="shared" si="82"/>
        <v>8223.5</v>
      </c>
      <c r="G63">
        <f t="shared" si="59"/>
        <v>1.0997564997524023E-2</v>
      </c>
      <c r="K63">
        <f t="shared" si="66"/>
        <v>1.0997564997524023E-2</v>
      </c>
      <c r="O63">
        <f t="shared" ca="1" si="83"/>
        <v>1.0041344111444781E-2</v>
      </c>
      <c r="Q63" s="2">
        <f t="shared" si="84"/>
        <v>43041.184099999999</v>
      </c>
      <c r="S63" s="3">
        <v>1</v>
      </c>
      <c r="W63">
        <f t="shared" ca="1" si="48"/>
        <v>9.1435838297417058E-7</v>
      </c>
      <c r="Z63">
        <f t="shared" si="85"/>
        <v>8223.5</v>
      </c>
      <c r="AA63" s="65">
        <f t="shared" si="86"/>
        <v>1.1139635572416194E-2</v>
      </c>
      <c r="AB63" s="65">
        <f t="shared" si="87"/>
        <v>9.0766979046286826E-3</v>
      </c>
      <c r="AC63" s="65">
        <f t="shared" si="88"/>
        <v>1.0997564997524023E-2</v>
      </c>
      <c r="AD63" s="65">
        <f t="shared" si="89"/>
        <v>-1.4207057489217141E-4</v>
      </c>
      <c r="AE63" s="65">
        <f t="shared" si="90"/>
        <v>2.0184048250192085E-8</v>
      </c>
      <c r="AF63">
        <f t="shared" si="91"/>
        <v>1.0997564997524023E-2</v>
      </c>
      <c r="AG63" s="93">
        <f t="shared" si="49"/>
        <v>2.0184048250192085E-8</v>
      </c>
      <c r="AH63">
        <f t="shared" si="92"/>
        <v>1.92086709289534E-3</v>
      </c>
      <c r="AI63">
        <f t="shared" si="93"/>
        <v>1.0759226546716116</v>
      </c>
      <c r="AJ63">
        <f t="shared" si="94"/>
        <v>-0.37947283354903483</v>
      </c>
      <c r="AK63">
        <f t="shared" si="95"/>
        <v>-0.65733444531978902</v>
      </c>
      <c r="AL63">
        <f t="shared" si="96"/>
        <v>-1.4558050642382934</v>
      </c>
      <c r="AM63">
        <f t="shared" si="97"/>
        <v>-0.89114731816168125</v>
      </c>
      <c r="AN63" s="65">
        <f t="shared" si="107"/>
        <v>80.916799441854451</v>
      </c>
      <c r="AO63" s="65">
        <f t="shared" si="107"/>
        <v>80.920928602332609</v>
      </c>
      <c r="AP63" s="65">
        <f t="shared" si="107"/>
        <v>80.929506741854638</v>
      </c>
      <c r="AQ63" s="65">
        <f t="shared" si="107"/>
        <v>80.947111727276805</v>
      </c>
      <c r="AR63" s="65">
        <f t="shared" si="107"/>
        <v>80.982399003435106</v>
      </c>
      <c r="AS63" s="65">
        <f t="shared" si="107"/>
        <v>81.050186256797573</v>
      </c>
      <c r="AT63" s="65">
        <f t="shared" si="107"/>
        <v>81.171968427349526</v>
      </c>
      <c r="AU63" s="65">
        <f t="shared" si="98"/>
        <v>81.372892206348666</v>
      </c>
      <c r="AW63">
        <v>8200</v>
      </c>
      <c r="AX63">
        <f t="shared" si="11"/>
        <v>1.0824760858289971E-2</v>
      </c>
      <c r="AY63">
        <f t="shared" si="12"/>
        <v>9.2203797814434524E-3</v>
      </c>
      <c r="AZ63">
        <f t="shared" si="13"/>
        <v>1.6043810768465196E-3</v>
      </c>
      <c r="BA63">
        <f t="shared" si="14"/>
        <v>1.0104453527029691</v>
      </c>
      <c r="BB63">
        <f t="shared" si="4"/>
        <v>-0.46924139455442276</v>
      </c>
      <c r="BC63">
        <f t="shared" si="5"/>
        <v>-1.5550101460688339</v>
      </c>
      <c r="BD63">
        <f t="shared" si="6"/>
        <v>-0.98433712250963612</v>
      </c>
      <c r="BE63">
        <f t="shared" ref="BE63:BK63" si="115">$BL63+$AB$7*SIN(BF63)</f>
        <v>80.845477042569584</v>
      </c>
      <c r="BF63">
        <f t="shared" si="115"/>
        <v>80.848725635070494</v>
      </c>
      <c r="BG63">
        <f t="shared" si="115"/>
        <v>80.855992674420762</v>
      </c>
      <c r="BH63">
        <f t="shared" si="115"/>
        <v>80.872045856528572</v>
      </c>
      <c r="BI63">
        <f t="shared" si="115"/>
        <v>80.9065888625111</v>
      </c>
      <c r="BJ63">
        <f t="shared" si="115"/>
        <v>80.977261269512596</v>
      </c>
      <c r="BK63">
        <f t="shared" si="115"/>
        <v>81.110281537323644</v>
      </c>
      <c r="BL63">
        <f t="shared" si="16"/>
        <v>81.334966082187663</v>
      </c>
    </row>
    <row r="64" spans="1:70">
      <c r="A64" s="134" t="s">
        <v>401</v>
      </c>
      <c r="B64" s="129"/>
      <c r="C64" s="114">
        <v>58112.753100000002</v>
      </c>
      <c r="D64" s="114">
        <v>2.9999999999999997E-4</v>
      </c>
      <c r="E64" s="115">
        <f t="shared" si="81"/>
        <v>8302.0168491426666</v>
      </c>
      <c r="F64">
        <f t="shared" si="82"/>
        <v>8302</v>
      </c>
      <c r="G64">
        <f t="shared" si="59"/>
        <v>1.1390580002625939E-2</v>
      </c>
      <c r="K64">
        <f t="shared" si="66"/>
        <v>1.1390580002625939E-2</v>
      </c>
      <c r="O64">
        <f t="shared" ca="1" si="83"/>
        <v>1.01087440210328E-2</v>
      </c>
      <c r="Q64" s="2">
        <f t="shared" si="84"/>
        <v>43094.253100000002</v>
      </c>
      <c r="S64" s="3">
        <v>1</v>
      </c>
      <c r="W64">
        <f t="shared" ca="1" si="48"/>
        <v>1.6431034837068452E-6</v>
      </c>
      <c r="Z64">
        <f t="shared" si="85"/>
        <v>8302</v>
      </c>
      <c r="AA64" s="65">
        <f t="shared" si="86"/>
        <v>1.2250084195998861E-2</v>
      </c>
      <c r="AB64" s="65">
        <f t="shared" si="87"/>
        <v>8.353224755141421E-3</v>
      </c>
      <c r="AC64" s="65">
        <f t="shared" si="88"/>
        <v>1.1390580002625939E-2</v>
      </c>
      <c r="AD64" s="65">
        <f t="shared" si="89"/>
        <v>-8.5950419337292236E-4</v>
      </c>
      <c r="AE64" s="65">
        <f t="shared" si="90"/>
        <v>7.3874745842563788E-7</v>
      </c>
      <c r="AF64">
        <f t="shared" si="91"/>
        <v>1.1390580002625939E-2</v>
      </c>
      <c r="AG64" s="93">
        <f t="shared" si="49"/>
        <v>7.3874745842563788E-7</v>
      </c>
      <c r="AH64">
        <f t="shared" si="92"/>
        <v>3.0373552474845175E-3</v>
      </c>
      <c r="AI64">
        <f t="shared" si="93"/>
        <v>1.3515554756576891</v>
      </c>
      <c r="AJ64">
        <f t="shared" si="94"/>
        <v>5.5873027190094696E-2</v>
      </c>
      <c r="AK64">
        <f t="shared" si="95"/>
        <v>-0.56059037632780984</v>
      </c>
      <c r="AL64">
        <f t="shared" si="96"/>
        <v>-1.010676480299399</v>
      </c>
      <c r="AM64">
        <f t="shared" si="97"/>
        <v>-0.55325424800832934</v>
      </c>
      <c r="AN64" s="65">
        <f t="shared" si="107"/>
        <v>81.192149057230694</v>
      </c>
      <c r="AO64" s="65">
        <f t="shared" si="107"/>
        <v>81.198218228745375</v>
      </c>
      <c r="AP64" s="65">
        <f t="shared" si="107"/>
        <v>81.2085482409164</v>
      </c>
      <c r="AQ64" s="65">
        <f t="shared" si="107"/>
        <v>81.2260065604369</v>
      </c>
      <c r="AR64" s="65">
        <f t="shared" si="107"/>
        <v>81.255180246279352</v>
      </c>
      <c r="AS64" s="65">
        <f t="shared" si="107"/>
        <v>81.303098222794574</v>
      </c>
      <c r="AT64" s="65">
        <f t="shared" si="107"/>
        <v>81.379927468640801</v>
      </c>
      <c r="AU64" s="65">
        <f t="shared" si="98"/>
        <v>81.49958159982269</v>
      </c>
      <c r="AW64">
        <v>8400</v>
      </c>
      <c r="AX64">
        <f t="shared" si="11"/>
        <v>1.3484136183085998E-2</v>
      </c>
      <c r="AY64">
        <f t="shared" si="12"/>
        <v>9.2037696682038123E-3</v>
      </c>
      <c r="AZ64">
        <f t="shared" si="13"/>
        <v>4.2803665148821854E-3</v>
      </c>
      <c r="BA64">
        <f t="shared" si="14"/>
        <v>1.6543750322535649</v>
      </c>
      <c r="BB64">
        <f t="shared" si="4"/>
        <v>0.79414610889306747</v>
      </c>
      <c r="BC64">
        <f t="shared" si="5"/>
        <v>-0.14897738964862467</v>
      </c>
      <c r="BD64">
        <f t="shared" si="6"/>
        <v>-7.4626769750832447E-2</v>
      </c>
      <c r="BE64">
        <f t="shared" ref="BE64:BK64" si="116">$BL64+$AB$7*SIN(BF64)</f>
        <v>81.614090899070675</v>
      </c>
      <c r="BF64">
        <f t="shared" si="116"/>
        <v>81.615393982119983</v>
      </c>
      <c r="BG64">
        <f t="shared" si="116"/>
        <v>81.617367436006418</v>
      </c>
      <c r="BH64">
        <f t="shared" si="116"/>
        <v>81.620355659953063</v>
      </c>
      <c r="BI64">
        <f t="shared" si="116"/>
        <v>81.624879428984698</v>
      </c>
      <c r="BJ64">
        <f t="shared" si="116"/>
        <v>81.63172563402982</v>
      </c>
      <c r="BK64">
        <f t="shared" si="116"/>
        <v>81.642082253318677</v>
      </c>
      <c r="BL64">
        <f t="shared" si="16"/>
        <v>81.657741606962233</v>
      </c>
    </row>
    <row r="65" spans="1:64">
      <c r="A65" s="27" t="s">
        <v>403</v>
      </c>
      <c r="B65" s="115"/>
      <c r="C65" s="114">
        <v>58394.658799999997</v>
      </c>
      <c r="D65" s="114">
        <v>2.9999999999999997E-4</v>
      </c>
      <c r="E65" s="115">
        <f t="shared" si="81"/>
        <v>8719.01662937535</v>
      </c>
      <c r="F65">
        <f t="shared" si="82"/>
        <v>8719</v>
      </c>
      <c r="G65">
        <f t="shared" si="59"/>
        <v>1.1242009997658897E-2</v>
      </c>
      <c r="K65">
        <f t="shared" si="66"/>
        <v>1.1242009997658897E-2</v>
      </c>
      <c r="O65">
        <f t="shared" ca="1" si="83"/>
        <v>1.0466779209544953E-2</v>
      </c>
      <c r="Q65" s="2">
        <f t="shared" si="84"/>
        <v>43376.158799999997</v>
      </c>
      <c r="S65" s="3">
        <v>1</v>
      </c>
      <c r="W65">
        <f t="shared" ca="1" si="48"/>
        <v>6.009827748397666E-7</v>
      </c>
      <c r="Z65">
        <f t="shared" si="85"/>
        <v>8719</v>
      </c>
      <c r="AA65" s="65">
        <f t="shared" si="86"/>
        <v>1.2878240888467304E-2</v>
      </c>
      <c r="AB65" s="65">
        <f t="shared" si="87"/>
        <v>7.5274588322485434E-3</v>
      </c>
      <c r="AC65" s="65">
        <f t="shared" si="88"/>
        <v>1.1242009997658897E-2</v>
      </c>
      <c r="AD65" s="65">
        <f t="shared" si="89"/>
        <v>-1.6362308908084069E-3</v>
      </c>
      <c r="AE65" s="65">
        <f t="shared" si="90"/>
        <v>2.6772515280356729E-6</v>
      </c>
      <c r="AF65">
        <f t="shared" si="91"/>
        <v>1.1242009997658897E-2</v>
      </c>
      <c r="AG65" s="93">
        <f t="shared" si="49"/>
        <v>2.6772515280356729E-6</v>
      </c>
      <c r="AH65">
        <f t="shared" si="92"/>
        <v>3.7145511654103533E-3</v>
      </c>
      <c r="AI65">
        <f t="shared" si="93"/>
        <v>0.82252081061764426</v>
      </c>
      <c r="AJ65">
        <f t="shared" si="94"/>
        <v>0.23058404186631862</v>
      </c>
      <c r="AK65">
        <f t="shared" si="95"/>
        <v>0.63745898678459423</v>
      </c>
      <c r="AL65">
        <f t="shared" si="96"/>
        <v>1.8423361780295335</v>
      </c>
      <c r="AM65">
        <f t="shared" si="97"/>
        <v>1.3164512377006692</v>
      </c>
      <c r="AN65" s="65">
        <f t="shared" si="107"/>
        <v>82.753379989779816</v>
      </c>
      <c r="AO65" s="65">
        <f t="shared" si="107"/>
        <v>82.752555660386335</v>
      </c>
      <c r="AP65" s="65">
        <f t="shared" si="107"/>
        <v>82.749961696298371</v>
      </c>
      <c r="AQ65" s="65">
        <f t="shared" si="107"/>
        <v>82.741877811783638</v>
      </c>
      <c r="AR65" s="65">
        <f t="shared" si="107"/>
        <v>82.717399902834543</v>
      </c>
      <c r="AS65" s="65">
        <f t="shared" si="107"/>
        <v>82.648742847958516</v>
      </c>
      <c r="AT65" s="65">
        <f t="shared" si="107"/>
        <v>82.484660630188813</v>
      </c>
      <c r="AU65" s="65">
        <f t="shared" si="98"/>
        <v>82.172568568977681</v>
      </c>
      <c r="AW65">
        <v>8600</v>
      </c>
      <c r="AX65">
        <f t="shared" si="11"/>
        <v>1.3660547678878438E-2</v>
      </c>
      <c r="AY65">
        <f t="shared" si="12"/>
        <v>9.1805943302894558E-3</v>
      </c>
      <c r="AZ65">
        <f t="shared" si="13"/>
        <v>4.4799533485889833E-3</v>
      </c>
      <c r="BA65">
        <f t="shared" si="14"/>
        <v>1.0934147679125039</v>
      </c>
      <c r="BB65">
        <f t="shared" si="4"/>
        <v>0.60188850009583283</v>
      </c>
      <c r="BC65">
        <f t="shared" si="5"/>
        <v>1.429150204965598</v>
      </c>
      <c r="BD65">
        <f t="shared" si="6"/>
        <v>0.8675152679901823</v>
      </c>
      <c r="BE65">
        <f t="shared" ref="BE65:BK65" si="117">$BL65+$AB$7*SIN(BF65)</f>
        <v>82.427593366309182</v>
      </c>
      <c r="BF65">
        <f t="shared" si="117"/>
        <v>82.423246009370985</v>
      </c>
      <c r="BG65">
        <f t="shared" si="117"/>
        <v>82.414370322536698</v>
      </c>
      <c r="BH65">
        <f t="shared" si="117"/>
        <v>82.396465448796278</v>
      </c>
      <c r="BI65">
        <f t="shared" si="117"/>
        <v>82.361162487482716</v>
      </c>
      <c r="BJ65">
        <f t="shared" si="117"/>
        <v>82.29431846701236</v>
      </c>
      <c r="BK65">
        <f t="shared" si="117"/>
        <v>82.175500308833747</v>
      </c>
      <c r="BL65">
        <f t="shared" si="16"/>
        <v>81.980517131736804</v>
      </c>
    </row>
    <row r="66" spans="1:64">
      <c r="A66" s="16" t="s">
        <v>406</v>
      </c>
      <c r="C66" s="8">
        <v>58781.6826</v>
      </c>
      <c r="D66" s="8">
        <v>5.9999999999999995E-4</v>
      </c>
      <c r="E66" s="115">
        <f t="shared" si="81"/>
        <v>9291.508918622505</v>
      </c>
      <c r="F66">
        <f t="shared" si="82"/>
        <v>9291.5</v>
      </c>
      <c r="G66">
        <f t="shared" si="59"/>
        <v>6.0292850030236878E-3</v>
      </c>
      <c r="K66">
        <f t="shared" si="66"/>
        <v>6.0292850030236878E-3</v>
      </c>
      <c r="O66">
        <f t="shared" ca="1" si="83"/>
        <v>1.0958326320871592E-2</v>
      </c>
      <c r="Q66" s="2">
        <f t="shared" si="84"/>
        <v>43763.1826</v>
      </c>
      <c r="S66" s="3">
        <v>1</v>
      </c>
      <c r="W66">
        <f t="shared" ca="1" si="48"/>
        <v>2.4295448313051809E-5</v>
      </c>
      <c r="Z66">
        <f t="shared" si="85"/>
        <v>9291.5</v>
      </c>
      <c r="AA66" s="65">
        <f t="shared" si="86"/>
        <v>8.8107666450336197E-3</v>
      </c>
      <c r="AB66" s="65">
        <f t="shared" si="87"/>
        <v>6.268392972103411E-3</v>
      </c>
      <c r="AC66" s="65">
        <f t="shared" si="88"/>
        <v>6.0292850030236878E-3</v>
      </c>
      <c r="AD66" s="65">
        <f t="shared" si="89"/>
        <v>-2.7814816420099319E-3</v>
      </c>
      <c r="AE66" s="65">
        <f t="shared" si="90"/>
        <v>7.7366401248382662E-6</v>
      </c>
      <c r="AF66">
        <f t="shared" si="91"/>
        <v>6.0292850030236878E-3</v>
      </c>
      <c r="AG66" s="93">
        <f t="shared" si="49"/>
        <v>7.7366401248382662E-6</v>
      </c>
      <c r="AH66">
        <f t="shared" si="92"/>
        <v>-2.3910796907972289E-4</v>
      </c>
      <c r="AI66">
        <f t="shared" si="93"/>
        <v>0.43806272941358415</v>
      </c>
      <c r="AJ66">
        <f t="shared" si="94"/>
        <v>-0.48844061867346072</v>
      </c>
      <c r="AK66">
        <f t="shared" si="95"/>
        <v>0.34939852092152407</v>
      </c>
      <c r="AL66">
        <f t="shared" si="96"/>
        <v>2.5853158341902382</v>
      </c>
      <c r="AM66">
        <f t="shared" si="97"/>
        <v>3.5021377598071948</v>
      </c>
      <c r="AN66" s="65">
        <f t="shared" ref="AN66:AT68" si="118">$AU66+$AB$7*SIN(AO66)</f>
        <v>83.694563834124111</v>
      </c>
      <c r="AO66" s="65">
        <f t="shared" si="118"/>
        <v>83.694427908157408</v>
      </c>
      <c r="AP66" s="65">
        <f t="shared" si="118"/>
        <v>83.694907670420264</v>
      </c>
      <c r="AQ66" s="65">
        <f t="shared" si="118"/>
        <v>83.693212132781383</v>
      </c>
      <c r="AR66" s="65">
        <f t="shared" si="118"/>
        <v>83.699177466901276</v>
      </c>
      <c r="AS66" s="65">
        <f t="shared" si="118"/>
        <v>83.677844287137461</v>
      </c>
      <c r="AT66" s="65">
        <f t="shared" si="118"/>
        <v>83.750214339814562</v>
      </c>
      <c r="AU66" s="65">
        <f t="shared" si="98"/>
        <v>83.09651350864489</v>
      </c>
      <c r="AW66">
        <v>8800</v>
      </c>
      <c r="AX66">
        <f t="shared" si="11"/>
        <v>1.2275960131330919E-2</v>
      </c>
      <c r="AY66">
        <f t="shared" si="12"/>
        <v>9.1508537677003829E-3</v>
      </c>
      <c r="AZ66">
        <f t="shared" si="13"/>
        <v>3.1251063636305366E-3</v>
      </c>
      <c r="BA66">
        <f t="shared" si="14"/>
        <v>0.71050275898553295</v>
      </c>
      <c r="BB66">
        <f t="shared" ref="BB66:BB97" si="119">SIN(BC66+RADIANS($AB$9))</f>
        <v>5.1375914041552867E-2</v>
      </c>
      <c r="BC66">
        <f t="shared" ref="BC66:BC97" si="120">2*ATAN(BD66)</f>
        <v>2.0236154925774303</v>
      </c>
      <c r="BD66">
        <f t="shared" ref="BD66:BD97" si="121">SQRT((1+$AB$7)/(1-$AB$7))*TAN(BE66/2)</f>
        <v>1.5986150785138256</v>
      </c>
      <c r="BE66">
        <f t="shared" ref="BE66:BK66" si="122">$BL66+$AB$7*SIN(BF66)</f>
        <v>82.931164621725515</v>
      </c>
      <c r="BF66">
        <f t="shared" si="122"/>
        <v>82.931047764337123</v>
      </c>
      <c r="BG66">
        <f t="shared" si="122"/>
        <v>82.930488778531497</v>
      </c>
      <c r="BH66">
        <f t="shared" si="122"/>
        <v>82.92782773931647</v>
      </c>
      <c r="BI66">
        <f t="shared" si="122"/>
        <v>82.915438000574184</v>
      </c>
      <c r="BJ66">
        <f t="shared" si="122"/>
        <v>82.862717909887095</v>
      </c>
      <c r="BK66">
        <f t="shared" si="122"/>
        <v>82.68877998538116</v>
      </c>
      <c r="BL66">
        <f t="shared" si="16"/>
        <v>82.303292656511374</v>
      </c>
    </row>
    <row r="67" spans="1:64">
      <c r="A67" s="16" t="s">
        <v>406</v>
      </c>
      <c r="C67" s="145">
        <v>58847.5982</v>
      </c>
      <c r="D67" s="8">
        <v>4.0000000000000002E-4</v>
      </c>
      <c r="E67" s="115">
        <f t="shared" si="81"/>
        <v>9389.0124125706807</v>
      </c>
      <c r="F67">
        <f t="shared" si="82"/>
        <v>9389</v>
      </c>
      <c r="G67">
        <f t="shared" si="59"/>
        <v>8.3913100024801679E-3</v>
      </c>
      <c r="K67">
        <f t="shared" si="66"/>
        <v>8.3913100024801679E-3</v>
      </c>
      <c r="O67">
        <f t="shared" ca="1" si="83"/>
        <v>1.1042039584372635E-2</v>
      </c>
      <c r="Q67" s="2">
        <f t="shared" si="84"/>
        <v>43829.0982</v>
      </c>
      <c r="S67" s="3">
        <v>1</v>
      </c>
      <c r="W67">
        <f t="shared" ca="1" si="48"/>
        <v>7.0263673163198157E-6</v>
      </c>
      <c r="Z67">
        <f t="shared" si="85"/>
        <v>9389</v>
      </c>
      <c r="AA67" s="65">
        <f t="shared" si="86"/>
        <v>8.2188692509224739E-3</v>
      </c>
      <c r="AB67" s="65">
        <f t="shared" si="87"/>
        <v>9.1975710902325244E-3</v>
      </c>
      <c r="AC67" s="65">
        <f t="shared" si="88"/>
        <v>8.3913100024801679E-3</v>
      </c>
      <c r="AD67" s="65">
        <f t="shared" si="89"/>
        <v>1.7244075155769395E-4</v>
      </c>
      <c r="AE67" s="65">
        <f t="shared" si="90"/>
        <v>2.9735812797782328E-8</v>
      </c>
      <c r="AF67">
        <f t="shared" si="91"/>
        <v>8.3913100024801679E-3</v>
      </c>
      <c r="AG67" s="93">
        <f t="shared" si="49"/>
        <v>2.9735812797782328E-8</v>
      </c>
      <c r="AH67">
        <f t="shared" si="92"/>
        <v>-8.0626108775235569E-4</v>
      </c>
      <c r="AI67">
        <f t="shared" si="93"/>
        <v>0.41561905617733264</v>
      </c>
      <c r="AJ67">
        <f t="shared" si="94"/>
        <v>-0.54660692406669253</v>
      </c>
      <c r="AK67">
        <f t="shared" si="95"/>
        <v>0.31040575863406272</v>
      </c>
      <c r="AL67">
        <f t="shared" si="96"/>
        <v>2.6533209189579696</v>
      </c>
      <c r="AM67">
        <f t="shared" si="97"/>
        <v>4.0143759963078338</v>
      </c>
      <c r="AN67" s="65">
        <f t="shared" si="118"/>
        <v>83.814107195548317</v>
      </c>
      <c r="AO67" s="65">
        <f t="shared" si="118"/>
        <v>83.813319265244118</v>
      </c>
      <c r="AP67" s="65">
        <f t="shared" si="118"/>
        <v>83.815553020267743</v>
      </c>
      <c r="AQ67" s="65">
        <f t="shared" si="118"/>
        <v>83.809199608738822</v>
      </c>
      <c r="AR67" s="65">
        <f t="shared" si="118"/>
        <v>83.827106041783892</v>
      </c>
      <c r="AS67" s="65">
        <f t="shared" si="118"/>
        <v>83.77523990380098</v>
      </c>
      <c r="AT67" s="65">
        <f t="shared" si="118"/>
        <v>83.915570146648832</v>
      </c>
      <c r="AU67" s="65">
        <f t="shared" si="98"/>
        <v>83.253866576972499</v>
      </c>
      <c r="AW67">
        <v>9000</v>
      </c>
      <c r="AX67">
        <f t="shared" si="11"/>
        <v>1.0784084630517969E-2</v>
      </c>
      <c r="AY67">
        <f t="shared" si="12"/>
        <v>9.1145479804365954E-3</v>
      </c>
      <c r="AZ67">
        <f t="shared" si="13"/>
        <v>1.6695366500813732E-3</v>
      </c>
      <c r="BA67">
        <f t="shared" si="14"/>
        <v>0.54936902530774123</v>
      </c>
      <c r="BB67">
        <f t="shared" si="119"/>
        <v>-0.24248914080458164</v>
      </c>
      <c r="BC67">
        <f t="shared" si="120"/>
        <v>2.3199447830589341</v>
      </c>
      <c r="BD67">
        <f t="shared" si="121"/>
        <v>2.2956254272786851</v>
      </c>
      <c r="BE67">
        <f t="shared" ref="BE67:BK67" si="123">$BL67+$AB$7*SIN(BF67)</f>
        <v>83.287363735047393</v>
      </c>
      <c r="BF67">
        <f t="shared" si="123"/>
        <v>83.287363734389899</v>
      </c>
      <c r="BG67">
        <f t="shared" si="123"/>
        <v>83.287363762657463</v>
      </c>
      <c r="BH67">
        <f t="shared" si="123"/>
        <v>83.28736254733434</v>
      </c>
      <c r="BI67">
        <f t="shared" si="123"/>
        <v>83.287414760533096</v>
      </c>
      <c r="BJ67">
        <f t="shared" si="123"/>
        <v>83.28509695898795</v>
      </c>
      <c r="BK67">
        <f t="shared" si="123"/>
        <v>83.162245509591969</v>
      </c>
      <c r="BL67">
        <f t="shared" si="16"/>
        <v>82.626068181285945</v>
      </c>
    </row>
    <row r="68" spans="1:64">
      <c r="A68" s="156" t="s">
        <v>407</v>
      </c>
      <c r="C68" s="145">
        <v>59122.743000000002</v>
      </c>
      <c r="D68" s="28">
        <v>1E-3</v>
      </c>
      <c r="E68" s="115">
        <f t="shared" si="81"/>
        <v>9796.0113527558842</v>
      </c>
      <c r="F68">
        <f t="shared" si="82"/>
        <v>9796</v>
      </c>
      <c r="G68">
        <f t="shared" si="59"/>
        <v>7.6748400024371222E-3</v>
      </c>
      <c r="K68">
        <f t="shared" si="66"/>
        <v>7.6748400024371222E-3</v>
      </c>
      <c r="O68">
        <f t="shared" ca="1" si="83"/>
        <v>1.1391488797141094E-2</v>
      </c>
      <c r="Q68" s="2">
        <f t="shared" si="84"/>
        <v>44104.243000000002</v>
      </c>
      <c r="S68" s="3">
        <v>1</v>
      </c>
      <c r="W68">
        <f t="shared" ca="1" si="48"/>
        <v>1.3813478263174489E-5</v>
      </c>
      <c r="Z68">
        <f t="shared" si="85"/>
        <v>9796</v>
      </c>
      <c r="AA68" s="65">
        <f t="shared" si="86"/>
        <v>6.1165992307718412E-3</v>
      </c>
      <c r="AB68" s="65">
        <f t="shared" si="87"/>
        <v>1.0463229029220623E-2</v>
      </c>
      <c r="AC68" s="65">
        <f t="shared" si="88"/>
        <v>7.6748400024371222E-3</v>
      </c>
      <c r="AD68" s="65">
        <f t="shared" si="89"/>
        <v>1.558240771665281E-3</v>
      </c>
      <c r="AE68" s="65">
        <f t="shared" si="90"/>
        <v>2.4281143024800103E-6</v>
      </c>
      <c r="AF68">
        <f t="shared" si="91"/>
        <v>7.6748400024371222E-3</v>
      </c>
      <c r="AG68" s="93">
        <f t="shared" si="49"/>
        <v>2.4281143024800103E-6</v>
      </c>
      <c r="AH68">
        <f t="shared" si="92"/>
        <v>-2.7883890267835008E-3</v>
      </c>
      <c r="AI68">
        <f t="shared" si="93"/>
        <v>0.35980702812114596</v>
      </c>
      <c r="AJ68">
        <f t="shared" si="94"/>
        <v>-0.72490433563120116</v>
      </c>
      <c r="AK68">
        <f t="shared" si="95"/>
        <v>0.16734927921320791</v>
      </c>
      <c r="AL68">
        <f t="shared" si="96"/>
        <v>2.8859095430698285</v>
      </c>
      <c r="AM68">
        <f t="shared" si="97"/>
        <v>7.7795223305015613</v>
      </c>
      <c r="AN68" s="65">
        <f t="shared" si="118"/>
        <v>84.267928465141424</v>
      </c>
      <c r="AO68" s="65">
        <f t="shared" si="118"/>
        <v>84.252756156222574</v>
      </c>
      <c r="AP68" s="65">
        <f t="shared" si="118"/>
        <v>84.279764782550629</v>
      </c>
      <c r="AQ68" s="65">
        <f t="shared" si="118"/>
        <v>84.231357655357144</v>
      </c>
      <c r="AR68" s="65">
        <f t="shared" si="118"/>
        <v>84.317128828025645</v>
      </c>
      <c r="AS68" s="65">
        <f t="shared" si="118"/>
        <v>84.161639088765568</v>
      </c>
      <c r="AT68" s="65">
        <f t="shared" si="118"/>
        <v>84.434060309355829</v>
      </c>
      <c r="AU68" s="65">
        <f t="shared" si="98"/>
        <v>83.910714769888742</v>
      </c>
      <c r="AW68">
        <v>9200</v>
      </c>
      <c r="AX68">
        <f t="shared" si="11"/>
        <v>9.397826046958423E-3</v>
      </c>
      <c r="AY68">
        <f t="shared" si="12"/>
        <v>9.071676968498088E-3</v>
      </c>
      <c r="AZ68">
        <f t="shared" si="13"/>
        <v>3.2614907846033428E-4</v>
      </c>
      <c r="BA68">
        <f t="shared" si="14"/>
        <v>0.46434781704069938</v>
      </c>
      <c r="BB68">
        <f t="shared" si="119"/>
        <v>-0.42511458928373513</v>
      </c>
      <c r="BC68">
        <f t="shared" si="120"/>
        <v>2.5141025148142742</v>
      </c>
      <c r="BD68">
        <f t="shared" si="121"/>
        <v>3.0820265903145625</v>
      </c>
      <c r="BE68">
        <f t="shared" ref="BE68:BK68" si="124">$BL68+$AB$7*SIN(BF68)</f>
        <v>83.576134729423956</v>
      </c>
      <c r="BF68">
        <f t="shared" si="124"/>
        <v>83.576132611896767</v>
      </c>
      <c r="BG68">
        <f t="shared" si="124"/>
        <v>83.576142665751959</v>
      </c>
      <c r="BH68">
        <f t="shared" si="124"/>
        <v>83.576094928146802</v>
      </c>
      <c r="BI68">
        <f t="shared" si="124"/>
        <v>83.576321534958396</v>
      </c>
      <c r="BJ68">
        <f t="shared" si="124"/>
        <v>83.57524448565951</v>
      </c>
      <c r="BK68">
        <f t="shared" si="124"/>
        <v>83.580333219203268</v>
      </c>
      <c r="BL68">
        <f t="shared" si="16"/>
        <v>82.948843706060515</v>
      </c>
    </row>
    <row r="69" spans="1:64">
      <c r="A69" s="5" t="s">
        <v>472</v>
      </c>
      <c r="C69" s="8">
        <v>59397.888400000003</v>
      </c>
      <c r="D69" s="8">
        <v>2.9999999999999997E-4</v>
      </c>
      <c r="E69" s="115">
        <f>+(C69-C$7)/C$8</f>
        <v>10203.011180471451</v>
      </c>
      <c r="F69">
        <f t="shared" si="82"/>
        <v>10203</v>
      </c>
      <c r="G69">
        <f>+C69-(C$7+F69*C$8)</f>
        <v>7.5583700017887168E-3</v>
      </c>
      <c r="K69">
        <f>G69</f>
        <v>7.5583700017887168E-3</v>
      </c>
      <c r="O69">
        <f ca="1">+C$11+C$12*$F69</f>
        <v>1.1740938009909552E-2</v>
      </c>
      <c r="Q69" s="2">
        <f>+C69-15018.5</f>
        <v>44379.388400000003</v>
      </c>
      <c r="S69" s="3">
        <v>1</v>
      </c>
      <c r="W69">
        <f ca="1">(G69-O69)^2</f>
        <v>1.7493875142555889E-5</v>
      </c>
      <c r="Z69">
        <f>F69</f>
        <v>10203</v>
      </c>
      <c r="AA69" s="65">
        <f>AB$3+AB$4*Z69+AB$5*Z69^2+AH69</f>
        <v>4.6639686709457938E-3</v>
      </c>
      <c r="AB69" s="65">
        <f>IF(S69&lt;&gt;0,G69-AH69, -9999)</f>
        <v>1.1652059434725227E-2</v>
      </c>
      <c r="AC69" s="65">
        <f>+G69-P69</f>
        <v>7.5583700017887168E-3</v>
      </c>
      <c r="AD69" s="65">
        <f>IF(S69&lt;&gt;0,G69-AA69, -9999)</f>
        <v>2.8944013308429229E-3</v>
      </c>
      <c r="AE69" s="65">
        <f>+(G69-AA69)^2*S69</f>
        <v>8.3775590639852843E-6</v>
      </c>
      <c r="AF69">
        <f>IF(S69&lt;&gt;0,G69-P69, -9999)</f>
        <v>7.5583700017887168E-3</v>
      </c>
      <c r="AG69" s="93">
        <f>AD69^2</f>
        <v>8.3775590639852843E-6</v>
      </c>
      <c r="AH69">
        <f>$AB$6*($AB$11/AI69*AJ69+$AB$12)</f>
        <v>-4.0936894329365115E-3</v>
      </c>
      <c r="AI69">
        <f>1+$AB$7*COS(AL69)</f>
        <v>0.33979107917753337</v>
      </c>
      <c r="AJ69">
        <f>SIN(AL69+RADIANS($AB$9))</f>
        <v>-0.84111016509803738</v>
      </c>
      <c r="AK69">
        <f>$AB$7*SIN(AL69)</f>
        <v>4.4463505964930587E-2</v>
      </c>
      <c r="AL69">
        <f>2*ATAN(AM69)</f>
        <v>3.07434657057351</v>
      </c>
      <c r="AM69">
        <f>SQRT((1+$AB$7)/(1-$AB$7))*TAN(AN69/2)</f>
        <v>29.730300723895503</v>
      </c>
      <c r="AN69" s="65">
        <f t="shared" ref="AN69:AT69" si="125">$AU69+$AB$7*SIN(AO69)</f>
        <v>84.674183152678893</v>
      </c>
      <c r="AO69" s="65">
        <f t="shared" si="125"/>
        <v>84.661166527799452</v>
      </c>
      <c r="AP69" s="65">
        <f t="shared" si="125"/>
        <v>84.681067313440195</v>
      </c>
      <c r="AQ69" s="65">
        <f t="shared" si="125"/>
        <v>84.650615824475906</v>
      </c>
      <c r="AR69" s="65">
        <f t="shared" si="125"/>
        <v>84.697156215019675</v>
      </c>
      <c r="AS69" s="65">
        <f t="shared" si="125"/>
        <v>84.625879906010255</v>
      </c>
      <c r="AT69" s="65">
        <f t="shared" si="125"/>
        <v>84.734755756956915</v>
      </c>
      <c r="AU69" s="65">
        <f>RADIANS($AB$9)+$AB$18*(F69-AB$15)</f>
        <v>84.567562962804999</v>
      </c>
      <c r="AW69">
        <v>9400</v>
      </c>
      <c r="AX69">
        <f t="shared" si="11"/>
        <v>8.1542508602020329E-3</v>
      </c>
      <c r="AY69">
        <f t="shared" si="12"/>
        <v>9.0222407318848678E-3</v>
      </c>
      <c r="AZ69">
        <f t="shared" si="13"/>
        <v>-8.6798987168283518E-4</v>
      </c>
      <c r="BA69">
        <f t="shared" si="14"/>
        <v>0.41338161033783116</v>
      </c>
      <c r="BB69">
        <f t="shared" si="119"/>
        <v>-0.5526700620902113</v>
      </c>
      <c r="BC69">
        <f t="shared" si="120"/>
        <v>2.6605786992346427</v>
      </c>
      <c r="BD69">
        <f t="shared" si="121"/>
        <v>4.0774036767950568</v>
      </c>
      <c r="BE69">
        <f t="shared" ref="BE69:BK69" si="126">$BL69+$AB$7*SIN(BF69)</f>
        <v>83.827235471496408</v>
      </c>
      <c r="BF69">
        <f t="shared" si="126"/>
        <v>83.826318440423933</v>
      </c>
      <c r="BG69">
        <f t="shared" si="126"/>
        <v>83.828865236576547</v>
      </c>
      <c r="BH69">
        <f t="shared" si="126"/>
        <v>83.821767291595549</v>
      </c>
      <c r="BI69">
        <f t="shared" si="126"/>
        <v>83.841360317489389</v>
      </c>
      <c r="BJ69">
        <f t="shared" si="126"/>
        <v>83.785728876985658</v>
      </c>
      <c r="BK69">
        <f t="shared" si="126"/>
        <v>83.933199019319005</v>
      </c>
      <c r="BL69">
        <f t="shared" si="16"/>
        <v>83.2716192308351</v>
      </c>
    </row>
    <row r="70" spans="1:64">
      <c r="C70" s="8"/>
      <c r="D70" s="8"/>
      <c r="AA70" s="65"/>
      <c r="AB70" s="65"/>
      <c r="AC70" s="65"/>
      <c r="AD70" s="65"/>
      <c r="AE70" s="65"/>
      <c r="AG70" s="93"/>
      <c r="AN70" s="65"/>
      <c r="AO70" s="65"/>
      <c r="AP70" s="65"/>
      <c r="AQ70" s="65"/>
      <c r="AR70" s="65"/>
      <c r="AS70" s="65"/>
      <c r="AT70" s="65"/>
      <c r="AU70" s="65"/>
      <c r="AW70">
        <v>9600</v>
      </c>
      <c r="AX70">
        <f t="shared" si="11"/>
        <v>7.054316534182343E-3</v>
      </c>
      <c r="AY70">
        <f t="shared" si="12"/>
        <v>8.9662392705969311E-3</v>
      </c>
      <c r="AZ70">
        <f t="shared" si="13"/>
        <v>-1.9119227364145879E-3</v>
      </c>
      <c r="BA70">
        <f t="shared" si="14"/>
        <v>0.38070808028087144</v>
      </c>
      <c r="BB70">
        <f t="shared" si="119"/>
        <v>-0.64925096560532503</v>
      </c>
      <c r="BC70">
        <f t="shared" si="120"/>
        <v>2.7816132292998921</v>
      </c>
      <c r="BD70">
        <f t="shared" si="121"/>
        <v>5.4957465505069241</v>
      </c>
      <c r="BE70">
        <f t="shared" ref="BE70:BK70" si="127">$BL70+$AB$7*SIN(BF70)</f>
        <v>84.05634748208314</v>
      </c>
      <c r="BF70">
        <f t="shared" si="127"/>
        <v>84.050225708297518</v>
      </c>
      <c r="BG70">
        <f t="shared" si="127"/>
        <v>84.063067228743279</v>
      </c>
      <c r="BH70">
        <f t="shared" si="127"/>
        <v>84.035942018471928</v>
      </c>
      <c r="BI70">
        <f t="shared" si="127"/>
        <v>84.092440475265278</v>
      </c>
      <c r="BJ70">
        <f t="shared" si="127"/>
        <v>83.970892223175596</v>
      </c>
      <c r="BK70">
        <f t="shared" si="127"/>
        <v>84.217735106604096</v>
      </c>
      <c r="BL70">
        <f t="shared" si="16"/>
        <v>83.59439475560967</v>
      </c>
    </row>
    <row r="71" spans="1:64">
      <c r="C71" s="8"/>
      <c r="D71" s="8"/>
      <c r="AA71" s="65"/>
      <c r="AB71" s="65"/>
      <c r="AC71" s="65"/>
      <c r="AD71" s="65"/>
      <c r="AE71" s="65"/>
      <c r="AG71" s="93"/>
      <c r="AN71" s="65"/>
      <c r="AO71" s="65"/>
      <c r="AP71" s="65"/>
      <c r="AQ71" s="65"/>
      <c r="AR71" s="65"/>
      <c r="AS71" s="65"/>
      <c r="AT71" s="65"/>
      <c r="AU71" s="65"/>
      <c r="AW71">
        <v>9800</v>
      </c>
      <c r="AX71">
        <f t="shared" si="11"/>
        <v>6.0989907129121263E-3</v>
      </c>
      <c r="AY71">
        <f t="shared" si="12"/>
        <v>8.9036725846342781E-3</v>
      </c>
      <c r="AZ71">
        <f t="shared" si="13"/>
        <v>-2.8046818717221518E-3</v>
      </c>
      <c r="BA71">
        <f t="shared" si="14"/>
        <v>0.35947052021826165</v>
      </c>
      <c r="BB71">
        <f t="shared" si="119"/>
        <v>-0.72629337441148789</v>
      </c>
      <c r="BC71">
        <f t="shared" si="120"/>
        <v>2.8879281502282308</v>
      </c>
      <c r="BD71">
        <f t="shared" si="121"/>
        <v>7.8421070939265514</v>
      </c>
      <c r="BE71">
        <f t="shared" ref="BE71:BK71" si="128">$BL71+$AB$7*SIN(BF71)</f>
        <v>84.272136803123445</v>
      </c>
      <c r="BF71">
        <f t="shared" si="128"/>
        <v>84.256785368137997</v>
      </c>
      <c r="BG71">
        <f t="shared" si="128"/>
        <v>84.284042645553015</v>
      </c>
      <c r="BH71">
        <f t="shared" si="128"/>
        <v>84.235317299408877</v>
      </c>
      <c r="BI71">
        <f t="shared" si="128"/>
        <v>84.321435640630128</v>
      </c>
      <c r="BJ71">
        <f t="shared" si="128"/>
        <v>84.165747329035725</v>
      </c>
      <c r="BK71">
        <f t="shared" si="128"/>
        <v>84.437890951444373</v>
      </c>
      <c r="BL71">
        <f t="shared" si="16"/>
        <v>83.917170280384241</v>
      </c>
    </row>
    <row r="72" spans="1:64">
      <c r="C72" s="8"/>
      <c r="D72" s="8"/>
      <c r="AA72" s="65"/>
      <c r="AB72" s="65"/>
      <c r="AC72" s="65"/>
      <c r="AD72" s="65"/>
      <c r="AE72" s="65"/>
      <c r="AG72" s="93"/>
      <c r="AN72" s="65"/>
      <c r="AO72" s="65"/>
      <c r="AP72" s="65"/>
      <c r="AQ72" s="65"/>
      <c r="AR72" s="65"/>
      <c r="AS72" s="65"/>
      <c r="AT72" s="65"/>
      <c r="AU72" s="65"/>
      <c r="AW72">
        <v>10000</v>
      </c>
      <c r="AX72">
        <f t="shared" si="11"/>
        <v>5.3021175912211973E-3</v>
      </c>
      <c r="AY72">
        <f t="shared" si="12"/>
        <v>8.834540673996907E-3</v>
      </c>
      <c r="AZ72">
        <f t="shared" si="13"/>
        <v>-3.5324230827757101E-3</v>
      </c>
      <c r="BA72">
        <f t="shared" si="14"/>
        <v>0.34647225934302939</v>
      </c>
      <c r="BB72">
        <f t="shared" si="119"/>
        <v>-0.78901791960543188</v>
      </c>
      <c r="BC72">
        <f t="shared" si="120"/>
        <v>2.9842228713052754</v>
      </c>
      <c r="BD72">
        <f t="shared" si="121"/>
        <v>12.682681039302219</v>
      </c>
      <c r="BE72">
        <f t="shared" ref="BE72:BK72" si="129">$BL72+$AB$7*SIN(BF72)</f>
        <v>84.476995071487295</v>
      </c>
      <c r="BF72">
        <f t="shared" si="129"/>
        <v>84.456619144317372</v>
      </c>
      <c r="BG72">
        <f t="shared" si="129"/>
        <v>84.489400995442082</v>
      </c>
      <c r="BH72">
        <f t="shared" si="129"/>
        <v>84.436458562598631</v>
      </c>
      <c r="BI72">
        <f t="shared" si="129"/>
        <v>84.521473623603612</v>
      </c>
      <c r="BJ72">
        <f t="shared" si="129"/>
        <v>84.383533143077599</v>
      </c>
      <c r="BK72">
        <f t="shared" si="129"/>
        <v>84.604265386184352</v>
      </c>
      <c r="BL72">
        <f t="shared" si="16"/>
        <v>84.239945805158811</v>
      </c>
    </row>
    <row r="73" spans="1:64">
      <c r="C73" s="8"/>
      <c r="D73" s="8"/>
      <c r="AA73" s="65"/>
      <c r="AB73" s="65"/>
      <c r="AC73" s="65"/>
      <c r="AD73" s="65"/>
      <c r="AE73" s="65"/>
      <c r="AG73" s="93"/>
      <c r="AN73" s="65"/>
      <c r="AO73" s="65"/>
      <c r="AP73" s="65"/>
      <c r="AQ73" s="65"/>
      <c r="AR73" s="65"/>
      <c r="AS73" s="65"/>
      <c r="AT73" s="65"/>
      <c r="AU73" s="65"/>
      <c r="AW73">
        <v>10200</v>
      </c>
      <c r="AX73">
        <f t="shared" ref="AX73:AX97" si="130">AB$3+AB$4*AW73+AB$5*AW73^2+AZ73</f>
        <v>4.6721793969693361E-3</v>
      </c>
      <c r="AY73">
        <f t="shared" ref="AY73:AY97" si="131">AB$3+AB$4*AW73+AB$5*AW73^2</f>
        <v>8.7588435386848212E-3</v>
      </c>
      <c r="AZ73">
        <f t="shared" ref="AZ73:AZ97" si="132">$AB$6*($AB$11/BA73*BB73+$AB$12)</f>
        <v>-4.0866641417154851E-3</v>
      </c>
      <c r="BA73">
        <f t="shared" ref="BA73:BA97" si="133">1+$AB$7*COS(BC73)</f>
        <v>0.33984904617662726</v>
      </c>
      <c r="BB73">
        <f t="shared" si="119"/>
        <v>-0.84041103633357028</v>
      </c>
      <c r="BC73">
        <f t="shared" si="120"/>
        <v>3.0730552516990866</v>
      </c>
      <c r="BD73">
        <f t="shared" si="121"/>
        <v>29.169723211552999</v>
      </c>
      <c r="BE73">
        <f t="shared" ref="BE73:BK73" si="134">$BL73+$AB$7*SIN(BF73)</f>
        <v>84.671334040043519</v>
      </c>
      <c r="BF73">
        <f t="shared" si="134"/>
        <v>84.658114701837917</v>
      </c>
      <c r="BG73">
        <f t="shared" si="134"/>
        <v>84.678334457577975</v>
      </c>
      <c r="BH73">
        <f t="shared" si="134"/>
        <v>84.64738007531399</v>
      </c>
      <c r="BI73">
        <f t="shared" si="134"/>
        <v>84.694709599307117</v>
      </c>
      <c r="BJ73">
        <f t="shared" si="134"/>
        <v>84.622187592250128</v>
      </c>
      <c r="BK73">
        <f t="shared" si="134"/>
        <v>84.733011929650488</v>
      </c>
      <c r="BL73">
        <f t="shared" ref="BL73:BL97" si="135">RADIANS($AB$9)+$AB$18*(AW73-AB$15)</f>
        <v>84.562721329933382</v>
      </c>
    </row>
    <row r="74" spans="1:64">
      <c r="C74" s="8"/>
      <c r="D74" s="8"/>
      <c r="AA74" s="65"/>
      <c r="AB74" s="65"/>
      <c r="AC74" s="65"/>
      <c r="AD74" s="65"/>
      <c r="AE74" s="65"/>
      <c r="AG74" s="93"/>
      <c r="AN74" s="65"/>
      <c r="AO74" s="65"/>
      <c r="AP74" s="65"/>
      <c r="AQ74" s="65"/>
      <c r="AR74" s="65"/>
      <c r="AS74" s="65"/>
      <c r="AT74" s="65"/>
      <c r="AU74" s="65"/>
      <c r="AW74">
        <v>10400</v>
      </c>
      <c r="AX74">
        <f t="shared" si="130"/>
        <v>4.2001513935579675E-3</v>
      </c>
      <c r="AY74">
        <f t="shared" si="131"/>
        <v>8.6765811786980208E-3</v>
      </c>
      <c r="AZ74">
        <f t="shared" si="132"/>
        <v>-4.4764297851400533E-3</v>
      </c>
      <c r="BA74">
        <f t="shared" si="133"/>
        <v>0.33838398217105703</v>
      </c>
      <c r="BB74">
        <f t="shared" si="119"/>
        <v>-0.88333534514801193</v>
      </c>
      <c r="BC74">
        <f t="shared" si="120"/>
        <v>-3.1252405603761333</v>
      </c>
      <c r="BD74">
        <f t="shared" si="121"/>
        <v>-122.30577507789354</v>
      </c>
      <c r="BE74">
        <f t="shared" ref="BE74:BK74" si="136">$BL74+$AB$7*SIN(BF74)</f>
        <v>84.859239651544399</v>
      </c>
      <c r="BF74">
        <f t="shared" si="136"/>
        <v>84.862693230519852</v>
      </c>
      <c r="BG74">
        <f t="shared" si="136"/>
        <v>84.857470417941769</v>
      </c>
      <c r="BH74">
        <f t="shared" si="136"/>
        <v>84.865369235307696</v>
      </c>
      <c r="BI74">
        <f t="shared" si="136"/>
        <v>84.853424176992263</v>
      </c>
      <c r="BJ74">
        <f t="shared" si="136"/>
        <v>84.871490436125711</v>
      </c>
      <c r="BK74">
        <f t="shared" si="136"/>
        <v>84.844170408942105</v>
      </c>
      <c r="BL74">
        <f t="shared" si="135"/>
        <v>84.885496854707952</v>
      </c>
    </row>
    <row r="75" spans="1:64">
      <c r="C75" s="8"/>
      <c r="D75" s="8"/>
      <c r="AA75" s="65"/>
      <c r="AB75" s="65"/>
      <c r="AC75" s="65"/>
      <c r="AD75" s="65"/>
      <c r="AE75" s="65"/>
      <c r="AG75" s="93"/>
      <c r="AN75" s="65"/>
      <c r="AO75" s="65"/>
      <c r="AP75" s="65"/>
      <c r="AQ75" s="65"/>
      <c r="AR75" s="65"/>
      <c r="AS75" s="65"/>
      <c r="AT75" s="65"/>
      <c r="AU75" s="65"/>
      <c r="AW75">
        <v>10600</v>
      </c>
      <c r="AX75">
        <f t="shared" si="130"/>
        <v>3.8778204571586136E-3</v>
      </c>
      <c r="AY75">
        <f t="shared" si="131"/>
        <v>8.5877535940365041E-3</v>
      </c>
      <c r="AZ75">
        <f t="shared" si="132"/>
        <v>-4.7099331368778904E-3</v>
      </c>
      <c r="BA75">
        <f t="shared" si="133"/>
        <v>0.34175052749151091</v>
      </c>
      <c r="BB75">
        <f t="shared" si="119"/>
        <v>-0.92028682136327722</v>
      </c>
      <c r="BC75">
        <f t="shared" si="120"/>
        <v>-3.0393583181244597</v>
      </c>
      <c r="BD75">
        <f t="shared" si="121"/>
        <v>-19.545857180201601</v>
      </c>
      <c r="BE75">
        <f t="shared" ref="BE75:BK75" si="137">$BL75+$AB$7*SIN(BF75)</f>
        <v>85.048816788980872</v>
      </c>
      <c r="BF75">
        <f t="shared" si="137"/>
        <v>85.066374083679634</v>
      </c>
      <c r="BG75">
        <f t="shared" si="137"/>
        <v>85.039123795717529</v>
      </c>
      <c r="BH75">
        <f t="shared" si="137"/>
        <v>85.081496360287872</v>
      </c>
      <c r="BI75">
        <f t="shared" si="137"/>
        <v>85.015783637005413</v>
      </c>
      <c r="BJ75">
        <f t="shared" si="137"/>
        <v>85.118167307354213</v>
      </c>
      <c r="BK75">
        <f t="shared" si="137"/>
        <v>84.959597193010623</v>
      </c>
      <c r="BL75">
        <f t="shared" si="135"/>
        <v>85.208272379482523</v>
      </c>
    </row>
    <row r="76" spans="1:64">
      <c r="C76" s="8"/>
      <c r="D76" s="8"/>
      <c r="AA76" s="65"/>
      <c r="AB76" s="65"/>
      <c r="AC76" s="65"/>
      <c r="AD76" s="65"/>
      <c r="AE76" s="65"/>
      <c r="AG76" s="93"/>
      <c r="AN76" s="65"/>
      <c r="AO76" s="65"/>
      <c r="AP76" s="65"/>
      <c r="AQ76" s="65"/>
      <c r="AR76" s="65"/>
      <c r="AS76" s="65"/>
      <c r="AT76" s="65"/>
      <c r="AU76" s="65"/>
      <c r="AW76">
        <v>10800</v>
      </c>
      <c r="AX76">
        <f t="shared" si="130"/>
        <v>3.7188224489941753E-3</v>
      </c>
      <c r="AY76">
        <f t="shared" si="131"/>
        <v>8.4923607847002709E-3</v>
      </c>
      <c r="AZ76">
        <f t="shared" si="132"/>
        <v>-4.7735383357060956E-3</v>
      </c>
      <c r="BA76">
        <f t="shared" si="133"/>
        <v>0.350662017599503</v>
      </c>
      <c r="BB76">
        <f t="shared" si="119"/>
        <v>-0.95215581285996087</v>
      </c>
      <c r="BC76">
        <f t="shared" si="120"/>
        <v>-2.9479571147975125</v>
      </c>
      <c r="BD76">
        <f t="shared" si="121"/>
        <v>-10.296389719992826</v>
      </c>
      <c r="BE76">
        <f t="shared" ref="BE76:BK76" si="138">$BL76+$AB$7*SIN(BF76)</f>
        <v>85.247032459083087</v>
      </c>
      <c r="BF76">
        <f t="shared" si="138"/>
        <v>85.266628386626692</v>
      </c>
      <c r="BG76">
        <f t="shared" si="138"/>
        <v>85.234086065805585</v>
      </c>
      <c r="BH76">
        <f t="shared" si="138"/>
        <v>85.288404870212062</v>
      </c>
      <c r="BI76">
        <f t="shared" si="138"/>
        <v>85.198454586617174</v>
      </c>
      <c r="BJ76">
        <f t="shared" si="138"/>
        <v>85.349641343703055</v>
      </c>
      <c r="BK76">
        <f t="shared" si="138"/>
        <v>85.100707808984978</v>
      </c>
      <c r="BL76">
        <f t="shared" si="135"/>
        <v>85.531047904257093</v>
      </c>
    </row>
    <row r="77" spans="1:64">
      <c r="C77" s="8"/>
      <c r="D77" s="8"/>
      <c r="AA77" s="65"/>
      <c r="AB77" s="65"/>
      <c r="AC77" s="65"/>
      <c r="AD77" s="65"/>
      <c r="AE77" s="65"/>
      <c r="AG77" s="93"/>
      <c r="AN77" s="65"/>
      <c r="AO77" s="65"/>
      <c r="AP77" s="65"/>
      <c r="AQ77" s="65"/>
      <c r="AR77" s="65"/>
      <c r="AS77" s="65"/>
      <c r="AT77" s="65"/>
      <c r="AU77" s="65"/>
      <c r="AW77">
        <v>11000</v>
      </c>
      <c r="AX77">
        <f t="shared" si="130"/>
        <v>3.7522964863439491E-3</v>
      </c>
      <c r="AY77">
        <f t="shared" si="131"/>
        <v>8.3904027506893197E-3</v>
      </c>
      <c r="AZ77">
        <f t="shared" si="132"/>
        <v>-4.6381062643453706E-3</v>
      </c>
      <c r="BA77">
        <f t="shared" si="133"/>
        <v>0.36658731020156521</v>
      </c>
      <c r="BB77">
        <f t="shared" si="119"/>
        <v>-0.97787606715050301</v>
      </c>
      <c r="BC77">
        <f t="shared" si="120"/>
        <v>-2.8481164731412423</v>
      </c>
      <c r="BD77">
        <f t="shared" si="121"/>
        <v>-6.7658800705024049</v>
      </c>
      <c r="BE77">
        <f t="shared" ref="BE77:BK77" si="139">$BL77+$AB$7*SIN(BF77)</f>
        <v>85.456111369441686</v>
      </c>
      <c r="BF77">
        <f t="shared" si="139"/>
        <v>85.467805654392279</v>
      </c>
      <c r="BG77">
        <f t="shared" si="139"/>
        <v>85.445871944396501</v>
      </c>
      <c r="BH77">
        <f t="shared" si="139"/>
        <v>85.487311790778321</v>
      </c>
      <c r="BI77">
        <f t="shared" si="139"/>
        <v>85.410031089781654</v>
      </c>
      <c r="BJ77">
        <f t="shared" si="139"/>
        <v>85.558127577336947</v>
      </c>
      <c r="BK77">
        <f t="shared" si="139"/>
        <v>85.286265089808097</v>
      </c>
      <c r="BL77">
        <f t="shared" si="135"/>
        <v>85.853823429031678</v>
      </c>
    </row>
    <row r="78" spans="1:64">
      <c r="C78" s="8"/>
      <c r="D78" s="8"/>
      <c r="AA78" s="65"/>
      <c r="AB78" s="65"/>
      <c r="AC78" s="65"/>
      <c r="AD78" s="65"/>
      <c r="AE78" s="65"/>
      <c r="AG78" s="93"/>
      <c r="AN78" s="65"/>
      <c r="AO78" s="65"/>
      <c r="AP78" s="65"/>
      <c r="AQ78" s="65"/>
      <c r="AR78" s="65"/>
      <c r="AS78" s="65"/>
      <c r="AT78" s="65"/>
      <c r="AU78" s="65"/>
      <c r="AW78">
        <v>11200</v>
      </c>
      <c r="AX78">
        <f t="shared" si="130"/>
        <v>4.0049252840646888E-3</v>
      </c>
      <c r="AY78">
        <f t="shared" si="131"/>
        <v>8.2818794920036538E-3</v>
      </c>
      <c r="AZ78">
        <f t="shared" si="132"/>
        <v>-4.276954207938965E-3</v>
      </c>
      <c r="BA78">
        <f t="shared" si="133"/>
        <v>0.39174414354354725</v>
      </c>
      <c r="BB78">
        <f t="shared" si="119"/>
        <v>-0.99505086735323089</v>
      </c>
      <c r="BC78">
        <f t="shared" si="120"/>
        <v>-2.7369060501949964</v>
      </c>
      <c r="BD78">
        <f t="shared" si="121"/>
        <v>-4.8744633034126954</v>
      </c>
      <c r="BE78">
        <f t="shared" ref="BE78:BK78" si="140">$BL78+$AB$7*SIN(BF78)</f>
        <v>85.676472899149289</v>
      </c>
      <c r="BF78">
        <f t="shared" si="140"/>
        <v>85.679899282246765</v>
      </c>
      <c r="BG78">
        <f t="shared" si="140"/>
        <v>85.672026857027575</v>
      </c>
      <c r="BH78">
        <f t="shared" si="140"/>
        <v>85.690222461974486</v>
      </c>
      <c r="BI78">
        <f t="shared" si="140"/>
        <v>85.648721144358291</v>
      </c>
      <c r="BJ78">
        <f t="shared" si="140"/>
        <v>85.746563849678523</v>
      </c>
      <c r="BK78">
        <f t="shared" si="140"/>
        <v>85.530441299154788</v>
      </c>
      <c r="BL78">
        <f t="shared" si="135"/>
        <v>86.176598953806248</v>
      </c>
    </row>
    <row r="79" spans="1:64">
      <c r="C79" s="8"/>
      <c r="D79" s="8"/>
      <c r="AA79" s="65"/>
      <c r="AB79" s="65"/>
      <c r="AC79" s="65"/>
      <c r="AD79" s="65"/>
      <c r="AE79" s="65"/>
      <c r="AG79" s="93"/>
      <c r="AN79" s="65"/>
      <c r="AO79" s="65"/>
      <c r="AP79" s="65"/>
      <c r="AQ79" s="65"/>
      <c r="AR79" s="65"/>
      <c r="AS79" s="65"/>
      <c r="AT79" s="65"/>
      <c r="AU79" s="65"/>
      <c r="AW79">
        <v>11400</v>
      </c>
      <c r="AX79">
        <f t="shared" si="130"/>
        <v>4.5060404559722133E-3</v>
      </c>
      <c r="AY79">
        <f t="shared" si="131"/>
        <v>8.1667910086432732E-3</v>
      </c>
      <c r="AZ79">
        <f t="shared" si="132"/>
        <v>-3.6607505526710599E-3</v>
      </c>
      <c r="BA79">
        <f t="shared" si="133"/>
        <v>0.43036671779014024</v>
      </c>
      <c r="BB79">
        <f t="shared" si="119"/>
        <v>-0.99956117890096385</v>
      </c>
      <c r="BC79">
        <f t="shared" si="120"/>
        <v>-2.607748835892949</v>
      </c>
      <c r="BD79">
        <f t="shared" si="121"/>
        <v>-3.6570146209305432</v>
      </c>
      <c r="BE79">
        <f t="shared" ref="BE79:BK79" si="141">$BL79+$AB$7*SIN(BF79)</f>
        <v>85.912700945070839</v>
      </c>
      <c r="BF79">
        <f t="shared" si="141"/>
        <v>85.912964167101677</v>
      </c>
      <c r="BG79">
        <f t="shared" si="141"/>
        <v>85.912104814390702</v>
      </c>
      <c r="BH79">
        <f t="shared" si="141"/>
        <v>85.914915635570239</v>
      </c>
      <c r="BI79">
        <f t="shared" si="141"/>
        <v>85.905777257625587</v>
      </c>
      <c r="BJ79">
        <f t="shared" si="141"/>
        <v>85.936102015463391</v>
      </c>
      <c r="BK79">
        <f t="shared" si="141"/>
        <v>85.841354382502445</v>
      </c>
      <c r="BL79">
        <f t="shared" si="135"/>
        <v>86.499374478580819</v>
      </c>
    </row>
    <row r="80" spans="1:64">
      <c r="C80" s="8"/>
      <c r="D80" s="8"/>
      <c r="AA80" s="65"/>
      <c r="AB80" s="65"/>
      <c r="AC80" s="65"/>
      <c r="AD80" s="65"/>
      <c r="AE80" s="65"/>
      <c r="AG80" s="93"/>
      <c r="AN80" s="65"/>
      <c r="AO80" s="65"/>
      <c r="AP80" s="65"/>
      <c r="AQ80" s="65"/>
      <c r="AR80" s="65"/>
      <c r="AS80" s="65"/>
      <c r="AT80" s="65"/>
      <c r="AU80" s="65"/>
      <c r="AW80">
        <v>11600</v>
      </c>
      <c r="AX80">
        <f t="shared" si="130"/>
        <v>5.3091449371528276E-3</v>
      </c>
      <c r="AY80">
        <f t="shared" si="131"/>
        <v>8.0451373006081763E-3</v>
      </c>
      <c r="AZ80">
        <f t="shared" si="132"/>
        <v>-2.7359923634553487E-3</v>
      </c>
      <c r="BA80">
        <f t="shared" si="133"/>
        <v>0.49184442990208999</v>
      </c>
      <c r="BB80">
        <f t="shared" si="119"/>
        <v>-0.98182530086458975</v>
      </c>
      <c r="BC80">
        <f t="shared" si="120"/>
        <v>-2.446429818661406</v>
      </c>
      <c r="BD80">
        <f t="shared" si="121"/>
        <v>-2.7602192668901524</v>
      </c>
      <c r="BE80">
        <f t="shared" ref="BE80:BK80" si="142">$BL80+$AB$7*SIN(BF80)</f>
        <v>86.176068474582237</v>
      </c>
      <c r="BF80">
        <f t="shared" si="142"/>
        <v>86.176065734225915</v>
      </c>
      <c r="BG80">
        <f t="shared" si="142"/>
        <v>86.17608490660183</v>
      </c>
      <c r="BH80">
        <f t="shared" si="142"/>
        <v>86.175950805594255</v>
      </c>
      <c r="BI80">
        <f t="shared" si="142"/>
        <v>86.176890484364591</v>
      </c>
      <c r="BJ80">
        <f t="shared" si="142"/>
        <v>86.170387779739968</v>
      </c>
      <c r="BK80">
        <f t="shared" si="142"/>
        <v>86.220229524220798</v>
      </c>
      <c r="BL80">
        <f t="shared" si="135"/>
        <v>86.822150003355389</v>
      </c>
    </row>
    <row r="81" spans="3:64">
      <c r="C81" s="8"/>
      <c r="D81" s="8"/>
      <c r="AA81" s="65"/>
      <c r="AB81" s="65"/>
      <c r="AC81" s="65"/>
      <c r="AD81" s="65"/>
      <c r="AE81" s="65"/>
      <c r="AG81" s="93"/>
      <c r="AN81" s="65"/>
      <c r="AO81" s="65"/>
      <c r="AP81" s="65"/>
      <c r="AQ81" s="65"/>
      <c r="AR81" s="65"/>
      <c r="AS81" s="65"/>
      <c r="AT81" s="65"/>
      <c r="AU81" s="65"/>
      <c r="AW81">
        <v>11800</v>
      </c>
      <c r="AX81">
        <f t="shared" si="130"/>
        <v>6.5053620448018504E-3</v>
      </c>
      <c r="AY81">
        <f t="shared" si="131"/>
        <v>7.9169183678983596E-3</v>
      </c>
      <c r="AZ81">
        <f t="shared" si="132"/>
        <v>-1.411556323096509E-3</v>
      </c>
      <c r="BA81">
        <f t="shared" si="133"/>
        <v>0.59863158225377733</v>
      </c>
      <c r="BB81">
        <f t="shared" si="119"/>
        <v>-0.91517975396654105</v>
      </c>
      <c r="BC81">
        <f t="shared" si="120"/>
        <v>-2.2225323029993773</v>
      </c>
      <c r="BD81">
        <f t="shared" si="121"/>
        <v>-2.0207582270823807</v>
      </c>
      <c r="BE81">
        <f t="shared" ref="BE81:BK81" si="143">$BL81+$AB$7*SIN(BF81)</f>
        <v>86.486033775404266</v>
      </c>
      <c r="BF81">
        <f t="shared" si="143"/>
        <v>86.48603407626463</v>
      </c>
      <c r="BG81">
        <f t="shared" si="143"/>
        <v>86.486039012596436</v>
      </c>
      <c r="BH81">
        <f t="shared" si="143"/>
        <v>86.486119967306152</v>
      </c>
      <c r="BI81">
        <f t="shared" si="143"/>
        <v>86.487437649242977</v>
      </c>
      <c r="BJ81">
        <f t="shared" si="143"/>
        <v>86.506750319110722</v>
      </c>
      <c r="BK81">
        <f t="shared" si="143"/>
        <v>86.661272607285113</v>
      </c>
      <c r="BL81">
        <f t="shared" si="135"/>
        <v>87.14492552812996</v>
      </c>
    </row>
    <row r="82" spans="3:64">
      <c r="C82" s="8"/>
      <c r="D82" s="8"/>
      <c r="AA82" s="65"/>
      <c r="AB82" s="65"/>
      <c r="AC82" s="65"/>
      <c r="AD82" s="65"/>
      <c r="AE82" s="65"/>
      <c r="AG82" s="93"/>
      <c r="AN82" s="65"/>
      <c r="AO82" s="65"/>
      <c r="AP82" s="65"/>
      <c r="AQ82" s="65"/>
      <c r="AR82" s="65"/>
      <c r="AS82" s="65"/>
      <c r="AT82" s="65"/>
      <c r="AU82" s="65"/>
      <c r="AW82">
        <v>12000</v>
      </c>
      <c r="AX82">
        <f t="shared" si="130"/>
        <v>8.2501988441037542E-3</v>
      </c>
      <c r="AY82">
        <f t="shared" si="131"/>
        <v>7.7821342105138316E-3</v>
      </c>
      <c r="AZ82">
        <f t="shared" si="132"/>
        <v>4.6806463358992279E-4</v>
      </c>
      <c r="BA82">
        <f t="shared" si="133"/>
        <v>0.81668149580469729</v>
      </c>
      <c r="BB82">
        <f t="shared" si="119"/>
        <v>-0.70677544828411387</v>
      </c>
      <c r="BC82">
        <f t="shared" si="120"/>
        <v>-1.8515083167214401</v>
      </c>
      <c r="BD82">
        <f t="shared" si="121"/>
        <v>-1.3290613864933509</v>
      </c>
      <c r="BE82">
        <f t="shared" ref="BE82:BK82" si="144">$BL82+$AB$7*SIN(BF82)</f>
        <v>86.884232654628718</v>
      </c>
      <c r="BF82">
        <f t="shared" si="144"/>
        <v>86.885001469071895</v>
      </c>
      <c r="BG82">
        <f t="shared" si="144"/>
        <v>86.887459046021064</v>
      </c>
      <c r="BH82">
        <f t="shared" si="144"/>
        <v>86.895240751787767</v>
      </c>
      <c r="BI82">
        <f t="shared" si="144"/>
        <v>86.919185084517053</v>
      </c>
      <c r="BJ82">
        <f t="shared" si="144"/>
        <v>86.987377213034677</v>
      </c>
      <c r="BK82">
        <f t="shared" si="144"/>
        <v>87.152268645028954</v>
      </c>
      <c r="BL82">
        <f t="shared" si="135"/>
        <v>87.46770105290453</v>
      </c>
    </row>
    <row r="83" spans="3:64">
      <c r="C83" s="8"/>
      <c r="D83" s="8"/>
      <c r="AA83" s="65"/>
      <c r="AB83" s="65"/>
      <c r="AC83" s="65"/>
      <c r="AD83" s="65"/>
      <c r="AE83" s="65"/>
      <c r="AG83" s="93"/>
      <c r="AN83" s="65"/>
      <c r="AO83" s="65"/>
      <c r="AP83" s="65"/>
      <c r="AQ83" s="65"/>
      <c r="AR83" s="65"/>
      <c r="AS83" s="65"/>
      <c r="AT83" s="65"/>
      <c r="AU83" s="65"/>
      <c r="AW83">
        <v>12200</v>
      </c>
      <c r="AX83">
        <f t="shared" si="130"/>
        <v>1.0746647573073091E-2</v>
      </c>
      <c r="AY83">
        <f t="shared" si="131"/>
        <v>7.6407848284545856E-3</v>
      </c>
      <c r="AZ83">
        <f t="shared" si="132"/>
        <v>3.1058627446185049E-3</v>
      </c>
      <c r="BA83">
        <f t="shared" si="133"/>
        <v>1.3704115283994001</v>
      </c>
      <c r="BB83">
        <f t="shared" si="119"/>
        <v>8.9786226720088028E-2</v>
      </c>
      <c r="BC83">
        <f t="shared" si="120"/>
        <v>-0.97667131635779358</v>
      </c>
      <c r="BD83">
        <f t="shared" si="121"/>
        <v>-0.53125218891978887</v>
      </c>
      <c r="BE83">
        <f t="shared" ref="BE83:BK83" si="145">$BL83+$AB$7*SIN(BF83)</f>
        <v>87.49406760348306</v>
      </c>
      <c r="BF83">
        <f t="shared" si="145"/>
        <v>87.500125814686172</v>
      </c>
      <c r="BG83">
        <f t="shared" si="145"/>
        <v>87.510340181443652</v>
      </c>
      <c r="BH83">
        <f t="shared" si="145"/>
        <v>87.527448106956399</v>
      </c>
      <c r="BI83">
        <f t="shared" si="145"/>
        <v>87.55580201352592</v>
      </c>
      <c r="BJ83">
        <f t="shared" si="145"/>
        <v>87.6020528633358</v>
      </c>
      <c r="BK83">
        <f t="shared" si="145"/>
        <v>87.675843377319978</v>
      </c>
      <c r="BL83">
        <f t="shared" si="135"/>
        <v>87.790476577679101</v>
      </c>
    </row>
    <row r="84" spans="3:64">
      <c r="C84" s="8"/>
      <c r="D84" s="8"/>
      <c r="AA84" s="65"/>
      <c r="AB84" s="65"/>
      <c r="AC84" s="65"/>
      <c r="AD84" s="65"/>
      <c r="AE84" s="65"/>
      <c r="AG84" s="93"/>
      <c r="AN84" s="65"/>
      <c r="AO84" s="65"/>
      <c r="AP84" s="65"/>
      <c r="AQ84" s="65"/>
      <c r="AR84" s="65"/>
      <c r="AS84" s="65"/>
      <c r="AT84" s="65"/>
      <c r="AU84" s="65"/>
      <c r="AW84">
        <v>12400</v>
      </c>
      <c r="AX84">
        <f t="shared" si="130"/>
        <v>1.2268293242957039E-2</v>
      </c>
      <c r="AY84">
        <f t="shared" si="131"/>
        <v>7.4928702217206249E-3</v>
      </c>
      <c r="AZ84">
        <f t="shared" si="132"/>
        <v>4.7754230212364137E-3</v>
      </c>
      <c r="BA84">
        <f t="shared" si="133"/>
        <v>1.4326984712557742</v>
      </c>
      <c r="BB84">
        <f t="shared" si="119"/>
        <v>0.93805217155054532</v>
      </c>
      <c r="BC84">
        <f t="shared" si="120"/>
        <v>0.85804873551456884</v>
      </c>
      <c r="BD84">
        <f t="shared" si="121"/>
        <v>0.45744071109999423</v>
      </c>
      <c r="BE84">
        <f t="shared" ref="BE84:BK84" si="146">$BL84+$AB$7*SIN(BF84)</f>
        <v>88.371674497148987</v>
      </c>
      <c r="BF84">
        <f t="shared" si="146"/>
        <v>88.36581293837088</v>
      </c>
      <c r="BG84">
        <f t="shared" si="146"/>
        <v>88.356209920594267</v>
      </c>
      <c r="BH84">
        <f t="shared" si="146"/>
        <v>88.340558627628226</v>
      </c>
      <c r="BI84">
        <f t="shared" si="146"/>
        <v>88.31525319146229</v>
      </c>
      <c r="BJ84">
        <f t="shared" si="146"/>
        <v>88.274820316385686</v>
      </c>
      <c r="BK84">
        <f t="shared" si="146"/>
        <v>88.211257730164348</v>
      </c>
      <c r="BL84">
        <f t="shared" si="135"/>
        <v>88.113252102453686</v>
      </c>
    </row>
    <row r="85" spans="3:64">
      <c r="C85" s="8"/>
      <c r="D85" s="8"/>
      <c r="AA85" s="65"/>
      <c r="AB85" s="65"/>
      <c r="AC85" s="65"/>
      <c r="AD85" s="65"/>
      <c r="AE85" s="65"/>
      <c r="AG85" s="93"/>
      <c r="AN85" s="65"/>
      <c r="AO85" s="65"/>
      <c r="AP85" s="65"/>
      <c r="AQ85" s="65"/>
      <c r="AR85" s="65"/>
      <c r="AS85" s="65"/>
      <c r="AT85" s="65"/>
      <c r="AU85" s="65"/>
      <c r="AW85">
        <v>12600</v>
      </c>
      <c r="AX85">
        <f t="shared" si="130"/>
        <v>1.1139442542758076E-2</v>
      </c>
      <c r="AY85">
        <f t="shared" si="131"/>
        <v>7.3383903903119479E-3</v>
      </c>
      <c r="AZ85">
        <f t="shared" si="132"/>
        <v>3.8010521524461278E-3</v>
      </c>
      <c r="BA85">
        <f t="shared" si="133"/>
        <v>0.84339686186441154</v>
      </c>
      <c r="BB85">
        <f t="shared" si="119"/>
        <v>0.26218382227190434</v>
      </c>
      <c r="BC85">
        <f t="shared" si="120"/>
        <v>1.8097295387336843</v>
      </c>
      <c r="BD85">
        <f t="shared" si="121"/>
        <v>1.2728259927052386</v>
      </c>
      <c r="BE85">
        <f t="shared" ref="BE85:BK85" si="147">$BL85+$AB$7*SIN(BF85)</f>
        <v>89.007213278656508</v>
      </c>
      <c r="BF85">
        <f t="shared" si="147"/>
        <v>89.00617541122989</v>
      </c>
      <c r="BG85">
        <f t="shared" si="147"/>
        <v>89.003076836287008</v>
      </c>
      <c r="BH85">
        <f t="shared" si="147"/>
        <v>88.993921347709886</v>
      </c>
      <c r="BI85">
        <f t="shared" si="147"/>
        <v>88.967646413546873</v>
      </c>
      <c r="BJ85">
        <f t="shared" si="147"/>
        <v>88.897591504633638</v>
      </c>
      <c r="BK85">
        <f t="shared" si="147"/>
        <v>88.736549802198695</v>
      </c>
      <c r="BL85">
        <f t="shared" si="135"/>
        <v>88.436027627228256</v>
      </c>
    </row>
    <row r="86" spans="3:64">
      <c r="C86" s="8"/>
      <c r="D86" s="8"/>
      <c r="AA86" s="65"/>
      <c r="AB86" s="65"/>
      <c r="AC86" s="65"/>
      <c r="AD86" s="65"/>
      <c r="AE86" s="65"/>
      <c r="AG86" s="93"/>
      <c r="AN86" s="65"/>
      <c r="AO86" s="65"/>
      <c r="AP86" s="65"/>
      <c r="AQ86" s="65"/>
      <c r="AR86" s="65"/>
      <c r="AS86" s="65"/>
      <c r="AT86" s="65"/>
      <c r="AU86" s="65"/>
      <c r="AW86">
        <v>12800</v>
      </c>
      <c r="AX86">
        <f t="shared" si="130"/>
        <v>9.5166999716491604E-3</v>
      </c>
      <c r="AY86">
        <f t="shared" si="131"/>
        <v>7.1773453342285545E-3</v>
      </c>
      <c r="AZ86">
        <f t="shared" si="132"/>
        <v>2.3393546374206051E-3</v>
      </c>
      <c r="BA86">
        <f t="shared" si="133"/>
        <v>0.61033856554071853</v>
      </c>
      <c r="BB86">
        <f t="shared" si="119"/>
        <v>-0.12512009138602539</v>
      </c>
      <c r="BC86">
        <f t="shared" si="120"/>
        <v>2.200462907325583</v>
      </c>
      <c r="BD86">
        <f t="shared" si="121"/>
        <v>1.9658850987906198</v>
      </c>
      <c r="BE86">
        <f t="shared" ref="BE86:BK86" si="148">$BL86+$AB$7*SIN(BF86)</f>
        <v>89.415779771505143</v>
      </c>
      <c r="BF86">
        <f t="shared" si="148"/>
        <v>89.415778741536002</v>
      </c>
      <c r="BG86">
        <f t="shared" si="148"/>
        <v>89.415765697911013</v>
      </c>
      <c r="BH86">
        <f t="shared" si="148"/>
        <v>89.415600634530691</v>
      </c>
      <c r="BI86">
        <f t="shared" si="148"/>
        <v>89.413531027633908</v>
      </c>
      <c r="BJ86">
        <f t="shared" si="148"/>
        <v>89.390049872742296</v>
      </c>
      <c r="BK86">
        <f t="shared" si="148"/>
        <v>89.230803148031882</v>
      </c>
      <c r="BL86">
        <f t="shared" si="135"/>
        <v>88.758803152002827</v>
      </c>
    </row>
    <row r="87" spans="3:64">
      <c r="C87" s="8"/>
      <c r="D87" s="8"/>
      <c r="AA87" s="65"/>
      <c r="AB87" s="65"/>
      <c r="AC87" s="65"/>
      <c r="AD87" s="65"/>
      <c r="AE87" s="65"/>
      <c r="AG87" s="93"/>
      <c r="AN87" s="65"/>
      <c r="AO87" s="65"/>
      <c r="AP87" s="65"/>
      <c r="AQ87" s="65"/>
      <c r="AR87" s="65"/>
      <c r="AS87" s="65"/>
      <c r="AT87" s="65"/>
      <c r="AU87" s="65"/>
      <c r="AW87">
        <v>13000</v>
      </c>
      <c r="AX87">
        <f t="shared" si="130"/>
        <v>7.9443402698376603E-3</v>
      </c>
      <c r="AY87">
        <f t="shared" si="131"/>
        <v>7.0097350534704412E-3</v>
      </c>
      <c r="AZ87">
        <f t="shared" si="132"/>
        <v>9.3460521636721887E-4</v>
      </c>
      <c r="BA87">
        <f t="shared" si="133"/>
        <v>0.49817265211887718</v>
      </c>
      <c r="BB87">
        <f t="shared" si="119"/>
        <v>-0.34910465241537553</v>
      </c>
      <c r="BC87">
        <f t="shared" si="120"/>
        <v>2.4316295062294966</v>
      </c>
      <c r="BD87">
        <f t="shared" si="121"/>
        <v>2.697714312115465</v>
      </c>
      <c r="BE87">
        <f t="shared" ref="BE87:BK87" si="149">$BL87+$AB$7*SIN(BF87)</f>
        <v>89.730702108575528</v>
      </c>
      <c r="BF87">
        <f t="shared" si="149"/>
        <v>89.730703981411864</v>
      </c>
      <c r="BG87">
        <f t="shared" si="149"/>
        <v>89.730689397147287</v>
      </c>
      <c r="BH87">
        <f t="shared" si="149"/>
        <v>89.730802940217359</v>
      </c>
      <c r="BI87">
        <f t="shared" si="149"/>
        <v>89.729917243683147</v>
      </c>
      <c r="BJ87">
        <f t="shared" si="149"/>
        <v>89.736724142980208</v>
      </c>
      <c r="BK87">
        <f t="shared" si="149"/>
        <v>89.676307084124758</v>
      </c>
      <c r="BL87">
        <f t="shared" si="135"/>
        <v>89.081578676777397</v>
      </c>
    </row>
    <row r="88" spans="3:64">
      <c r="C88" s="8"/>
      <c r="D88" s="8"/>
      <c r="AA88" s="65"/>
      <c r="AB88" s="65"/>
      <c r="AC88" s="65"/>
      <c r="AD88" s="65"/>
      <c r="AE88" s="65"/>
      <c r="AG88" s="93"/>
      <c r="AN88" s="65"/>
      <c r="AO88" s="65"/>
      <c r="AP88" s="65"/>
      <c r="AQ88" s="65"/>
      <c r="AR88" s="65"/>
      <c r="AS88" s="65"/>
      <c r="AT88" s="65"/>
      <c r="AU88" s="65"/>
      <c r="AW88">
        <v>13200</v>
      </c>
      <c r="AX88">
        <f t="shared" si="130"/>
        <v>6.5051949705786346E-3</v>
      </c>
      <c r="AY88">
        <f t="shared" si="131"/>
        <v>6.8355595480376168E-3</v>
      </c>
      <c r="AZ88">
        <f t="shared" si="132"/>
        <v>-3.3036457745898198E-4</v>
      </c>
      <c r="BA88">
        <f t="shared" si="133"/>
        <v>0.43420725357323864</v>
      </c>
      <c r="BB88">
        <f t="shared" si="119"/>
        <v>-0.49812610290766368</v>
      </c>
      <c r="BC88">
        <f t="shared" si="120"/>
        <v>2.5964503683150513</v>
      </c>
      <c r="BD88">
        <f t="shared" si="121"/>
        <v>3.5774566806650694</v>
      </c>
      <c r="BE88">
        <f t="shared" ref="BE88:BK88" si="150">$BL88+$AB$7*SIN(BF88)</f>
        <v>89.996891029063107</v>
      </c>
      <c r="BF88">
        <f t="shared" si="150"/>
        <v>89.996699912376926</v>
      </c>
      <c r="BG88">
        <f t="shared" si="150"/>
        <v>89.997348357729251</v>
      </c>
      <c r="BH88">
        <f t="shared" si="150"/>
        <v>89.995144783430717</v>
      </c>
      <c r="BI88">
        <f t="shared" si="150"/>
        <v>90.002593756788073</v>
      </c>
      <c r="BJ88">
        <f t="shared" si="150"/>
        <v>89.976944502213485</v>
      </c>
      <c r="BK88">
        <f t="shared" si="150"/>
        <v>90.060385895094939</v>
      </c>
      <c r="BL88">
        <f t="shared" si="135"/>
        <v>89.404354201551968</v>
      </c>
    </row>
    <row r="89" spans="3:64">
      <c r="C89" s="8"/>
      <c r="D89" s="8"/>
      <c r="AA89" s="65"/>
      <c r="AB89" s="65"/>
      <c r="AC89" s="65"/>
      <c r="AD89" s="65"/>
      <c r="AE89" s="65"/>
      <c r="AG89" s="93"/>
      <c r="AN89" s="65"/>
      <c r="AO89" s="65"/>
      <c r="AP89" s="65"/>
      <c r="AQ89" s="65"/>
      <c r="AR89" s="65"/>
      <c r="AS89" s="65"/>
      <c r="AT89" s="65"/>
      <c r="AU89" s="65"/>
      <c r="AW89">
        <v>13400</v>
      </c>
      <c r="AX89">
        <f t="shared" si="130"/>
        <v>5.2110652568883517E-3</v>
      </c>
      <c r="AY89">
        <f t="shared" si="131"/>
        <v>6.6548188179300742E-3</v>
      </c>
      <c r="AZ89">
        <f t="shared" si="132"/>
        <v>-1.4437535610417225E-3</v>
      </c>
      <c r="BA89">
        <f t="shared" si="133"/>
        <v>0.39422235191595334</v>
      </c>
      <c r="BB89">
        <f t="shared" si="119"/>
        <v>-0.60716133991004895</v>
      </c>
      <c r="BC89">
        <f t="shared" si="120"/>
        <v>2.7274971927002487</v>
      </c>
      <c r="BD89">
        <f t="shared" si="121"/>
        <v>4.7605902484835037</v>
      </c>
      <c r="BE89">
        <f t="shared" ref="BE89:BK89" si="151">$BL89+$AB$7*SIN(BF89)</f>
        <v>90.234764469919639</v>
      </c>
      <c r="BF89">
        <f t="shared" si="151"/>
        <v>90.231781419564172</v>
      </c>
      <c r="BG89">
        <f t="shared" si="151"/>
        <v>90.23878018411537</v>
      </c>
      <c r="BH89">
        <f t="shared" si="151"/>
        <v>90.222266204235268</v>
      </c>
      <c r="BI89">
        <f t="shared" si="151"/>
        <v>90.260729999527072</v>
      </c>
      <c r="BJ89">
        <f t="shared" si="151"/>
        <v>90.16814336580444</v>
      </c>
      <c r="BK89">
        <f t="shared" si="151"/>
        <v>90.376708015174813</v>
      </c>
      <c r="BL89">
        <f t="shared" si="135"/>
        <v>89.727129726326538</v>
      </c>
    </row>
    <row r="90" spans="3:64">
      <c r="C90" s="8"/>
      <c r="D90" s="8"/>
      <c r="AA90" s="65"/>
      <c r="AB90" s="65"/>
      <c r="AC90" s="65"/>
      <c r="AD90" s="65"/>
      <c r="AE90" s="65"/>
      <c r="AG90" s="93"/>
      <c r="AN90" s="65"/>
      <c r="AO90" s="65"/>
      <c r="AP90" s="65"/>
      <c r="AQ90" s="65"/>
      <c r="AR90" s="65"/>
      <c r="AS90" s="65"/>
      <c r="AT90" s="65"/>
      <c r="AU90" s="65"/>
      <c r="AW90">
        <v>13600</v>
      </c>
      <c r="AX90">
        <f t="shared" si="130"/>
        <v>4.0594508795171649E-3</v>
      </c>
      <c r="AY90">
        <f t="shared" si="131"/>
        <v>6.467512863147817E-3</v>
      </c>
      <c r="AZ90">
        <f t="shared" si="132"/>
        <v>-2.4080619836306517E-3</v>
      </c>
      <c r="BA90">
        <f t="shared" si="133"/>
        <v>0.36819913397918813</v>
      </c>
      <c r="BB90">
        <f t="shared" si="119"/>
        <v>-0.69238989091327996</v>
      </c>
      <c r="BC90">
        <f t="shared" si="120"/>
        <v>2.8398101297929292</v>
      </c>
      <c r="BD90">
        <f t="shared" si="121"/>
        <v>6.5769154007609654</v>
      </c>
      <c r="BE90">
        <f t="shared" ref="BE90:BK90" si="152">$BL90+$AB$7*SIN(BF90)</f>
        <v>90.456125707442112</v>
      </c>
      <c r="BF90">
        <f t="shared" si="152"/>
        <v>90.445195093530486</v>
      </c>
      <c r="BG90">
        <f t="shared" si="152"/>
        <v>90.465955296409717</v>
      </c>
      <c r="BH90">
        <f t="shared" si="152"/>
        <v>90.426235769989063</v>
      </c>
      <c r="BI90">
        <f t="shared" si="152"/>
        <v>90.501227185899097</v>
      </c>
      <c r="BJ90">
        <f t="shared" si="152"/>
        <v>90.355611554823454</v>
      </c>
      <c r="BK90">
        <f t="shared" si="152"/>
        <v>90.625939969093892</v>
      </c>
      <c r="BL90">
        <f t="shared" si="135"/>
        <v>90.049905251101109</v>
      </c>
    </row>
    <row r="91" spans="3:64">
      <c r="C91" s="8"/>
      <c r="D91" s="8"/>
      <c r="AA91" s="65"/>
      <c r="AB91" s="65"/>
      <c r="AC91" s="65"/>
      <c r="AD91" s="65"/>
      <c r="AE91" s="65"/>
      <c r="AG91" s="93"/>
      <c r="AN91" s="65"/>
      <c r="AO91" s="65"/>
      <c r="AP91" s="65"/>
      <c r="AQ91" s="65"/>
      <c r="AR91" s="65"/>
      <c r="AS91" s="65"/>
      <c r="AT91" s="65"/>
      <c r="AU91" s="65"/>
      <c r="AW91">
        <v>13800</v>
      </c>
      <c r="AX91">
        <f t="shared" si="130"/>
        <v>3.0589373226703855E-3</v>
      </c>
      <c r="AY91">
        <f t="shared" si="131"/>
        <v>6.27364168369084E-3</v>
      </c>
      <c r="AZ91">
        <f t="shared" si="132"/>
        <v>-3.2147043610204545E-3</v>
      </c>
      <c r="BA91">
        <f t="shared" si="133"/>
        <v>0.35164035002053906</v>
      </c>
      <c r="BB91">
        <f t="shared" si="119"/>
        <v>-0.76135757210017041</v>
      </c>
      <c r="BC91">
        <f t="shared" si="120"/>
        <v>2.9404185280386175</v>
      </c>
      <c r="BD91">
        <f t="shared" si="121"/>
        <v>9.908084695043847</v>
      </c>
      <c r="BE91">
        <f t="shared" ref="BE91:BK91" si="153">$BL91+$AB$7*SIN(BF91)</f>
        <v>90.66605988488871</v>
      </c>
      <c r="BF91">
        <f t="shared" si="153"/>
        <v>90.646833383406417</v>
      </c>
      <c r="BG91">
        <f t="shared" si="153"/>
        <v>90.678999383171671</v>
      </c>
      <c r="BH91">
        <f t="shared" si="153"/>
        <v>90.624896317373725</v>
      </c>
      <c r="BI91">
        <f t="shared" si="153"/>
        <v>90.715135835312452</v>
      </c>
      <c r="BJ91">
        <f t="shared" si="153"/>
        <v>90.5622196321915</v>
      </c>
      <c r="BK91">
        <f t="shared" si="153"/>
        <v>90.815677531639366</v>
      </c>
      <c r="BL91">
        <f t="shared" si="135"/>
        <v>90.372680775875679</v>
      </c>
    </row>
    <row r="92" spans="3:64">
      <c r="C92" s="8"/>
      <c r="D92" s="8"/>
      <c r="AA92" s="65"/>
      <c r="AB92" s="65"/>
      <c r="AC92" s="65"/>
      <c r="AD92" s="65"/>
      <c r="AE92" s="65"/>
      <c r="AG92" s="93"/>
      <c r="AN92" s="65"/>
      <c r="AO92" s="65"/>
      <c r="AP92" s="65"/>
      <c r="AQ92" s="65"/>
      <c r="AR92" s="65"/>
      <c r="AS92" s="65"/>
      <c r="AT92" s="65"/>
      <c r="AU92" s="65"/>
      <c r="AW92">
        <v>14000</v>
      </c>
      <c r="AX92">
        <f t="shared" si="130"/>
        <v>2.2235533137329186E-3</v>
      </c>
      <c r="AY92">
        <f t="shared" si="131"/>
        <v>6.0732052795591518E-3</v>
      </c>
      <c r="AZ92">
        <f t="shared" si="132"/>
        <v>-3.8496519658262332E-3</v>
      </c>
      <c r="BA92">
        <f t="shared" si="133"/>
        <v>0.34223656147964787</v>
      </c>
      <c r="BB92">
        <f t="shared" si="119"/>
        <v>-0.81768798083025107</v>
      </c>
      <c r="BC92">
        <f t="shared" si="120"/>
        <v>3.032397239149621</v>
      </c>
      <c r="BD92">
        <f t="shared" si="121"/>
        <v>18.297584583718848</v>
      </c>
      <c r="BE92">
        <f t="shared" ref="BE92:BK92" si="154">$BL92+$AB$7*SIN(BF92)</f>
        <v>90.865110667102456</v>
      </c>
      <c r="BF92">
        <f t="shared" si="154"/>
        <v>90.846901526553779</v>
      </c>
      <c r="BG92">
        <f t="shared" si="154"/>
        <v>90.875268811659453</v>
      </c>
      <c r="BH92">
        <f t="shared" si="154"/>
        <v>90.830984879797953</v>
      </c>
      <c r="BI92">
        <f t="shared" si="154"/>
        <v>90.899909824833145</v>
      </c>
      <c r="BJ92">
        <f t="shared" si="154"/>
        <v>90.792066470528383</v>
      </c>
      <c r="BK92">
        <f t="shared" si="154"/>
        <v>90.959661215917819</v>
      </c>
      <c r="BL92">
        <f t="shared" si="135"/>
        <v>90.695456300650264</v>
      </c>
    </row>
    <row r="93" spans="3:64">
      <c r="C93" s="8"/>
      <c r="D93" s="8"/>
      <c r="AA93" s="65"/>
      <c r="AB93" s="65"/>
      <c r="AC93" s="65"/>
      <c r="AD93" s="65"/>
      <c r="AE93" s="65"/>
      <c r="AG93" s="93"/>
      <c r="AN93" s="65"/>
      <c r="AO93" s="65"/>
      <c r="AP93" s="65"/>
      <c r="AQ93" s="65"/>
      <c r="AR93" s="65"/>
      <c r="AS93" s="65"/>
      <c r="AT93" s="65"/>
      <c r="AU93" s="65"/>
      <c r="AW93">
        <v>14200</v>
      </c>
      <c r="AX93">
        <f t="shared" si="130"/>
        <v>1.5518720035017364E-3</v>
      </c>
      <c r="AY93">
        <f t="shared" si="131"/>
        <v>5.8662036507527472E-3</v>
      </c>
      <c r="AZ93">
        <f t="shared" si="132"/>
        <v>-4.3143316472510108E-3</v>
      </c>
      <c r="BA93">
        <f t="shared" si="133"/>
        <v>0.33847087608888227</v>
      </c>
      <c r="BB93">
        <f t="shared" si="119"/>
        <v>-0.86419884586207352</v>
      </c>
      <c r="BC93">
        <f t="shared" si="120"/>
        <v>3.1185699466110655</v>
      </c>
      <c r="BD93">
        <f t="shared" si="121"/>
        <v>86.866920567941307</v>
      </c>
      <c r="BE93">
        <f t="shared" ref="BE93:BK93" si="155">$BL93+$AB$7*SIN(BF93)</f>
        <v>91.055170515762327</v>
      </c>
      <c r="BF93">
        <f t="shared" si="155"/>
        <v>91.050334374290728</v>
      </c>
      <c r="BG93">
        <f t="shared" si="155"/>
        <v>91.057652968997019</v>
      </c>
      <c r="BH93">
        <f t="shared" si="155"/>
        <v>91.046576507397106</v>
      </c>
      <c r="BI93">
        <f t="shared" si="155"/>
        <v>91.063337981178591</v>
      </c>
      <c r="BJ93">
        <f t="shared" si="155"/>
        <v>91.037967435351931</v>
      </c>
      <c r="BK93">
        <f t="shared" si="155"/>
        <v>91.07635711676798</v>
      </c>
      <c r="BL93">
        <f t="shared" si="135"/>
        <v>91.018231825424834</v>
      </c>
    </row>
    <row r="94" spans="3:64">
      <c r="C94" s="8"/>
      <c r="D94" s="8"/>
      <c r="AA94" s="65"/>
      <c r="AB94" s="65"/>
      <c r="AC94" s="65"/>
      <c r="AD94" s="65"/>
      <c r="AE94" s="65"/>
      <c r="AG94" s="93"/>
      <c r="AN94" s="65"/>
      <c r="AO94" s="65"/>
      <c r="AP94" s="65"/>
      <c r="AQ94" s="65"/>
      <c r="AR94" s="65"/>
      <c r="AS94" s="65"/>
      <c r="AT94" s="65"/>
      <c r="AU94" s="65"/>
      <c r="AW94">
        <v>14400</v>
      </c>
      <c r="AX94">
        <f t="shared" si="130"/>
        <v>1.0318164854210875E-3</v>
      </c>
      <c r="AY94">
        <f t="shared" si="131"/>
        <v>5.6526367972716228E-3</v>
      </c>
      <c r="AZ94">
        <f t="shared" si="132"/>
        <v>-4.6208203118505353E-3</v>
      </c>
      <c r="BA94">
        <f t="shared" si="133"/>
        <v>0.33955695848036449</v>
      </c>
      <c r="BB94">
        <f t="shared" si="119"/>
        <v>-0.90370076980459979</v>
      </c>
      <c r="BC94">
        <f t="shared" si="120"/>
        <v>-3.0798357535053773</v>
      </c>
      <c r="BD94">
        <f t="shared" si="121"/>
        <v>-32.374751718539073</v>
      </c>
      <c r="BE94">
        <f t="shared" ref="BE94:BK94" si="156">$BL94+$AB$7*SIN(BF94)</f>
        <v>91.242889078293501</v>
      </c>
      <c r="BF94">
        <f t="shared" si="156"/>
        <v>91.25501689013322</v>
      </c>
      <c r="BG94">
        <f t="shared" si="156"/>
        <v>91.236508497281079</v>
      </c>
      <c r="BH94">
        <f t="shared" si="156"/>
        <v>91.264774615937668</v>
      </c>
      <c r="BI94">
        <f t="shared" si="156"/>
        <v>91.221649952245954</v>
      </c>
      <c r="BJ94">
        <f t="shared" si="156"/>
        <v>91.287558412569069</v>
      </c>
      <c r="BK94">
        <f t="shared" si="156"/>
        <v>91.187049683576177</v>
      </c>
      <c r="BL94">
        <f t="shared" si="135"/>
        <v>91.341007350199405</v>
      </c>
    </row>
    <row r="95" spans="3:64">
      <c r="C95" s="8"/>
      <c r="D95" s="8"/>
      <c r="AA95" s="65"/>
      <c r="AB95" s="65"/>
      <c r="AC95" s="65"/>
      <c r="AD95" s="65"/>
      <c r="AE95" s="65"/>
      <c r="AG95" s="93"/>
      <c r="AN95" s="65"/>
      <c r="AO95" s="65"/>
      <c r="AP95" s="65"/>
      <c r="AQ95" s="65"/>
      <c r="AR95" s="65"/>
      <c r="AS95" s="65"/>
      <c r="AT95" s="65"/>
      <c r="AU95" s="65"/>
      <c r="AW95">
        <v>14600</v>
      </c>
      <c r="AX95">
        <f t="shared" si="130"/>
        <v>6.6572190773152035E-4</v>
      </c>
      <c r="AY95">
        <f t="shared" si="131"/>
        <v>5.432504719115782E-3</v>
      </c>
      <c r="AZ95">
        <f t="shared" si="132"/>
        <v>-4.7667828113842617E-3</v>
      </c>
      <c r="BA95">
        <f t="shared" si="133"/>
        <v>0.34573825167789018</v>
      </c>
      <c r="BB95">
        <f t="shared" si="119"/>
        <v>-0.93796196211088645</v>
      </c>
      <c r="BC95">
        <f t="shared" si="120"/>
        <v>-2.9914662311985136</v>
      </c>
      <c r="BD95">
        <f t="shared" si="121"/>
        <v>-13.297074776479807</v>
      </c>
      <c r="BE95">
        <f t="shared" ref="BE95:BK95" si="157">$BL95+$AB$7*SIN(BF95)</f>
        <v>91.436502167690975</v>
      </c>
      <c r="BF95">
        <f t="shared" si="157"/>
        <v>91.456804299932273</v>
      </c>
      <c r="BG95">
        <f t="shared" si="157"/>
        <v>91.424322374848089</v>
      </c>
      <c r="BH95">
        <f t="shared" si="157"/>
        <v>91.47647541326252</v>
      </c>
      <c r="BI95">
        <f t="shared" si="157"/>
        <v>91.393178546071681</v>
      </c>
      <c r="BJ95">
        <f t="shared" si="157"/>
        <v>91.527490570739715</v>
      </c>
      <c r="BK95">
        <f t="shared" si="157"/>
        <v>91.313643405969188</v>
      </c>
      <c r="BL95">
        <f t="shared" si="135"/>
        <v>91.663782874973975</v>
      </c>
    </row>
    <row r="96" spans="3:64">
      <c r="C96" s="8"/>
      <c r="D96" s="8"/>
      <c r="AA96" s="65"/>
      <c r="AB96" s="65"/>
      <c r="AC96" s="65"/>
      <c r="AD96" s="65"/>
      <c r="AE96" s="65"/>
      <c r="AG96" s="93"/>
      <c r="AN96" s="65"/>
      <c r="AO96" s="65"/>
      <c r="AP96" s="65"/>
      <c r="AQ96" s="65"/>
      <c r="AR96" s="65"/>
      <c r="AS96" s="65"/>
      <c r="AT96" s="65"/>
      <c r="AU96" s="65"/>
      <c r="AW96">
        <v>14800</v>
      </c>
      <c r="AX96">
        <f t="shared" si="130"/>
        <v>4.7795601324481223E-4</v>
      </c>
      <c r="AY96">
        <f t="shared" si="131"/>
        <v>5.2058074162852283E-3</v>
      </c>
      <c r="AZ96">
        <f t="shared" si="132"/>
        <v>-4.7278514030404161E-3</v>
      </c>
      <c r="BA96">
        <f t="shared" si="133"/>
        <v>0.35817497267182086</v>
      </c>
      <c r="BB96">
        <f t="shared" si="119"/>
        <v>-0.96678059629648394</v>
      </c>
      <c r="BC96">
        <f t="shared" si="120"/>
        <v>-2.8958511422481918</v>
      </c>
      <c r="BD96">
        <f t="shared" si="121"/>
        <v>-8.0976349068278104</v>
      </c>
      <c r="BE96">
        <f t="shared" ref="BE96:BK96" si="158">$BL96+$AB$7*SIN(BF96)</f>
        <v>91.640496431343038</v>
      </c>
      <c r="BF96">
        <f t="shared" si="158"/>
        <v>91.656537070022765</v>
      </c>
      <c r="BG96">
        <f t="shared" si="158"/>
        <v>91.628336361854295</v>
      </c>
      <c r="BH96">
        <f t="shared" si="158"/>
        <v>91.678243801412435</v>
      </c>
      <c r="BI96">
        <f t="shared" si="158"/>
        <v>91.590883655795338</v>
      </c>
      <c r="BJ96">
        <f t="shared" si="158"/>
        <v>91.747144135608011</v>
      </c>
      <c r="BK96">
        <f t="shared" si="158"/>
        <v>91.476400460108749</v>
      </c>
      <c r="BL96">
        <f t="shared" si="135"/>
        <v>91.986558399748546</v>
      </c>
    </row>
    <row r="97" spans="3:64">
      <c r="C97" s="8"/>
      <c r="D97" s="8"/>
      <c r="AA97" s="65"/>
      <c r="AB97" s="65"/>
      <c r="AC97" s="65"/>
      <c r="AD97" s="65"/>
      <c r="AE97" s="65"/>
      <c r="AG97" s="93"/>
      <c r="AN97" s="65"/>
      <c r="AO97" s="65"/>
      <c r="AP97" s="65"/>
      <c r="AQ97" s="65"/>
      <c r="AR97" s="65"/>
      <c r="AS97" s="65"/>
      <c r="AT97" s="65"/>
      <c r="AU97" s="65"/>
      <c r="AW97">
        <v>15000</v>
      </c>
      <c r="AX97">
        <f t="shared" si="130"/>
        <v>4.9762852897994401E-4</v>
      </c>
      <c r="AY97">
        <f t="shared" si="131"/>
        <v>4.9725448887799582E-3</v>
      </c>
      <c r="AZ97">
        <f t="shared" si="132"/>
        <v>-4.4749163598000142E-3</v>
      </c>
      <c r="BA97">
        <f t="shared" si="133"/>
        <v>0.37867378684552766</v>
      </c>
      <c r="BB97">
        <f t="shared" si="119"/>
        <v>-0.98830771180491905</v>
      </c>
      <c r="BC97">
        <f t="shared" si="120"/>
        <v>-2.7904445015778117</v>
      </c>
      <c r="BD97">
        <f t="shared" si="121"/>
        <v>-5.636956347765171</v>
      </c>
      <c r="BE97">
        <f t="shared" ref="BE97:BK97" si="159">$BL97+$AB$7*SIN(BF97)</f>
        <v>91.855402033108518</v>
      </c>
      <c r="BF97">
        <f t="shared" si="159"/>
        <v>91.862169576727766</v>
      </c>
      <c r="BG97">
        <f t="shared" si="159"/>
        <v>91.848204608826848</v>
      </c>
      <c r="BH97">
        <f t="shared" si="159"/>
        <v>91.877226343857458</v>
      </c>
      <c r="BI97">
        <f t="shared" si="159"/>
        <v>91.817754839490405</v>
      </c>
      <c r="BJ97">
        <f t="shared" si="159"/>
        <v>91.943576530279486</v>
      </c>
      <c r="BK97">
        <f t="shared" si="159"/>
        <v>91.691847977470815</v>
      </c>
      <c r="BL97">
        <f t="shared" si="135"/>
        <v>92.309333924523116</v>
      </c>
    </row>
    <row r="98" spans="3:64">
      <c r="C98" s="8"/>
      <c r="D98" s="8"/>
      <c r="AA98" s="65"/>
      <c r="AB98" s="65"/>
      <c r="AC98" s="65"/>
      <c r="AD98" s="65"/>
      <c r="AE98" s="65"/>
      <c r="AG98" s="93"/>
      <c r="AN98" s="65"/>
      <c r="AO98" s="65"/>
      <c r="AP98" s="65"/>
      <c r="AQ98" s="65"/>
      <c r="AR98" s="65"/>
      <c r="AS98" s="65"/>
      <c r="AT98" s="65"/>
      <c r="AU98" s="65"/>
    </row>
    <row r="99" spans="3:64">
      <c r="C99" s="8"/>
      <c r="D99" s="8"/>
      <c r="AA99" s="65"/>
      <c r="AB99" s="65"/>
      <c r="AC99" s="65"/>
      <c r="AD99" s="65"/>
      <c r="AE99" s="65"/>
      <c r="AG99" s="93"/>
      <c r="AN99" s="65"/>
      <c r="AO99" s="65"/>
      <c r="AP99" s="65"/>
      <c r="AQ99" s="65"/>
      <c r="AR99" s="65"/>
      <c r="AS99" s="65"/>
      <c r="AT99" s="65"/>
      <c r="AU99" s="65"/>
    </row>
    <row r="100" spans="3:64">
      <c r="C100" s="8"/>
      <c r="D100" s="8"/>
      <c r="AA100" s="65"/>
      <c r="AB100" s="65"/>
      <c r="AC100" s="65"/>
      <c r="AD100" s="65"/>
      <c r="AE100" s="65"/>
      <c r="AG100" s="93"/>
      <c r="AN100" s="65"/>
      <c r="AO100" s="65"/>
      <c r="AP100" s="65"/>
      <c r="AQ100" s="65"/>
      <c r="AR100" s="65"/>
      <c r="AS100" s="65"/>
      <c r="AT100" s="65"/>
      <c r="AU100" s="65"/>
    </row>
    <row r="101" spans="3:64">
      <c r="C101" s="8"/>
      <c r="D101" s="8"/>
      <c r="AA101" s="65"/>
      <c r="AB101" s="65"/>
      <c r="AC101" s="65"/>
      <c r="AD101" s="65"/>
      <c r="AE101" s="65"/>
      <c r="AG101" s="93"/>
      <c r="AN101" s="65"/>
      <c r="AO101" s="65"/>
      <c r="AP101" s="65"/>
      <c r="AQ101" s="65"/>
      <c r="AR101" s="65"/>
      <c r="AS101" s="65"/>
      <c r="AT101" s="65"/>
      <c r="AU101" s="65"/>
    </row>
    <row r="102" spans="3:64">
      <c r="C102" s="8"/>
      <c r="D102" s="8"/>
      <c r="AA102" s="65"/>
      <c r="AB102" s="65"/>
      <c r="AC102" s="65"/>
      <c r="AD102" s="65"/>
      <c r="AE102" s="65"/>
      <c r="AG102" s="93"/>
      <c r="AN102" s="65"/>
      <c r="AO102" s="65"/>
      <c r="AP102" s="65"/>
      <c r="AQ102" s="65"/>
      <c r="AR102" s="65"/>
      <c r="AS102" s="65"/>
      <c r="AT102" s="65"/>
      <c r="AU102" s="65"/>
    </row>
    <row r="103" spans="3:64">
      <c r="C103" s="8"/>
      <c r="D103" s="8"/>
      <c r="AA103" s="65"/>
      <c r="AB103" s="65"/>
      <c r="AC103" s="65"/>
      <c r="AD103" s="65"/>
      <c r="AE103" s="65"/>
      <c r="AG103" s="93"/>
      <c r="AN103" s="65"/>
      <c r="AO103" s="65"/>
      <c r="AP103" s="65"/>
      <c r="AQ103" s="65"/>
      <c r="AR103" s="65"/>
      <c r="AS103" s="65"/>
      <c r="AT103" s="65"/>
      <c r="AU103" s="65"/>
    </row>
    <row r="104" spans="3:64">
      <c r="C104" s="8"/>
      <c r="D104" s="8"/>
      <c r="AA104" s="65"/>
      <c r="AB104" s="65"/>
      <c r="AC104" s="65"/>
      <c r="AD104" s="65"/>
      <c r="AE104" s="65"/>
      <c r="AG104" s="93"/>
      <c r="AN104" s="65"/>
      <c r="AO104" s="65"/>
      <c r="AP104" s="65"/>
      <c r="AQ104" s="65"/>
      <c r="AR104" s="65"/>
      <c r="AS104" s="65"/>
      <c r="AT104" s="65"/>
      <c r="AU104" s="65"/>
    </row>
    <row r="105" spans="3:64">
      <c r="C105" s="8"/>
      <c r="D105" s="8"/>
      <c r="AA105" s="65"/>
      <c r="AB105" s="65"/>
      <c r="AC105" s="65"/>
      <c r="AD105" s="65"/>
      <c r="AE105" s="65"/>
      <c r="AG105" s="93"/>
      <c r="AN105" s="65"/>
      <c r="AO105" s="65"/>
      <c r="AP105" s="65"/>
      <c r="AQ105" s="65"/>
      <c r="AR105" s="65"/>
      <c r="AS105" s="65"/>
      <c r="AT105" s="65"/>
      <c r="AU105" s="65"/>
    </row>
    <row r="106" spans="3:64">
      <c r="C106" s="8"/>
      <c r="D106" s="8"/>
      <c r="AA106" s="65"/>
      <c r="AB106" s="65"/>
      <c r="AC106" s="65"/>
      <c r="AD106" s="65"/>
      <c r="AE106" s="65"/>
      <c r="AG106" s="93"/>
      <c r="AN106" s="65"/>
      <c r="AO106" s="65"/>
      <c r="AP106" s="65"/>
      <c r="AQ106" s="65"/>
      <c r="AR106" s="65"/>
      <c r="AS106" s="65"/>
      <c r="AT106" s="65"/>
      <c r="AU106" s="65"/>
    </row>
    <row r="107" spans="3:64">
      <c r="C107" s="8"/>
      <c r="D107" s="8"/>
      <c r="AA107" s="65"/>
      <c r="AB107" s="65"/>
      <c r="AC107" s="65"/>
      <c r="AD107" s="65"/>
      <c r="AE107" s="65"/>
      <c r="AG107" s="93"/>
      <c r="AN107" s="65"/>
      <c r="AO107" s="65"/>
      <c r="AP107" s="65"/>
      <c r="AQ107" s="65"/>
      <c r="AR107" s="65"/>
      <c r="AS107" s="65"/>
      <c r="AT107" s="65"/>
      <c r="AU107" s="65"/>
    </row>
    <row r="108" spans="3:64">
      <c r="C108" s="8"/>
      <c r="D108" s="8"/>
      <c r="AA108" s="65"/>
      <c r="AB108" s="65"/>
      <c r="AC108" s="65"/>
      <c r="AD108" s="65"/>
      <c r="AE108" s="65"/>
      <c r="AG108" s="93"/>
      <c r="AN108" s="65"/>
      <c r="AO108" s="65"/>
      <c r="AP108" s="65"/>
      <c r="AQ108" s="65"/>
      <c r="AR108" s="65"/>
      <c r="AS108" s="65"/>
      <c r="AT108" s="65"/>
      <c r="AU108" s="65"/>
    </row>
    <row r="109" spans="3:64">
      <c r="C109" s="8"/>
      <c r="D109" s="8"/>
      <c r="AA109" s="65"/>
      <c r="AB109" s="65"/>
      <c r="AC109" s="65"/>
      <c r="AD109" s="65"/>
      <c r="AE109" s="65"/>
      <c r="AG109" s="93"/>
      <c r="AN109" s="65"/>
      <c r="AO109" s="65"/>
      <c r="AP109" s="65"/>
      <c r="AQ109" s="65"/>
      <c r="AR109" s="65"/>
      <c r="AS109" s="65"/>
      <c r="AT109" s="65"/>
      <c r="AU109" s="65"/>
    </row>
    <row r="110" spans="3:64">
      <c r="C110" s="8"/>
      <c r="D110" s="8"/>
      <c r="AA110" s="65"/>
      <c r="AB110" s="65"/>
      <c r="AC110" s="65"/>
      <c r="AD110" s="65"/>
      <c r="AE110" s="65"/>
      <c r="AG110" s="93"/>
      <c r="AN110" s="65"/>
      <c r="AO110" s="65"/>
      <c r="AP110" s="65"/>
      <c r="AQ110" s="65"/>
      <c r="AR110" s="65"/>
      <c r="AS110" s="65"/>
      <c r="AT110" s="65"/>
      <c r="AU110" s="65"/>
    </row>
    <row r="111" spans="3:64">
      <c r="C111" s="8"/>
      <c r="D111" s="8"/>
      <c r="AA111" s="65"/>
      <c r="AB111" s="65"/>
      <c r="AC111" s="65"/>
      <c r="AD111" s="65"/>
      <c r="AE111" s="65"/>
      <c r="AG111" s="93"/>
      <c r="AN111" s="65"/>
      <c r="AO111" s="65"/>
      <c r="AP111" s="65"/>
      <c r="AQ111" s="65"/>
      <c r="AR111" s="65"/>
      <c r="AS111" s="65"/>
      <c r="AT111" s="65"/>
      <c r="AU111" s="65"/>
    </row>
    <row r="112" spans="3:64">
      <c r="C112" s="8"/>
      <c r="D112" s="8"/>
      <c r="AA112" s="65"/>
      <c r="AB112" s="65"/>
      <c r="AC112" s="65"/>
      <c r="AD112" s="65"/>
      <c r="AE112" s="65"/>
      <c r="AG112" s="93"/>
      <c r="AN112" s="65"/>
      <c r="AO112" s="65"/>
      <c r="AP112" s="65"/>
      <c r="AQ112" s="65"/>
      <c r="AR112" s="65"/>
      <c r="AS112" s="65"/>
      <c r="AT112" s="65"/>
      <c r="AU112" s="65"/>
    </row>
    <row r="113" spans="3:47">
      <c r="C113" s="8"/>
      <c r="D113" s="8"/>
      <c r="AA113" s="65"/>
      <c r="AB113" s="65"/>
      <c r="AC113" s="65"/>
      <c r="AD113" s="65"/>
      <c r="AE113" s="65"/>
      <c r="AG113" s="93"/>
      <c r="AN113" s="65"/>
      <c r="AO113" s="65"/>
      <c r="AP113" s="65"/>
      <c r="AQ113" s="65"/>
      <c r="AR113" s="65"/>
      <c r="AS113" s="65"/>
      <c r="AT113" s="65"/>
      <c r="AU113" s="65"/>
    </row>
    <row r="114" spans="3:47">
      <c r="C114" s="8"/>
      <c r="D114" s="8"/>
      <c r="AA114" s="65"/>
      <c r="AB114" s="65"/>
      <c r="AC114" s="65"/>
      <c r="AD114" s="65"/>
      <c r="AE114" s="65"/>
      <c r="AG114" s="93"/>
      <c r="AN114" s="65"/>
      <c r="AO114" s="65"/>
      <c r="AP114" s="65"/>
      <c r="AQ114" s="65"/>
      <c r="AR114" s="65"/>
      <c r="AS114" s="65"/>
      <c r="AT114" s="65"/>
      <c r="AU114" s="65"/>
    </row>
    <row r="115" spans="3:47">
      <c r="C115" s="8"/>
      <c r="D115" s="8"/>
      <c r="AA115" s="65"/>
      <c r="AB115" s="65"/>
      <c r="AC115" s="65"/>
      <c r="AD115" s="65"/>
      <c r="AE115" s="65"/>
      <c r="AG115" s="93"/>
      <c r="AN115" s="65"/>
      <c r="AO115" s="65"/>
      <c r="AP115" s="65"/>
      <c r="AQ115" s="65"/>
      <c r="AR115" s="65"/>
      <c r="AS115" s="65"/>
      <c r="AT115" s="65"/>
      <c r="AU115" s="65"/>
    </row>
    <row r="116" spans="3:47">
      <c r="C116" s="8"/>
      <c r="D116" s="8"/>
      <c r="AA116" s="65"/>
      <c r="AB116" s="65"/>
      <c r="AC116" s="65"/>
      <c r="AD116" s="65"/>
      <c r="AE116" s="65"/>
      <c r="AG116" s="93"/>
      <c r="AN116" s="65"/>
      <c r="AO116" s="65"/>
      <c r="AP116" s="65"/>
      <c r="AQ116" s="65"/>
      <c r="AR116" s="65"/>
      <c r="AS116" s="65"/>
      <c r="AT116" s="65"/>
      <c r="AU116" s="65"/>
    </row>
    <row r="117" spans="3:47">
      <c r="C117" s="8"/>
      <c r="D117" s="8"/>
      <c r="AA117" s="65"/>
      <c r="AB117" s="65"/>
      <c r="AC117" s="65"/>
      <c r="AD117" s="65"/>
      <c r="AE117" s="65"/>
      <c r="AG117" s="93"/>
      <c r="AN117" s="65"/>
      <c r="AO117" s="65"/>
      <c r="AP117" s="65"/>
      <c r="AQ117" s="65"/>
      <c r="AR117" s="65"/>
      <c r="AS117" s="65"/>
      <c r="AT117" s="65"/>
      <c r="AU117" s="65"/>
    </row>
    <row r="118" spans="3:47">
      <c r="C118" s="8"/>
      <c r="D118" s="8"/>
      <c r="AA118" s="65"/>
      <c r="AB118" s="65"/>
      <c r="AC118" s="65"/>
      <c r="AD118" s="65"/>
      <c r="AE118" s="65"/>
      <c r="AG118" s="93"/>
      <c r="AN118" s="65"/>
      <c r="AO118" s="65"/>
      <c r="AP118" s="65"/>
      <c r="AQ118" s="65"/>
      <c r="AR118" s="65"/>
      <c r="AS118" s="65"/>
      <c r="AT118" s="65"/>
      <c r="AU118" s="65"/>
    </row>
    <row r="119" spans="3:47">
      <c r="C119" s="8"/>
      <c r="D119" s="8"/>
      <c r="AA119" s="65"/>
      <c r="AB119" s="65"/>
      <c r="AC119" s="65"/>
      <c r="AD119" s="65"/>
      <c r="AE119" s="65"/>
      <c r="AG119" s="93"/>
      <c r="AN119" s="65"/>
      <c r="AO119" s="65"/>
      <c r="AP119" s="65"/>
      <c r="AQ119" s="65"/>
      <c r="AR119" s="65"/>
      <c r="AS119" s="65"/>
      <c r="AT119" s="65"/>
      <c r="AU119" s="65"/>
    </row>
    <row r="120" spans="3:47">
      <c r="C120" s="8"/>
      <c r="D120" s="8"/>
      <c r="AA120" s="65"/>
      <c r="AB120" s="65"/>
      <c r="AC120" s="65"/>
      <c r="AD120" s="65"/>
      <c r="AE120" s="65"/>
      <c r="AG120" s="93"/>
      <c r="AN120" s="65"/>
      <c r="AO120" s="65"/>
      <c r="AP120" s="65"/>
      <c r="AQ120" s="65"/>
      <c r="AR120" s="65"/>
      <c r="AS120" s="65"/>
      <c r="AT120" s="65"/>
      <c r="AU120" s="65"/>
    </row>
    <row r="121" spans="3:47">
      <c r="C121" s="8"/>
      <c r="D121" s="8"/>
      <c r="AA121" s="65"/>
      <c r="AB121" s="65"/>
      <c r="AC121" s="65"/>
      <c r="AD121" s="65"/>
      <c r="AE121" s="65"/>
      <c r="AG121" s="93"/>
      <c r="AN121" s="65"/>
      <c r="AO121" s="65"/>
      <c r="AP121" s="65"/>
      <c r="AQ121" s="65"/>
      <c r="AR121" s="65"/>
      <c r="AS121" s="65"/>
      <c r="AT121" s="65"/>
      <c r="AU121" s="65"/>
    </row>
    <row r="122" spans="3:47">
      <c r="C122" s="8"/>
      <c r="D122" s="8"/>
      <c r="AA122" s="65"/>
      <c r="AB122" s="65"/>
      <c r="AC122" s="65"/>
      <c r="AD122" s="65"/>
      <c r="AE122" s="65"/>
      <c r="AG122" s="93"/>
      <c r="AN122" s="65"/>
      <c r="AO122" s="65"/>
      <c r="AP122" s="65"/>
      <c r="AQ122" s="65"/>
      <c r="AR122" s="65"/>
      <c r="AS122" s="65"/>
      <c r="AT122" s="65"/>
      <c r="AU122" s="65"/>
    </row>
    <row r="123" spans="3:47">
      <c r="C123" s="8"/>
      <c r="D123" s="8"/>
      <c r="AA123" s="65"/>
      <c r="AB123" s="65"/>
      <c r="AC123" s="65"/>
      <c r="AD123" s="65"/>
      <c r="AE123" s="65"/>
      <c r="AG123" s="93"/>
      <c r="AN123" s="65"/>
      <c r="AO123" s="65"/>
      <c r="AP123" s="65"/>
      <c r="AQ123" s="65"/>
      <c r="AR123" s="65"/>
      <c r="AS123" s="65"/>
      <c r="AT123" s="65"/>
      <c r="AU123" s="65"/>
    </row>
    <row r="124" spans="3:47">
      <c r="C124" s="8"/>
      <c r="D124" s="8"/>
      <c r="AA124" s="65"/>
      <c r="AB124" s="65"/>
      <c r="AC124" s="65"/>
      <c r="AD124" s="65"/>
      <c r="AE124" s="65"/>
      <c r="AG124" s="93"/>
      <c r="AN124" s="65"/>
      <c r="AO124" s="65"/>
      <c r="AP124" s="65"/>
      <c r="AQ124" s="65"/>
      <c r="AR124" s="65"/>
      <c r="AS124" s="65"/>
      <c r="AT124" s="65"/>
      <c r="AU124" s="65"/>
    </row>
    <row r="125" spans="3:47">
      <c r="C125" s="8"/>
      <c r="D125" s="8"/>
      <c r="AA125" s="65"/>
      <c r="AB125" s="65"/>
      <c r="AC125" s="65"/>
      <c r="AD125" s="65"/>
      <c r="AE125" s="65"/>
      <c r="AG125" s="93"/>
      <c r="AN125" s="65"/>
      <c r="AO125" s="65"/>
      <c r="AP125" s="65"/>
      <c r="AQ125" s="65"/>
      <c r="AR125" s="65"/>
      <c r="AS125" s="65"/>
      <c r="AT125" s="65"/>
      <c r="AU125" s="65"/>
    </row>
    <row r="126" spans="3:47">
      <c r="C126" s="8"/>
      <c r="D126" s="8"/>
      <c r="AA126" s="65"/>
      <c r="AB126" s="65"/>
      <c r="AC126" s="65"/>
      <c r="AD126" s="65"/>
      <c r="AE126" s="65"/>
      <c r="AG126" s="93"/>
      <c r="AN126" s="65"/>
      <c r="AO126" s="65"/>
      <c r="AP126" s="65"/>
      <c r="AQ126" s="65"/>
      <c r="AR126" s="65"/>
      <c r="AS126" s="65"/>
      <c r="AT126" s="65"/>
      <c r="AU126" s="65"/>
    </row>
    <row r="127" spans="3:47">
      <c r="C127" s="8"/>
      <c r="D127" s="8"/>
      <c r="AA127" s="65"/>
      <c r="AB127" s="65"/>
      <c r="AC127" s="65"/>
      <c r="AD127" s="65"/>
      <c r="AE127" s="65"/>
      <c r="AG127" s="93"/>
      <c r="AN127" s="65"/>
      <c r="AO127" s="65"/>
      <c r="AP127" s="65"/>
      <c r="AQ127" s="65"/>
      <c r="AR127" s="65"/>
      <c r="AS127" s="65"/>
      <c r="AT127" s="65"/>
      <c r="AU127" s="65"/>
    </row>
    <row r="128" spans="3:47">
      <c r="C128" s="8"/>
      <c r="D128" s="8"/>
      <c r="AA128" s="65"/>
      <c r="AB128" s="65"/>
      <c r="AC128" s="65"/>
      <c r="AD128" s="65"/>
      <c r="AE128" s="65"/>
      <c r="AG128" s="93"/>
      <c r="AN128" s="65"/>
      <c r="AO128" s="65"/>
      <c r="AP128" s="65"/>
      <c r="AQ128" s="65"/>
      <c r="AR128" s="65"/>
      <c r="AS128" s="65"/>
      <c r="AT128" s="65"/>
      <c r="AU128" s="65"/>
    </row>
    <row r="129" spans="3:47">
      <c r="C129" s="8"/>
      <c r="D129" s="8"/>
      <c r="AA129" s="65"/>
      <c r="AB129" s="65"/>
      <c r="AC129" s="65"/>
      <c r="AD129" s="65"/>
      <c r="AE129" s="65"/>
      <c r="AG129" s="93"/>
      <c r="AN129" s="65"/>
      <c r="AO129" s="65"/>
      <c r="AP129" s="65"/>
      <c r="AQ129" s="65"/>
      <c r="AR129" s="65"/>
      <c r="AS129" s="65"/>
      <c r="AT129" s="65"/>
      <c r="AU129" s="65"/>
    </row>
    <row r="130" spans="3:47">
      <c r="C130" s="8"/>
      <c r="D130" s="8"/>
      <c r="AA130" s="65"/>
      <c r="AB130" s="65"/>
      <c r="AC130" s="65"/>
      <c r="AD130" s="65"/>
      <c r="AE130" s="65"/>
      <c r="AG130" s="93"/>
      <c r="AN130" s="65"/>
      <c r="AO130" s="65"/>
      <c r="AP130" s="65"/>
      <c r="AQ130" s="65"/>
      <c r="AR130" s="65"/>
      <c r="AS130" s="65"/>
      <c r="AT130" s="65"/>
      <c r="AU130" s="65"/>
    </row>
    <row r="131" spans="3:47">
      <c r="C131" s="8"/>
      <c r="D131" s="8"/>
      <c r="AA131" s="65"/>
      <c r="AB131" s="65"/>
      <c r="AC131" s="65"/>
      <c r="AD131" s="65"/>
      <c r="AE131" s="65"/>
      <c r="AG131" s="93"/>
      <c r="AN131" s="65"/>
      <c r="AO131" s="65"/>
      <c r="AP131" s="65"/>
      <c r="AQ131" s="65"/>
      <c r="AR131" s="65"/>
      <c r="AS131" s="65"/>
      <c r="AT131" s="65"/>
      <c r="AU131" s="65"/>
    </row>
    <row r="132" spans="3:47">
      <c r="C132" s="8"/>
      <c r="D132" s="8"/>
      <c r="AA132" s="65"/>
      <c r="AB132" s="65"/>
      <c r="AC132" s="65"/>
      <c r="AD132" s="65"/>
      <c r="AE132" s="65"/>
      <c r="AG132" s="93"/>
      <c r="AN132" s="65"/>
      <c r="AO132" s="65"/>
      <c r="AP132" s="65"/>
      <c r="AQ132" s="65"/>
      <c r="AR132" s="65"/>
      <c r="AS132" s="65"/>
      <c r="AT132" s="65"/>
      <c r="AU132" s="65"/>
    </row>
    <row r="133" spans="3:47">
      <c r="C133" s="8"/>
      <c r="D133" s="8"/>
      <c r="AA133" s="65"/>
      <c r="AB133" s="65"/>
      <c r="AC133" s="65"/>
      <c r="AD133" s="65"/>
      <c r="AE133" s="65"/>
      <c r="AG133" s="93"/>
      <c r="AN133" s="65"/>
      <c r="AO133" s="65"/>
      <c r="AP133" s="65"/>
      <c r="AQ133" s="65"/>
      <c r="AR133" s="65"/>
      <c r="AS133" s="65"/>
      <c r="AT133" s="65"/>
      <c r="AU133" s="65"/>
    </row>
    <row r="134" spans="3:47">
      <c r="C134" s="8"/>
      <c r="D134" s="8"/>
      <c r="AA134" s="65"/>
      <c r="AB134" s="65"/>
      <c r="AC134" s="65"/>
      <c r="AD134" s="65"/>
      <c r="AE134" s="65"/>
      <c r="AG134" s="93"/>
      <c r="AN134" s="65"/>
      <c r="AO134" s="65"/>
      <c r="AP134" s="65"/>
      <c r="AQ134" s="65"/>
      <c r="AR134" s="65"/>
      <c r="AS134" s="65"/>
      <c r="AT134" s="65"/>
      <c r="AU134" s="65"/>
    </row>
    <row r="135" spans="3:47">
      <c r="C135" s="8"/>
      <c r="D135" s="8"/>
      <c r="AA135" s="65"/>
      <c r="AB135" s="65"/>
      <c r="AC135" s="65"/>
      <c r="AD135" s="65"/>
      <c r="AE135" s="65"/>
      <c r="AG135" s="93"/>
      <c r="AN135" s="65"/>
      <c r="AO135" s="65"/>
      <c r="AP135" s="65"/>
      <c r="AQ135" s="65"/>
      <c r="AR135" s="65"/>
      <c r="AS135" s="65"/>
      <c r="AT135" s="65"/>
      <c r="AU135" s="65"/>
    </row>
    <row r="136" spans="3:47">
      <c r="C136" s="8"/>
      <c r="D136" s="8"/>
      <c r="AA136" s="65"/>
      <c r="AB136" s="65"/>
      <c r="AC136" s="65"/>
      <c r="AD136" s="65"/>
      <c r="AE136" s="65"/>
      <c r="AG136" s="93"/>
      <c r="AN136" s="65"/>
      <c r="AO136" s="65"/>
      <c r="AP136" s="65"/>
      <c r="AQ136" s="65"/>
      <c r="AR136" s="65"/>
      <c r="AS136" s="65"/>
      <c r="AT136" s="65"/>
      <c r="AU136" s="65"/>
    </row>
    <row r="137" spans="3:47">
      <c r="C137" s="8"/>
      <c r="D137" s="8"/>
      <c r="AA137" s="65"/>
      <c r="AB137" s="65"/>
      <c r="AC137" s="65"/>
      <c r="AD137" s="65"/>
      <c r="AE137" s="65"/>
      <c r="AG137" s="93"/>
      <c r="AN137" s="65"/>
      <c r="AO137" s="65"/>
      <c r="AP137" s="65"/>
      <c r="AQ137" s="65"/>
      <c r="AR137" s="65"/>
      <c r="AS137" s="65"/>
      <c r="AT137" s="65"/>
      <c r="AU137" s="65"/>
    </row>
    <row r="138" spans="3:47">
      <c r="C138" s="8"/>
      <c r="D138" s="8"/>
      <c r="AA138" s="65"/>
      <c r="AB138" s="65"/>
      <c r="AC138" s="65"/>
      <c r="AD138" s="65"/>
      <c r="AE138" s="65"/>
      <c r="AG138" s="93"/>
      <c r="AN138" s="65"/>
      <c r="AO138" s="65"/>
      <c r="AP138" s="65"/>
      <c r="AQ138" s="65"/>
      <c r="AR138" s="65"/>
      <c r="AS138" s="65"/>
      <c r="AT138" s="65"/>
      <c r="AU138" s="65"/>
    </row>
    <row r="139" spans="3:47">
      <c r="C139" s="8"/>
      <c r="D139" s="8"/>
      <c r="AA139" s="65"/>
      <c r="AB139" s="65"/>
      <c r="AC139" s="65"/>
      <c r="AD139" s="65"/>
      <c r="AE139" s="65"/>
      <c r="AG139" s="93"/>
      <c r="AN139" s="65"/>
      <c r="AO139" s="65"/>
      <c r="AP139" s="65"/>
      <c r="AQ139" s="65"/>
      <c r="AR139" s="65"/>
      <c r="AS139" s="65"/>
      <c r="AT139" s="65"/>
      <c r="AU139" s="65"/>
    </row>
    <row r="140" spans="3:47">
      <c r="C140" s="8"/>
      <c r="D140" s="8"/>
      <c r="AA140" s="65"/>
      <c r="AB140" s="65"/>
      <c r="AC140" s="65"/>
      <c r="AD140" s="65"/>
      <c r="AE140" s="65"/>
      <c r="AG140" s="93"/>
      <c r="AN140" s="65"/>
      <c r="AO140" s="65"/>
      <c r="AP140" s="65"/>
      <c r="AQ140" s="65"/>
      <c r="AR140" s="65"/>
      <c r="AS140" s="65"/>
      <c r="AT140" s="65"/>
      <c r="AU140" s="65"/>
    </row>
    <row r="141" spans="3:47">
      <c r="C141" s="8"/>
      <c r="D141" s="8"/>
      <c r="AA141" s="65"/>
      <c r="AB141" s="65"/>
      <c r="AC141" s="65"/>
      <c r="AD141" s="65"/>
      <c r="AE141" s="65"/>
      <c r="AG141" s="93"/>
      <c r="AN141" s="65"/>
      <c r="AO141" s="65"/>
      <c r="AP141" s="65"/>
      <c r="AQ141" s="65"/>
      <c r="AR141" s="65"/>
      <c r="AS141" s="65"/>
      <c r="AT141" s="65"/>
      <c r="AU141" s="65"/>
    </row>
    <row r="142" spans="3:47">
      <c r="C142" s="8"/>
      <c r="D142" s="8"/>
      <c r="AA142" s="65"/>
      <c r="AB142" s="65"/>
      <c r="AC142" s="65"/>
      <c r="AD142" s="65"/>
      <c r="AE142" s="65"/>
      <c r="AG142" s="93"/>
      <c r="AN142" s="65"/>
      <c r="AO142" s="65"/>
      <c r="AP142" s="65"/>
      <c r="AQ142" s="65"/>
      <c r="AR142" s="65"/>
      <c r="AS142" s="65"/>
      <c r="AT142" s="65"/>
      <c r="AU142" s="65"/>
    </row>
    <row r="143" spans="3:47">
      <c r="C143" s="8"/>
      <c r="D143" s="8"/>
      <c r="AA143" s="65"/>
      <c r="AB143" s="65"/>
      <c r="AC143" s="65"/>
      <c r="AD143" s="65"/>
      <c r="AE143" s="65"/>
      <c r="AG143" s="93"/>
      <c r="AN143" s="65"/>
      <c r="AO143" s="65"/>
      <c r="AP143" s="65"/>
      <c r="AQ143" s="65"/>
      <c r="AR143" s="65"/>
      <c r="AS143" s="65"/>
      <c r="AT143" s="65"/>
      <c r="AU143" s="65"/>
    </row>
    <row r="144" spans="3:47">
      <c r="C144" s="8"/>
      <c r="D144" s="8"/>
      <c r="AA144" s="65"/>
      <c r="AB144" s="65"/>
      <c r="AC144" s="65"/>
      <c r="AD144" s="65"/>
      <c r="AE144" s="65"/>
      <c r="AG144" s="93"/>
      <c r="AN144" s="65"/>
      <c r="AO144" s="65"/>
      <c r="AP144" s="65"/>
      <c r="AQ144" s="65"/>
      <c r="AR144" s="65"/>
      <c r="AS144" s="65"/>
      <c r="AT144" s="65"/>
      <c r="AU144" s="65"/>
    </row>
    <row r="145" spans="3:47">
      <c r="C145" s="8"/>
      <c r="D145" s="8"/>
      <c r="AA145" s="65"/>
      <c r="AB145" s="65"/>
      <c r="AC145" s="65"/>
      <c r="AD145" s="65"/>
      <c r="AE145" s="65"/>
      <c r="AG145" s="93"/>
      <c r="AN145" s="65"/>
      <c r="AO145" s="65"/>
      <c r="AP145" s="65"/>
      <c r="AQ145" s="65"/>
      <c r="AR145" s="65"/>
      <c r="AS145" s="65"/>
      <c r="AT145" s="65"/>
      <c r="AU145" s="65"/>
    </row>
    <row r="146" spans="3:47">
      <c r="C146" s="8"/>
      <c r="D146" s="8"/>
      <c r="AA146" s="65"/>
      <c r="AB146" s="65"/>
      <c r="AC146" s="65"/>
      <c r="AD146" s="65"/>
      <c r="AE146" s="65"/>
      <c r="AG146" s="93"/>
      <c r="AN146" s="65"/>
      <c r="AO146" s="65"/>
      <c r="AP146" s="65"/>
      <c r="AQ146" s="65"/>
      <c r="AR146" s="65"/>
      <c r="AS146" s="65"/>
      <c r="AT146" s="65"/>
      <c r="AU146" s="65"/>
    </row>
    <row r="147" spans="3:47">
      <c r="C147" s="8"/>
      <c r="D147" s="8"/>
      <c r="AA147" s="65"/>
      <c r="AB147" s="65"/>
      <c r="AC147" s="65"/>
      <c r="AD147" s="65"/>
      <c r="AE147" s="65"/>
      <c r="AG147" s="93"/>
      <c r="AN147" s="65"/>
      <c r="AO147" s="65"/>
      <c r="AP147" s="65"/>
      <c r="AQ147" s="65"/>
      <c r="AR147" s="65"/>
      <c r="AS147" s="65"/>
      <c r="AT147" s="65"/>
      <c r="AU147" s="65"/>
    </row>
    <row r="148" spans="3:47">
      <c r="C148" s="8"/>
      <c r="D148" s="8"/>
      <c r="AA148" s="65"/>
      <c r="AB148" s="65"/>
      <c r="AC148" s="65"/>
      <c r="AD148" s="65"/>
      <c r="AE148" s="65"/>
      <c r="AG148" s="93"/>
      <c r="AN148" s="65"/>
      <c r="AO148" s="65"/>
      <c r="AP148" s="65"/>
      <c r="AQ148" s="65"/>
      <c r="AR148" s="65"/>
      <c r="AS148" s="65"/>
      <c r="AT148" s="65"/>
      <c r="AU148" s="65"/>
    </row>
    <row r="149" spans="3:47">
      <c r="C149" s="8"/>
      <c r="D149" s="8"/>
      <c r="AA149" s="65"/>
      <c r="AB149" s="65"/>
      <c r="AC149" s="65"/>
      <c r="AD149" s="65"/>
      <c r="AE149" s="65"/>
      <c r="AG149" s="93"/>
      <c r="AN149" s="65"/>
      <c r="AO149" s="65"/>
      <c r="AP149" s="65"/>
      <c r="AQ149" s="65"/>
      <c r="AR149" s="65"/>
      <c r="AS149" s="65"/>
      <c r="AT149" s="65"/>
      <c r="AU149" s="65"/>
    </row>
    <row r="150" spans="3:47">
      <c r="C150" s="8"/>
      <c r="D150" s="8"/>
      <c r="AA150" s="65"/>
      <c r="AB150" s="65"/>
      <c r="AC150" s="65"/>
      <c r="AD150" s="65"/>
      <c r="AE150" s="65"/>
      <c r="AG150" s="93"/>
      <c r="AN150" s="65"/>
      <c r="AO150" s="65"/>
      <c r="AP150" s="65"/>
      <c r="AQ150" s="65"/>
      <c r="AR150" s="65"/>
      <c r="AS150" s="65"/>
      <c r="AT150" s="65"/>
      <c r="AU150" s="65"/>
    </row>
    <row r="151" spans="3:47">
      <c r="C151" s="8"/>
      <c r="D151" s="8"/>
      <c r="AA151" s="65"/>
      <c r="AB151" s="65"/>
      <c r="AC151" s="65"/>
      <c r="AD151" s="65"/>
      <c r="AE151" s="65"/>
      <c r="AG151" s="93"/>
      <c r="AN151" s="65"/>
      <c r="AO151" s="65"/>
      <c r="AP151" s="65"/>
      <c r="AQ151" s="65"/>
      <c r="AR151" s="65"/>
      <c r="AS151" s="65"/>
      <c r="AT151" s="65"/>
      <c r="AU151" s="65"/>
    </row>
    <row r="152" spans="3:47">
      <c r="C152" s="8"/>
      <c r="D152" s="8"/>
      <c r="AA152" s="65"/>
      <c r="AB152" s="65"/>
      <c r="AC152" s="65"/>
      <c r="AD152" s="65"/>
      <c r="AE152" s="65"/>
      <c r="AG152" s="93"/>
      <c r="AN152" s="65"/>
      <c r="AO152" s="65"/>
      <c r="AP152" s="65"/>
      <c r="AQ152" s="65"/>
      <c r="AR152" s="65"/>
      <c r="AS152" s="65"/>
      <c r="AT152" s="65"/>
      <c r="AU152" s="65"/>
    </row>
    <row r="153" spans="3:47">
      <c r="C153" s="8"/>
      <c r="D153" s="8"/>
      <c r="AA153" s="65"/>
      <c r="AB153" s="65"/>
      <c r="AC153" s="65"/>
      <c r="AD153" s="65"/>
      <c r="AE153" s="65"/>
      <c r="AG153" s="93"/>
      <c r="AN153" s="65"/>
      <c r="AO153" s="65"/>
      <c r="AP153" s="65"/>
      <c r="AQ153" s="65"/>
      <c r="AR153" s="65"/>
      <c r="AS153" s="65"/>
      <c r="AT153" s="65"/>
      <c r="AU153" s="65"/>
    </row>
    <row r="154" spans="3:47">
      <c r="C154" s="8"/>
      <c r="D154" s="8"/>
      <c r="AA154" s="65"/>
      <c r="AB154" s="65"/>
      <c r="AC154" s="65"/>
      <c r="AD154" s="65"/>
      <c r="AE154" s="65"/>
      <c r="AG154" s="93"/>
      <c r="AN154" s="65"/>
      <c r="AO154" s="65"/>
      <c r="AP154" s="65"/>
      <c r="AQ154" s="65"/>
      <c r="AR154" s="65"/>
      <c r="AS154" s="65"/>
      <c r="AT154" s="65"/>
      <c r="AU154" s="65"/>
    </row>
    <row r="155" spans="3:47">
      <c r="C155" s="8"/>
      <c r="D155" s="8"/>
      <c r="AA155" s="65"/>
      <c r="AB155" s="65"/>
      <c r="AC155" s="65"/>
      <c r="AD155" s="65"/>
      <c r="AE155" s="65"/>
      <c r="AG155" s="93"/>
      <c r="AN155" s="65"/>
      <c r="AO155" s="65"/>
      <c r="AP155" s="65"/>
      <c r="AQ155" s="65"/>
      <c r="AR155" s="65"/>
      <c r="AS155" s="65"/>
      <c r="AT155" s="65"/>
      <c r="AU155" s="65"/>
    </row>
    <row r="156" spans="3:47">
      <c r="C156" s="8"/>
      <c r="D156" s="8"/>
      <c r="AA156" s="65"/>
      <c r="AB156" s="65"/>
      <c r="AC156" s="65"/>
      <c r="AD156" s="65"/>
      <c r="AE156" s="65"/>
      <c r="AG156" s="93"/>
      <c r="AN156" s="65"/>
      <c r="AO156" s="65"/>
      <c r="AP156" s="65"/>
      <c r="AQ156" s="65"/>
      <c r="AR156" s="65"/>
      <c r="AS156" s="65"/>
      <c r="AT156" s="65"/>
      <c r="AU156" s="65"/>
    </row>
    <row r="157" spans="3:47">
      <c r="C157" s="8"/>
      <c r="D157" s="8"/>
      <c r="AA157" s="65"/>
      <c r="AB157" s="65"/>
      <c r="AC157" s="65"/>
      <c r="AD157" s="65"/>
      <c r="AE157" s="65"/>
      <c r="AG157" s="93"/>
      <c r="AN157" s="65"/>
      <c r="AO157" s="65"/>
      <c r="AP157" s="65"/>
      <c r="AQ157" s="65"/>
      <c r="AR157" s="65"/>
      <c r="AS157" s="65"/>
      <c r="AT157" s="65"/>
      <c r="AU157" s="65"/>
    </row>
    <row r="158" spans="3:47">
      <c r="C158" s="8"/>
      <c r="D158" s="8"/>
      <c r="AA158" s="65"/>
      <c r="AB158" s="65"/>
      <c r="AC158" s="65"/>
      <c r="AD158" s="65"/>
      <c r="AE158" s="65"/>
      <c r="AG158" s="93"/>
      <c r="AN158" s="65"/>
      <c r="AO158" s="65"/>
      <c r="AP158" s="65"/>
      <c r="AQ158" s="65"/>
      <c r="AR158" s="65"/>
      <c r="AS158" s="65"/>
      <c r="AT158" s="65"/>
      <c r="AU158" s="65"/>
    </row>
    <row r="159" spans="3:47">
      <c r="C159" s="8"/>
      <c r="D159" s="8"/>
      <c r="AA159" s="65"/>
      <c r="AB159" s="65"/>
      <c r="AC159" s="65"/>
      <c r="AD159" s="65"/>
      <c r="AE159" s="65"/>
      <c r="AG159" s="93"/>
      <c r="AN159" s="65"/>
      <c r="AO159" s="65"/>
      <c r="AP159" s="65"/>
      <c r="AQ159" s="65"/>
      <c r="AR159" s="65"/>
      <c r="AS159" s="65"/>
      <c r="AT159" s="65"/>
      <c r="AU159" s="65"/>
    </row>
    <row r="160" spans="3:47">
      <c r="C160" s="8"/>
      <c r="D160" s="8"/>
      <c r="AA160" s="65"/>
      <c r="AB160" s="65"/>
      <c r="AC160" s="65"/>
      <c r="AD160" s="65"/>
      <c r="AE160" s="65"/>
      <c r="AG160" s="93"/>
      <c r="AN160" s="65"/>
      <c r="AO160" s="65"/>
      <c r="AP160" s="65"/>
      <c r="AQ160" s="65"/>
      <c r="AR160" s="65"/>
      <c r="AS160" s="65"/>
      <c r="AT160" s="65"/>
      <c r="AU160" s="65"/>
    </row>
    <row r="161" spans="3:48">
      <c r="C161" s="8"/>
      <c r="D161" s="8"/>
      <c r="AA161" s="65"/>
      <c r="AB161" s="65"/>
      <c r="AC161" s="65"/>
      <c r="AD161" s="65"/>
      <c r="AE161" s="65"/>
      <c r="AG161" s="93"/>
      <c r="AN161" s="65"/>
      <c r="AO161" s="65"/>
      <c r="AP161" s="65"/>
      <c r="AQ161" s="65"/>
      <c r="AR161" s="65"/>
      <c r="AS161" s="65"/>
      <c r="AT161" s="65"/>
      <c r="AU161" s="65"/>
    </row>
    <row r="162" spans="3:48">
      <c r="C162" s="8"/>
      <c r="D162" s="8"/>
      <c r="AA162" s="65"/>
      <c r="AB162" s="65"/>
      <c r="AC162" s="65"/>
      <c r="AD162" s="65"/>
      <c r="AE162" s="65"/>
      <c r="AG162" s="93"/>
      <c r="AN162" s="65"/>
      <c r="AO162" s="65"/>
      <c r="AP162" s="65"/>
      <c r="AQ162" s="65"/>
      <c r="AR162" s="65"/>
      <c r="AS162" s="65"/>
      <c r="AT162" s="65"/>
      <c r="AU162" s="65"/>
    </row>
    <row r="163" spans="3:48">
      <c r="C163" s="8"/>
      <c r="D163" s="8"/>
      <c r="AA163" s="65"/>
      <c r="AB163" s="65"/>
      <c r="AC163" s="65"/>
      <c r="AD163" s="65"/>
      <c r="AE163" s="65"/>
      <c r="AG163" s="93"/>
      <c r="AN163" s="65"/>
      <c r="AO163" s="65"/>
      <c r="AP163" s="65"/>
      <c r="AQ163" s="65"/>
      <c r="AR163" s="65"/>
      <c r="AS163" s="65"/>
      <c r="AT163" s="65"/>
      <c r="AU163" s="65"/>
    </row>
    <row r="164" spans="3:48">
      <c r="C164" s="8"/>
      <c r="D164" s="8"/>
      <c r="AA164" s="65"/>
      <c r="AB164" s="65"/>
      <c r="AC164" s="65"/>
      <c r="AD164" s="65"/>
      <c r="AE164" s="65"/>
      <c r="AG164" s="93"/>
      <c r="AN164" s="65"/>
      <c r="AO164" s="65"/>
      <c r="AP164" s="65"/>
      <c r="AQ164" s="65"/>
      <c r="AR164" s="65"/>
      <c r="AS164" s="65"/>
      <c r="AT164" s="65"/>
      <c r="AU164" s="65"/>
    </row>
    <row r="165" spans="3:48">
      <c r="C165" s="8"/>
      <c r="D165" s="8"/>
      <c r="AA165" s="65"/>
      <c r="AB165" s="65"/>
      <c r="AC165" s="65"/>
      <c r="AD165" s="65"/>
      <c r="AE165" s="65"/>
      <c r="AG165" s="93"/>
      <c r="AN165" s="65"/>
      <c r="AO165" s="65"/>
      <c r="AP165" s="65"/>
      <c r="AQ165" s="65"/>
      <c r="AR165" s="65"/>
      <c r="AS165" s="65"/>
      <c r="AT165" s="65"/>
      <c r="AU165" s="65"/>
      <c r="AV165" s="65"/>
    </row>
    <row r="166" spans="3:48">
      <c r="C166" s="8"/>
      <c r="D166" s="8"/>
      <c r="AA166" s="65"/>
      <c r="AB166" s="65"/>
      <c r="AC166" s="65"/>
      <c r="AD166" s="65"/>
      <c r="AE166" s="65"/>
      <c r="AG166" s="93"/>
      <c r="AN166" s="65"/>
      <c r="AO166" s="65"/>
      <c r="AP166" s="65"/>
      <c r="AQ166" s="65"/>
      <c r="AR166" s="65"/>
      <c r="AS166" s="65"/>
      <c r="AT166" s="65"/>
      <c r="AU166" s="65"/>
    </row>
    <row r="167" spans="3:48">
      <c r="C167" s="8"/>
      <c r="D167" s="8"/>
      <c r="AA167" s="65"/>
      <c r="AB167" s="65"/>
      <c r="AC167" s="65"/>
      <c r="AD167" s="65"/>
      <c r="AE167" s="65"/>
      <c r="AG167" s="93"/>
      <c r="AN167" s="65"/>
      <c r="AO167" s="65"/>
      <c r="AP167" s="65"/>
      <c r="AQ167" s="65"/>
      <c r="AR167" s="65"/>
      <c r="AS167" s="65"/>
      <c r="AT167" s="65"/>
      <c r="AU167" s="65"/>
    </row>
    <row r="168" spans="3:48">
      <c r="C168" s="8"/>
      <c r="D168" s="8"/>
      <c r="AA168" s="65"/>
      <c r="AB168" s="65"/>
      <c r="AC168" s="65"/>
      <c r="AD168" s="65"/>
      <c r="AE168" s="65"/>
      <c r="AG168" s="93"/>
      <c r="AN168" s="65"/>
      <c r="AO168" s="65"/>
      <c r="AP168" s="65"/>
      <c r="AQ168" s="65"/>
      <c r="AR168" s="65"/>
      <c r="AS168" s="65"/>
      <c r="AT168" s="65"/>
      <c r="AU168" s="65"/>
      <c r="AV168" s="65"/>
    </row>
    <row r="169" spans="3:48">
      <c r="C169" s="8"/>
      <c r="D169" s="8"/>
      <c r="AA169" s="65"/>
      <c r="AB169" s="65"/>
      <c r="AC169" s="65"/>
      <c r="AD169" s="65"/>
      <c r="AE169" s="65"/>
      <c r="AG169" s="93"/>
      <c r="AN169" s="65"/>
      <c r="AO169" s="65"/>
      <c r="AP169" s="65"/>
      <c r="AQ169" s="65"/>
      <c r="AR169" s="65"/>
      <c r="AS169" s="65"/>
      <c r="AT169" s="65"/>
      <c r="AU169" s="65"/>
    </row>
    <row r="170" spans="3:48">
      <c r="C170" s="8"/>
      <c r="D170" s="8"/>
      <c r="AA170" s="65"/>
      <c r="AB170" s="65"/>
      <c r="AC170" s="65"/>
      <c r="AD170" s="65"/>
      <c r="AE170" s="65"/>
      <c r="AG170" s="93"/>
      <c r="AN170" s="65"/>
      <c r="AO170" s="65"/>
      <c r="AP170" s="65"/>
      <c r="AQ170" s="65"/>
      <c r="AR170" s="65"/>
      <c r="AS170" s="65"/>
      <c r="AT170" s="65"/>
      <c r="AU170" s="65"/>
      <c r="AV170" s="65"/>
    </row>
    <row r="171" spans="3:48">
      <c r="C171" s="8"/>
      <c r="D171" s="8"/>
      <c r="AA171" s="65"/>
      <c r="AB171" s="65"/>
      <c r="AC171" s="65"/>
      <c r="AD171" s="65"/>
      <c r="AE171" s="65"/>
      <c r="AG171" s="93"/>
      <c r="AN171" s="65"/>
      <c r="AO171" s="65"/>
      <c r="AP171" s="65"/>
      <c r="AQ171" s="65"/>
      <c r="AR171" s="65"/>
      <c r="AS171" s="65"/>
      <c r="AT171" s="65"/>
      <c r="AU171" s="65"/>
    </row>
    <row r="172" spans="3:48">
      <c r="C172" s="8"/>
      <c r="D172" s="8"/>
      <c r="AA172" s="65"/>
      <c r="AB172" s="65"/>
      <c r="AC172" s="65"/>
      <c r="AD172" s="65"/>
      <c r="AE172" s="65"/>
      <c r="AG172" s="93"/>
      <c r="AN172" s="65"/>
      <c r="AO172" s="65"/>
      <c r="AP172" s="65"/>
      <c r="AQ172" s="65"/>
      <c r="AR172" s="65"/>
      <c r="AS172" s="65"/>
      <c r="AT172" s="65"/>
      <c r="AU172" s="65"/>
    </row>
    <row r="173" spans="3:48">
      <c r="C173" s="8"/>
      <c r="D173" s="8"/>
      <c r="AA173" s="65"/>
      <c r="AB173" s="65"/>
      <c r="AC173" s="65"/>
      <c r="AD173" s="65"/>
      <c r="AE173" s="65"/>
      <c r="AG173" s="93"/>
      <c r="AN173" s="65"/>
      <c r="AO173" s="65"/>
      <c r="AP173" s="65"/>
      <c r="AQ173" s="65"/>
      <c r="AR173" s="65"/>
      <c r="AS173" s="65"/>
      <c r="AT173" s="65"/>
      <c r="AU173" s="65"/>
    </row>
    <row r="174" spans="3:48">
      <c r="C174" s="8"/>
      <c r="D174" s="8"/>
      <c r="AA174" s="65"/>
      <c r="AB174" s="65"/>
      <c r="AC174" s="65"/>
      <c r="AD174" s="65"/>
      <c r="AE174" s="65"/>
      <c r="AG174" s="93"/>
      <c r="AN174" s="65"/>
      <c r="AO174" s="65"/>
      <c r="AP174" s="65"/>
      <c r="AQ174" s="65"/>
      <c r="AR174" s="65"/>
      <c r="AS174" s="65"/>
      <c r="AT174" s="65"/>
      <c r="AU174" s="65"/>
    </row>
    <row r="175" spans="3:48">
      <c r="C175" s="8"/>
      <c r="D175" s="8"/>
      <c r="AA175" s="65"/>
      <c r="AB175" s="65"/>
      <c r="AC175" s="65"/>
      <c r="AD175" s="65"/>
      <c r="AE175" s="65"/>
      <c r="AG175" s="93"/>
      <c r="AN175" s="65"/>
      <c r="AO175" s="65"/>
      <c r="AP175" s="65"/>
      <c r="AQ175" s="65"/>
      <c r="AR175" s="65"/>
      <c r="AS175" s="65"/>
      <c r="AT175" s="65"/>
      <c r="AU175" s="65"/>
    </row>
    <row r="176" spans="3:48">
      <c r="C176" s="8"/>
      <c r="D176" s="8"/>
      <c r="AA176" s="65"/>
      <c r="AB176" s="65"/>
      <c r="AC176" s="65"/>
      <c r="AD176" s="65"/>
      <c r="AE176" s="65"/>
      <c r="AG176" s="93"/>
      <c r="AN176" s="65"/>
      <c r="AO176" s="65"/>
      <c r="AP176" s="65"/>
      <c r="AQ176" s="65"/>
      <c r="AR176" s="65"/>
      <c r="AS176" s="65"/>
      <c r="AT176" s="65"/>
      <c r="AU176" s="65"/>
    </row>
    <row r="177" spans="3:48">
      <c r="C177" s="8"/>
      <c r="D177" s="8"/>
      <c r="AA177" s="65"/>
      <c r="AB177" s="65"/>
      <c r="AC177" s="65"/>
      <c r="AD177" s="65"/>
      <c r="AE177" s="65"/>
      <c r="AG177" s="93"/>
      <c r="AN177" s="65"/>
      <c r="AO177" s="65"/>
      <c r="AP177" s="65"/>
      <c r="AQ177" s="65"/>
      <c r="AR177" s="65"/>
      <c r="AS177" s="65"/>
      <c r="AT177" s="65"/>
      <c r="AU177" s="65"/>
    </row>
    <row r="178" spans="3:48">
      <c r="C178" s="8"/>
      <c r="D178" s="8"/>
      <c r="AA178" s="65"/>
      <c r="AB178" s="65"/>
      <c r="AC178" s="65"/>
      <c r="AD178" s="65"/>
      <c r="AE178" s="65"/>
      <c r="AG178" s="93"/>
      <c r="AN178" s="65"/>
      <c r="AO178" s="65"/>
      <c r="AP178" s="65"/>
      <c r="AQ178" s="65"/>
      <c r="AR178" s="65"/>
      <c r="AS178" s="65"/>
      <c r="AT178" s="65"/>
      <c r="AU178" s="65"/>
    </row>
    <row r="179" spans="3:48">
      <c r="C179" s="8"/>
      <c r="D179" s="8"/>
      <c r="AA179" s="65"/>
      <c r="AB179" s="65"/>
      <c r="AC179" s="65"/>
      <c r="AD179" s="65"/>
      <c r="AE179" s="65"/>
      <c r="AG179" s="93"/>
      <c r="AN179" s="65"/>
      <c r="AO179" s="65"/>
      <c r="AP179" s="65"/>
      <c r="AQ179" s="65"/>
      <c r="AR179" s="65"/>
      <c r="AS179" s="65"/>
      <c r="AT179" s="65"/>
      <c r="AU179" s="65"/>
      <c r="AV179" s="65"/>
    </row>
    <row r="180" spans="3:48">
      <c r="C180" s="8"/>
      <c r="D180" s="8"/>
      <c r="AA180" s="65"/>
      <c r="AB180" s="65"/>
      <c r="AC180" s="65"/>
      <c r="AD180" s="65"/>
      <c r="AE180" s="65"/>
      <c r="AG180" s="93"/>
      <c r="AN180" s="65"/>
      <c r="AO180" s="65"/>
      <c r="AP180" s="65"/>
      <c r="AQ180" s="65"/>
      <c r="AR180" s="65"/>
      <c r="AS180" s="65"/>
      <c r="AT180" s="65"/>
      <c r="AU180" s="65"/>
    </row>
    <row r="181" spans="3:48">
      <c r="C181" s="8"/>
      <c r="D181" s="8"/>
      <c r="AA181" s="65"/>
      <c r="AB181" s="65"/>
      <c r="AC181" s="65"/>
      <c r="AD181" s="65"/>
      <c r="AE181" s="65"/>
      <c r="AG181" s="93"/>
      <c r="AN181" s="65"/>
      <c r="AO181" s="65"/>
      <c r="AP181" s="65"/>
      <c r="AQ181" s="65"/>
      <c r="AR181" s="65"/>
      <c r="AS181" s="65"/>
      <c r="AT181" s="65"/>
      <c r="AU181" s="65"/>
    </row>
    <row r="182" spans="3:48">
      <c r="C182" s="8"/>
      <c r="D182" s="8"/>
      <c r="AA182" s="65"/>
      <c r="AB182" s="65"/>
      <c r="AC182" s="65"/>
      <c r="AD182" s="65"/>
      <c r="AE182" s="65"/>
      <c r="AG182" s="93"/>
      <c r="AN182" s="65"/>
      <c r="AO182" s="65"/>
      <c r="AP182" s="65"/>
      <c r="AQ182" s="65"/>
      <c r="AR182" s="65"/>
      <c r="AS182" s="65"/>
      <c r="AT182" s="65"/>
      <c r="AU182" s="65"/>
    </row>
    <row r="183" spans="3:48">
      <c r="C183" s="8"/>
      <c r="D183" s="8"/>
      <c r="AA183" s="65"/>
      <c r="AB183" s="65"/>
      <c r="AC183" s="65"/>
      <c r="AD183" s="65"/>
      <c r="AE183" s="65"/>
      <c r="AG183" s="93"/>
      <c r="AN183" s="65"/>
      <c r="AO183" s="65"/>
      <c r="AP183" s="65"/>
      <c r="AQ183" s="65"/>
      <c r="AR183" s="65"/>
      <c r="AS183" s="65"/>
      <c r="AT183" s="65"/>
      <c r="AU183" s="65"/>
    </row>
    <row r="184" spans="3:48">
      <c r="C184" s="8"/>
      <c r="D184" s="8"/>
      <c r="AA184" s="65"/>
      <c r="AB184" s="65"/>
      <c r="AC184" s="65"/>
      <c r="AD184" s="65"/>
      <c r="AE184" s="65"/>
      <c r="AG184" s="93"/>
      <c r="AN184" s="65"/>
      <c r="AO184" s="65"/>
      <c r="AP184" s="65"/>
      <c r="AQ184" s="65"/>
      <c r="AR184" s="65"/>
      <c r="AS184" s="65"/>
      <c r="AT184" s="65"/>
      <c r="AU184" s="65"/>
    </row>
    <row r="185" spans="3:48">
      <c r="C185" s="8"/>
      <c r="D185" s="8"/>
      <c r="AA185" s="65"/>
      <c r="AB185" s="65"/>
      <c r="AC185" s="65"/>
      <c r="AD185" s="65"/>
      <c r="AE185" s="65"/>
      <c r="AG185" s="93"/>
      <c r="AN185" s="65"/>
      <c r="AO185" s="65"/>
      <c r="AP185" s="65"/>
      <c r="AQ185" s="65"/>
      <c r="AR185" s="65"/>
      <c r="AS185" s="65"/>
      <c r="AT185" s="65"/>
      <c r="AU185" s="65"/>
    </row>
    <row r="186" spans="3:48">
      <c r="C186" s="8"/>
      <c r="D186" s="8"/>
      <c r="AA186" s="65"/>
      <c r="AB186" s="65"/>
      <c r="AC186" s="65"/>
      <c r="AD186" s="65"/>
      <c r="AE186" s="65"/>
      <c r="AG186" s="93"/>
      <c r="AN186" s="65"/>
      <c r="AO186" s="65"/>
      <c r="AP186" s="65"/>
      <c r="AQ186" s="65"/>
      <c r="AR186" s="65"/>
      <c r="AS186" s="65"/>
      <c r="AT186" s="65"/>
      <c r="AU186" s="65"/>
      <c r="AV186" s="65"/>
    </row>
    <row r="187" spans="3:48">
      <c r="C187" s="8"/>
      <c r="D187" s="8"/>
      <c r="AA187" s="65"/>
      <c r="AB187" s="65"/>
      <c r="AC187" s="65"/>
      <c r="AD187" s="65"/>
      <c r="AE187" s="65"/>
      <c r="AG187" s="93"/>
      <c r="AN187" s="65"/>
      <c r="AO187" s="65"/>
      <c r="AP187" s="65"/>
      <c r="AQ187" s="65"/>
      <c r="AR187" s="65"/>
      <c r="AS187" s="65"/>
      <c r="AT187" s="65"/>
      <c r="AU187" s="65"/>
    </row>
    <row r="188" spans="3:48">
      <c r="C188" s="8"/>
      <c r="D188" s="8"/>
      <c r="AA188" s="65"/>
      <c r="AB188" s="65"/>
      <c r="AC188" s="65"/>
      <c r="AD188" s="65"/>
      <c r="AE188" s="65"/>
      <c r="AG188" s="93"/>
      <c r="AN188" s="65"/>
      <c r="AO188" s="65"/>
      <c r="AP188" s="65"/>
      <c r="AQ188" s="65"/>
      <c r="AR188" s="65"/>
      <c r="AS188" s="65"/>
      <c r="AT188" s="65"/>
      <c r="AU188" s="65"/>
    </row>
    <row r="189" spans="3:48">
      <c r="C189" s="8"/>
      <c r="D189" s="8"/>
      <c r="AA189" s="65"/>
      <c r="AB189" s="65"/>
      <c r="AC189" s="65"/>
      <c r="AD189" s="65"/>
      <c r="AE189" s="65"/>
      <c r="AG189" s="93"/>
      <c r="AN189" s="65"/>
      <c r="AO189" s="65"/>
      <c r="AP189" s="65"/>
      <c r="AQ189" s="65"/>
      <c r="AR189" s="65"/>
      <c r="AS189" s="65"/>
      <c r="AT189" s="65"/>
      <c r="AU189" s="65"/>
      <c r="AV189" s="65"/>
    </row>
    <row r="190" spans="3:48">
      <c r="C190" s="8"/>
      <c r="D190" s="8"/>
      <c r="AA190" s="65"/>
      <c r="AB190" s="65"/>
      <c r="AC190" s="65"/>
      <c r="AD190" s="65"/>
      <c r="AE190" s="65"/>
      <c r="AG190" s="93"/>
      <c r="AN190" s="65"/>
      <c r="AO190" s="65"/>
      <c r="AP190" s="65"/>
      <c r="AQ190" s="65"/>
      <c r="AR190" s="65"/>
      <c r="AS190" s="65"/>
      <c r="AT190" s="65"/>
      <c r="AU190" s="65"/>
    </row>
    <row r="191" spans="3:48">
      <c r="C191" s="8"/>
      <c r="D191" s="8"/>
      <c r="AA191" s="65"/>
      <c r="AB191" s="65"/>
      <c r="AC191" s="65"/>
      <c r="AD191" s="65"/>
      <c r="AE191" s="65"/>
      <c r="AG191" s="93"/>
      <c r="AN191" s="65"/>
      <c r="AO191" s="65"/>
      <c r="AP191" s="65"/>
      <c r="AQ191" s="65"/>
      <c r="AR191" s="65"/>
      <c r="AS191" s="65"/>
      <c r="AT191" s="65"/>
      <c r="AU191" s="65"/>
    </row>
    <row r="192" spans="3:48">
      <c r="C192" s="8"/>
      <c r="D192" s="8"/>
      <c r="AA192" s="65"/>
      <c r="AB192" s="65"/>
      <c r="AC192" s="65"/>
      <c r="AD192" s="65"/>
      <c r="AE192" s="65"/>
      <c r="AG192" s="93"/>
      <c r="AN192" s="65"/>
      <c r="AO192" s="65"/>
      <c r="AP192" s="65"/>
      <c r="AQ192" s="65"/>
      <c r="AR192" s="65"/>
      <c r="AS192" s="65"/>
      <c r="AT192" s="65"/>
      <c r="AU192" s="65"/>
    </row>
    <row r="193" spans="3:48">
      <c r="C193" s="8"/>
      <c r="D193" s="8"/>
      <c r="AA193" s="65"/>
      <c r="AB193" s="65"/>
      <c r="AC193" s="65"/>
      <c r="AD193" s="65"/>
      <c r="AE193" s="65"/>
      <c r="AG193" s="93"/>
      <c r="AN193" s="65"/>
      <c r="AO193" s="65"/>
      <c r="AP193" s="65"/>
      <c r="AQ193" s="65"/>
      <c r="AR193" s="65"/>
      <c r="AS193" s="65"/>
      <c r="AT193" s="65"/>
      <c r="AU193" s="65"/>
    </row>
    <row r="194" spans="3:48">
      <c r="C194" s="8"/>
      <c r="D194" s="8"/>
      <c r="AA194" s="65"/>
      <c r="AB194" s="65"/>
      <c r="AC194" s="65"/>
      <c r="AD194" s="65"/>
      <c r="AE194" s="65"/>
      <c r="AG194" s="93"/>
      <c r="AN194" s="65"/>
      <c r="AO194" s="65"/>
      <c r="AP194" s="65"/>
      <c r="AQ194" s="65"/>
      <c r="AR194" s="65"/>
      <c r="AS194" s="65"/>
      <c r="AT194" s="65"/>
      <c r="AU194" s="65"/>
    </row>
    <row r="195" spans="3:48">
      <c r="C195" s="8"/>
      <c r="D195" s="8"/>
      <c r="AA195" s="65"/>
      <c r="AB195" s="65"/>
      <c r="AC195" s="65"/>
      <c r="AD195" s="65"/>
      <c r="AE195" s="65"/>
      <c r="AG195" s="93"/>
      <c r="AN195" s="65"/>
      <c r="AO195" s="65"/>
      <c r="AP195" s="65"/>
      <c r="AQ195" s="65"/>
      <c r="AR195" s="65"/>
      <c r="AS195" s="65"/>
      <c r="AT195" s="65"/>
      <c r="AU195" s="65"/>
    </row>
    <row r="196" spans="3:48">
      <c r="C196" s="8"/>
      <c r="D196" s="8"/>
      <c r="AA196" s="65"/>
      <c r="AB196" s="65"/>
      <c r="AC196" s="65"/>
      <c r="AD196" s="65"/>
      <c r="AE196" s="65"/>
      <c r="AG196" s="93"/>
      <c r="AN196" s="65"/>
      <c r="AO196" s="65"/>
      <c r="AP196" s="65"/>
      <c r="AQ196" s="65"/>
      <c r="AR196" s="65"/>
      <c r="AS196" s="65"/>
      <c r="AT196" s="65"/>
      <c r="AU196" s="65"/>
    </row>
    <row r="197" spans="3:48">
      <c r="C197" s="8"/>
      <c r="D197" s="8"/>
      <c r="AA197" s="65"/>
      <c r="AB197" s="65"/>
      <c r="AC197" s="65"/>
      <c r="AD197" s="65"/>
      <c r="AE197" s="65"/>
      <c r="AG197" s="93"/>
      <c r="AN197" s="65"/>
      <c r="AO197" s="65"/>
      <c r="AP197" s="65"/>
      <c r="AQ197" s="65"/>
      <c r="AR197" s="65"/>
      <c r="AS197" s="65"/>
      <c r="AT197" s="65"/>
      <c r="AU197" s="65"/>
    </row>
    <row r="198" spans="3:48">
      <c r="C198" s="8"/>
      <c r="D198" s="8"/>
      <c r="AA198" s="65"/>
      <c r="AB198" s="65"/>
      <c r="AC198" s="65"/>
      <c r="AD198" s="65"/>
      <c r="AE198" s="65"/>
      <c r="AG198" s="93"/>
      <c r="AN198" s="65"/>
      <c r="AO198" s="65"/>
      <c r="AP198" s="65"/>
      <c r="AQ198" s="65"/>
      <c r="AR198" s="65"/>
      <c r="AS198" s="65"/>
      <c r="AT198" s="65"/>
      <c r="AU198" s="65"/>
    </row>
    <row r="199" spans="3:48">
      <c r="C199" s="8"/>
      <c r="D199" s="8"/>
      <c r="AA199" s="65"/>
      <c r="AB199" s="65"/>
      <c r="AC199" s="65"/>
      <c r="AD199" s="65"/>
      <c r="AE199" s="65"/>
      <c r="AG199" s="93"/>
      <c r="AN199" s="65"/>
      <c r="AO199" s="65"/>
      <c r="AP199" s="65"/>
      <c r="AQ199" s="65"/>
      <c r="AR199" s="65"/>
      <c r="AS199" s="65"/>
      <c r="AT199" s="65"/>
      <c r="AU199" s="65"/>
    </row>
    <row r="200" spans="3:48">
      <c r="C200" s="8"/>
      <c r="D200" s="8"/>
      <c r="AA200" s="65"/>
      <c r="AB200" s="65"/>
      <c r="AC200" s="65"/>
      <c r="AD200" s="65"/>
      <c r="AE200" s="65"/>
      <c r="AG200" s="93"/>
      <c r="AN200" s="65"/>
      <c r="AO200" s="65"/>
      <c r="AP200" s="65"/>
      <c r="AQ200" s="65"/>
      <c r="AR200" s="65"/>
      <c r="AS200" s="65"/>
      <c r="AT200" s="65"/>
      <c r="AU200" s="65"/>
    </row>
    <row r="201" spans="3:48">
      <c r="C201" s="8"/>
      <c r="D201" s="8"/>
      <c r="AA201" s="65"/>
      <c r="AB201" s="65"/>
      <c r="AC201" s="65"/>
      <c r="AD201" s="65"/>
      <c r="AE201" s="65"/>
      <c r="AG201" s="93"/>
      <c r="AN201" s="65"/>
      <c r="AO201" s="65"/>
      <c r="AP201" s="65"/>
      <c r="AQ201" s="65"/>
      <c r="AR201" s="65"/>
      <c r="AS201" s="65"/>
      <c r="AT201" s="65"/>
      <c r="AU201" s="65"/>
    </row>
    <row r="202" spans="3:48">
      <c r="C202" s="8"/>
      <c r="D202" s="8"/>
      <c r="AA202" s="65"/>
      <c r="AB202" s="65"/>
      <c r="AC202" s="65"/>
      <c r="AD202" s="65"/>
      <c r="AE202" s="65"/>
      <c r="AG202" s="93"/>
      <c r="AN202" s="65"/>
      <c r="AO202" s="65"/>
      <c r="AP202" s="65"/>
      <c r="AQ202" s="65"/>
      <c r="AR202" s="65"/>
      <c r="AS202" s="65"/>
      <c r="AT202" s="65"/>
      <c r="AU202" s="65"/>
    </row>
    <row r="203" spans="3:48">
      <c r="C203" s="8"/>
      <c r="D203" s="8"/>
      <c r="AA203" s="65"/>
      <c r="AB203" s="65"/>
      <c r="AC203" s="65"/>
      <c r="AD203" s="65"/>
      <c r="AE203" s="65"/>
      <c r="AG203" s="93"/>
      <c r="AN203" s="65"/>
      <c r="AO203" s="65"/>
      <c r="AP203" s="65"/>
      <c r="AQ203" s="65"/>
      <c r="AR203" s="65"/>
      <c r="AS203" s="65"/>
      <c r="AT203" s="65"/>
      <c r="AU203" s="65"/>
      <c r="AV203" s="65"/>
    </row>
    <row r="204" spans="3:48">
      <c r="C204" s="8"/>
      <c r="D204" s="8"/>
      <c r="AA204" s="65"/>
      <c r="AB204" s="65"/>
      <c r="AC204" s="65"/>
      <c r="AD204" s="65"/>
      <c r="AE204" s="65"/>
      <c r="AG204" s="93"/>
      <c r="AN204" s="65"/>
      <c r="AO204" s="65"/>
      <c r="AP204" s="65"/>
      <c r="AQ204" s="65"/>
      <c r="AR204" s="65"/>
      <c r="AS204" s="65"/>
      <c r="AT204" s="65"/>
      <c r="AU204" s="65"/>
      <c r="AV204" s="65"/>
    </row>
    <row r="205" spans="3:48">
      <c r="C205" s="8"/>
      <c r="D205" s="8"/>
      <c r="AA205" s="65"/>
      <c r="AB205" s="65"/>
      <c r="AC205" s="65"/>
      <c r="AD205" s="65"/>
      <c r="AE205" s="65"/>
      <c r="AG205" s="93"/>
      <c r="AN205" s="65"/>
      <c r="AO205" s="65"/>
      <c r="AP205" s="65"/>
      <c r="AQ205" s="65"/>
      <c r="AR205" s="65"/>
      <c r="AS205" s="65"/>
      <c r="AT205" s="65"/>
      <c r="AU205" s="65"/>
      <c r="AV205" s="65"/>
    </row>
    <row r="206" spans="3:48">
      <c r="C206" s="8"/>
      <c r="D206" s="8"/>
      <c r="AA206" s="65"/>
      <c r="AB206" s="65"/>
      <c r="AC206" s="65"/>
      <c r="AD206" s="65"/>
      <c r="AE206" s="65"/>
      <c r="AG206" s="93"/>
      <c r="AN206" s="65"/>
      <c r="AO206" s="65"/>
      <c r="AP206" s="65"/>
      <c r="AQ206" s="65"/>
      <c r="AR206" s="65"/>
      <c r="AS206" s="65"/>
      <c r="AT206" s="65"/>
      <c r="AU206" s="65"/>
    </row>
    <row r="207" spans="3:48">
      <c r="C207" s="8"/>
      <c r="D207" s="8"/>
      <c r="AA207" s="65"/>
      <c r="AB207" s="65"/>
      <c r="AC207" s="65"/>
      <c r="AD207" s="65"/>
      <c r="AE207" s="65"/>
      <c r="AG207" s="93"/>
      <c r="AN207" s="65"/>
      <c r="AO207" s="65"/>
      <c r="AP207" s="65"/>
      <c r="AQ207" s="65"/>
      <c r="AR207" s="65"/>
      <c r="AS207" s="65"/>
      <c r="AT207" s="65"/>
      <c r="AU207" s="65"/>
    </row>
    <row r="208" spans="3:48">
      <c r="C208" s="8"/>
      <c r="D208" s="8"/>
      <c r="AA208" s="65"/>
      <c r="AB208" s="65"/>
      <c r="AC208" s="65"/>
      <c r="AD208" s="65"/>
      <c r="AE208" s="65"/>
      <c r="AG208" s="93"/>
      <c r="AN208" s="65"/>
      <c r="AO208" s="65"/>
      <c r="AP208" s="65"/>
      <c r="AQ208" s="65"/>
      <c r="AR208" s="65"/>
      <c r="AS208" s="65"/>
      <c r="AT208" s="65"/>
      <c r="AU208" s="65"/>
    </row>
    <row r="209" spans="3:47">
      <c r="C209" s="8"/>
      <c r="D209" s="8"/>
      <c r="AA209" s="65"/>
      <c r="AB209" s="65"/>
      <c r="AC209" s="65"/>
      <c r="AD209" s="65"/>
      <c r="AE209" s="65"/>
      <c r="AG209" s="93"/>
      <c r="AN209" s="65"/>
      <c r="AO209" s="65"/>
      <c r="AP209" s="65"/>
      <c r="AQ209" s="65"/>
      <c r="AR209" s="65"/>
      <c r="AS209" s="65"/>
      <c r="AT209" s="65"/>
      <c r="AU209" s="65"/>
    </row>
    <row r="210" spans="3:47">
      <c r="C210" s="8"/>
      <c r="D210" s="8"/>
      <c r="AA210" s="65"/>
      <c r="AB210" s="65"/>
      <c r="AC210" s="65"/>
      <c r="AD210" s="65"/>
      <c r="AE210" s="65"/>
      <c r="AG210" s="93"/>
      <c r="AN210" s="65"/>
      <c r="AO210" s="65"/>
      <c r="AP210" s="65"/>
      <c r="AQ210" s="65"/>
      <c r="AR210" s="65"/>
      <c r="AS210" s="65"/>
      <c r="AT210" s="65"/>
      <c r="AU210" s="65"/>
    </row>
    <row r="211" spans="3:47">
      <c r="C211" s="8"/>
      <c r="D211" s="8"/>
      <c r="AA211" s="65"/>
      <c r="AB211" s="65"/>
      <c r="AC211" s="65"/>
      <c r="AD211" s="65"/>
      <c r="AE211" s="65"/>
      <c r="AG211" s="93"/>
      <c r="AN211" s="65"/>
      <c r="AO211" s="65"/>
      <c r="AP211" s="65"/>
      <c r="AQ211" s="65"/>
      <c r="AR211" s="65"/>
      <c r="AS211" s="65"/>
      <c r="AT211" s="65"/>
      <c r="AU211" s="65"/>
    </row>
    <row r="212" spans="3:47">
      <c r="C212" s="8"/>
      <c r="D212" s="8"/>
      <c r="AA212" s="65"/>
      <c r="AB212" s="65"/>
      <c r="AC212" s="65"/>
      <c r="AD212" s="65"/>
      <c r="AE212" s="65"/>
      <c r="AG212" s="93"/>
      <c r="AN212" s="65"/>
      <c r="AO212" s="65"/>
      <c r="AP212" s="65"/>
      <c r="AQ212" s="65"/>
      <c r="AR212" s="65"/>
      <c r="AS212" s="65"/>
      <c r="AT212" s="65"/>
      <c r="AU212" s="65"/>
    </row>
    <row r="213" spans="3:47">
      <c r="C213" s="8"/>
      <c r="D213" s="8"/>
      <c r="AA213" s="65"/>
      <c r="AB213" s="65"/>
      <c r="AC213" s="65"/>
      <c r="AD213" s="65"/>
      <c r="AE213" s="65"/>
      <c r="AG213" s="93"/>
      <c r="AN213" s="65"/>
      <c r="AO213" s="65"/>
      <c r="AP213" s="65"/>
      <c r="AQ213" s="65"/>
      <c r="AR213" s="65"/>
      <c r="AS213" s="65"/>
      <c r="AT213" s="65"/>
      <c r="AU213" s="65"/>
    </row>
    <row r="214" spans="3:47">
      <c r="C214" s="8"/>
      <c r="D214" s="8"/>
      <c r="AA214" s="65"/>
      <c r="AB214" s="65"/>
      <c r="AC214" s="65"/>
      <c r="AD214" s="65"/>
      <c r="AE214" s="65"/>
      <c r="AG214" s="93"/>
      <c r="AN214" s="65"/>
      <c r="AO214" s="65"/>
      <c r="AP214" s="65"/>
      <c r="AQ214" s="65"/>
      <c r="AR214" s="65"/>
      <c r="AS214" s="65"/>
      <c r="AT214" s="65"/>
      <c r="AU214" s="65"/>
    </row>
    <row r="215" spans="3:47">
      <c r="C215" s="8"/>
      <c r="D215" s="8"/>
      <c r="AA215" s="65"/>
      <c r="AB215" s="65"/>
      <c r="AC215" s="65"/>
      <c r="AD215" s="65"/>
      <c r="AE215" s="65"/>
      <c r="AG215" s="93"/>
      <c r="AN215" s="65"/>
      <c r="AO215" s="65"/>
      <c r="AP215" s="65"/>
      <c r="AQ215" s="65"/>
      <c r="AR215" s="65"/>
      <c r="AS215" s="65"/>
      <c r="AT215" s="65"/>
      <c r="AU215" s="65"/>
    </row>
    <row r="216" spans="3:47">
      <c r="C216" s="8"/>
      <c r="D216" s="8"/>
      <c r="AA216" s="65"/>
      <c r="AB216" s="65"/>
      <c r="AC216" s="65"/>
      <c r="AD216" s="65"/>
      <c r="AE216" s="65"/>
      <c r="AG216" s="93"/>
      <c r="AN216" s="65"/>
      <c r="AO216" s="65"/>
      <c r="AP216" s="65"/>
      <c r="AQ216" s="65"/>
      <c r="AR216" s="65"/>
      <c r="AS216" s="65"/>
      <c r="AT216" s="65"/>
      <c r="AU216" s="65"/>
    </row>
    <row r="217" spans="3:47">
      <c r="C217" s="8"/>
      <c r="D217" s="8"/>
      <c r="AA217" s="65"/>
      <c r="AB217" s="65"/>
      <c r="AC217" s="65"/>
      <c r="AD217" s="65"/>
      <c r="AE217" s="65"/>
      <c r="AG217" s="93"/>
      <c r="AN217" s="65"/>
      <c r="AO217" s="65"/>
      <c r="AP217" s="65"/>
      <c r="AQ217" s="65"/>
      <c r="AR217" s="65"/>
      <c r="AS217" s="65"/>
      <c r="AT217" s="65"/>
      <c r="AU217" s="65"/>
    </row>
    <row r="218" spans="3:47">
      <c r="C218" s="8"/>
      <c r="D218" s="8"/>
      <c r="AA218" s="65"/>
      <c r="AB218" s="65"/>
      <c r="AC218" s="65"/>
      <c r="AD218" s="65"/>
      <c r="AE218" s="65"/>
      <c r="AG218" s="93"/>
      <c r="AN218" s="65"/>
      <c r="AO218" s="65"/>
      <c r="AP218" s="65"/>
      <c r="AQ218" s="65"/>
      <c r="AR218" s="65"/>
      <c r="AS218" s="65"/>
      <c r="AT218" s="65"/>
      <c r="AU218" s="65"/>
    </row>
    <row r="219" spans="3:47">
      <c r="C219" s="8"/>
      <c r="D219" s="8"/>
      <c r="AA219" s="65"/>
      <c r="AB219" s="65"/>
      <c r="AC219" s="65"/>
      <c r="AD219" s="65"/>
      <c r="AE219" s="65"/>
      <c r="AG219" s="93"/>
      <c r="AN219" s="65"/>
      <c r="AO219" s="65"/>
      <c r="AP219" s="65"/>
      <c r="AQ219" s="65"/>
      <c r="AR219" s="65"/>
      <c r="AS219" s="65"/>
      <c r="AT219" s="65"/>
      <c r="AU219" s="65"/>
    </row>
    <row r="220" spans="3:47">
      <c r="C220" s="8"/>
      <c r="D220" s="8"/>
      <c r="AA220" s="65"/>
      <c r="AB220" s="65"/>
      <c r="AC220" s="65"/>
      <c r="AD220" s="65"/>
      <c r="AE220" s="65"/>
      <c r="AG220" s="93"/>
      <c r="AN220" s="65"/>
      <c r="AO220" s="65"/>
      <c r="AP220" s="65"/>
      <c r="AQ220" s="65"/>
      <c r="AR220" s="65"/>
      <c r="AS220" s="65"/>
      <c r="AT220" s="65"/>
      <c r="AU220" s="65"/>
    </row>
    <row r="221" spans="3:47">
      <c r="C221" s="8"/>
      <c r="D221" s="8"/>
      <c r="AA221" s="65"/>
      <c r="AB221" s="65"/>
      <c r="AC221" s="65"/>
      <c r="AD221" s="65"/>
      <c r="AE221" s="65"/>
      <c r="AG221" s="93"/>
      <c r="AN221" s="65"/>
      <c r="AO221" s="65"/>
      <c r="AP221" s="65"/>
      <c r="AQ221" s="65"/>
      <c r="AR221" s="65"/>
      <c r="AS221" s="65"/>
      <c r="AT221" s="65"/>
      <c r="AU221" s="65"/>
    </row>
    <row r="222" spans="3:47">
      <c r="C222" s="8"/>
      <c r="D222" s="8"/>
      <c r="AA222" s="65"/>
      <c r="AB222" s="65"/>
      <c r="AC222" s="65"/>
      <c r="AD222" s="65"/>
      <c r="AE222" s="65"/>
      <c r="AG222" s="93"/>
      <c r="AN222" s="65"/>
      <c r="AO222" s="65"/>
      <c r="AP222" s="65"/>
      <c r="AQ222" s="65"/>
      <c r="AR222" s="65"/>
      <c r="AS222" s="65"/>
      <c r="AT222" s="65"/>
      <c r="AU222" s="65"/>
    </row>
    <row r="223" spans="3:47">
      <c r="C223" s="8"/>
      <c r="D223" s="8"/>
      <c r="AA223" s="65"/>
      <c r="AB223" s="65"/>
      <c r="AC223" s="65"/>
      <c r="AD223" s="65"/>
      <c r="AE223" s="65"/>
      <c r="AG223" s="93"/>
      <c r="AN223" s="65"/>
      <c r="AO223" s="65"/>
      <c r="AP223" s="65"/>
      <c r="AQ223" s="65"/>
      <c r="AR223" s="65"/>
      <c r="AS223" s="65"/>
      <c r="AT223" s="65"/>
      <c r="AU223" s="65"/>
    </row>
    <row r="224" spans="3:47">
      <c r="C224" s="8"/>
      <c r="D224" s="8"/>
      <c r="AA224" s="65"/>
      <c r="AB224" s="65"/>
      <c r="AC224" s="65"/>
      <c r="AD224" s="65"/>
      <c r="AE224" s="65"/>
      <c r="AG224" s="93"/>
      <c r="AN224" s="65"/>
      <c r="AO224" s="65"/>
      <c r="AP224" s="65"/>
      <c r="AQ224" s="65"/>
      <c r="AR224" s="65"/>
      <c r="AS224" s="65"/>
      <c r="AT224" s="65"/>
      <c r="AU224" s="65"/>
    </row>
    <row r="225" spans="3:48">
      <c r="C225" s="8"/>
      <c r="D225" s="8"/>
      <c r="AA225" s="65"/>
      <c r="AB225" s="65"/>
      <c r="AC225" s="65"/>
      <c r="AD225" s="65"/>
      <c r="AE225" s="65"/>
      <c r="AG225" s="93"/>
      <c r="AN225" s="65"/>
      <c r="AO225" s="65"/>
      <c r="AP225" s="65"/>
      <c r="AQ225" s="65"/>
      <c r="AR225" s="65"/>
      <c r="AS225" s="65"/>
      <c r="AT225" s="65"/>
      <c r="AU225" s="65"/>
    </row>
    <row r="226" spans="3:48">
      <c r="C226" s="8"/>
      <c r="D226" s="8"/>
      <c r="AA226" s="65"/>
      <c r="AB226" s="65"/>
      <c r="AC226" s="65"/>
      <c r="AD226" s="65"/>
      <c r="AE226" s="65"/>
      <c r="AG226" s="93"/>
      <c r="AN226" s="65"/>
      <c r="AO226" s="65"/>
      <c r="AP226" s="65"/>
      <c r="AQ226" s="65"/>
      <c r="AR226" s="65"/>
      <c r="AS226" s="65"/>
      <c r="AT226" s="65"/>
      <c r="AU226" s="65"/>
    </row>
    <row r="227" spans="3:48">
      <c r="C227" s="8"/>
      <c r="D227" s="8"/>
      <c r="AA227" s="65"/>
      <c r="AB227" s="65"/>
      <c r="AC227" s="65"/>
      <c r="AD227" s="65"/>
      <c r="AE227" s="65"/>
      <c r="AG227" s="93"/>
      <c r="AN227" s="65"/>
      <c r="AO227" s="65"/>
      <c r="AP227" s="65"/>
      <c r="AQ227" s="65"/>
      <c r="AR227" s="65"/>
      <c r="AS227" s="65"/>
      <c r="AT227" s="65"/>
      <c r="AU227" s="65"/>
      <c r="AV227" s="65"/>
    </row>
    <row r="228" spans="3:48">
      <c r="C228" s="8"/>
      <c r="D228" s="8"/>
      <c r="AA228" s="65"/>
      <c r="AB228" s="65"/>
      <c r="AC228" s="65"/>
      <c r="AD228" s="65"/>
      <c r="AE228" s="65"/>
      <c r="AG228" s="93"/>
      <c r="AN228" s="65"/>
      <c r="AO228" s="65"/>
      <c r="AP228" s="65"/>
      <c r="AQ228" s="65"/>
      <c r="AR228" s="65"/>
      <c r="AS228" s="65"/>
      <c r="AT228" s="65"/>
      <c r="AU228" s="65"/>
    </row>
    <row r="229" spans="3:48">
      <c r="C229" s="8"/>
      <c r="D229" s="8"/>
      <c r="AA229" s="65"/>
      <c r="AB229" s="65"/>
      <c r="AC229" s="65"/>
      <c r="AD229" s="65"/>
      <c r="AE229" s="65"/>
      <c r="AG229" s="93"/>
      <c r="AN229" s="65"/>
      <c r="AO229" s="65"/>
      <c r="AP229" s="65"/>
      <c r="AQ229" s="65"/>
      <c r="AR229" s="65"/>
      <c r="AS229" s="65"/>
      <c r="AT229" s="65"/>
      <c r="AU229" s="65"/>
    </row>
    <row r="230" spans="3:48">
      <c r="C230" s="8"/>
      <c r="D230" s="8"/>
      <c r="AA230" s="65"/>
      <c r="AB230" s="65"/>
      <c r="AC230" s="65"/>
      <c r="AD230" s="65"/>
      <c r="AE230" s="65"/>
      <c r="AG230" s="93"/>
      <c r="AN230" s="65"/>
      <c r="AO230" s="65"/>
      <c r="AP230" s="65"/>
      <c r="AQ230" s="65"/>
      <c r="AR230" s="65"/>
      <c r="AS230" s="65"/>
      <c r="AT230" s="65"/>
      <c r="AU230" s="65"/>
    </row>
    <row r="231" spans="3:48">
      <c r="C231" s="8"/>
      <c r="D231" s="8"/>
      <c r="AA231" s="65"/>
      <c r="AB231" s="65"/>
      <c r="AC231" s="65"/>
      <c r="AD231" s="65"/>
      <c r="AE231" s="65"/>
      <c r="AG231" s="93"/>
      <c r="AN231" s="65"/>
      <c r="AO231" s="65"/>
      <c r="AP231" s="65"/>
      <c r="AQ231" s="65"/>
      <c r="AR231" s="65"/>
      <c r="AS231" s="65"/>
      <c r="AT231" s="65"/>
      <c r="AU231" s="65"/>
    </row>
    <row r="232" spans="3:48">
      <c r="C232" s="8"/>
      <c r="D232" s="8"/>
      <c r="AA232" s="65"/>
      <c r="AB232" s="65"/>
      <c r="AC232" s="65"/>
      <c r="AD232" s="65"/>
      <c r="AE232" s="65"/>
      <c r="AG232" s="93"/>
      <c r="AN232" s="65"/>
      <c r="AO232" s="65"/>
      <c r="AP232" s="65"/>
      <c r="AQ232" s="65"/>
      <c r="AR232" s="65"/>
      <c r="AS232" s="65"/>
      <c r="AT232" s="65"/>
      <c r="AU232" s="65"/>
    </row>
    <row r="233" spans="3:48">
      <c r="C233" s="8"/>
      <c r="D233" s="8"/>
      <c r="AA233" s="65"/>
      <c r="AB233" s="65"/>
      <c r="AC233" s="65"/>
      <c r="AD233" s="65"/>
      <c r="AE233" s="65"/>
      <c r="AG233" s="93"/>
      <c r="AN233" s="65"/>
      <c r="AO233" s="65"/>
      <c r="AP233" s="65"/>
      <c r="AQ233" s="65"/>
      <c r="AR233" s="65"/>
      <c r="AS233" s="65"/>
      <c r="AT233" s="65"/>
      <c r="AU233" s="65"/>
    </row>
    <row r="234" spans="3:48">
      <c r="C234" s="8"/>
      <c r="D234" s="8"/>
      <c r="AA234" s="65"/>
      <c r="AB234" s="65"/>
      <c r="AC234" s="65"/>
      <c r="AD234" s="65"/>
      <c r="AE234" s="65"/>
      <c r="AG234" s="93"/>
      <c r="AN234" s="65"/>
      <c r="AO234" s="65"/>
      <c r="AP234" s="65"/>
      <c r="AQ234" s="65"/>
      <c r="AR234" s="65"/>
      <c r="AS234" s="65"/>
      <c r="AT234" s="65"/>
      <c r="AU234" s="65"/>
    </row>
    <row r="235" spans="3:48">
      <c r="C235" s="8"/>
      <c r="D235" s="8"/>
      <c r="AA235" s="65"/>
      <c r="AB235" s="65"/>
      <c r="AC235" s="65"/>
      <c r="AD235" s="65"/>
      <c r="AE235" s="65"/>
      <c r="AG235" s="93"/>
      <c r="AN235" s="65"/>
      <c r="AO235" s="65"/>
      <c r="AP235" s="65"/>
      <c r="AQ235" s="65"/>
      <c r="AR235" s="65"/>
      <c r="AS235" s="65"/>
      <c r="AT235" s="65"/>
      <c r="AU235" s="65"/>
    </row>
    <row r="236" spans="3:48">
      <c r="C236" s="8"/>
      <c r="D236" s="8"/>
      <c r="AA236" s="65"/>
      <c r="AB236" s="65"/>
      <c r="AC236" s="65"/>
      <c r="AD236" s="65"/>
      <c r="AE236" s="65"/>
      <c r="AG236" s="93"/>
      <c r="AN236" s="65"/>
      <c r="AO236" s="65"/>
      <c r="AP236" s="65"/>
      <c r="AQ236" s="65"/>
      <c r="AR236" s="65"/>
      <c r="AS236" s="65"/>
      <c r="AT236" s="65"/>
      <c r="AU236" s="65"/>
    </row>
    <row r="237" spans="3:48">
      <c r="C237" s="8"/>
      <c r="D237" s="8"/>
      <c r="AA237" s="65"/>
      <c r="AB237" s="65"/>
      <c r="AC237" s="65"/>
      <c r="AD237" s="65"/>
      <c r="AE237" s="65"/>
      <c r="AG237" s="93"/>
      <c r="AN237" s="65"/>
      <c r="AO237" s="65"/>
      <c r="AP237" s="65"/>
      <c r="AQ237" s="65"/>
      <c r="AR237" s="65"/>
      <c r="AS237" s="65"/>
      <c r="AT237" s="65"/>
      <c r="AU237" s="65"/>
    </row>
    <row r="238" spans="3:48">
      <c r="C238" s="8"/>
      <c r="D238" s="8"/>
      <c r="AA238" s="65"/>
      <c r="AB238" s="65"/>
      <c r="AC238" s="65"/>
      <c r="AD238" s="65"/>
      <c r="AE238" s="65"/>
      <c r="AG238" s="93"/>
      <c r="AN238" s="65"/>
      <c r="AO238" s="65"/>
      <c r="AP238" s="65"/>
      <c r="AQ238" s="65"/>
      <c r="AR238" s="65"/>
      <c r="AS238" s="65"/>
      <c r="AT238" s="65"/>
      <c r="AU238" s="65"/>
    </row>
    <row r="239" spans="3:48">
      <c r="C239" s="8"/>
      <c r="D239" s="8"/>
      <c r="AA239" s="65"/>
      <c r="AB239" s="65"/>
      <c r="AC239" s="65"/>
      <c r="AD239" s="65"/>
      <c r="AE239" s="65"/>
      <c r="AG239" s="93"/>
      <c r="AN239" s="65"/>
      <c r="AO239" s="65"/>
      <c r="AP239" s="65"/>
      <c r="AQ239" s="65"/>
      <c r="AR239" s="65"/>
      <c r="AS239" s="65"/>
      <c r="AT239" s="65"/>
      <c r="AU239" s="65"/>
    </row>
    <row r="240" spans="3:48">
      <c r="C240" s="8"/>
      <c r="D240" s="8"/>
      <c r="AA240" s="65"/>
      <c r="AB240" s="65"/>
      <c r="AC240" s="65"/>
      <c r="AD240" s="65"/>
      <c r="AE240" s="65"/>
      <c r="AG240" s="93"/>
      <c r="AN240" s="65"/>
      <c r="AO240" s="65"/>
      <c r="AP240" s="65"/>
      <c r="AQ240" s="65"/>
      <c r="AR240" s="65"/>
      <c r="AS240" s="65"/>
      <c r="AT240" s="65"/>
      <c r="AU240" s="65"/>
    </row>
    <row r="241" spans="3:48">
      <c r="C241" s="8"/>
      <c r="D241" s="8"/>
      <c r="AA241" s="65"/>
      <c r="AB241" s="65"/>
      <c r="AC241" s="65"/>
      <c r="AD241" s="65"/>
      <c r="AE241" s="65"/>
      <c r="AG241" s="93"/>
      <c r="AN241" s="65"/>
      <c r="AO241" s="65"/>
      <c r="AP241" s="65"/>
      <c r="AQ241" s="65"/>
      <c r="AR241" s="65"/>
      <c r="AS241" s="65"/>
      <c r="AT241" s="65"/>
      <c r="AU241" s="65"/>
    </row>
    <row r="242" spans="3:48">
      <c r="C242" s="8"/>
      <c r="D242" s="8"/>
      <c r="AA242" s="65"/>
      <c r="AB242" s="65"/>
      <c r="AC242" s="65"/>
      <c r="AD242" s="65"/>
      <c r="AE242" s="65"/>
      <c r="AG242" s="93"/>
      <c r="AN242" s="65"/>
      <c r="AO242" s="65"/>
      <c r="AP242" s="65"/>
      <c r="AQ242" s="65"/>
      <c r="AR242" s="65"/>
      <c r="AS242" s="65"/>
      <c r="AT242" s="65"/>
      <c r="AU242" s="65"/>
    </row>
    <row r="243" spans="3:48">
      <c r="C243" s="8"/>
      <c r="D243" s="8"/>
      <c r="AA243" s="65"/>
      <c r="AB243" s="65"/>
      <c r="AC243" s="65"/>
      <c r="AD243" s="65"/>
      <c r="AE243" s="65"/>
      <c r="AG243" s="93"/>
      <c r="AN243" s="65"/>
      <c r="AO243" s="65"/>
      <c r="AP243" s="65"/>
      <c r="AQ243" s="65"/>
      <c r="AR243" s="65"/>
      <c r="AS243" s="65"/>
      <c r="AT243" s="65"/>
      <c r="AU243" s="65"/>
    </row>
    <row r="244" spans="3:48">
      <c r="C244" s="8"/>
      <c r="D244" s="8"/>
      <c r="AA244" s="65"/>
      <c r="AB244" s="65"/>
      <c r="AC244" s="65"/>
      <c r="AD244" s="65"/>
      <c r="AE244" s="65"/>
      <c r="AG244" s="93"/>
      <c r="AN244" s="65"/>
      <c r="AO244" s="65"/>
      <c r="AP244" s="65"/>
      <c r="AQ244" s="65"/>
      <c r="AR244" s="65"/>
      <c r="AS244" s="65"/>
      <c r="AT244" s="65"/>
      <c r="AU244" s="65"/>
    </row>
    <row r="245" spans="3:48">
      <c r="C245" s="8"/>
      <c r="D245" s="8"/>
      <c r="AA245" s="65"/>
      <c r="AB245" s="65"/>
      <c r="AC245" s="65"/>
      <c r="AD245" s="65"/>
      <c r="AE245" s="65"/>
      <c r="AG245" s="93"/>
      <c r="AN245" s="65"/>
      <c r="AO245" s="65"/>
      <c r="AP245" s="65"/>
      <c r="AQ245" s="65"/>
      <c r="AR245" s="65"/>
      <c r="AS245" s="65"/>
      <c r="AT245" s="65"/>
      <c r="AU245" s="65"/>
    </row>
    <row r="246" spans="3:48">
      <c r="C246" s="8"/>
      <c r="D246" s="8"/>
      <c r="AA246" s="65"/>
      <c r="AB246" s="65"/>
      <c r="AC246" s="65"/>
      <c r="AD246" s="65"/>
      <c r="AE246" s="65"/>
      <c r="AG246" s="93"/>
      <c r="AN246" s="65"/>
      <c r="AO246" s="65"/>
      <c r="AP246" s="65"/>
      <c r="AQ246" s="65"/>
      <c r="AR246" s="65"/>
      <c r="AS246" s="65"/>
      <c r="AT246" s="65"/>
      <c r="AU246" s="65"/>
    </row>
    <row r="247" spans="3:48">
      <c r="C247" s="8"/>
      <c r="D247" s="8"/>
      <c r="AA247" s="65"/>
      <c r="AB247" s="65"/>
      <c r="AC247" s="65"/>
      <c r="AD247" s="65"/>
      <c r="AE247" s="65"/>
      <c r="AG247" s="93"/>
      <c r="AN247" s="65"/>
      <c r="AO247" s="65"/>
      <c r="AP247" s="65"/>
      <c r="AQ247" s="65"/>
      <c r="AR247" s="65"/>
      <c r="AS247" s="65"/>
      <c r="AT247" s="65"/>
      <c r="AU247" s="65"/>
    </row>
    <row r="248" spans="3:48">
      <c r="C248" s="8"/>
      <c r="D248" s="8"/>
      <c r="AA248" s="65"/>
      <c r="AB248" s="65"/>
      <c r="AC248" s="65"/>
      <c r="AD248" s="65"/>
      <c r="AE248" s="65"/>
      <c r="AG248" s="93"/>
      <c r="AN248" s="65"/>
      <c r="AO248" s="65"/>
      <c r="AP248" s="65"/>
      <c r="AQ248" s="65"/>
      <c r="AR248" s="65"/>
      <c r="AS248" s="65"/>
      <c r="AT248" s="65"/>
      <c r="AU248" s="65"/>
      <c r="AV248" s="65"/>
    </row>
    <row r="249" spans="3:48">
      <c r="C249" s="8"/>
      <c r="D249" s="8"/>
      <c r="AA249" s="65"/>
      <c r="AB249" s="65"/>
      <c r="AC249" s="65"/>
      <c r="AD249" s="65"/>
      <c r="AE249" s="65"/>
      <c r="AG249" s="93"/>
      <c r="AN249" s="65"/>
      <c r="AO249" s="65"/>
      <c r="AP249" s="65"/>
      <c r="AQ249" s="65"/>
      <c r="AR249" s="65"/>
      <c r="AS249" s="65"/>
      <c r="AT249" s="65"/>
      <c r="AU249" s="65"/>
    </row>
    <row r="250" spans="3:48">
      <c r="C250" s="8"/>
      <c r="D250" s="8"/>
      <c r="AA250" s="65"/>
      <c r="AB250" s="65"/>
      <c r="AC250" s="65"/>
      <c r="AD250" s="65"/>
      <c r="AE250" s="65"/>
      <c r="AG250" s="93"/>
      <c r="AN250" s="65"/>
      <c r="AO250" s="65"/>
      <c r="AP250" s="65"/>
      <c r="AQ250" s="65"/>
      <c r="AR250" s="65"/>
      <c r="AS250" s="65"/>
      <c r="AT250" s="65"/>
      <c r="AU250" s="65"/>
      <c r="AV250" s="65"/>
    </row>
    <row r="251" spans="3:48">
      <c r="C251" s="8"/>
      <c r="D251" s="8"/>
      <c r="AA251" s="65"/>
      <c r="AB251" s="65"/>
      <c r="AC251" s="65"/>
      <c r="AD251" s="65"/>
      <c r="AE251" s="65"/>
      <c r="AG251" s="93"/>
      <c r="AN251" s="65"/>
      <c r="AO251" s="65"/>
      <c r="AP251" s="65"/>
      <c r="AQ251" s="65"/>
      <c r="AR251" s="65"/>
      <c r="AS251" s="65"/>
      <c r="AT251" s="65"/>
      <c r="AU251" s="65"/>
    </row>
    <row r="252" spans="3:48">
      <c r="C252" s="8"/>
      <c r="D252" s="8"/>
      <c r="AA252" s="65"/>
      <c r="AB252" s="65"/>
      <c r="AC252" s="65"/>
      <c r="AD252" s="65"/>
      <c r="AE252" s="65"/>
      <c r="AG252" s="93"/>
      <c r="AN252" s="65"/>
      <c r="AO252" s="65"/>
      <c r="AP252" s="65"/>
      <c r="AQ252" s="65"/>
      <c r="AR252" s="65"/>
      <c r="AS252" s="65"/>
      <c r="AT252" s="65"/>
      <c r="AU252" s="65"/>
      <c r="AV252" s="65"/>
    </row>
    <row r="253" spans="3:48">
      <c r="C253" s="8"/>
      <c r="D253" s="8"/>
      <c r="AA253" s="65"/>
      <c r="AB253" s="65"/>
      <c r="AC253" s="65"/>
      <c r="AD253" s="65"/>
      <c r="AE253" s="65"/>
      <c r="AG253" s="93"/>
      <c r="AN253" s="65"/>
      <c r="AO253" s="65"/>
      <c r="AP253" s="65"/>
      <c r="AQ253" s="65"/>
      <c r="AR253" s="65"/>
      <c r="AS253" s="65"/>
      <c r="AT253" s="65"/>
      <c r="AU253" s="65"/>
      <c r="AV253" s="65"/>
    </row>
    <row r="254" spans="3:48">
      <c r="C254" s="8"/>
      <c r="D254" s="8"/>
      <c r="AA254" s="65"/>
      <c r="AB254" s="65"/>
      <c r="AC254" s="65"/>
      <c r="AD254" s="65"/>
      <c r="AE254" s="65"/>
      <c r="AG254" s="93"/>
      <c r="AN254" s="65"/>
      <c r="AO254" s="65"/>
      <c r="AP254" s="65"/>
      <c r="AQ254" s="65"/>
      <c r="AR254" s="65"/>
      <c r="AS254" s="65"/>
      <c r="AT254" s="65"/>
      <c r="AU254" s="65"/>
    </row>
    <row r="255" spans="3:48">
      <c r="C255" s="8"/>
      <c r="D255" s="8"/>
      <c r="AA255" s="65"/>
      <c r="AB255" s="65"/>
      <c r="AC255" s="65"/>
      <c r="AD255" s="65"/>
      <c r="AE255" s="65"/>
      <c r="AG255" s="93"/>
      <c r="AN255" s="65"/>
      <c r="AO255" s="65"/>
      <c r="AP255" s="65"/>
      <c r="AQ255" s="65"/>
      <c r="AR255" s="65"/>
      <c r="AS255" s="65"/>
      <c r="AT255" s="65"/>
      <c r="AU255" s="65"/>
      <c r="AV255" s="65"/>
    </row>
    <row r="256" spans="3:48">
      <c r="C256" s="8"/>
      <c r="D256" s="8"/>
      <c r="AA256" s="65"/>
      <c r="AB256" s="65"/>
      <c r="AC256" s="65"/>
      <c r="AD256" s="65"/>
      <c r="AE256" s="65"/>
      <c r="AG256" s="93"/>
      <c r="AN256" s="65"/>
      <c r="AO256" s="65"/>
      <c r="AP256" s="65"/>
      <c r="AQ256" s="65"/>
      <c r="AR256" s="65"/>
      <c r="AS256" s="65"/>
      <c r="AT256" s="65"/>
      <c r="AU256" s="65"/>
      <c r="AV256" s="65"/>
    </row>
    <row r="257" spans="3:48">
      <c r="C257" s="8"/>
      <c r="D257" s="8"/>
      <c r="AA257" s="65"/>
      <c r="AB257" s="65"/>
      <c r="AC257" s="65"/>
      <c r="AD257" s="65"/>
      <c r="AE257" s="65"/>
      <c r="AG257" s="93"/>
      <c r="AN257" s="65"/>
      <c r="AO257" s="65"/>
      <c r="AP257" s="65"/>
      <c r="AQ257" s="65"/>
      <c r="AR257" s="65"/>
      <c r="AS257" s="65"/>
      <c r="AT257" s="65"/>
      <c r="AU257" s="65"/>
    </row>
    <row r="258" spans="3:48">
      <c r="C258" s="8"/>
      <c r="D258" s="8"/>
      <c r="AA258" s="65"/>
      <c r="AB258" s="65"/>
      <c r="AC258" s="65"/>
      <c r="AD258" s="65"/>
      <c r="AE258" s="65"/>
      <c r="AG258" s="93"/>
      <c r="AN258" s="65"/>
      <c r="AO258" s="65"/>
      <c r="AP258" s="65"/>
      <c r="AQ258" s="65"/>
      <c r="AR258" s="65"/>
      <c r="AS258" s="65"/>
      <c r="AT258" s="65"/>
      <c r="AU258" s="65"/>
      <c r="AV258" s="65"/>
    </row>
    <row r="259" spans="3:48">
      <c r="C259" s="8"/>
      <c r="D259" s="8"/>
      <c r="AA259" s="65"/>
      <c r="AB259" s="65"/>
      <c r="AC259" s="65"/>
      <c r="AD259" s="65"/>
      <c r="AE259" s="65"/>
      <c r="AG259" s="93"/>
      <c r="AN259" s="65"/>
      <c r="AO259" s="65"/>
      <c r="AP259" s="65"/>
      <c r="AQ259" s="65"/>
      <c r="AR259" s="65"/>
      <c r="AS259" s="65"/>
      <c r="AT259" s="65"/>
      <c r="AU259" s="65"/>
      <c r="AV259" s="65"/>
    </row>
    <row r="260" spans="3:48">
      <c r="C260" s="8"/>
      <c r="D260" s="8"/>
      <c r="AA260" s="65"/>
      <c r="AB260" s="65"/>
      <c r="AC260" s="65"/>
      <c r="AD260" s="65"/>
      <c r="AE260" s="65"/>
      <c r="AG260" s="93"/>
      <c r="AN260" s="65"/>
      <c r="AO260" s="65"/>
      <c r="AP260" s="65"/>
      <c r="AQ260" s="65"/>
      <c r="AR260" s="65"/>
      <c r="AS260" s="65"/>
      <c r="AT260" s="65"/>
      <c r="AU260" s="65"/>
      <c r="AV260" s="65"/>
    </row>
    <row r="261" spans="3:48">
      <c r="C261" s="8"/>
      <c r="D261" s="8"/>
      <c r="AA261" s="65"/>
      <c r="AB261" s="65"/>
      <c r="AC261" s="65"/>
      <c r="AD261" s="65"/>
      <c r="AE261" s="65"/>
      <c r="AG261" s="93"/>
      <c r="AN261" s="65"/>
      <c r="AO261" s="65"/>
      <c r="AP261" s="65"/>
      <c r="AQ261" s="65"/>
      <c r="AR261" s="65"/>
      <c r="AS261" s="65"/>
      <c r="AT261" s="65"/>
      <c r="AU261" s="65"/>
      <c r="AV261" s="65"/>
    </row>
    <row r="262" spans="3:48">
      <c r="C262" s="8"/>
      <c r="D262" s="8"/>
      <c r="AA262" s="65"/>
      <c r="AB262" s="65"/>
      <c r="AC262" s="65"/>
      <c r="AD262" s="65"/>
      <c r="AE262" s="65"/>
      <c r="AG262" s="93"/>
      <c r="AN262" s="65"/>
      <c r="AO262" s="65"/>
      <c r="AP262" s="65"/>
      <c r="AQ262" s="65"/>
      <c r="AR262" s="65"/>
      <c r="AS262" s="65"/>
      <c r="AT262" s="65"/>
      <c r="AU262" s="65"/>
    </row>
    <row r="263" spans="3:48">
      <c r="C263" s="8"/>
      <c r="D263" s="8"/>
      <c r="AA263" s="65"/>
      <c r="AB263" s="65"/>
      <c r="AC263" s="65"/>
      <c r="AD263" s="65"/>
      <c r="AE263" s="65"/>
      <c r="AG263" s="93"/>
      <c r="AN263" s="65"/>
      <c r="AO263" s="65"/>
      <c r="AP263" s="65"/>
      <c r="AQ263" s="65"/>
      <c r="AR263" s="65"/>
      <c r="AS263" s="65"/>
      <c r="AT263" s="65"/>
      <c r="AU263" s="65"/>
      <c r="AV263" s="65"/>
    </row>
    <row r="264" spans="3:48">
      <c r="C264" s="8"/>
      <c r="D264" s="8"/>
      <c r="AA264" s="65"/>
      <c r="AB264" s="65"/>
      <c r="AC264" s="65"/>
      <c r="AD264" s="65"/>
      <c r="AE264" s="65"/>
      <c r="AG264" s="93"/>
      <c r="AN264" s="65"/>
      <c r="AO264" s="65"/>
      <c r="AP264" s="65"/>
      <c r="AQ264" s="65"/>
      <c r="AR264" s="65"/>
      <c r="AS264" s="65"/>
      <c r="AT264" s="65"/>
      <c r="AU264" s="65"/>
    </row>
    <row r="265" spans="3:48">
      <c r="C265" s="8"/>
      <c r="D265" s="8"/>
      <c r="AA265" s="65"/>
      <c r="AB265" s="65"/>
      <c r="AC265" s="65"/>
      <c r="AD265" s="65"/>
      <c r="AE265" s="65"/>
      <c r="AG265" s="93"/>
      <c r="AN265" s="65"/>
      <c r="AO265" s="65"/>
      <c r="AP265" s="65"/>
      <c r="AQ265" s="65"/>
      <c r="AR265" s="65"/>
      <c r="AS265" s="65"/>
      <c r="AT265" s="65"/>
      <c r="AU265" s="65"/>
    </row>
    <row r="266" spans="3:48">
      <c r="C266" s="8"/>
      <c r="D266" s="8"/>
      <c r="AA266" s="65"/>
      <c r="AB266" s="65"/>
      <c r="AC266" s="65"/>
      <c r="AD266" s="65"/>
      <c r="AE266" s="65"/>
      <c r="AG266" s="93"/>
      <c r="AN266" s="65"/>
      <c r="AO266" s="65"/>
      <c r="AP266" s="65"/>
      <c r="AQ266" s="65"/>
      <c r="AR266" s="65"/>
      <c r="AS266" s="65"/>
      <c r="AT266" s="65"/>
      <c r="AU266" s="65"/>
    </row>
    <row r="267" spans="3:48">
      <c r="C267" s="8"/>
      <c r="D267" s="8"/>
      <c r="AA267" s="65"/>
      <c r="AB267" s="65"/>
      <c r="AC267" s="65"/>
      <c r="AD267" s="65"/>
      <c r="AE267" s="65"/>
      <c r="AG267" s="93"/>
      <c r="AN267" s="65"/>
      <c r="AO267" s="65"/>
      <c r="AP267" s="65"/>
      <c r="AQ267" s="65"/>
      <c r="AR267" s="65"/>
      <c r="AS267" s="65"/>
      <c r="AT267" s="65"/>
      <c r="AU267" s="65"/>
    </row>
    <row r="268" spans="3:48">
      <c r="C268" s="8"/>
      <c r="D268" s="8"/>
      <c r="AA268" s="65"/>
      <c r="AB268" s="65"/>
      <c r="AC268" s="65"/>
      <c r="AD268" s="65"/>
      <c r="AE268" s="65"/>
      <c r="AG268" s="93"/>
      <c r="AN268" s="65"/>
      <c r="AO268" s="65"/>
      <c r="AP268" s="65"/>
      <c r="AQ268" s="65"/>
      <c r="AR268" s="65"/>
      <c r="AS268" s="65"/>
      <c r="AT268" s="65"/>
      <c r="AU268" s="65"/>
    </row>
    <row r="269" spans="3:48">
      <c r="C269" s="8"/>
      <c r="D269" s="8"/>
      <c r="AA269" s="65"/>
      <c r="AB269" s="65"/>
      <c r="AC269" s="65"/>
      <c r="AD269" s="65"/>
      <c r="AE269" s="65"/>
      <c r="AG269" s="93"/>
      <c r="AN269" s="65"/>
      <c r="AO269" s="65"/>
      <c r="AP269" s="65"/>
      <c r="AQ269" s="65"/>
      <c r="AR269" s="65"/>
      <c r="AS269" s="65"/>
      <c r="AT269" s="65"/>
      <c r="AU269" s="65"/>
    </row>
    <row r="270" spans="3:48">
      <c r="C270" s="8"/>
      <c r="D270" s="8"/>
      <c r="AA270" s="65"/>
      <c r="AB270" s="65"/>
      <c r="AC270" s="65"/>
      <c r="AD270" s="65"/>
      <c r="AE270" s="65"/>
      <c r="AG270" s="93"/>
      <c r="AN270" s="65"/>
      <c r="AO270" s="65"/>
      <c r="AP270" s="65"/>
      <c r="AQ270" s="65"/>
      <c r="AR270" s="65"/>
      <c r="AS270" s="65"/>
      <c r="AT270" s="65"/>
      <c r="AU270" s="65"/>
    </row>
    <row r="271" spans="3:48">
      <c r="C271" s="8"/>
      <c r="D271" s="8"/>
      <c r="AA271" s="65"/>
      <c r="AB271" s="65"/>
      <c r="AC271" s="65"/>
      <c r="AD271" s="65"/>
      <c r="AE271" s="65"/>
      <c r="AG271" s="93"/>
      <c r="AN271" s="65"/>
      <c r="AO271" s="65"/>
      <c r="AP271" s="65"/>
      <c r="AQ271" s="65"/>
      <c r="AR271" s="65"/>
      <c r="AS271" s="65"/>
      <c r="AT271" s="65"/>
      <c r="AU271" s="65"/>
      <c r="AV271" s="65"/>
    </row>
    <row r="272" spans="3:48">
      <c r="C272" s="8"/>
      <c r="D272" s="8"/>
      <c r="AA272" s="65"/>
      <c r="AB272" s="65"/>
      <c r="AC272" s="65"/>
      <c r="AD272" s="65"/>
      <c r="AE272" s="65"/>
      <c r="AG272" s="93"/>
      <c r="AN272" s="65"/>
      <c r="AO272" s="65"/>
      <c r="AP272" s="65"/>
      <c r="AQ272" s="65"/>
      <c r="AR272" s="65"/>
      <c r="AS272" s="65"/>
      <c r="AT272" s="65"/>
      <c r="AU272" s="65"/>
    </row>
    <row r="273" spans="3:48">
      <c r="C273" s="8"/>
      <c r="D273" s="8"/>
      <c r="AA273" s="65"/>
      <c r="AB273" s="65"/>
      <c r="AC273" s="65"/>
      <c r="AD273" s="65"/>
      <c r="AE273" s="65"/>
      <c r="AG273" s="93"/>
      <c r="AN273" s="65"/>
      <c r="AO273" s="65"/>
      <c r="AP273" s="65"/>
      <c r="AQ273" s="65"/>
      <c r="AR273" s="65"/>
      <c r="AS273" s="65"/>
      <c r="AT273" s="65"/>
      <c r="AU273" s="65"/>
    </row>
    <row r="274" spans="3:48">
      <c r="C274" s="8"/>
      <c r="D274" s="8"/>
      <c r="AA274" s="65"/>
      <c r="AB274" s="65"/>
      <c r="AC274" s="65"/>
      <c r="AD274" s="65"/>
      <c r="AE274" s="65"/>
      <c r="AG274" s="93"/>
      <c r="AN274" s="65"/>
      <c r="AO274" s="65"/>
      <c r="AP274" s="65"/>
      <c r="AQ274" s="65"/>
      <c r="AR274" s="65"/>
      <c r="AS274" s="65"/>
      <c r="AT274" s="65"/>
      <c r="AU274" s="65"/>
    </row>
    <row r="275" spans="3:48">
      <c r="C275" s="8"/>
      <c r="D275" s="8"/>
      <c r="AA275" s="65"/>
      <c r="AB275" s="65"/>
      <c r="AC275" s="65"/>
      <c r="AD275" s="65"/>
      <c r="AE275" s="65"/>
      <c r="AG275" s="93"/>
      <c r="AN275" s="65"/>
      <c r="AO275" s="65"/>
      <c r="AP275" s="65"/>
      <c r="AQ275" s="65"/>
      <c r="AR275" s="65"/>
      <c r="AS275" s="65"/>
      <c r="AT275" s="65"/>
      <c r="AU275" s="65"/>
    </row>
    <row r="276" spans="3:48">
      <c r="C276" s="8"/>
      <c r="D276" s="8"/>
      <c r="AA276" s="65"/>
      <c r="AB276" s="65"/>
      <c r="AC276" s="65"/>
      <c r="AD276" s="65"/>
      <c r="AE276" s="65"/>
      <c r="AG276" s="93"/>
      <c r="AN276" s="65"/>
      <c r="AO276" s="65"/>
      <c r="AP276" s="65"/>
      <c r="AQ276" s="65"/>
      <c r="AR276" s="65"/>
      <c r="AS276" s="65"/>
      <c r="AT276" s="65"/>
      <c r="AU276" s="65"/>
      <c r="AV276" s="65"/>
    </row>
    <row r="277" spans="3:48">
      <c r="C277" s="8"/>
      <c r="D277" s="8"/>
      <c r="AA277" s="65"/>
      <c r="AB277" s="65"/>
      <c r="AC277" s="65"/>
      <c r="AD277" s="65"/>
      <c r="AE277" s="65"/>
      <c r="AG277" s="93"/>
      <c r="AN277" s="65"/>
      <c r="AO277" s="65"/>
      <c r="AP277" s="65"/>
      <c r="AQ277" s="65"/>
      <c r="AR277" s="65"/>
      <c r="AS277" s="65"/>
      <c r="AT277" s="65"/>
      <c r="AU277" s="65"/>
      <c r="AV277" s="65"/>
    </row>
    <row r="278" spans="3:48">
      <c r="C278" s="8"/>
      <c r="D278" s="8"/>
      <c r="AA278" s="65"/>
      <c r="AB278" s="65"/>
      <c r="AC278" s="65"/>
      <c r="AD278" s="65"/>
      <c r="AE278" s="65"/>
      <c r="AG278" s="93"/>
      <c r="AN278" s="65"/>
      <c r="AO278" s="65"/>
      <c r="AP278" s="65"/>
      <c r="AQ278" s="65"/>
      <c r="AR278" s="65"/>
      <c r="AS278" s="65"/>
      <c r="AT278" s="65"/>
      <c r="AU278" s="65"/>
    </row>
    <row r="279" spans="3:48">
      <c r="C279" s="8"/>
      <c r="D279" s="8"/>
      <c r="AA279" s="65"/>
      <c r="AB279" s="65"/>
      <c r="AC279" s="65"/>
      <c r="AD279" s="65"/>
      <c r="AE279" s="65"/>
      <c r="AG279" s="93"/>
      <c r="AN279" s="65"/>
      <c r="AO279" s="65"/>
      <c r="AP279" s="65"/>
      <c r="AQ279" s="65"/>
      <c r="AR279" s="65"/>
      <c r="AS279" s="65"/>
      <c r="AT279" s="65"/>
      <c r="AU279" s="65"/>
    </row>
    <row r="280" spans="3:48">
      <c r="C280" s="8"/>
      <c r="D280" s="8"/>
      <c r="AA280" s="65"/>
      <c r="AB280" s="65"/>
      <c r="AC280" s="65"/>
      <c r="AD280" s="65"/>
      <c r="AE280" s="65"/>
      <c r="AG280" s="93"/>
      <c r="AN280" s="65"/>
      <c r="AO280" s="65"/>
      <c r="AP280" s="65"/>
      <c r="AQ280" s="65"/>
      <c r="AR280" s="65"/>
      <c r="AS280" s="65"/>
      <c r="AT280" s="65"/>
      <c r="AU280" s="65"/>
    </row>
    <row r="281" spans="3:48">
      <c r="C281" s="8"/>
      <c r="D281" s="8"/>
      <c r="AA281" s="65"/>
      <c r="AB281" s="65"/>
      <c r="AC281" s="65"/>
      <c r="AD281" s="65"/>
      <c r="AE281" s="65"/>
      <c r="AG281" s="93"/>
      <c r="AN281" s="65"/>
      <c r="AO281" s="65"/>
      <c r="AP281" s="65"/>
      <c r="AQ281" s="65"/>
      <c r="AR281" s="65"/>
      <c r="AS281" s="65"/>
      <c r="AT281" s="65"/>
      <c r="AU281" s="65"/>
    </row>
    <row r="282" spans="3:48">
      <c r="C282" s="8"/>
      <c r="D282" s="8"/>
      <c r="AA282" s="65"/>
      <c r="AB282" s="65"/>
      <c r="AC282" s="65"/>
      <c r="AD282" s="65"/>
      <c r="AE282" s="65"/>
      <c r="AG282" s="93"/>
      <c r="AN282" s="65"/>
      <c r="AO282" s="65"/>
      <c r="AP282" s="65"/>
      <c r="AQ282" s="65"/>
      <c r="AR282" s="65"/>
      <c r="AS282" s="65"/>
      <c r="AT282" s="65"/>
      <c r="AU282" s="65"/>
      <c r="AV282" s="65"/>
    </row>
    <row r="283" spans="3:48">
      <c r="C283" s="8"/>
      <c r="D283" s="8"/>
      <c r="AA283" s="65"/>
      <c r="AB283" s="65"/>
      <c r="AC283" s="65"/>
      <c r="AD283" s="65"/>
      <c r="AE283" s="65"/>
      <c r="AG283" s="93"/>
      <c r="AN283" s="65"/>
      <c r="AO283" s="65"/>
      <c r="AP283" s="65"/>
      <c r="AQ283" s="65"/>
      <c r="AR283" s="65"/>
      <c r="AS283" s="65"/>
      <c r="AT283" s="65"/>
      <c r="AU283" s="65"/>
      <c r="AV283" s="65"/>
    </row>
    <row r="284" spans="3:48">
      <c r="C284" s="8"/>
      <c r="D284" s="8"/>
      <c r="AA284" s="65"/>
      <c r="AB284" s="65"/>
      <c r="AC284" s="65"/>
      <c r="AD284" s="65"/>
      <c r="AE284" s="65"/>
      <c r="AG284" s="93"/>
      <c r="AN284" s="65"/>
      <c r="AO284" s="65"/>
      <c r="AP284" s="65"/>
      <c r="AQ284" s="65"/>
      <c r="AR284" s="65"/>
      <c r="AS284" s="65"/>
      <c r="AT284" s="65"/>
      <c r="AU284" s="65"/>
    </row>
    <row r="285" spans="3:48">
      <c r="C285" s="8"/>
      <c r="D285" s="8"/>
      <c r="AA285" s="65"/>
      <c r="AB285" s="65"/>
      <c r="AC285" s="65"/>
      <c r="AD285" s="65"/>
      <c r="AE285" s="65"/>
      <c r="AG285" s="93"/>
      <c r="AN285" s="65"/>
      <c r="AO285" s="65"/>
      <c r="AP285" s="65"/>
      <c r="AQ285" s="65"/>
      <c r="AR285" s="65"/>
      <c r="AS285" s="65"/>
      <c r="AT285" s="65"/>
      <c r="AU285" s="65"/>
    </row>
    <row r="286" spans="3:48">
      <c r="C286" s="8"/>
      <c r="D286" s="8"/>
      <c r="AA286" s="65"/>
      <c r="AB286" s="65"/>
      <c r="AC286" s="65"/>
      <c r="AD286" s="65"/>
      <c r="AE286" s="65"/>
      <c r="AG286" s="93"/>
      <c r="AN286" s="65"/>
      <c r="AO286" s="65"/>
      <c r="AP286" s="65"/>
      <c r="AQ286" s="65"/>
      <c r="AR286" s="65"/>
      <c r="AS286" s="65"/>
      <c r="AT286" s="65"/>
      <c r="AU286" s="65"/>
    </row>
    <row r="287" spans="3:48">
      <c r="C287" s="8"/>
      <c r="D287" s="8"/>
      <c r="AA287" s="65"/>
      <c r="AB287" s="65"/>
      <c r="AC287" s="65"/>
      <c r="AD287" s="65"/>
      <c r="AE287" s="65"/>
      <c r="AG287" s="93"/>
      <c r="AN287" s="65"/>
      <c r="AO287" s="65"/>
      <c r="AP287" s="65"/>
      <c r="AQ287" s="65"/>
      <c r="AR287" s="65"/>
      <c r="AS287" s="65"/>
      <c r="AT287" s="65"/>
      <c r="AU287" s="65"/>
    </row>
    <row r="288" spans="3:48">
      <c r="C288" s="8"/>
      <c r="D288" s="8"/>
      <c r="AA288" s="65"/>
      <c r="AB288" s="65"/>
      <c r="AC288" s="65"/>
      <c r="AD288" s="65"/>
      <c r="AE288" s="65"/>
      <c r="AG288" s="93"/>
      <c r="AN288" s="65"/>
      <c r="AO288" s="65"/>
      <c r="AP288" s="65"/>
      <c r="AQ288" s="65"/>
      <c r="AR288" s="65"/>
      <c r="AS288" s="65"/>
      <c r="AT288" s="65"/>
      <c r="AU288" s="65"/>
    </row>
    <row r="289" spans="3:48">
      <c r="C289" s="8"/>
      <c r="D289" s="8"/>
      <c r="AA289" s="65"/>
      <c r="AB289" s="65"/>
      <c r="AC289" s="65"/>
      <c r="AD289" s="65"/>
      <c r="AE289" s="65"/>
      <c r="AG289" s="93"/>
      <c r="AN289" s="65"/>
      <c r="AO289" s="65"/>
      <c r="AP289" s="65"/>
      <c r="AQ289" s="65"/>
      <c r="AR289" s="65"/>
      <c r="AS289" s="65"/>
      <c r="AT289" s="65"/>
      <c r="AU289" s="65"/>
    </row>
    <row r="290" spans="3:48">
      <c r="C290" s="8"/>
      <c r="D290" s="8"/>
      <c r="AA290" s="65"/>
      <c r="AB290" s="65"/>
      <c r="AC290" s="65"/>
      <c r="AD290" s="65"/>
      <c r="AE290" s="65"/>
      <c r="AG290" s="93"/>
      <c r="AN290" s="65"/>
      <c r="AO290" s="65"/>
      <c r="AP290" s="65"/>
      <c r="AQ290" s="65"/>
      <c r="AR290" s="65"/>
      <c r="AS290" s="65"/>
      <c r="AT290" s="65"/>
      <c r="AU290" s="65"/>
      <c r="AV290" s="65"/>
    </row>
    <row r="291" spans="3:48">
      <c r="C291" s="8"/>
      <c r="D291" s="8"/>
      <c r="AA291" s="65"/>
      <c r="AB291" s="65"/>
      <c r="AC291" s="65"/>
      <c r="AD291" s="65"/>
      <c r="AE291" s="65"/>
      <c r="AG291" s="93"/>
      <c r="AN291" s="65"/>
      <c r="AO291" s="65"/>
      <c r="AP291" s="65"/>
      <c r="AQ291" s="65"/>
      <c r="AR291" s="65"/>
      <c r="AS291" s="65"/>
      <c r="AT291" s="65"/>
      <c r="AU291" s="65"/>
      <c r="AV291" s="65"/>
    </row>
    <row r="292" spans="3:48">
      <c r="C292" s="8"/>
      <c r="D292" s="8"/>
      <c r="AA292" s="65"/>
      <c r="AB292" s="65"/>
      <c r="AC292" s="65"/>
      <c r="AD292" s="65"/>
      <c r="AE292" s="65"/>
      <c r="AG292" s="93"/>
      <c r="AN292" s="65"/>
      <c r="AO292" s="65"/>
      <c r="AP292" s="65"/>
      <c r="AQ292" s="65"/>
      <c r="AR292" s="65"/>
      <c r="AS292" s="65"/>
      <c r="AT292" s="65"/>
      <c r="AU292" s="65"/>
      <c r="AV292" s="65"/>
    </row>
    <row r="293" spans="3:48">
      <c r="C293" s="8"/>
      <c r="D293" s="8"/>
      <c r="AA293" s="65"/>
      <c r="AB293" s="65"/>
      <c r="AC293" s="65"/>
      <c r="AD293" s="65"/>
      <c r="AE293" s="65"/>
      <c r="AG293" s="93"/>
      <c r="AN293" s="65"/>
      <c r="AO293" s="65"/>
      <c r="AP293" s="65"/>
      <c r="AQ293" s="65"/>
      <c r="AR293" s="65"/>
      <c r="AS293" s="65"/>
      <c r="AT293" s="65"/>
      <c r="AU293" s="65"/>
    </row>
    <row r="294" spans="3:48">
      <c r="C294" s="8"/>
      <c r="D294" s="8"/>
      <c r="AA294" s="65"/>
      <c r="AB294" s="65"/>
      <c r="AC294" s="65"/>
      <c r="AD294" s="65"/>
      <c r="AE294" s="65"/>
      <c r="AG294" s="93"/>
      <c r="AN294" s="65"/>
      <c r="AO294" s="65"/>
      <c r="AP294" s="65"/>
      <c r="AQ294" s="65"/>
      <c r="AR294" s="65"/>
      <c r="AS294" s="65"/>
      <c r="AT294" s="65"/>
      <c r="AU294" s="65"/>
    </row>
    <row r="295" spans="3:48">
      <c r="C295" s="8"/>
      <c r="D295" s="8"/>
      <c r="AA295" s="65"/>
      <c r="AB295" s="65"/>
      <c r="AC295" s="65"/>
      <c r="AD295" s="65"/>
      <c r="AE295" s="65"/>
      <c r="AG295" s="93"/>
      <c r="AN295" s="65"/>
      <c r="AO295" s="65"/>
      <c r="AP295" s="65"/>
      <c r="AQ295" s="65"/>
      <c r="AR295" s="65"/>
      <c r="AS295" s="65"/>
      <c r="AT295" s="65"/>
      <c r="AU295" s="65"/>
    </row>
    <row r="296" spans="3:48">
      <c r="C296" s="8"/>
      <c r="D296" s="8"/>
      <c r="AA296" s="65"/>
      <c r="AB296" s="65"/>
      <c r="AC296" s="65"/>
      <c r="AD296" s="65"/>
      <c r="AE296" s="65"/>
      <c r="AG296" s="93"/>
      <c r="AN296" s="65"/>
      <c r="AO296" s="65"/>
      <c r="AP296" s="65"/>
      <c r="AQ296" s="65"/>
      <c r="AR296" s="65"/>
      <c r="AS296" s="65"/>
      <c r="AT296" s="65"/>
      <c r="AU296" s="65"/>
    </row>
    <row r="297" spans="3:48">
      <c r="C297" s="8"/>
      <c r="D297" s="8"/>
      <c r="AA297" s="65"/>
      <c r="AB297" s="65"/>
      <c r="AC297" s="65"/>
      <c r="AD297" s="65"/>
      <c r="AE297" s="65"/>
      <c r="AG297" s="93"/>
      <c r="AN297" s="65"/>
      <c r="AO297" s="65"/>
      <c r="AP297" s="65"/>
      <c r="AQ297" s="65"/>
      <c r="AR297" s="65"/>
      <c r="AS297" s="65"/>
      <c r="AT297" s="65"/>
      <c r="AU297" s="65"/>
    </row>
    <row r="298" spans="3:48">
      <c r="C298" s="8"/>
      <c r="D298" s="8"/>
      <c r="AA298" s="65"/>
      <c r="AB298" s="65"/>
      <c r="AC298" s="65"/>
      <c r="AD298" s="65"/>
      <c r="AE298" s="65"/>
      <c r="AG298" s="93"/>
      <c r="AN298" s="65"/>
      <c r="AO298" s="65"/>
      <c r="AP298" s="65"/>
      <c r="AQ298" s="65"/>
      <c r="AR298" s="65"/>
      <c r="AS298" s="65"/>
      <c r="AT298" s="65"/>
      <c r="AU298" s="65"/>
    </row>
    <row r="299" spans="3:48">
      <c r="C299" s="8"/>
      <c r="D299" s="8"/>
      <c r="AA299" s="65"/>
      <c r="AB299" s="65"/>
      <c r="AC299" s="65"/>
      <c r="AD299" s="65"/>
      <c r="AE299" s="65"/>
      <c r="AG299" s="93"/>
      <c r="AN299" s="65"/>
      <c r="AO299" s="65"/>
      <c r="AP299" s="65"/>
      <c r="AQ299" s="65"/>
      <c r="AR299" s="65"/>
      <c r="AS299" s="65"/>
      <c r="AT299" s="65"/>
      <c r="AU299" s="65"/>
    </row>
    <row r="300" spans="3:48">
      <c r="C300" s="8"/>
      <c r="D300" s="8"/>
      <c r="AA300" s="65"/>
      <c r="AB300" s="65"/>
      <c r="AC300" s="65"/>
      <c r="AD300" s="65"/>
      <c r="AE300" s="65"/>
      <c r="AG300" s="93"/>
      <c r="AN300" s="65"/>
      <c r="AO300" s="65"/>
      <c r="AP300" s="65"/>
      <c r="AQ300" s="65"/>
      <c r="AR300" s="65"/>
      <c r="AS300" s="65"/>
      <c r="AT300" s="65"/>
      <c r="AU300" s="65"/>
      <c r="AV300" s="65"/>
    </row>
    <row r="301" spans="3:48">
      <c r="C301" s="8"/>
      <c r="D301" s="8"/>
      <c r="AA301" s="65"/>
      <c r="AB301" s="65"/>
      <c r="AC301" s="65"/>
      <c r="AD301" s="65"/>
      <c r="AE301" s="65"/>
      <c r="AG301" s="93"/>
      <c r="AN301" s="65"/>
      <c r="AO301" s="65"/>
      <c r="AP301" s="65"/>
      <c r="AQ301" s="65"/>
      <c r="AR301" s="65"/>
      <c r="AS301" s="65"/>
      <c r="AT301" s="65"/>
      <c r="AU301" s="65"/>
      <c r="AV301" s="65"/>
    </row>
    <row r="302" spans="3:48">
      <c r="C302" s="8"/>
      <c r="D302" s="8"/>
      <c r="AA302" s="65"/>
      <c r="AB302" s="65"/>
      <c r="AC302" s="65"/>
      <c r="AD302" s="65"/>
      <c r="AE302" s="65"/>
      <c r="AG302" s="93"/>
      <c r="AN302" s="65"/>
      <c r="AO302" s="65"/>
      <c r="AP302" s="65"/>
      <c r="AQ302" s="65"/>
      <c r="AR302" s="65"/>
      <c r="AS302" s="65"/>
      <c r="AT302" s="65"/>
      <c r="AU302" s="65"/>
      <c r="AV302" s="65"/>
    </row>
    <row r="303" spans="3:48">
      <c r="C303" s="8"/>
      <c r="D303" s="8"/>
      <c r="AA303" s="65"/>
      <c r="AB303" s="65"/>
      <c r="AC303" s="65"/>
      <c r="AD303" s="65"/>
      <c r="AE303" s="65"/>
      <c r="AG303" s="93"/>
      <c r="AN303" s="65"/>
      <c r="AO303" s="65"/>
      <c r="AP303" s="65"/>
      <c r="AQ303" s="65"/>
      <c r="AR303" s="65"/>
      <c r="AS303" s="65"/>
      <c r="AT303" s="65"/>
      <c r="AU303" s="65"/>
    </row>
    <row r="304" spans="3:48">
      <c r="C304" s="8"/>
      <c r="D304" s="8"/>
      <c r="AA304" s="65"/>
      <c r="AB304" s="65"/>
      <c r="AC304" s="65"/>
      <c r="AD304" s="65"/>
      <c r="AE304" s="65"/>
      <c r="AG304" s="93"/>
      <c r="AN304" s="65"/>
      <c r="AO304" s="65"/>
      <c r="AP304" s="65"/>
      <c r="AQ304" s="65"/>
      <c r="AR304" s="65"/>
      <c r="AS304" s="65"/>
      <c r="AT304" s="65"/>
      <c r="AU304" s="65"/>
    </row>
    <row r="305" spans="3:48">
      <c r="C305" s="8"/>
      <c r="D305" s="8"/>
      <c r="AA305" s="65"/>
      <c r="AB305" s="65"/>
      <c r="AC305" s="65"/>
      <c r="AD305" s="65"/>
      <c r="AE305" s="65"/>
      <c r="AG305" s="93"/>
      <c r="AN305" s="65"/>
      <c r="AO305" s="65"/>
      <c r="AP305" s="65"/>
      <c r="AQ305" s="65"/>
      <c r="AR305" s="65"/>
      <c r="AS305" s="65"/>
      <c r="AT305" s="65"/>
      <c r="AU305" s="65"/>
    </row>
    <row r="306" spans="3:48">
      <c r="C306" s="8"/>
      <c r="D306" s="8"/>
      <c r="AA306" s="65"/>
      <c r="AB306" s="65"/>
      <c r="AC306" s="65"/>
      <c r="AD306" s="65"/>
      <c r="AE306" s="65"/>
      <c r="AG306" s="93"/>
      <c r="AN306" s="65"/>
      <c r="AO306" s="65"/>
      <c r="AP306" s="65"/>
      <c r="AQ306" s="65"/>
      <c r="AR306" s="65"/>
      <c r="AS306" s="65"/>
      <c r="AT306" s="65"/>
      <c r="AU306" s="65"/>
    </row>
    <row r="307" spans="3:48">
      <c r="C307" s="8"/>
      <c r="D307" s="8"/>
      <c r="AA307" s="65"/>
      <c r="AB307" s="65"/>
      <c r="AC307" s="65"/>
      <c r="AD307" s="65"/>
      <c r="AE307" s="65"/>
      <c r="AG307" s="93"/>
      <c r="AN307" s="65"/>
      <c r="AO307" s="65"/>
      <c r="AP307" s="65"/>
      <c r="AQ307" s="65"/>
      <c r="AR307" s="65"/>
      <c r="AS307" s="65"/>
      <c r="AT307" s="65"/>
      <c r="AU307" s="65"/>
    </row>
    <row r="308" spans="3:48">
      <c r="C308" s="8"/>
      <c r="D308" s="8"/>
      <c r="AA308" s="65"/>
      <c r="AB308" s="65"/>
      <c r="AC308" s="65"/>
      <c r="AD308" s="65"/>
      <c r="AE308" s="65"/>
      <c r="AG308" s="93"/>
      <c r="AN308" s="65"/>
      <c r="AO308" s="65"/>
      <c r="AP308" s="65"/>
      <c r="AQ308" s="65"/>
      <c r="AR308" s="65"/>
      <c r="AS308" s="65"/>
      <c r="AT308" s="65"/>
      <c r="AU308" s="65"/>
    </row>
    <row r="309" spans="3:48">
      <c r="C309" s="8"/>
      <c r="D309" s="8"/>
      <c r="AA309" s="65"/>
      <c r="AB309" s="65"/>
      <c r="AC309" s="65"/>
      <c r="AD309" s="65"/>
      <c r="AE309" s="65"/>
      <c r="AG309" s="93"/>
      <c r="AN309" s="65"/>
      <c r="AO309" s="65"/>
      <c r="AP309" s="65"/>
      <c r="AQ309" s="65"/>
      <c r="AR309" s="65"/>
      <c r="AS309" s="65"/>
      <c r="AT309" s="65"/>
      <c r="AU309" s="65"/>
    </row>
    <row r="310" spans="3:48">
      <c r="C310" s="8"/>
      <c r="D310" s="8"/>
      <c r="AA310" s="65"/>
      <c r="AB310" s="65"/>
      <c r="AC310" s="65"/>
      <c r="AD310" s="65"/>
      <c r="AE310" s="65"/>
      <c r="AG310" s="93"/>
      <c r="AN310" s="65"/>
      <c r="AO310" s="65"/>
      <c r="AP310" s="65"/>
      <c r="AQ310" s="65"/>
      <c r="AR310" s="65"/>
      <c r="AS310" s="65"/>
      <c r="AT310" s="65"/>
      <c r="AU310" s="65"/>
    </row>
    <row r="311" spans="3:48">
      <c r="C311" s="8"/>
      <c r="D311" s="8"/>
      <c r="AA311" s="65"/>
      <c r="AB311" s="65"/>
      <c r="AC311" s="65"/>
      <c r="AD311" s="65"/>
      <c r="AE311" s="65"/>
      <c r="AG311" s="93"/>
      <c r="AN311" s="65"/>
      <c r="AO311" s="65"/>
      <c r="AP311" s="65"/>
      <c r="AQ311" s="65"/>
      <c r="AR311" s="65"/>
      <c r="AS311" s="65"/>
      <c r="AT311" s="65"/>
      <c r="AU311" s="65"/>
    </row>
    <row r="312" spans="3:48">
      <c r="C312" s="8"/>
      <c r="D312" s="8"/>
      <c r="AA312" s="65"/>
      <c r="AB312" s="65"/>
      <c r="AC312" s="65"/>
      <c r="AD312" s="65"/>
      <c r="AE312" s="65"/>
      <c r="AG312" s="93"/>
      <c r="AN312" s="65"/>
      <c r="AO312" s="65"/>
      <c r="AP312" s="65"/>
      <c r="AQ312" s="65"/>
      <c r="AR312" s="65"/>
      <c r="AS312" s="65"/>
      <c r="AT312" s="65"/>
      <c r="AU312" s="65"/>
    </row>
    <row r="313" spans="3:48">
      <c r="C313" s="8"/>
      <c r="D313" s="8"/>
      <c r="AA313" s="65"/>
      <c r="AB313" s="65"/>
      <c r="AC313" s="65"/>
      <c r="AD313" s="65"/>
      <c r="AE313" s="65"/>
      <c r="AG313" s="93"/>
      <c r="AN313" s="65"/>
      <c r="AO313" s="65"/>
      <c r="AP313" s="65"/>
      <c r="AQ313" s="65"/>
      <c r="AR313" s="65"/>
      <c r="AS313" s="65"/>
      <c r="AT313" s="65"/>
      <c r="AU313" s="65"/>
    </row>
    <row r="314" spans="3:48">
      <c r="C314" s="8"/>
      <c r="D314" s="8"/>
      <c r="AA314" s="65"/>
      <c r="AB314" s="65"/>
      <c r="AC314" s="65"/>
      <c r="AD314" s="65"/>
      <c r="AE314" s="65"/>
      <c r="AG314" s="93"/>
      <c r="AN314" s="65"/>
      <c r="AO314" s="65"/>
      <c r="AP314" s="65"/>
      <c r="AQ314" s="65"/>
      <c r="AR314" s="65"/>
      <c r="AS314" s="65"/>
      <c r="AT314" s="65"/>
      <c r="AU314" s="65"/>
    </row>
    <row r="315" spans="3:48">
      <c r="C315" s="8"/>
      <c r="D315" s="8"/>
      <c r="AA315" s="65"/>
      <c r="AB315" s="65"/>
      <c r="AC315" s="65"/>
      <c r="AD315" s="65"/>
      <c r="AE315" s="65"/>
      <c r="AG315" s="93"/>
      <c r="AN315" s="65"/>
      <c r="AO315" s="65"/>
      <c r="AP315" s="65"/>
      <c r="AQ315" s="65"/>
      <c r="AR315" s="65"/>
      <c r="AS315" s="65"/>
      <c r="AT315" s="65"/>
      <c r="AU315" s="65"/>
    </row>
    <row r="316" spans="3:48">
      <c r="C316" s="8"/>
      <c r="D316" s="8"/>
      <c r="AA316" s="65"/>
      <c r="AB316" s="65"/>
      <c r="AC316" s="65"/>
      <c r="AD316" s="65"/>
      <c r="AE316" s="65"/>
      <c r="AG316" s="93"/>
      <c r="AN316" s="65"/>
      <c r="AO316" s="65"/>
      <c r="AP316" s="65"/>
      <c r="AQ316" s="65"/>
      <c r="AR316" s="65"/>
      <c r="AS316" s="65"/>
      <c r="AT316" s="65"/>
      <c r="AU316" s="65"/>
    </row>
    <row r="317" spans="3:48">
      <c r="C317" s="8"/>
      <c r="D317" s="8"/>
      <c r="AA317" s="65"/>
      <c r="AB317" s="65"/>
      <c r="AC317" s="65"/>
      <c r="AD317" s="65"/>
      <c r="AE317" s="65"/>
      <c r="AG317" s="93"/>
      <c r="AN317" s="65"/>
      <c r="AO317" s="65"/>
      <c r="AP317" s="65"/>
      <c r="AQ317" s="65"/>
      <c r="AR317" s="65"/>
      <c r="AS317" s="65"/>
      <c r="AT317" s="65"/>
      <c r="AU317" s="65"/>
    </row>
    <row r="318" spans="3:48">
      <c r="C318" s="8"/>
      <c r="D318" s="8"/>
      <c r="AA318" s="65"/>
      <c r="AB318" s="65"/>
      <c r="AC318" s="65"/>
      <c r="AD318" s="65"/>
      <c r="AE318" s="65"/>
      <c r="AG318" s="93"/>
      <c r="AN318" s="65"/>
      <c r="AO318" s="65"/>
      <c r="AP318" s="65"/>
      <c r="AQ318" s="65"/>
      <c r="AR318" s="65"/>
      <c r="AS318" s="65"/>
      <c r="AT318" s="65"/>
      <c r="AU318" s="65"/>
      <c r="AV318" s="65"/>
    </row>
    <row r="319" spans="3:48">
      <c r="C319" s="8"/>
      <c r="D319" s="8"/>
      <c r="AA319" s="65"/>
      <c r="AB319" s="65"/>
      <c r="AC319" s="65"/>
      <c r="AD319" s="65"/>
      <c r="AE319" s="65"/>
      <c r="AG319" s="93"/>
      <c r="AN319" s="65"/>
      <c r="AO319" s="65"/>
      <c r="AP319" s="65"/>
      <c r="AQ319" s="65"/>
      <c r="AR319" s="65"/>
      <c r="AS319" s="65"/>
      <c r="AT319" s="65"/>
      <c r="AU319" s="65"/>
    </row>
    <row r="320" spans="3:48">
      <c r="C320" s="8"/>
      <c r="D320" s="8"/>
      <c r="AA320" s="65"/>
      <c r="AB320" s="65"/>
      <c r="AC320" s="65"/>
      <c r="AD320" s="65"/>
      <c r="AE320" s="65"/>
      <c r="AG320" s="93"/>
      <c r="AN320" s="65"/>
      <c r="AO320" s="65"/>
      <c r="AP320" s="65"/>
      <c r="AQ320" s="65"/>
      <c r="AR320" s="65"/>
      <c r="AS320" s="65"/>
      <c r="AT320" s="65"/>
      <c r="AU320" s="65"/>
    </row>
    <row r="321" spans="3:48">
      <c r="C321" s="8"/>
      <c r="D321" s="8"/>
      <c r="AA321" s="65"/>
      <c r="AB321" s="65"/>
      <c r="AC321" s="65"/>
      <c r="AD321" s="65"/>
      <c r="AE321" s="65"/>
      <c r="AG321" s="93"/>
      <c r="AN321" s="65"/>
      <c r="AO321" s="65"/>
      <c r="AP321" s="65"/>
      <c r="AQ321" s="65"/>
      <c r="AR321" s="65"/>
      <c r="AS321" s="65"/>
      <c r="AT321" s="65"/>
      <c r="AU321" s="65"/>
    </row>
    <row r="322" spans="3:48">
      <c r="C322" s="8"/>
      <c r="D322" s="8"/>
      <c r="AA322" s="65"/>
      <c r="AB322" s="65"/>
      <c r="AC322" s="65"/>
      <c r="AD322" s="65"/>
      <c r="AE322" s="65"/>
      <c r="AG322" s="93"/>
      <c r="AN322" s="65"/>
      <c r="AO322" s="65"/>
      <c r="AP322" s="65"/>
      <c r="AQ322" s="65"/>
      <c r="AR322" s="65"/>
      <c r="AS322" s="65"/>
      <c r="AT322" s="65"/>
      <c r="AU322" s="65"/>
    </row>
    <row r="323" spans="3:48">
      <c r="C323" s="8"/>
      <c r="D323" s="8"/>
      <c r="AA323" s="65"/>
      <c r="AB323" s="65"/>
      <c r="AC323" s="65"/>
      <c r="AD323" s="65"/>
      <c r="AE323" s="65"/>
      <c r="AG323" s="93"/>
      <c r="AN323" s="65"/>
      <c r="AO323" s="65"/>
      <c r="AP323" s="65"/>
      <c r="AQ323" s="65"/>
      <c r="AR323" s="65"/>
      <c r="AS323" s="65"/>
      <c r="AT323" s="65"/>
      <c r="AU323" s="65"/>
    </row>
    <row r="324" spans="3:48">
      <c r="C324" s="8"/>
      <c r="D324" s="8"/>
      <c r="AA324" s="65"/>
      <c r="AB324" s="65"/>
      <c r="AC324" s="65"/>
      <c r="AD324" s="65"/>
      <c r="AE324" s="65"/>
      <c r="AG324" s="93"/>
      <c r="AN324" s="65"/>
      <c r="AO324" s="65"/>
      <c r="AP324" s="65"/>
      <c r="AQ324" s="65"/>
      <c r="AR324" s="65"/>
      <c r="AS324" s="65"/>
      <c r="AT324" s="65"/>
      <c r="AU324" s="65"/>
    </row>
    <row r="325" spans="3:48">
      <c r="C325" s="8"/>
      <c r="D325" s="8"/>
      <c r="AA325" s="65"/>
      <c r="AB325" s="65"/>
      <c r="AC325" s="65"/>
      <c r="AD325" s="65"/>
      <c r="AE325" s="65"/>
      <c r="AG325" s="93"/>
      <c r="AN325" s="65"/>
      <c r="AO325" s="65"/>
      <c r="AP325" s="65"/>
      <c r="AQ325" s="65"/>
      <c r="AR325" s="65"/>
      <c r="AS325" s="65"/>
      <c r="AT325" s="65"/>
      <c r="AU325" s="65"/>
    </row>
    <row r="326" spans="3:48">
      <c r="C326" s="8"/>
      <c r="D326" s="8"/>
      <c r="AA326" s="65"/>
      <c r="AB326" s="65"/>
      <c r="AC326" s="65"/>
      <c r="AD326" s="65"/>
      <c r="AE326" s="65"/>
      <c r="AG326" s="93"/>
      <c r="AN326" s="65"/>
      <c r="AO326" s="65"/>
      <c r="AP326" s="65"/>
      <c r="AQ326" s="65"/>
      <c r="AR326" s="65"/>
      <c r="AS326" s="65"/>
      <c r="AT326" s="65"/>
      <c r="AU326" s="65"/>
    </row>
    <row r="327" spans="3:48">
      <c r="C327" s="8"/>
      <c r="D327" s="8"/>
      <c r="AA327" s="65"/>
      <c r="AB327" s="65"/>
      <c r="AC327" s="65"/>
      <c r="AD327" s="65"/>
      <c r="AE327" s="65"/>
      <c r="AG327" s="93"/>
      <c r="AN327" s="65"/>
      <c r="AO327" s="65"/>
      <c r="AP327" s="65"/>
      <c r="AQ327" s="65"/>
      <c r="AR327" s="65"/>
      <c r="AS327" s="65"/>
      <c r="AT327" s="65"/>
      <c r="AU327" s="65"/>
    </row>
    <row r="328" spans="3:48">
      <c r="C328" s="8"/>
      <c r="D328" s="8"/>
      <c r="AA328" s="65"/>
      <c r="AB328" s="65"/>
      <c r="AC328" s="65"/>
      <c r="AD328" s="65"/>
      <c r="AE328" s="65"/>
      <c r="AG328" s="93"/>
      <c r="AN328" s="65"/>
      <c r="AO328" s="65"/>
      <c r="AP328" s="65"/>
      <c r="AQ328" s="65"/>
      <c r="AR328" s="65"/>
      <c r="AS328" s="65"/>
      <c r="AT328" s="65"/>
      <c r="AU328" s="65"/>
    </row>
    <row r="329" spans="3:48">
      <c r="C329" s="8"/>
      <c r="D329" s="8"/>
      <c r="AA329" s="65"/>
      <c r="AB329" s="65"/>
      <c r="AC329" s="65"/>
      <c r="AD329" s="65"/>
      <c r="AE329" s="65"/>
      <c r="AG329" s="93"/>
      <c r="AN329" s="65"/>
      <c r="AO329" s="65"/>
      <c r="AP329" s="65"/>
      <c r="AQ329" s="65"/>
      <c r="AR329" s="65"/>
      <c r="AS329" s="65"/>
      <c r="AT329" s="65"/>
      <c r="AU329" s="65"/>
    </row>
    <row r="330" spans="3:48">
      <c r="C330" s="8"/>
      <c r="D330" s="8"/>
      <c r="AA330" s="65"/>
      <c r="AB330" s="65"/>
      <c r="AC330" s="65"/>
      <c r="AD330" s="65"/>
      <c r="AE330" s="65"/>
      <c r="AG330" s="93"/>
      <c r="AN330" s="65"/>
      <c r="AO330" s="65"/>
      <c r="AP330" s="65"/>
      <c r="AQ330" s="65"/>
      <c r="AR330" s="65"/>
      <c r="AS330" s="65"/>
      <c r="AT330" s="65"/>
      <c r="AU330" s="65"/>
    </row>
    <row r="331" spans="3:48">
      <c r="C331" s="8"/>
      <c r="D331" s="8"/>
      <c r="AA331" s="65"/>
      <c r="AB331" s="65"/>
      <c r="AC331" s="65"/>
      <c r="AD331" s="65"/>
      <c r="AE331" s="65"/>
      <c r="AG331" s="93"/>
      <c r="AN331" s="65"/>
      <c r="AO331" s="65"/>
      <c r="AP331" s="65"/>
      <c r="AQ331" s="65"/>
      <c r="AR331" s="65"/>
      <c r="AS331" s="65"/>
      <c r="AT331" s="65"/>
      <c r="AU331" s="65"/>
    </row>
    <row r="332" spans="3:48">
      <c r="C332" s="8"/>
      <c r="D332" s="8"/>
      <c r="AA332" s="65"/>
      <c r="AB332" s="65"/>
      <c r="AC332" s="65"/>
      <c r="AD332" s="65"/>
      <c r="AE332" s="65"/>
      <c r="AG332" s="93"/>
      <c r="AN332" s="65"/>
      <c r="AO332" s="65"/>
      <c r="AP332" s="65"/>
      <c r="AQ332" s="65"/>
      <c r="AR332" s="65"/>
      <c r="AS332" s="65"/>
      <c r="AT332" s="65"/>
      <c r="AU332" s="65"/>
      <c r="AV332" s="65"/>
    </row>
    <row r="333" spans="3:48">
      <c r="C333" s="8"/>
      <c r="D333" s="8"/>
      <c r="AA333" s="65"/>
      <c r="AB333" s="65"/>
      <c r="AC333" s="65"/>
      <c r="AD333" s="65"/>
      <c r="AE333" s="65"/>
      <c r="AG333" s="93"/>
      <c r="AN333" s="65"/>
      <c r="AO333" s="65"/>
      <c r="AP333" s="65"/>
      <c r="AQ333" s="65"/>
      <c r="AR333" s="65"/>
      <c r="AS333" s="65"/>
      <c r="AT333" s="65"/>
      <c r="AU333" s="65"/>
    </row>
    <row r="334" spans="3:48">
      <c r="C334" s="8"/>
      <c r="D334" s="8"/>
      <c r="AA334" s="65"/>
      <c r="AB334" s="65"/>
      <c r="AC334" s="65"/>
      <c r="AD334" s="65"/>
      <c r="AE334" s="65"/>
      <c r="AG334" s="93"/>
      <c r="AN334" s="65"/>
      <c r="AO334" s="65"/>
      <c r="AP334" s="65"/>
      <c r="AQ334" s="65"/>
      <c r="AR334" s="65"/>
      <c r="AS334" s="65"/>
      <c r="AT334" s="65"/>
      <c r="AU334" s="65"/>
    </row>
    <row r="335" spans="3:48">
      <c r="C335" s="8"/>
      <c r="D335" s="8"/>
      <c r="AA335" s="65"/>
      <c r="AB335" s="65"/>
      <c r="AC335" s="65"/>
      <c r="AD335" s="65"/>
      <c r="AE335" s="65"/>
      <c r="AG335" s="93"/>
      <c r="AN335" s="65"/>
      <c r="AO335" s="65"/>
      <c r="AP335" s="65"/>
      <c r="AQ335" s="65"/>
      <c r="AR335" s="65"/>
      <c r="AS335" s="65"/>
      <c r="AT335" s="65"/>
      <c r="AU335" s="65"/>
    </row>
    <row r="336" spans="3:48">
      <c r="C336" s="8"/>
      <c r="D336" s="8"/>
      <c r="AA336" s="65"/>
      <c r="AB336" s="65"/>
      <c r="AC336" s="65"/>
      <c r="AD336" s="65"/>
      <c r="AE336" s="65"/>
      <c r="AG336" s="93"/>
      <c r="AN336" s="65"/>
      <c r="AO336" s="65"/>
      <c r="AP336" s="65"/>
      <c r="AQ336" s="65"/>
      <c r="AR336" s="65"/>
      <c r="AS336" s="65"/>
      <c r="AT336" s="65"/>
      <c r="AU336" s="65"/>
    </row>
    <row r="337" spans="3:48">
      <c r="C337" s="8"/>
      <c r="D337" s="8"/>
      <c r="AA337" s="65"/>
      <c r="AB337" s="65"/>
      <c r="AC337" s="65"/>
      <c r="AD337" s="65"/>
      <c r="AE337" s="65"/>
      <c r="AG337" s="93"/>
      <c r="AN337" s="65"/>
      <c r="AO337" s="65"/>
      <c r="AP337" s="65"/>
      <c r="AQ337" s="65"/>
      <c r="AR337" s="65"/>
      <c r="AS337" s="65"/>
      <c r="AT337" s="65"/>
      <c r="AU337" s="65"/>
    </row>
    <row r="338" spans="3:48">
      <c r="C338" s="8"/>
      <c r="D338" s="8"/>
      <c r="AA338" s="65"/>
      <c r="AB338" s="65"/>
      <c r="AC338" s="65"/>
      <c r="AD338" s="65"/>
      <c r="AE338" s="65"/>
      <c r="AG338" s="93"/>
      <c r="AN338" s="65"/>
      <c r="AO338" s="65"/>
      <c r="AP338" s="65"/>
      <c r="AQ338" s="65"/>
      <c r="AR338" s="65"/>
      <c r="AS338" s="65"/>
      <c r="AT338" s="65"/>
      <c r="AU338" s="65"/>
    </row>
    <row r="339" spans="3:48">
      <c r="C339" s="8"/>
      <c r="D339" s="8"/>
      <c r="AA339" s="65"/>
      <c r="AB339" s="65"/>
      <c r="AC339" s="65"/>
      <c r="AD339" s="65"/>
      <c r="AE339" s="65"/>
      <c r="AG339" s="93"/>
      <c r="AN339" s="65"/>
      <c r="AO339" s="65"/>
      <c r="AP339" s="65"/>
      <c r="AQ339" s="65"/>
      <c r="AR339" s="65"/>
      <c r="AS339" s="65"/>
      <c r="AT339" s="65"/>
      <c r="AU339" s="65"/>
    </row>
    <row r="340" spans="3:48">
      <c r="C340" s="8"/>
      <c r="D340" s="8"/>
      <c r="AA340" s="65"/>
      <c r="AB340" s="65"/>
      <c r="AC340" s="65"/>
      <c r="AD340" s="65"/>
      <c r="AE340" s="65"/>
      <c r="AG340" s="93"/>
      <c r="AN340" s="65"/>
      <c r="AO340" s="65"/>
      <c r="AP340" s="65"/>
      <c r="AQ340" s="65"/>
      <c r="AR340" s="65"/>
      <c r="AS340" s="65"/>
      <c r="AT340" s="65"/>
      <c r="AU340" s="65"/>
    </row>
    <row r="341" spans="3:48">
      <c r="C341" s="8"/>
      <c r="D341" s="8"/>
      <c r="AA341" s="65"/>
      <c r="AB341" s="65"/>
      <c r="AC341" s="65"/>
      <c r="AD341" s="65"/>
      <c r="AE341" s="65"/>
      <c r="AG341" s="93"/>
      <c r="AN341" s="65"/>
      <c r="AO341" s="65"/>
      <c r="AP341" s="65"/>
      <c r="AQ341" s="65"/>
      <c r="AR341" s="65"/>
      <c r="AS341" s="65"/>
      <c r="AT341" s="65"/>
      <c r="AU341" s="65"/>
    </row>
    <row r="342" spans="3:48">
      <c r="C342" s="8"/>
      <c r="D342" s="8"/>
      <c r="AA342" s="65"/>
      <c r="AB342" s="65"/>
      <c r="AC342" s="65"/>
      <c r="AD342" s="65"/>
      <c r="AE342" s="65"/>
      <c r="AG342" s="93"/>
      <c r="AN342" s="65"/>
      <c r="AO342" s="65"/>
      <c r="AP342" s="65"/>
      <c r="AQ342" s="65"/>
      <c r="AR342" s="65"/>
      <c r="AS342" s="65"/>
      <c r="AT342" s="65"/>
      <c r="AU342" s="65"/>
    </row>
    <row r="343" spans="3:48">
      <c r="C343" s="8"/>
      <c r="D343" s="8"/>
      <c r="AA343" s="65"/>
      <c r="AB343" s="65"/>
      <c r="AC343" s="65"/>
      <c r="AD343" s="65"/>
      <c r="AE343" s="65"/>
      <c r="AG343" s="93"/>
      <c r="AN343" s="65"/>
      <c r="AO343" s="65"/>
      <c r="AP343" s="65"/>
      <c r="AQ343" s="65"/>
      <c r="AR343" s="65"/>
      <c r="AS343" s="65"/>
      <c r="AT343" s="65"/>
      <c r="AU343" s="65"/>
    </row>
    <row r="344" spans="3:48">
      <c r="C344" s="8"/>
      <c r="D344" s="8"/>
      <c r="AA344" s="65"/>
      <c r="AB344" s="65"/>
      <c r="AC344" s="65"/>
      <c r="AD344" s="65"/>
      <c r="AE344" s="65"/>
      <c r="AG344" s="93"/>
      <c r="AN344" s="65"/>
      <c r="AO344" s="65"/>
      <c r="AP344" s="65"/>
      <c r="AQ344" s="65"/>
      <c r="AR344" s="65"/>
      <c r="AS344" s="65"/>
      <c r="AT344" s="65"/>
      <c r="AU344" s="65"/>
    </row>
    <row r="345" spans="3:48">
      <c r="C345" s="8"/>
      <c r="D345" s="8"/>
      <c r="AA345" s="65"/>
      <c r="AB345" s="65"/>
      <c r="AC345" s="65"/>
      <c r="AD345" s="65"/>
      <c r="AE345" s="65"/>
      <c r="AG345" s="93"/>
      <c r="AN345" s="65"/>
      <c r="AO345" s="65"/>
      <c r="AP345" s="65"/>
      <c r="AQ345" s="65"/>
      <c r="AR345" s="65"/>
      <c r="AS345" s="65"/>
      <c r="AT345" s="65"/>
      <c r="AU345" s="65"/>
    </row>
    <row r="346" spans="3:48">
      <c r="C346" s="8"/>
      <c r="D346" s="8"/>
      <c r="AA346" s="65"/>
      <c r="AB346" s="65"/>
      <c r="AC346" s="65"/>
      <c r="AD346" s="65"/>
      <c r="AE346" s="65"/>
      <c r="AG346" s="93"/>
      <c r="AN346" s="65"/>
      <c r="AO346" s="65"/>
      <c r="AP346" s="65"/>
      <c r="AQ346" s="65"/>
      <c r="AR346" s="65"/>
      <c r="AS346" s="65"/>
      <c r="AT346" s="65"/>
      <c r="AU346" s="65"/>
    </row>
    <row r="347" spans="3:48">
      <c r="C347" s="8"/>
      <c r="D347" s="8"/>
      <c r="AA347" s="65"/>
      <c r="AB347" s="65"/>
      <c r="AC347" s="65"/>
      <c r="AD347" s="65"/>
      <c r="AE347" s="65"/>
      <c r="AG347" s="93"/>
      <c r="AN347" s="65"/>
      <c r="AO347" s="65"/>
      <c r="AP347" s="65"/>
      <c r="AQ347" s="65"/>
      <c r="AR347" s="65"/>
      <c r="AS347" s="65"/>
      <c r="AT347" s="65"/>
      <c r="AU347" s="65"/>
    </row>
    <row r="348" spans="3:48">
      <c r="C348" s="8"/>
      <c r="D348" s="8"/>
      <c r="AA348" s="65"/>
      <c r="AB348" s="65"/>
      <c r="AC348" s="65"/>
      <c r="AD348" s="65"/>
      <c r="AE348" s="65"/>
      <c r="AG348" s="93"/>
      <c r="AN348" s="65"/>
      <c r="AO348" s="65"/>
      <c r="AP348" s="65"/>
      <c r="AQ348" s="65"/>
      <c r="AR348" s="65"/>
      <c r="AS348" s="65"/>
      <c r="AT348" s="65"/>
      <c r="AU348" s="65"/>
    </row>
    <row r="349" spans="3:48">
      <c r="C349" s="8"/>
      <c r="D349" s="8"/>
      <c r="AA349" s="65"/>
      <c r="AB349" s="65"/>
      <c r="AC349" s="65"/>
      <c r="AD349" s="65"/>
      <c r="AE349" s="65"/>
      <c r="AG349" s="93"/>
      <c r="AN349" s="65"/>
      <c r="AO349" s="65"/>
      <c r="AP349" s="65"/>
      <c r="AQ349" s="65"/>
      <c r="AR349" s="65"/>
      <c r="AS349" s="65"/>
      <c r="AT349" s="65"/>
      <c r="AU349" s="65"/>
    </row>
    <row r="350" spans="3:48">
      <c r="C350" s="8"/>
      <c r="D350" s="8"/>
      <c r="AA350" s="65"/>
      <c r="AB350" s="65"/>
      <c r="AC350" s="65"/>
      <c r="AD350" s="65"/>
      <c r="AE350" s="65"/>
      <c r="AG350" s="93"/>
      <c r="AN350" s="65"/>
      <c r="AO350" s="65"/>
      <c r="AP350" s="65"/>
      <c r="AQ350" s="65"/>
      <c r="AR350" s="65"/>
      <c r="AS350" s="65"/>
      <c r="AT350" s="65"/>
      <c r="AU350" s="65"/>
      <c r="AV350" s="65"/>
    </row>
    <row r="351" spans="3:48">
      <c r="C351" s="8"/>
      <c r="D351" s="8"/>
      <c r="AA351" s="65"/>
      <c r="AB351" s="65"/>
      <c r="AC351" s="65"/>
      <c r="AD351" s="65"/>
      <c r="AE351" s="65"/>
      <c r="AG351" s="93"/>
      <c r="AN351" s="65"/>
      <c r="AO351" s="65"/>
      <c r="AP351" s="65"/>
      <c r="AQ351" s="65"/>
      <c r="AR351" s="65"/>
      <c r="AS351" s="65"/>
      <c r="AT351" s="65"/>
      <c r="AU351" s="65"/>
    </row>
    <row r="352" spans="3:48">
      <c r="C352" s="8"/>
      <c r="D352" s="8"/>
      <c r="AA352" s="65"/>
      <c r="AB352" s="65"/>
      <c r="AC352" s="65"/>
      <c r="AD352" s="65"/>
      <c r="AE352" s="65"/>
      <c r="AG352" s="93"/>
      <c r="AN352" s="65"/>
      <c r="AO352" s="65"/>
      <c r="AP352" s="65"/>
      <c r="AQ352" s="65"/>
      <c r="AR352" s="65"/>
      <c r="AS352" s="65"/>
      <c r="AT352" s="65"/>
      <c r="AU352" s="65"/>
    </row>
    <row r="353" spans="3:64">
      <c r="C353" s="8"/>
      <c r="D353" s="8"/>
      <c r="AA353" s="65"/>
      <c r="AB353" s="65"/>
      <c r="AC353" s="65"/>
      <c r="AD353" s="65"/>
      <c r="AE353" s="65"/>
      <c r="AG353" s="93"/>
      <c r="AN353" s="65"/>
      <c r="AO353" s="65"/>
      <c r="AP353" s="65"/>
      <c r="AQ353" s="65"/>
      <c r="AR353" s="65"/>
      <c r="AS353" s="65"/>
      <c r="AT353" s="65"/>
      <c r="AU353" s="65"/>
    </row>
    <row r="354" spans="3:64">
      <c r="C354" s="8"/>
      <c r="D354" s="8"/>
      <c r="AA354" s="65"/>
      <c r="AB354" s="65"/>
      <c r="AC354" s="65"/>
      <c r="AD354" s="65"/>
      <c r="AE354" s="65"/>
      <c r="AG354" s="93"/>
      <c r="AN354" s="65"/>
      <c r="AO354" s="65"/>
      <c r="AP354" s="65"/>
      <c r="AQ354" s="65"/>
      <c r="AR354" s="65"/>
      <c r="AS354" s="65"/>
      <c r="AT354" s="65"/>
      <c r="AU354" s="65"/>
    </row>
    <row r="355" spans="3:64">
      <c r="C355" s="8"/>
      <c r="D355" s="8"/>
      <c r="AA355" s="65"/>
      <c r="AB355" s="65"/>
      <c r="AC355" s="65"/>
      <c r="AD355" s="65"/>
      <c r="AE355" s="65"/>
      <c r="AG355" s="93"/>
      <c r="AN355" s="65"/>
      <c r="AO355" s="65"/>
      <c r="AP355" s="65"/>
      <c r="AQ355" s="65"/>
      <c r="AR355" s="65"/>
      <c r="AS355" s="65"/>
      <c r="AT355" s="65"/>
      <c r="AU355" s="65"/>
    </row>
    <row r="356" spans="3:64">
      <c r="C356" s="8"/>
      <c r="D356" s="8"/>
      <c r="AA356" s="65"/>
      <c r="AB356" s="65"/>
      <c r="AC356" s="65"/>
      <c r="AD356" s="65"/>
      <c r="AE356" s="65"/>
      <c r="AG356" s="93"/>
      <c r="AN356" s="65"/>
      <c r="AO356" s="65"/>
      <c r="AP356" s="65"/>
      <c r="AQ356" s="65"/>
      <c r="AR356" s="65"/>
      <c r="AS356" s="65"/>
      <c r="AT356" s="65"/>
      <c r="AU356" s="65"/>
    </row>
    <row r="357" spans="3:64">
      <c r="C357" s="8"/>
      <c r="D357" s="8"/>
      <c r="AA357" s="65"/>
      <c r="AB357" s="65"/>
      <c r="AC357" s="65"/>
      <c r="AD357" s="65"/>
      <c r="AE357" s="65"/>
      <c r="AG357" s="93"/>
      <c r="AN357" s="65"/>
      <c r="AO357" s="65"/>
      <c r="AP357" s="65"/>
      <c r="AQ357" s="65"/>
      <c r="AR357" s="65"/>
      <c r="AS357" s="65"/>
      <c r="AT357" s="65"/>
      <c r="AU357" s="65"/>
    </row>
    <row r="358" spans="3:64">
      <c r="C358" s="8"/>
      <c r="D358" s="8"/>
      <c r="AA358" s="65"/>
      <c r="AB358" s="65"/>
      <c r="AC358" s="65"/>
      <c r="AD358" s="65"/>
      <c r="AE358" s="65"/>
      <c r="AG358" s="93"/>
      <c r="AN358" s="65"/>
      <c r="AO358" s="65"/>
      <c r="AP358" s="65"/>
      <c r="AQ358" s="65"/>
      <c r="AR358" s="65"/>
      <c r="AS358" s="65"/>
      <c r="AT358" s="65"/>
      <c r="AU358" s="65"/>
    </row>
    <row r="359" spans="3:64">
      <c r="C359" s="8"/>
      <c r="D359" s="8"/>
      <c r="AA359" s="65"/>
      <c r="AB359" s="65"/>
      <c r="AC359" s="65"/>
      <c r="AD359" s="65"/>
      <c r="AE359" s="65"/>
      <c r="AG359" s="93"/>
      <c r="AN359" s="65"/>
      <c r="AO359" s="65"/>
      <c r="AP359" s="65"/>
      <c r="AQ359" s="65"/>
      <c r="AR359" s="65"/>
      <c r="AS359" s="65"/>
      <c r="AT359" s="65"/>
      <c r="AU359" s="65"/>
    </row>
    <row r="360" spans="3:64">
      <c r="C360" s="8"/>
      <c r="D360" s="8"/>
      <c r="AA360" s="65"/>
      <c r="AB360" s="65"/>
      <c r="AC360" s="65"/>
      <c r="AD360" s="65"/>
      <c r="AE360" s="65"/>
      <c r="AG360" s="93"/>
      <c r="AN360" s="65"/>
      <c r="AO360" s="65"/>
      <c r="AP360" s="65"/>
      <c r="AQ360" s="65"/>
      <c r="AR360" s="65"/>
      <c r="AS360" s="65"/>
      <c r="AT360" s="65"/>
      <c r="AU360" s="65"/>
    </row>
    <row r="361" spans="3:64">
      <c r="C361" s="8"/>
      <c r="D361" s="8"/>
      <c r="AA361" s="65"/>
      <c r="AB361" s="65"/>
      <c r="AC361" s="65"/>
      <c r="AD361" s="65"/>
      <c r="AE361" s="65"/>
      <c r="AG361" s="93"/>
      <c r="AN361" s="65"/>
      <c r="AO361" s="65"/>
      <c r="AP361" s="65"/>
      <c r="AQ361" s="65"/>
      <c r="AR361" s="65"/>
      <c r="AS361" s="65"/>
      <c r="AT361" s="65"/>
      <c r="AU361" s="65"/>
    </row>
    <row r="362" spans="3:64">
      <c r="C362" s="8"/>
      <c r="D362" s="8"/>
      <c r="AA362" s="65"/>
      <c r="AB362" s="65"/>
      <c r="AC362" s="65"/>
      <c r="AD362" s="65"/>
      <c r="AE362" s="65"/>
      <c r="AG362" s="93"/>
      <c r="AN362" s="65"/>
      <c r="AO362" s="65"/>
      <c r="AP362" s="65"/>
      <c r="AQ362" s="65"/>
      <c r="AR362" s="65"/>
      <c r="AS362" s="65"/>
      <c r="AT362" s="65"/>
      <c r="AU362" s="65"/>
    </row>
    <row r="363" spans="3:64">
      <c r="C363" s="8"/>
      <c r="D363" s="8"/>
      <c r="AA363" s="65"/>
      <c r="AB363" s="65"/>
      <c r="AC363" s="65"/>
      <c r="AD363" s="65"/>
      <c r="AE363" s="65"/>
      <c r="AG363" s="93"/>
      <c r="AN363" s="65"/>
      <c r="AO363" s="65"/>
      <c r="AP363" s="65"/>
      <c r="AQ363" s="65"/>
      <c r="AR363" s="65"/>
      <c r="AS363" s="65"/>
      <c r="AT363" s="65"/>
      <c r="AU363" s="65"/>
    </row>
    <row r="364" spans="3:64">
      <c r="C364" s="8"/>
      <c r="D364" s="8"/>
      <c r="AA364" s="65"/>
      <c r="AB364" s="65"/>
      <c r="AC364" s="65"/>
      <c r="AD364" s="65"/>
      <c r="AE364" s="65"/>
      <c r="AG364" s="93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</row>
    <row r="365" spans="3:64">
      <c r="C365" s="8"/>
      <c r="D365" s="8"/>
      <c r="AA365" s="65"/>
      <c r="AB365" s="65"/>
      <c r="AC365" s="65"/>
      <c r="AD365" s="65"/>
      <c r="AE365" s="65"/>
      <c r="AG365" s="93"/>
      <c r="AN365" s="65"/>
      <c r="AO365" s="65"/>
      <c r="AP365" s="65"/>
      <c r="AQ365" s="65"/>
      <c r="AR365" s="65"/>
      <c r="AS365" s="65"/>
      <c r="AT365" s="65"/>
      <c r="AU365" s="65"/>
    </row>
    <row r="366" spans="3:64">
      <c r="C366" s="8"/>
      <c r="D366" s="8"/>
      <c r="AA366" s="65"/>
      <c r="AB366" s="65"/>
      <c r="AC366" s="65"/>
      <c r="AD366" s="65"/>
      <c r="AE366" s="65"/>
      <c r="AG366" s="93"/>
      <c r="AN366" s="65"/>
      <c r="AO366" s="65"/>
      <c r="AP366" s="65"/>
      <c r="AQ366" s="65"/>
      <c r="AR366" s="65"/>
      <c r="AS366" s="65"/>
      <c r="AT366" s="65"/>
      <c r="AU366" s="65"/>
    </row>
    <row r="367" spans="3:64">
      <c r="C367" s="8"/>
      <c r="D367" s="8"/>
      <c r="AA367" s="65"/>
      <c r="AB367" s="65"/>
      <c r="AC367" s="65"/>
      <c r="AD367" s="65"/>
      <c r="AE367" s="65"/>
      <c r="AG367" s="93"/>
      <c r="AN367" s="65"/>
      <c r="AO367" s="65"/>
      <c r="AP367" s="65"/>
      <c r="AQ367" s="65"/>
      <c r="AR367" s="65"/>
      <c r="AS367" s="65"/>
      <c r="AT367" s="65"/>
      <c r="AU367" s="65"/>
    </row>
    <row r="368" spans="3:64">
      <c r="C368" s="8"/>
      <c r="D368" s="8"/>
      <c r="AA368" s="65"/>
      <c r="AB368" s="65"/>
      <c r="AC368" s="65"/>
      <c r="AD368" s="65"/>
      <c r="AE368" s="65"/>
      <c r="AG368" s="93"/>
      <c r="AN368" s="65"/>
      <c r="AO368" s="65"/>
      <c r="AP368" s="65"/>
      <c r="AQ368" s="65"/>
      <c r="AR368" s="65"/>
      <c r="AS368" s="65"/>
      <c r="AT368" s="65"/>
      <c r="AU368" s="65"/>
    </row>
    <row r="369" spans="3:47">
      <c r="C369" s="8"/>
      <c r="D369" s="8"/>
      <c r="AA369" s="65"/>
      <c r="AB369" s="65"/>
      <c r="AC369" s="65"/>
      <c r="AD369" s="65"/>
      <c r="AE369" s="65"/>
      <c r="AG369" s="93"/>
      <c r="AN369" s="65"/>
      <c r="AO369" s="65"/>
      <c r="AP369" s="65"/>
      <c r="AQ369" s="65"/>
      <c r="AR369" s="65"/>
      <c r="AS369" s="65"/>
      <c r="AT369" s="65"/>
      <c r="AU369" s="65"/>
    </row>
    <row r="370" spans="3:47">
      <c r="C370" s="8"/>
      <c r="D370" s="8"/>
      <c r="AA370" s="65"/>
      <c r="AB370" s="65"/>
      <c r="AC370" s="65"/>
      <c r="AD370" s="65"/>
      <c r="AE370" s="65"/>
      <c r="AG370" s="93"/>
      <c r="AN370" s="65"/>
      <c r="AO370" s="65"/>
      <c r="AP370" s="65"/>
      <c r="AQ370" s="65"/>
      <c r="AR370" s="65"/>
      <c r="AS370" s="65"/>
      <c r="AT370" s="65"/>
      <c r="AU370" s="65"/>
    </row>
    <row r="371" spans="3:47">
      <c r="C371" s="8"/>
      <c r="D371" s="8"/>
      <c r="AA371" s="65"/>
      <c r="AB371" s="65"/>
      <c r="AC371" s="65"/>
      <c r="AD371" s="65"/>
      <c r="AE371" s="65"/>
      <c r="AG371" s="93"/>
      <c r="AN371" s="65"/>
      <c r="AO371" s="65"/>
      <c r="AP371" s="65"/>
      <c r="AQ371" s="65"/>
      <c r="AR371" s="65"/>
      <c r="AS371" s="65"/>
      <c r="AT371" s="65"/>
      <c r="AU371" s="65"/>
    </row>
    <row r="372" spans="3:47">
      <c r="C372" s="8"/>
      <c r="D372" s="8"/>
      <c r="AA372" s="65"/>
      <c r="AB372" s="65"/>
      <c r="AC372" s="65"/>
      <c r="AD372" s="65"/>
      <c r="AE372" s="65"/>
      <c r="AG372" s="93"/>
      <c r="AN372" s="65"/>
      <c r="AO372" s="65"/>
      <c r="AP372" s="65"/>
      <c r="AQ372" s="65"/>
      <c r="AR372" s="65"/>
      <c r="AS372" s="65"/>
      <c r="AT372" s="65"/>
      <c r="AU372" s="65"/>
    </row>
    <row r="373" spans="3:47">
      <c r="C373" s="8"/>
      <c r="D373" s="8"/>
      <c r="AA373" s="65"/>
      <c r="AB373" s="65"/>
      <c r="AC373" s="65"/>
      <c r="AD373" s="65"/>
      <c r="AE373" s="65"/>
      <c r="AG373" s="93"/>
      <c r="AN373" s="65"/>
      <c r="AO373" s="65"/>
      <c r="AP373" s="65"/>
      <c r="AQ373" s="65"/>
      <c r="AR373" s="65"/>
      <c r="AS373" s="65"/>
      <c r="AT373" s="65"/>
      <c r="AU373" s="65"/>
    </row>
    <row r="374" spans="3:47">
      <c r="C374" s="8"/>
      <c r="D374" s="8"/>
      <c r="AA374" s="65"/>
      <c r="AB374" s="65"/>
      <c r="AC374" s="65"/>
      <c r="AD374" s="65"/>
      <c r="AE374" s="65"/>
      <c r="AG374" s="93"/>
      <c r="AN374" s="65"/>
      <c r="AO374" s="65"/>
      <c r="AP374" s="65"/>
      <c r="AQ374" s="65"/>
      <c r="AR374" s="65"/>
      <c r="AS374" s="65"/>
      <c r="AT374" s="65"/>
      <c r="AU374" s="65"/>
    </row>
    <row r="375" spans="3:47">
      <c r="C375" s="8"/>
      <c r="D375" s="8"/>
      <c r="AA375" s="65"/>
      <c r="AB375" s="65"/>
      <c r="AC375" s="65"/>
      <c r="AD375" s="65"/>
      <c r="AE375" s="65"/>
      <c r="AG375" s="93"/>
      <c r="AN375" s="65"/>
      <c r="AO375" s="65"/>
      <c r="AP375" s="65"/>
      <c r="AQ375" s="65"/>
      <c r="AR375" s="65"/>
      <c r="AS375" s="65"/>
      <c r="AT375" s="65"/>
      <c r="AU375" s="65"/>
    </row>
    <row r="376" spans="3:47">
      <c r="C376" s="8"/>
      <c r="D376" s="8"/>
      <c r="AA376" s="65"/>
      <c r="AB376" s="65"/>
      <c r="AC376" s="65"/>
      <c r="AD376" s="65"/>
      <c r="AE376" s="65"/>
      <c r="AG376" s="93"/>
      <c r="AN376" s="65"/>
      <c r="AO376" s="65"/>
      <c r="AP376" s="65"/>
      <c r="AQ376" s="65"/>
      <c r="AR376" s="65"/>
      <c r="AS376" s="65"/>
      <c r="AT376" s="65"/>
      <c r="AU376" s="65"/>
    </row>
    <row r="377" spans="3:47">
      <c r="C377" s="8"/>
      <c r="D377" s="8"/>
      <c r="AA377" s="65"/>
      <c r="AB377" s="65"/>
      <c r="AC377" s="65"/>
      <c r="AD377" s="65"/>
      <c r="AE377" s="65"/>
      <c r="AG377" s="93"/>
      <c r="AN377" s="65"/>
      <c r="AO377" s="65"/>
      <c r="AP377" s="65"/>
      <c r="AQ377" s="65"/>
      <c r="AR377" s="65"/>
      <c r="AS377" s="65"/>
      <c r="AT377" s="65"/>
      <c r="AU377" s="65"/>
    </row>
    <row r="378" spans="3:47">
      <c r="C378" s="8"/>
      <c r="D378" s="8"/>
      <c r="AA378" s="65"/>
      <c r="AB378" s="65"/>
      <c r="AC378" s="65"/>
      <c r="AD378" s="65"/>
      <c r="AE378" s="65"/>
      <c r="AG378" s="93"/>
      <c r="AN378" s="65"/>
      <c r="AO378" s="65"/>
      <c r="AP378" s="65"/>
      <c r="AQ378" s="65"/>
      <c r="AR378" s="65"/>
      <c r="AS378" s="65"/>
      <c r="AT378" s="65"/>
      <c r="AU378" s="65"/>
    </row>
    <row r="379" spans="3:47">
      <c r="C379" s="8"/>
      <c r="D379" s="8"/>
      <c r="AA379" s="65"/>
      <c r="AB379" s="65"/>
      <c r="AC379" s="65"/>
      <c r="AD379" s="65"/>
      <c r="AE379" s="65"/>
      <c r="AG379" s="93"/>
      <c r="AN379" s="65"/>
      <c r="AO379" s="65"/>
      <c r="AP379" s="65"/>
      <c r="AQ379" s="65"/>
      <c r="AR379" s="65"/>
      <c r="AS379" s="65"/>
      <c r="AT379" s="65"/>
      <c r="AU379" s="65"/>
    </row>
    <row r="380" spans="3:47">
      <c r="C380" s="8"/>
      <c r="D380" s="8"/>
      <c r="AA380" s="65"/>
      <c r="AB380" s="65"/>
      <c r="AC380" s="65"/>
      <c r="AD380" s="65"/>
      <c r="AE380" s="65"/>
      <c r="AG380" s="93"/>
      <c r="AN380" s="65"/>
      <c r="AO380" s="65"/>
      <c r="AP380" s="65"/>
      <c r="AQ380" s="65"/>
      <c r="AR380" s="65"/>
      <c r="AS380" s="65"/>
      <c r="AT380" s="65"/>
      <c r="AU380" s="65"/>
    </row>
    <row r="381" spans="3:47">
      <c r="C381" s="8"/>
      <c r="D381" s="8"/>
      <c r="AA381" s="65"/>
      <c r="AB381" s="65"/>
      <c r="AC381" s="65"/>
      <c r="AD381" s="65"/>
      <c r="AE381" s="65"/>
      <c r="AG381" s="93"/>
      <c r="AN381" s="65"/>
      <c r="AO381" s="65"/>
      <c r="AP381" s="65"/>
      <c r="AQ381" s="65"/>
      <c r="AR381" s="65"/>
      <c r="AS381" s="65"/>
      <c r="AT381" s="65"/>
      <c r="AU381" s="65"/>
    </row>
    <row r="382" spans="3:47">
      <c r="C382" s="8"/>
      <c r="D382" s="8"/>
      <c r="AA382" s="65"/>
      <c r="AB382" s="65"/>
      <c r="AC382" s="65"/>
      <c r="AD382" s="65"/>
      <c r="AE382" s="65"/>
      <c r="AG382" s="93"/>
      <c r="AN382" s="65"/>
      <c r="AO382" s="65"/>
      <c r="AP382" s="65"/>
      <c r="AQ382" s="65"/>
      <c r="AR382" s="65"/>
      <c r="AS382" s="65"/>
      <c r="AT382" s="65"/>
      <c r="AU382" s="65"/>
    </row>
    <row r="383" spans="3:47">
      <c r="C383" s="8"/>
      <c r="D383" s="8"/>
      <c r="AA383" s="65"/>
      <c r="AB383" s="65"/>
      <c r="AC383" s="65"/>
      <c r="AD383" s="65"/>
      <c r="AE383" s="65"/>
      <c r="AG383" s="93"/>
      <c r="AN383" s="65"/>
      <c r="AO383" s="65"/>
      <c r="AP383" s="65"/>
      <c r="AQ383" s="65"/>
      <c r="AR383" s="65"/>
      <c r="AS383" s="65"/>
      <c r="AT383" s="65"/>
      <c r="AU383" s="65"/>
    </row>
    <row r="384" spans="3:47">
      <c r="C384" s="8"/>
      <c r="D384" s="8"/>
      <c r="AA384" s="65"/>
      <c r="AB384" s="65"/>
      <c r="AC384" s="65"/>
      <c r="AD384" s="65"/>
      <c r="AE384" s="65"/>
      <c r="AG384" s="93"/>
      <c r="AN384" s="65"/>
      <c r="AO384" s="65"/>
      <c r="AP384" s="65"/>
      <c r="AQ384" s="65"/>
      <c r="AR384" s="65"/>
      <c r="AS384" s="65"/>
      <c r="AT384" s="65"/>
      <c r="AU384" s="65"/>
    </row>
    <row r="385" spans="3:64">
      <c r="C385" s="8"/>
      <c r="D385" s="8"/>
      <c r="AA385" s="65"/>
      <c r="AB385" s="65"/>
      <c r="AC385" s="65"/>
      <c r="AD385" s="65"/>
      <c r="AE385" s="65"/>
      <c r="AG385" s="93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</row>
    <row r="386" spans="3:64">
      <c r="C386" s="8"/>
      <c r="D386" s="8"/>
      <c r="AA386" s="65"/>
      <c r="AB386" s="65"/>
      <c r="AC386" s="65"/>
      <c r="AD386" s="65"/>
      <c r="AE386" s="65"/>
      <c r="AG386" s="93"/>
      <c r="AN386" s="65"/>
      <c r="AO386" s="65"/>
      <c r="AP386" s="65"/>
      <c r="AQ386" s="65"/>
      <c r="AR386" s="65"/>
      <c r="AS386" s="65"/>
      <c r="AT386" s="65"/>
      <c r="AU386" s="65"/>
    </row>
    <row r="387" spans="3:64">
      <c r="C387" s="8"/>
      <c r="D387" s="8"/>
      <c r="AA387" s="65"/>
      <c r="AB387" s="65"/>
      <c r="AC387" s="65"/>
      <c r="AD387" s="65"/>
      <c r="AE387" s="65"/>
      <c r="AG387" s="93"/>
      <c r="AN387" s="65"/>
      <c r="AO387" s="65"/>
      <c r="AP387" s="65"/>
      <c r="AQ387" s="65"/>
      <c r="AR387" s="65"/>
      <c r="AS387" s="65"/>
      <c r="AT387" s="65"/>
      <c r="AU387" s="65"/>
      <c r="AV387" s="65"/>
    </row>
    <row r="388" spans="3:64">
      <c r="C388" s="8"/>
      <c r="D388" s="8"/>
      <c r="AA388" s="65"/>
      <c r="AB388" s="65"/>
      <c r="AC388" s="65"/>
      <c r="AD388" s="65"/>
      <c r="AE388" s="65"/>
      <c r="AG388" s="93"/>
      <c r="AN388" s="65"/>
      <c r="AO388" s="65"/>
      <c r="AP388" s="65"/>
      <c r="AQ388" s="65"/>
      <c r="AR388" s="65"/>
      <c r="AS388" s="65"/>
      <c r="AT388" s="65"/>
      <c r="AU388" s="65"/>
    </row>
    <row r="389" spans="3:64">
      <c r="C389" s="8"/>
      <c r="D389" s="8"/>
      <c r="AA389" s="65"/>
      <c r="AB389" s="65"/>
      <c r="AC389" s="65"/>
      <c r="AD389" s="65"/>
      <c r="AE389" s="65"/>
      <c r="AG389" s="93"/>
      <c r="AN389" s="65"/>
      <c r="AO389" s="65"/>
      <c r="AP389" s="65"/>
      <c r="AQ389" s="65"/>
      <c r="AR389" s="65"/>
      <c r="AS389" s="65"/>
      <c r="AT389" s="65"/>
      <c r="AU389" s="65"/>
    </row>
    <row r="390" spans="3:64">
      <c r="C390" s="8"/>
      <c r="D390" s="8"/>
      <c r="AA390" s="65"/>
      <c r="AB390" s="65"/>
      <c r="AC390" s="65"/>
      <c r="AD390" s="65"/>
      <c r="AE390" s="65"/>
      <c r="AG390" s="93"/>
      <c r="AN390" s="65"/>
      <c r="AO390" s="65"/>
      <c r="AP390" s="65"/>
      <c r="AQ390" s="65"/>
      <c r="AR390" s="65"/>
      <c r="AS390" s="65"/>
      <c r="AT390" s="65"/>
      <c r="AU390" s="65"/>
    </row>
    <row r="391" spans="3:64">
      <c r="C391" s="8"/>
      <c r="D391" s="8"/>
      <c r="AA391" s="65"/>
      <c r="AB391" s="65"/>
      <c r="AC391" s="65"/>
      <c r="AD391" s="65"/>
      <c r="AE391" s="65"/>
      <c r="AG391" s="93"/>
      <c r="AN391" s="65"/>
      <c r="AO391" s="65"/>
      <c r="AP391" s="65"/>
      <c r="AQ391" s="65"/>
      <c r="AR391" s="65"/>
      <c r="AS391" s="65"/>
      <c r="AT391" s="65"/>
      <c r="AU391" s="65"/>
    </row>
    <row r="392" spans="3:64">
      <c r="C392" s="8"/>
      <c r="D392" s="8"/>
      <c r="AA392" s="65"/>
      <c r="AB392" s="65"/>
      <c r="AC392" s="65"/>
      <c r="AD392" s="65"/>
      <c r="AE392" s="65"/>
      <c r="AG392" s="93"/>
      <c r="AN392" s="65"/>
      <c r="AO392" s="65"/>
      <c r="AP392" s="65"/>
      <c r="AQ392" s="65"/>
      <c r="AR392" s="65"/>
      <c r="AS392" s="65"/>
      <c r="AT392" s="65"/>
      <c r="AU392" s="65"/>
    </row>
    <row r="393" spans="3:64">
      <c r="C393" s="8"/>
      <c r="D393" s="8"/>
      <c r="AA393" s="65"/>
      <c r="AB393" s="65"/>
      <c r="AC393" s="65"/>
      <c r="AD393" s="65"/>
      <c r="AE393" s="65"/>
      <c r="AG393" s="93"/>
      <c r="AN393" s="65"/>
      <c r="AO393" s="65"/>
      <c r="AP393" s="65"/>
      <c r="AQ393" s="65"/>
      <c r="AR393" s="65"/>
      <c r="AS393" s="65"/>
      <c r="AT393" s="65"/>
      <c r="AU393" s="65"/>
    </row>
    <row r="394" spans="3:64">
      <c r="C394" s="8"/>
      <c r="D394" s="8"/>
      <c r="AA394" s="65"/>
      <c r="AB394" s="65"/>
      <c r="AC394" s="65"/>
      <c r="AD394" s="65"/>
      <c r="AE394" s="65"/>
      <c r="AG394" s="93"/>
      <c r="AN394" s="65"/>
      <c r="AO394" s="65"/>
      <c r="AP394" s="65"/>
      <c r="AQ394" s="65"/>
      <c r="AR394" s="65"/>
      <c r="AS394" s="65"/>
      <c r="AT394" s="65"/>
      <c r="AU394" s="65"/>
    </row>
    <row r="395" spans="3:64">
      <c r="C395" s="8"/>
      <c r="D395" s="8"/>
      <c r="AA395" s="65"/>
      <c r="AB395" s="65"/>
      <c r="AC395" s="65"/>
      <c r="AD395" s="65"/>
      <c r="AE395" s="65"/>
      <c r="AG395" s="93"/>
      <c r="AN395" s="65"/>
      <c r="AO395" s="65"/>
      <c r="AP395" s="65"/>
      <c r="AQ395" s="65"/>
      <c r="AR395" s="65"/>
      <c r="AS395" s="65"/>
      <c r="AT395" s="65"/>
      <c r="AU395" s="65"/>
    </row>
    <row r="396" spans="3:64">
      <c r="C396" s="8"/>
      <c r="D396" s="8"/>
      <c r="AA396" s="65"/>
      <c r="AB396" s="65"/>
      <c r="AC396" s="65"/>
      <c r="AD396" s="65"/>
      <c r="AE396" s="65"/>
      <c r="AG396" s="93"/>
      <c r="AN396" s="65"/>
      <c r="AO396" s="65"/>
      <c r="AP396" s="65"/>
      <c r="AQ396" s="65"/>
      <c r="AR396" s="65"/>
      <c r="AS396" s="65"/>
      <c r="AT396" s="65"/>
      <c r="AU396" s="65"/>
    </row>
    <row r="397" spans="3:64">
      <c r="C397" s="8"/>
      <c r="D397" s="8"/>
      <c r="AA397" s="65"/>
      <c r="AB397" s="65"/>
      <c r="AC397" s="65"/>
      <c r="AD397" s="65"/>
      <c r="AE397" s="65"/>
      <c r="AG397" s="93"/>
      <c r="AN397" s="65"/>
      <c r="AO397" s="65"/>
      <c r="AP397" s="65"/>
      <c r="AQ397" s="65"/>
      <c r="AR397" s="65"/>
      <c r="AS397" s="65"/>
      <c r="AT397" s="65"/>
      <c r="AU397" s="65"/>
    </row>
    <row r="398" spans="3:64">
      <c r="C398" s="8"/>
      <c r="D398" s="8"/>
      <c r="AA398" s="65"/>
      <c r="AB398" s="65"/>
      <c r="AC398" s="65"/>
      <c r="AD398" s="65"/>
      <c r="AE398" s="65"/>
      <c r="AG398" s="93"/>
      <c r="AN398" s="65"/>
      <c r="AO398" s="65"/>
      <c r="AP398" s="65"/>
      <c r="AQ398" s="65"/>
      <c r="AR398" s="65"/>
      <c r="AS398" s="65"/>
      <c r="AT398" s="65"/>
      <c r="AU398" s="65"/>
    </row>
    <row r="399" spans="3:64">
      <c r="C399" s="8"/>
      <c r="D399" s="8"/>
      <c r="AA399" s="65"/>
      <c r="AB399" s="65"/>
      <c r="AC399" s="65"/>
      <c r="AD399" s="65"/>
      <c r="AE399" s="65"/>
      <c r="AG399" s="93"/>
      <c r="AN399" s="65"/>
      <c r="AO399" s="65"/>
      <c r="AP399" s="65"/>
      <c r="AQ399" s="65"/>
      <c r="AR399" s="65"/>
      <c r="AS399" s="65"/>
      <c r="AT399" s="65"/>
      <c r="AU399" s="65"/>
    </row>
    <row r="400" spans="3:64">
      <c r="C400" s="8"/>
      <c r="D400" s="8"/>
      <c r="AA400" s="65"/>
      <c r="AB400" s="65"/>
      <c r="AC400" s="65"/>
      <c r="AD400" s="65"/>
      <c r="AE400" s="65"/>
      <c r="AG400" s="93"/>
      <c r="AN400" s="65"/>
      <c r="AO400" s="65"/>
      <c r="AP400" s="65"/>
      <c r="AQ400" s="65"/>
      <c r="AR400" s="65"/>
      <c r="AS400" s="65"/>
      <c r="AT400" s="65"/>
      <c r="AU400" s="65"/>
    </row>
    <row r="401" spans="3:64">
      <c r="C401" s="8"/>
      <c r="D401" s="8"/>
      <c r="AA401" s="65"/>
      <c r="AB401" s="65"/>
      <c r="AC401" s="65"/>
      <c r="AD401" s="65"/>
      <c r="AE401" s="65"/>
      <c r="AG401" s="93"/>
      <c r="AN401" s="65"/>
      <c r="AO401" s="65"/>
      <c r="AP401" s="65"/>
      <c r="AQ401" s="65"/>
      <c r="AR401" s="65"/>
      <c r="AS401" s="65"/>
      <c r="AT401" s="65"/>
      <c r="AU401" s="65"/>
    </row>
    <row r="402" spans="3:64">
      <c r="C402" s="8"/>
      <c r="D402" s="8"/>
      <c r="AA402" s="65"/>
      <c r="AB402" s="65"/>
      <c r="AC402" s="65"/>
      <c r="AD402" s="65"/>
      <c r="AE402" s="65"/>
      <c r="AG402" s="93"/>
      <c r="AN402" s="65"/>
      <c r="AO402" s="65"/>
      <c r="AP402" s="65"/>
      <c r="AQ402" s="65"/>
      <c r="AR402" s="65"/>
      <c r="AS402" s="65"/>
      <c r="AT402" s="65"/>
      <c r="AU402" s="65"/>
    </row>
    <row r="403" spans="3:64">
      <c r="C403" s="8"/>
      <c r="D403" s="8"/>
      <c r="AA403" s="65"/>
      <c r="AB403" s="65"/>
      <c r="AC403" s="65"/>
      <c r="AD403" s="65"/>
      <c r="AE403" s="65"/>
      <c r="AG403" s="93"/>
      <c r="AN403" s="65"/>
      <c r="AO403" s="65"/>
      <c r="AP403" s="65"/>
      <c r="AQ403" s="65"/>
      <c r="AR403" s="65"/>
      <c r="AS403" s="65"/>
      <c r="AT403" s="65"/>
      <c r="AU403" s="65"/>
    </row>
    <row r="404" spans="3:64">
      <c r="C404" s="8"/>
      <c r="D404" s="8"/>
      <c r="AA404" s="65"/>
      <c r="AB404" s="65"/>
      <c r="AC404" s="65"/>
      <c r="AD404" s="65"/>
      <c r="AE404" s="65"/>
      <c r="AG404" s="93"/>
      <c r="AN404" s="65"/>
      <c r="AO404" s="65"/>
      <c r="AP404" s="65"/>
      <c r="AQ404" s="65"/>
      <c r="AR404" s="65"/>
      <c r="AS404" s="65"/>
      <c r="AT404" s="65"/>
      <c r="AU404" s="65"/>
      <c r="AV404" s="65"/>
      <c r="AW404" s="65"/>
      <c r="AX404" s="65"/>
      <c r="AY404" s="65"/>
      <c r="AZ404" s="65"/>
      <c r="BA404" s="65"/>
      <c r="BB404" s="65"/>
      <c r="BC404" s="65"/>
      <c r="BD404" s="65"/>
      <c r="BE404" s="65"/>
      <c r="BF404" s="65"/>
      <c r="BG404" s="65"/>
      <c r="BH404" s="65"/>
      <c r="BI404" s="65"/>
      <c r="BJ404" s="65"/>
      <c r="BK404" s="65"/>
      <c r="BL404" s="65"/>
    </row>
    <row r="405" spans="3:64">
      <c r="C405" s="8"/>
      <c r="D405" s="8"/>
      <c r="AA405" s="65"/>
      <c r="AB405" s="65"/>
      <c r="AC405" s="65"/>
      <c r="AD405" s="65"/>
      <c r="AE405" s="65"/>
      <c r="AG405" s="93"/>
      <c r="AN405" s="65"/>
      <c r="AO405" s="65"/>
      <c r="AP405" s="65"/>
      <c r="AQ405" s="65"/>
      <c r="AR405" s="65"/>
      <c r="AS405" s="65"/>
      <c r="AT405" s="65"/>
      <c r="AU405" s="65"/>
      <c r="AV405" s="65"/>
    </row>
    <row r="406" spans="3:64">
      <c r="C406" s="8"/>
      <c r="D406" s="8"/>
      <c r="AA406" s="65"/>
      <c r="AB406" s="65"/>
      <c r="AC406" s="65"/>
      <c r="AD406" s="65"/>
      <c r="AE406" s="65"/>
      <c r="AG406" s="93"/>
      <c r="AN406" s="65"/>
      <c r="AO406" s="65"/>
      <c r="AP406" s="65"/>
      <c r="AQ406" s="65"/>
      <c r="AR406" s="65"/>
      <c r="AS406" s="65"/>
      <c r="AT406" s="65"/>
      <c r="AU406" s="65"/>
      <c r="AV406" s="65"/>
      <c r="AX406" s="65"/>
    </row>
    <row r="407" spans="3:64">
      <c r="C407" s="8"/>
      <c r="D407" s="8"/>
      <c r="AA407" s="65"/>
      <c r="AB407" s="65"/>
      <c r="AC407" s="65"/>
      <c r="AD407" s="65"/>
      <c r="AE407" s="65"/>
      <c r="AG407" s="93"/>
      <c r="AN407" s="65"/>
      <c r="AO407" s="65"/>
      <c r="AP407" s="65"/>
      <c r="AQ407" s="65"/>
      <c r="AR407" s="65"/>
      <c r="AS407" s="65"/>
      <c r="AT407" s="65"/>
      <c r="AU407" s="65"/>
    </row>
    <row r="408" spans="3:64">
      <c r="C408" s="8"/>
      <c r="D408" s="8"/>
      <c r="AA408" s="65"/>
      <c r="AB408" s="65"/>
      <c r="AC408" s="65"/>
      <c r="AD408" s="65"/>
      <c r="AE408" s="65"/>
      <c r="AG408" s="93"/>
      <c r="AN408" s="65"/>
      <c r="AO408" s="65"/>
      <c r="AP408" s="65"/>
      <c r="AQ408" s="65"/>
      <c r="AR408" s="65"/>
      <c r="AS408" s="65"/>
      <c r="AT408" s="65"/>
      <c r="AU408" s="65"/>
    </row>
    <row r="409" spans="3:64">
      <c r="C409" s="8"/>
      <c r="D409" s="8"/>
      <c r="AA409" s="65"/>
      <c r="AB409" s="65"/>
      <c r="AC409" s="65"/>
      <c r="AD409" s="65"/>
      <c r="AE409" s="65"/>
      <c r="AG409" s="93"/>
      <c r="AN409" s="65"/>
      <c r="AO409" s="65"/>
      <c r="AP409" s="65"/>
      <c r="AQ409" s="65"/>
      <c r="AR409" s="65"/>
      <c r="AS409" s="65"/>
      <c r="AT409" s="65"/>
      <c r="AU409" s="65"/>
    </row>
    <row r="410" spans="3:64">
      <c r="C410" s="8"/>
      <c r="D410" s="8"/>
      <c r="AA410" s="65"/>
      <c r="AB410" s="65"/>
      <c r="AC410" s="65"/>
      <c r="AD410" s="65"/>
      <c r="AE410" s="65"/>
      <c r="AG410" s="93"/>
      <c r="AN410" s="65"/>
      <c r="AO410" s="65"/>
      <c r="AP410" s="65"/>
      <c r="AQ410" s="65"/>
      <c r="AR410" s="65"/>
      <c r="AS410" s="65"/>
      <c r="AT410" s="65"/>
      <c r="AU410" s="65"/>
      <c r="AV410" s="65"/>
    </row>
    <row r="411" spans="3:64">
      <c r="C411" s="8"/>
      <c r="D411" s="8"/>
      <c r="AA411" s="65"/>
      <c r="AB411" s="65"/>
      <c r="AC411" s="65"/>
      <c r="AD411" s="65"/>
      <c r="AE411" s="65"/>
      <c r="AG411" s="93"/>
      <c r="AN411" s="65"/>
      <c r="AO411" s="65"/>
      <c r="AP411" s="65"/>
      <c r="AQ411" s="65"/>
      <c r="AR411" s="65"/>
      <c r="AS411" s="65"/>
      <c r="AT411" s="65"/>
      <c r="AU411" s="65"/>
    </row>
    <row r="412" spans="3:64">
      <c r="C412" s="8"/>
      <c r="D412" s="8"/>
      <c r="AA412" s="65"/>
      <c r="AB412" s="65"/>
      <c r="AC412" s="65"/>
      <c r="AD412" s="65"/>
      <c r="AE412" s="65"/>
      <c r="AG412" s="93"/>
      <c r="AN412" s="65"/>
      <c r="AO412" s="65"/>
      <c r="AP412" s="65"/>
      <c r="AQ412" s="65"/>
      <c r="AR412" s="65"/>
      <c r="AS412" s="65"/>
      <c r="AT412" s="65"/>
      <c r="AU412" s="65"/>
    </row>
    <row r="413" spans="3:64">
      <c r="C413" s="8"/>
      <c r="D413" s="8"/>
      <c r="AA413" s="65"/>
      <c r="AB413" s="65"/>
      <c r="AC413" s="65"/>
      <c r="AD413" s="65"/>
      <c r="AE413" s="65"/>
      <c r="AG413" s="93"/>
      <c r="AN413" s="65"/>
      <c r="AO413" s="65"/>
      <c r="AP413" s="65"/>
      <c r="AQ413" s="65"/>
      <c r="AR413" s="65"/>
      <c r="AS413" s="65"/>
      <c r="AT413" s="65"/>
      <c r="AU413" s="65"/>
    </row>
    <row r="414" spans="3:64">
      <c r="C414" s="8"/>
      <c r="D414" s="8"/>
      <c r="AA414" s="65"/>
      <c r="AB414" s="65"/>
      <c r="AC414" s="65"/>
      <c r="AD414" s="65"/>
      <c r="AE414" s="65"/>
      <c r="AG414" s="93"/>
      <c r="AN414" s="65"/>
      <c r="AO414" s="65"/>
      <c r="AP414" s="65"/>
      <c r="AQ414" s="65"/>
      <c r="AR414" s="65"/>
      <c r="AS414" s="65"/>
      <c r="AT414" s="65"/>
      <c r="AU414" s="65"/>
    </row>
    <row r="415" spans="3:64">
      <c r="C415" s="8"/>
      <c r="D415" s="8"/>
      <c r="AA415" s="65"/>
      <c r="AB415" s="65"/>
      <c r="AC415" s="65"/>
      <c r="AD415" s="65"/>
      <c r="AE415" s="65"/>
      <c r="AG415" s="93"/>
      <c r="AN415" s="65"/>
      <c r="AO415" s="65"/>
      <c r="AP415" s="65"/>
      <c r="AQ415" s="65"/>
      <c r="AR415" s="65"/>
      <c r="AS415" s="65"/>
      <c r="AT415" s="65"/>
      <c r="AU415" s="65"/>
    </row>
    <row r="416" spans="3:64">
      <c r="C416" s="8"/>
      <c r="D416" s="8"/>
      <c r="AA416" s="65"/>
      <c r="AB416" s="65"/>
      <c r="AC416" s="65"/>
      <c r="AD416" s="65"/>
      <c r="AE416" s="65"/>
      <c r="AG416" s="93"/>
      <c r="AN416" s="65"/>
      <c r="AO416" s="65"/>
      <c r="AP416" s="65"/>
      <c r="AQ416" s="65"/>
      <c r="AR416" s="65"/>
      <c r="AS416" s="65"/>
      <c r="AT416" s="65"/>
      <c r="AU416" s="65"/>
    </row>
    <row r="417" spans="3:47">
      <c r="C417" s="8"/>
      <c r="D417" s="8"/>
      <c r="AA417" s="65"/>
      <c r="AB417" s="65"/>
      <c r="AC417" s="65"/>
      <c r="AD417" s="65"/>
      <c r="AE417" s="65"/>
      <c r="AG417" s="93"/>
      <c r="AN417" s="65"/>
      <c r="AO417" s="65"/>
      <c r="AP417" s="65"/>
      <c r="AQ417" s="65"/>
      <c r="AR417" s="65"/>
      <c r="AS417" s="65"/>
      <c r="AT417" s="65"/>
      <c r="AU417" s="65"/>
    </row>
    <row r="418" spans="3:47">
      <c r="C418" s="8"/>
      <c r="D418" s="8"/>
      <c r="AA418" s="65"/>
      <c r="AB418" s="65"/>
      <c r="AC418" s="65"/>
      <c r="AD418" s="65"/>
      <c r="AE418" s="65"/>
      <c r="AG418" s="93"/>
      <c r="AN418" s="65"/>
      <c r="AO418" s="65"/>
      <c r="AP418" s="65"/>
      <c r="AQ418" s="65"/>
      <c r="AR418" s="65"/>
      <c r="AS418" s="65"/>
      <c r="AT418" s="65"/>
      <c r="AU418" s="65"/>
    </row>
    <row r="419" spans="3:47">
      <c r="C419" s="8"/>
      <c r="D419" s="8"/>
      <c r="AA419" s="65"/>
      <c r="AB419" s="65"/>
      <c r="AC419" s="65"/>
      <c r="AD419" s="65"/>
      <c r="AE419" s="65"/>
      <c r="AG419" s="93"/>
      <c r="AN419" s="65"/>
      <c r="AO419" s="65"/>
      <c r="AP419" s="65"/>
      <c r="AQ419" s="65"/>
      <c r="AR419" s="65"/>
      <c r="AS419" s="65"/>
      <c r="AT419" s="65"/>
      <c r="AU419" s="65"/>
    </row>
    <row r="420" spans="3:47">
      <c r="C420" s="8"/>
      <c r="D420" s="8"/>
      <c r="AA420" s="65"/>
      <c r="AB420" s="65"/>
      <c r="AC420" s="65"/>
      <c r="AD420" s="65"/>
      <c r="AE420" s="65"/>
      <c r="AG420" s="93"/>
      <c r="AN420" s="65"/>
      <c r="AO420" s="65"/>
      <c r="AP420" s="65"/>
      <c r="AQ420" s="65"/>
      <c r="AR420" s="65"/>
      <c r="AS420" s="65"/>
      <c r="AT420" s="65"/>
      <c r="AU420" s="65"/>
    </row>
    <row r="421" spans="3:47">
      <c r="C421" s="8"/>
      <c r="D421" s="8"/>
      <c r="AA421" s="65"/>
      <c r="AB421" s="65"/>
      <c r="AC421" s="65"/>
      <c r="AD421" s="65"/>
      <c r="AE421" s="65"/>
      <c r="AG421" s="93"/>
      <c r="AN421" s="65"/>
      <c r="AO421" s="65"/>
      <c r="AP421" s="65"/>
      <c r="AQ421" s="65"/>
      <c r="AR421" s="65"/>
      <c r="AS421" s="65"/>
      <c r="AT421" s="65"/>
      <c r="AU421" s="65"/>
    </row>
    <row r="422" spans="3:47">
      <c r="C422" s="8"/>
      <c r="D422" s="8"/>
      <c r="AA422" s="65"/>
      <c r="AB422" s="65"/>
      <c r="AC422" s="65"/>
      <c r="AD422" s="65"/>
      <c r="AE422" s="65"/>
      <c r="AG422" s="93"/>
      <c r="AN422" s="65"/>
      <c r="AO422" s="65"/>
      <c r="AP422" s="65"/>
      <c r="AQ422" s="65"/>
      <c r="AR422" s="65"/>
      <c r="AS422" s="65"/>
      <c r="AT422" s="65"/>
      <c r="AU422" s="65"/>
    </row>
    <row r="423" spans="3:47">
      <c r="C423" s="8"/>
      <c r="D423" s="8"/>
      <c r="AA423" s="65"/>
      <c r="AB423" s="65"/>
      <c r="AC423" s="65"/>
      <c r="AD423" s="65"/>
      <c r="AE423" s="65"/>
      <c r="AG423" s="93"/>
      <c r="AN423" s="65"/>
      <c r="AO423" s="65"/>
      <c r="AP423" s="65"/>
      <c r="AQ423" s="65"/>
      <c r="AR423" s="65"/>
      <c r="AS423" s="65"/>
      <c r="AT423" s="65"/>
      <c r="AU423" s="65"/>
    </row>
    <row r="424" spans="3:47">
      <c r="C424" s="8"/>
      <c r="D424" s="8"/>
      <c r="AA424" s="65"/>
      <c r="AB424" s="65"/>
      <c r="AC424" s="65"/>
      <c r="AD424" s="65"/>
      <c r="AE424" s="65"/>
      <c r="AG424" s="93"/>
      <c r="AN424" s="65"/>
      <c r="AO424" s="65"/>
      <c r="AP424" s="65"/>
      <c r="AQ424" s="65"/>
      <c r="AR424" s="65"/>
      <c r="AS424" s="65"/>
      <c r="AT424" s="65"/>
      <c r="AU424" s="65"/>
    </row>
    <row r="425" spans="3:47">
      <c r="C425" s="8"/>
      <c r="D425" s="8"/>
      <c r="AA425" s="65"/>
      <c r="AB425" s="65"/>
      <c r="AC425" s="65"/>
      <c r="AD425" s="65"/>
      <c r="AE425" s="65"/>
      <c r="AG425" s="93"/>
      <c r="AN425" s="65"/>
      <c r="AO425" s="65"/>
      <c r="AP425" s="65"/>
      <c r="AQ425" s="65"/>
      <c r="AR425" s="65"/>
      <c r="AS425" s="65"/>
      <c r="AT425" s="65"/>
      <c r="AU425" s="65"/>
    </row>
    <row r="426" spans="3:47">
      <c r="C426" s="8"/>
      <c r="D426" s="8"/>
      <c r="AA426" s="65"/>
      <c r="AB426" s="65"/>
      <c r="AC426" s="65"/>
      <c r="AD426" s="65"/>
      <c r="AE426" s="65"/>
      <c r="AG426" s="93"/>
      <c r="AN426" s="65"/>
      <c r="AO426" s="65"/>
      <c r="AP426" s="65"/>
      <c r="AQ426" s="65"/>
      <c r="AR426" s="65"/>
      <c r="AS426" s="65"/>
      <c r="AT426" s="65"/>
      <c r="AU426" s="65"/>
    </row>
    <row r="427" spans="3:47">
      <c r="C427" s="8"/>
      <c r="D427" s="8"/>
      <c r="AA427" s="65"/>
      <c r="AB427" s="65"/>
      <c r="AC427" s="65"/>
      <c r="AD427" s="65"/>
      <c r="AE427" s="65"/>
      <c r="AG427" s="93"/>
      <c r="AN427" s="65"/>
      <c r="AO427" s="65"/>
      <c r="AP427" s="65"/>
      <c r="AQ427" s="65"/>
      <c r="AR427" s="65"/>
      <c r="AS427" s="65"/>
      <c r="AT427" s="65"/>
      <c r="AU427" s="65"/>
    </row>
    <row r="428" spans="3:47">
      <c r="C428" s="8"/>
      <c r="D428" s="8"/>
      <c r="AA428" s="65"/>
      <c r="AB428" s="65"/>
      <c r="AC428" s="65"/>
      <c r="AD428" s="65"/>
      <c r="AE428" s="65"/>
      <c r="AG428" s="93"/>
      <c r="AN428" s="65"/>
      <c r="AO428" s="65"/>
      <c r="AP428" s="65"/>
      <c r="AQ428" s="65"/>
      <c r="AR428" s="65"/>
      <c r="AS428" s="65"/>
      <c r="AT428" s="65"/>
      <c r="AU428" s="65"/>
    </row>
    <row r="429" spans="3:47">
      <c r="C429" s="8"/>
      <c r="D429" s="8"/>
      <c r="AA429" s="65"/>
      <c r="AB429" s="65"/>
      <c r="AC429" s="65"/>
      <c r="AD429" s="65"/>
      <c r="AE429" s="65"/>
      <c r="AG429" s="93"/>
      <c r="AN429" s="65"/>
      <c r="AO429" s="65"/>
      <c r="AP429" s="65"/>
      <c r="AQ429" s="65"/>
      <c r="AR429" s="65"/>
      <c r="AS429" s="65"/>
      <c r="AT429" s="65"/>
      <c r="AU429" s="65"/>
    </row>
    <row r="430" spans="3:47">
      <c r="C430" s="8"/>
      <c r="D430" s="8"/>
      <c r="AA430" s="65"/>
      <c r="AB430" s="65"/>
      <c r="AC430" s="65"/>
      <c r="AD430" s="65"/>
      <c r="AE430" s="65"/>
      <c r="AG430" s="93"/>
      <c r="AN430" s="65"/>
      <c r="AO430" s="65"/>
      <c r="AP430" s="65"/>
      <c r="AQ430" s="65"/>
      <c r="AR430" s="65"/>
      <c r="AS430" s="65"/>
      <c r="AT430" s="65"/>
      <c r="AU430" s="65"/>
    </row>
    <row r="431" spans="3:47">
      <c r="C431" s="8"/>
      <c r="D431" s="8"/>
      <c r="AA431" s="65"/>
      <c r="AB431" s="65"/>
      <c r="AC431" s="65"/>
      <c r="AD431" s="65"/>
      <c r="AE431" s="65"/>
      <c r="AG431" s="93"/>
      <c r="AN431" s="65"/>
      <c r="AO431" s="65"/>
      <c r="AP431" s="65"/>
      <c r="AQ431" s="65"/>
      <c r="AR431" s="65"/>
      <c r="AS431" s="65"/>
      <c r="AT431" s="65"/>
      <c r="AU431" s="65"/>
    </row>
    <row r="432" spans="3:47">
      <c r="C432" s="8"/>
      <c r="D432" s="8"/>
      <c r="AA432" s="65"/>
      <c r="AB432" s="65"/>
      <c r="AC432" s="65"/>
      <c r="AD432" s="65"/>
      <c r="AE432" s="65"/>
      <c r="AG432" s="93"/>
      <c r="AN432" s="65"/>
      <c r="AO432" s="65"/>
      <c r="AP432" s="65"/>
      <c r="AQ432" s="65"/>
      <c r="AR432" s="65"/>
      <c r="AS432" s="65"/>
      <c r="AT432" s="65"/>
      <c r="AU432" s="65"/>
    </row>
    <row r="433" spans="3:47">
      <c r="C433" s="8"/>
      <c r="D433" s="8"/>
      <c r="AA433" s="65"/>
      <c r="AB433" s="65"/>
      <c r="AC433" s="65"/>
      <c r="AD433" s="65"/>
      <c r="AE433" s="65"/>
      <c r="AG433" s="93"/>
      <c r="AN433" s="65"/>
      <c r="AO433" s="65"/>
      <c r="AP433" s="65"/>
      <c r="AQ433" s="65"/>
      <c r="AR433" s="65"/>
      <c r="AS433" s="65"/>
      <c r="AT433" s="65"/>
      <c r="AU433" s="65"/>
    </row>
    <row r="434" spans="3:47">
      <c r="C434" s="8"/>
      <c r="D434" s="8"/>
      <c r="AA434" s="65"/>
      <c r="AB434" s="65"/>
      <c r="AC434" s="65"/>
      <c r="AD434" s="65"/>
      <c r="AE434" s="65"/>
      <c r="AG434" s="93"/>
      <c r="AN434" s="65"/>
      <c r="AO434" s="65"/>
      <c r="AP434" s="65"/>
      <c r="AQ434" s="65"/>
      <c r="AR434" s="65"/>
      <c r="AS434" s="65"/>
      <c r="AT434" s="65"/>
      <c r="AU434" s="65"/>
    </row>
    <row r="435" spans="3:47">
      <c r="C435" s="8"/>
      <c r="D435" s="8"/>
      <c r="AA435" s="65"/>
      <c r="AB435" s="65"/>
      <c r="AC435" s="65"/>
      <c r="AD435" s="65"/>
      <c r="AE435" s="65"/>
      <c r="AG435" s="93"/>
      <c r="AN435" s="65"/>
      <c r="AO435" s="65"/>
      <c r="AP435" s="65"/>
      <c r="AQ435" s="65"/>
      <c r="AR435" s="65"/>
      <c r="AS435" s="65"/>
      <c r="AT435" s="65"/>
      <c r="AU435" s="65"/>
    </row>
    <row r="436" spans="3:47">
      <c r="C436" s="8"/>
      <c r="D436" s="8"/>
      <c r="AA436" s="65"/>
      <c r="AB436" s="65"/>
      <c r="AC436" s="65"/>
      <c r="AD436" s="65"/>
      <c r="AE436" s="65"/>
      <c r="AG436" s="93"/>
      <c r="AN436" s="65"/>
      <c r="AO436" s="65"/>
      <c r="AP436" s="65"/>
      <c r="AQ436" s="65"/>
      <c r="AR436" s="65"/>
      <c r="AS436" s="65"/>
      <c r="AT436" s="65"/>
      <c r="AU436" s="65"/>
    </row>
    <row r="437" spans="3:47">
      <c r="C437" s="8"/>
      <c r="D437" s="8"/>
      <c r="AA437" s="65"/>
      <c r="AB437" s="65"/>
      <c r="AC437" s="65"/>
      <c r="AD437" s="65"/>
      <c r="AE437" s="65"/>
      <c r="AG437" s="93"/>
      <c r="AN437" s="65"/>
      <c r="AO437" s="65"/>
      <c r="AP437" s="65"/>
      <c r="AQ437" s="65"/>
      <c r="AR437" s="65"/>
      <c r="AS437" s="65"/>
      <c r="AT437" s="65"/>
      <c r="AU437" s="65"/>
    </row>
    <row r="438" spans="3:47">
      <c r="C438" s="8"/>
      <c r="D438" s="8"/>
      <c r="AA438" s="65"/>
      <c r="AB438" s="65"/>
      <c r="AC438" s="65"/>
      <c r="AD438" s="65"/>
      <c r="AE438" s="65"/>
      <c r="AG438" s="93"/>
      <c r="AN438" s="65"/>
      <c r="AO438" s="65"/>
      <c r="AP438" s="65"/>
      <c r="AQ438" s="65"/>
      <c r="AR438" s="65"/>
      <c r="AS438" s="65"/>
      <c r="AT438" s="65"/>
      <c r="AU438" s="65"/>
    </row>
    <row r="439" spans="3:47">
      <c r="C439" s="8"/>
      <c r="D439" s="8"/>
      <c r="AA439" s="65"/>
      <c r="AB439" s="65"/>
      <c r="AC439" s="65"/>
      <c r="AD439" s="65"/>
      <c r="AE439" s="65"/>
      <c r="AG439" s="93"/>
      <c r="AN439" s="65"/>
      <c r="AO439" s="65"/>
      <c r="AP439" s="65"/>
      <c r="AQ439" s="65"/>
      <c r="AR439" s="65"/>
      <c r="AS439" s="65"/>
      <c r="AT439" s="65"/>
      <c r="AU439" s="65"/>
    </row>
    <row r="440" spans="3:47">
      <c r="C440" s="8"/>
      <c r="D440" s="8"/>
      <c r="AA440" s="65"/>
      <c r="AB440" s="65"/>
      <c r="AC440" s="65"/>
      <c r="AD440" s="65"/>
      <c r="AE440" s="65"/>
      <c r="AG440" s="93"/>
      <c r="AN440" s="65"/>
      <c r="AO440" s="65"/>
      <c r="AP440" s="65"/>
      <c r="AQ440" s="65"/>
      <c r="AR440" s="65"/>
      <c r="AS440" s="65"/>
      <c r="AT440" s="65"/>
      <c r="AU440" s="65"/>
    </row>
    <row r="441" spans="3:47">
      <c r="C441" s="8"/>
      <c r="D441" s="8"/>
      <c r="AA441" s="65"/>
      <c r="AB441" s="65"/>
      <c r="AC441" s="65"/>
      <c r="AD441" s="65"/>
      <c r="AE441" s="65"/>
      <c r="AG441" s="93"/>
      <c r="AN441" s="65"/>
      <c r="AO441" s="65"/>
      <c r="AP441" s="65"/>
      <c r="AQ441" s="65"/>
      <c r="AR441" s="65"/>
      <c r="AS441" s="65"/>
      <c r="AT441" s="65"/>
      <c r="AU441" s="65"/>
    </row>
    <row r="442" spans="3:47">
      <c r="C442" s="8"/>
      <c r="D442" s="8"/>
      <c r="AA442" s="65"/>
      <c r="AB442" s="65"/>
      <c r="AC442" s="65"/>
      <c r="AD442" s="65"/>
      <c r="AE442" s="65"/>
      <c r="AG442" s="93"/>
      <c r="AN442" s="65"/>
      <c r="AO442" s="65"/>
      <c r="AP442" s="65"/>
      <c r="AQ442" s="65"/>
      <c r="AR442" s="65"/>
      <c r="AS442" s="65"/>
      <c r="AT442" s="65"/>
      <c r="AU442" s="65"/>
    </row>
    <row r="443" spans="3:47">
      <c r="C443" s="8"/>
      <c r="D443" s="8"/>
      <c r="AA443" s="65"/>
      <c r="AB443" s="65"/>
      <c r="AC443" s="65"/>
      <c r="AD443" s="65"/>
      <c r="AE443" s="65"/>
      <c r="AG443" s="93"/>
      <c r="AN443" s="65"/>
      <c r="AO443" s="65"/>
      <c r="AP443" s="65"/>
      <c r="AQ443" s="65"/>
      <c r="AR443" s="65"/>
      <c r="AS443" s="65"/>
      <c r="AT443" s="65"/>
      <c r="AU443" s="65"/>
    </row>
    <row r="444" spans="3:47">
      <c r="C444" s="8"/>
      <c r="D444" s="8"/>
      <c r="AA444" s="65"/>
      <c r="AB444" s="65"/>
      <c r="AC444" s="65"/>
      <c r="AD444" s="65"/>
      <c r="AE444" s="65"/>
      <c r="AG444" s="93"/>
      <c r="AN444" s="65"/>
      <c r="AO444" s="65"/>
      <c r="AP444" s="65"/>
      <c r="AQ444" s="65"/>
      <c r="AR444" s="65"/>
      <c r="AS444" s="65"/>
      <c r="AT444" s="65"/>
      <c r="AU444" s="65"/>
    </row>
    <row r="445" spans="3:47">
      <c r="C445" s="8"/>
      <c r="D445" s="8"/>
      <c r="AA445" s="65"/>
      <c r="AB445" s="65"/>
      <c r="AC445" s="65"/>
      <c r="AD445" s="65"/>
      <c r="AE445" s="65"/>
      <c r="AG445" s="93"/>
      <c r="AN445" s="65"/>
      <c r="AO445" s="65"/>
      <c r="AP445" s="65"/>
      <c r="AQ445" s="65"/>
      <c r="AR445" s="65"/>
      <c r="AS445" s="65"/>
      <c r="AT445" s="65"/>
      <c r="AU445" s="65"/>
    </row>
    <row r="446" spans="3:47">
      <c r="C446" s="8"/>
      <c r="D446" s="8"/>
      <c r="AA446" s="65"/>
      <c r="AB446" s="65"/>
      <c r="AC446" s="65"/>
      <c r="AD446" s="65"/>
      <c r="AE446" s="65"/>
      <c r="AG446" s="93"/>
      <c r="AN446" s="65"/>
      <c r="AO446" s="65"/>
      <c r="AP446" s="65"/>
      <c r="AQ446" s="65"/>
      <c r="AR446" s="65"/>
      <c r="AS446" s="65"/>
      <c r="AT446" s="65"/>
      <c r="AU446" s="65"/>
    </row>
    <row r="447" spans="3:47">
      <c r="C447" s="8"/>
      <c r="D447" s="8"/>
      <c r="AA447" s="65"/>
      <c r="AB447" s="65"/>
      <c r="AC447" s="65"/>
      <c r="AD447" s="65"/>
      <c r="AE447" s="65"/>
      <c r="AG447" s="93"/>
      <c r="AN447" s="65"/>
      <c r="AO447" s="65"/>
      <c r="AP447" s="65"/>
      <c r="AQ447" s="65"/>
      <c r="AR447" s="65"/>
      <c r="AS447" s="65"/>
      <c r="AT447" s="65"/>
      <c r="AU447" s="65"/>
    </row>
    <row r="448" spans="3:47">
      <c r="C448" s="8"/>
      <c r="D448" s="8"/>
      <c r="AA448" s="65"/>
      <c r="AB448" s="65"/>
      <c r="AC448" s="65"/>
      <c r="AD448" s="65"/>
      <c r="AE448" s="65"/>
      <c r="AG448" s="93"/>
      <c r="AN448" s="65"/>
      <c r="AO448" s="65"/>
      <c r="AP448" s="65"/>
      <c r="AQ448" s="65"/>
      <c r="AR448" s="65"/>
      <c r="AS448" s="65"/>
      <c r="AT448" s="65"/>
      <c r="AU448" s="65"/>
    </row>
    <row r="449" spans="3:47">
      <c r="C449" s="8"/>
      <c r="D449" s="8"/>
      <c r="AA449" s="65"/>
      <c r="AB449" s="65"/>
      <c r="AC449" s="65"/>
      <c r="AD449" s="65"/>
      <c r="AE449" s="65"/>
      <c r="AG449" s="93"/>
      <c r="AN449" s="65"/>
      <c r="AO449" s="65"/>
      <c r="AP449" s="65"/>
      <c r="AQ449" s="65"/>
      <c r="AR449" s="65"/>
      <c r="AS449" s="65"/>
      <c r="AT449" s="65"/>
      <c r="AU449" s="65"/>
    </row>
    <row r="450" spans="3:47">
      <c r="C450" s="8"/>
      <c r="D450" s="8"/>
      <c r="AA450" s="65"/>
      <c r="AB450" s="65"/>
      <c r="AC450" s="65"/>
      <c r="AD450" s="65"/>
      <c r="AE450" s="65"/>
      <c r="AG450" s="93"/>
      <c r="AN450" s="65"/>
      <c r="AO450" s="65"/>
      <c r="AP450" s="65"/>
      <c r="AQ450" s="65"/>
      <c r="AR450" s="65"/>
      <c r="AS450" s="65"/>
      <c r="AT450" s="65"/>
      <c r="AU450" s="65"/>
    </row>
    <row r="451" spans="3:47">
      <c r="C451" s="8"/>
      <c r="D451" s="8"/>
      <c r="AA451" s="65"/>
      <c r="AB451" s="65"/>
      <c r="AC451" s="65"/>
      <c r="AD451" s="65"/>
      <c r="AE451" s="65"/>
      <c r="AG451" s="93"/>
      <c r="AN451" s="65"/>
      <c r="AO451" s="65"/>
      <c r="AP451" s="65"/>
      <c r="AQ451" s="65"/>
      <c r="AR451" s="65"/>
      <c r="AS451" s="65"/>
      <c r="AT451" s="65"/>
      <c r="AU451" s="65"/>
    </row>
    <row r="452" spans="3:47">
      <c r="C452" s="8"/>
      <c r="D452" s="8"/>
      <c r="AA452" s="65"/>
      <c r="AB452" s="65"/>
      <c r="AC452" s="65"/>
      <c r="AD452" s="65"/>
      <c r="AE452" s="65"/>
      <c r="AG452" s="93"/>
      <c r="AN452" s="65"/>
      <c r="AO452" s="65"/>
      <c r="AP452" s="65"/>
      <c r="AQ452" s="65"/>
      <c r="AR452" s="65"/>
      <c r="AS452" s="65"/>
      <c r="AT452" s="65"/>
      <c r="AU452" s="65"/>
    </row>
    <row r="453" spans="3:47">
      <c r="C453" s="8"/>
      <c r="D453" s="8"/>
      <c r="AA453" s="65"/>
      <c r="AB453" s="65"/>
      <c r="AC453" s="65"/>
      <c r="AD453" s="65"/>
      <c r="AE453" s="65"/>
      <c r="AG453" s="93"/>
      <c r="AN453" s="65"/>
      <c r="AO453" s="65"/>
      <c r="AP453" s="65"/>
      <c r="AQ453" s="65"/>
      <c r="AR453" s="65"/>
      <c r="AS453" s="65"/>
      <c r="AT453" s="65"/>
      <c r="AU453" s="65"/>
    </row>
    <row r="454" spans="3:47">
      <c r="C454" s="8"/>
      <c r="D454" s="8"/>
      <c r="AA454" s="65"/>
      <c r="AB454" s="65"/>
      <c r="AC454" s="65"/>
      <c r="AD454" s="65"/>
      <c r="AE454" s="65"/>
      <c r="AG454" s="93"/>
      <c r="AN454" s="65"/>
      <c r="AO454" s="65"/>
      <c r="AP454" s="65"/>
      <c r="AQ454" s="65"/>
      <c r="AR454" s="65"/>
      <c r="AS454" s="65"/>
      <c r="AT454" s="65"/>
      <c r="AU454" s="65"/>
    </row>
    <row r="455" spans="3:47">
      <c r="C455" s="8"/>
      <c r="D455" s="8"/>
      <c r="AA455" s="65"/>
      <c r="AB455" s="65"/>
      <c r="AC455" s="65"/>
      <c r="AD455" s="65"/>
      <c r="AE455" s="65"/>
      <c r="AG455" s="93"/>
      <c r="AN455" s="65"/>
      <c r="AO455" s="65"/>
      <c r="AP455" s="65"/>
      <c r="AQ455" s="65"/>
      <c r="AR455" s="65"/>
      <c r="AS455" s="65"/>
      <c r="AT455" s="65"/>
      <c r="AU455" s="65"/>
    </row>
    <row r="456" spans="3:47">
      <c r="C456" s="8"/>
      <c r="D456" s="8"/>
      <c r="AA456" s="65"/>
      <c r="AB456" s="65"/>
      <c r="AC456" s="65"/>
      <c r="AD456" s="65"/>
      <c r="AE456" s="65"/>
      <c r="AG456" s="93"/>
      <c r="AN456" s="65"/>
      <c r="AO456" s="65"/>
      <c r="AP456" s="65"/>
      <c r="AQ456" s="65"/>
      <c r="AR456" s="65"/>
      <c r="AS456" s="65"/>
      <c r="AT456" s="65"/>
      <c r="AU456" s="65"/>
    </row>
    <row r="457" spans="3:47">
      <c r="C457" s="8"/>
      <c r="D457" s="8"/>
      <c r="AA457" s="65"/>
      <c r="AB457" s="65"/>
      <c r="AC457" s="65"/>
      <c r="AD457" s="65"/>
      <c r="AE457" s="65"/>
      <c r="AG457" s="93"/>
      <c r="AN457" s="65"/>
      <c r="AO457" s="65"/>
      <c r="AP457" s="65"/>
      <c r="AQ457" s="65"/>
      <c r="AR457" s="65"/>
      <c r="AS457" s="65"/>
      <c r="AT457" s="65"/>
      <c r="AU457" s="65"/>
    </row>
    <row r="458" spans="3:47">
      <c r="C458" s="8"/>
      <c r="D458" s="8"/>
      <c r="AA458" s="65"/>
      <c r="AB458" s="65"/>
      <c r="AC458" s="65"/>
      <c r="AD458" s="65"/>
      <c r="AE458" s="65"/>
      <c r="AG458" s="93"/>
      <c r="AN458" s="65"/>
      <c r="AO458" s="65"/>
      <c r="AP458" s="65"/>
      <c r="AQ458" s="65"/>
      <c r="AR458" s="65"/>
      <c r="AS458" s="65"/>
      <c r="AT458" s="65"/>
      <c r="AU458" s="65"/>
    </row>
    <row r="459" spans="3:47">
      <c r="C459" s="8"/>
      <c r="D459" s="8"/>
      <c r="AA459" s="65"/>
      <c r="AB459" s="65"/>
      <c r="AC459" s="65"/>
      <c r="AD459" s="65"/>
      <c r="AE459" s="65"/>
      <c r="AG459" s="93"/>
      <c r="AN459" s="65"/>
      <c r="AO459" s="65"/>
      <c r="AP459" s="65"/>
      <c r="AQ459" s="65"/>
      <c r="AR459" s="65"/>
      <c r="AS459" s="65"/>
      <c r="AT459" s="65"/>
      <c r="AU459" s="65"/>
    </row>
    <row r="460" spans="3:47">
      <c r="C460" s="8"/>
      <c r="D460" s="8"/>
      <c r="AA460" s="65"/>
      <c r="AB460" s="65"/>
      <c r="AC460" s="65"/>
      <c r="AD460" s="65"/>
      <c r="AE460" s="65"/>
      <c r="AG460" s="93"/>
      <c r="AN460" s="65"/>
      <c r="AO460" s="65"/>
      <c r="AP460" s="65"/>
      <c r="AQ460" s="65"/>
      <c r="AR460" s="65"/>
      <c r="AS460" s="65"/>
      <c r="AT460" s="65"/>
      <c r="AU460" s="65"/>
    </row>
    <row r="461" spans="3:47">
      <c r="C461" s="8"/>
      <c r="D461" s="8"/>
      <c r="AA461" s="65"/>
      <c r="AB461" s="65"/>
      <c r="AC461" s="65"/>
      <c r="AD461" s="65"/>
      <c r="AE461" s="65"/>
      <c r="AG461" s="93"/>
      <c r="AN461" s="65"/>
      <c r="AO461" s="65"/>
      <c r="AP461" s="65"/>
      <c r="AQ461" s="65"/>
      <c r="AR461" s="65"/>
      <c r="AS461" s="65"/>
      <c r="AT461" s="65"/>
      <c r="AU461" s="65"/>
    </row>
    <row r="462" spans="3:47">
      <c r="C462" s="8"/>
      <c r="D462" s="8"/>
      <c r="AA462" s="65"/>
      <c r="AB462" s="65"/>
      <c r="AC462" s="65"/>
      <c r="AD462" s="65"/>
      <c r="AE462" s="65"/>
      <c r="AG462" s="93"/>
      <c r="AN462" s="65"/>
      <c r="AO462" s="65"/>
      <c r="AP462" s="65"/>
      <c r="AQ462" s="65"/>
      <c r="AR462" s="65"/>
      <c r="AS462" s="65"/>
      <c r="AT462" s="65"/>
      <c r="AU462" s="65"/>
    </row>
    <row r="463" spans="3:47">
      <c r="C463" s="8"/>
      <c r="D463" s="8"/>
      <c r="AA463" s="65"/>
      <c r="AB463" s="65"/>
      <c r="AC463" s="65"/>
      <c r="AD463" s="65"/>
      <c r="AE463" s="65"/>
      <c r="AG463" s="93"/>
      <c r="AN463" s="65"/>
      <c r="AO463" s="65"/>
      <c r="AP463" s="65"/>
      <c r="AQ463" s="65"/>
      <c r="AR463" s="65"/>
      <c r="AS463" s="65"/>
      <c r="AT463" s="65"/>
      <c r="AU463" s="65"/>
    </row>
    <row r="464" spans="3:47">
      <c r="C464" s="8"/>
      <c r="D464" s="8"/>
      <c r="AA464" s="65"/>
      <c r="AB464" s="65"/>
      <c r="AC464" s="65"/>
      <c r="AD464" s="65"/>
      <c r="AE464" s="65"/>
      <c r="AG464" s="93"/>
      <c r="AN464" s="65"/>
      <c r="AO464" s="65"/>
      <c r="AP464" s="65"/>
      <c r="AQ464" s="65"/>
      <c r="AR464" s="65"/>
      <c r="AS464" s="65"/>
      <c r="AT464" s="65"/>
      <c r="AU464" s="65"/>
    </row>
    <row r="465" spans="3:50">
      <c r="C465" s="8"/>
      <c r="D465" s="8"/>
      <c r="AA465" s="65"/>
      <c r="AB465" s="65"/>
      <c r="AC465" s="65"/>
      <c r="AD465" s="65"/>
      <c r="AE465" s="65"/>
      <c r="AG465" s="93"/>
      <c r="AN465" s="65"/>
      <c r="AO465" s="65"/>
      <c r="AP465" s="65"/>
      <c r="AQ465" s="65"/>
      <c r="AR465" s="65"/>
      <c r="AS465" s="65"/>
      <c r="AT465" s="65"/>
      <c r="AU465" s="65"/>
    </row>
    <row r="466" spans="3:50">
      <c r="C466" s="8"/>
      <c r="D466" s="8"/>
      <c r="AA466" s="65"/>
      <c r="AB466" s="65"/>
      <c r="AC466" s="65"/>
      <c r="AD466" s="65"/>
      <c r="AE466" s="65"/>
      <c r="AG466" s="93"/>
      <c r="AN466" s="65"/>
      <c r="AO466" s="65"/>
      <c r="AP466" s="65"/>
      <c r="AQ466" s="65"/>
      <c r="AR466" s="65"/>
      <c r="AS466" s="65"/>
      <c r="AT466" s="65"/>
      <c r="AU466" s="65"/>
    </row>
    <row r="467" spans="3:50">
      <c r="C467" s="8"/>
      <c r="D467" s="8"/>
      <c r="AA467" s="65"/>
      <c r="AB467" s="65"/>
      <c r="AC467" s="65"/>
      <c r="AD467" s="65"/>
      <c r="AE467" s="65"/>
      <c r="AG467" s="93"/>
      <c r="AN467" s="65"/>
      <c r="AO467" s="65"/>
      <c r="AP467" s="65"/>
      <c r="AQ467" s="65"/>
      <c r="AR467" s="65"/>
      <c r="AS467" s="65"/>
      <c r="AT467" s="65"/>
      <c r="AU467" s="65"/>
    </row>
    <row r="468" spans="3:50">
      <c r="C468" s="8"/>
      <c r="D468" s="8"/>
      <c r="AA468" s="65"/>
      <c r="AB468" s="65"/>
      <c r="AC468" s="65"/>
      <c r="AD468" s="65"/>
      <c r="AE468" s="65"/>
      <c r="AG468" s="93"/>
      <c r="AN468" s="65"/>
      <c r="AO468" s="65"/>
      <c r="AP468" s="65"/>
      <c r="AQ468" s="65"/>
      <c r="AR468" s="65"/>
      <c r="AS468" s="65"/>
      <c r="AT468" s="65"/>
      <c r="AU468" s="65"/>
      <c r="AV468" s="65"/>
      <c r="AX468" s="65"/>
    </row>
    <row r="469" spans="3:50">
      <c r="C469" s="8"/>
      <c r="D469" s="8"/>
      <c r="AA469" s="65"/>
      <c r="AB469" s="65"/>
      <c r="AC469" s="65"/>
      <c r="AD469" s="65"/>
      <c r="AE469" s="65"/>
      <c r="AG469" s="93"/>
      <c r="AN469" s="65"/>
      <c r="AO469" s="65"/>
      <c r="AP469" s="65"/>
      <c r="AQ469" s="65"/>
      <c r="AR469" s="65"/>
      <c r="AS469" s="65"/>
      <c r="AT469" s="65"/>
      <c r="AU469" s="65"/>
    </row>
    <row r="470" spans="3:50">
      <c r="C470" s="8"/>
      <c r="D470" s="8"/>
      <c r="AA470" s="65"/>
      <c r="AB470" s="65"/>
      <c r="AC470" s="65"/>
      <c r="AD470" s="65"/>
      <c r="AE470" s="65"/>
      <c r="AG470" s="93"/>
      <c r="AN470" s="65"/>
      <c r="AO470" s="65"/>
      <c r="AP470" s="65"/>
      <c r="AQ470" s="65"/>
      <c r="AR470" s="65"/>
      <c r="AS470" s="65"/>
      <c r="AT470" s="65"/>
      <c r="AU470" s="65"/>
    </row>
    <row r="471" spans="3:50">
      <c r="C471" s="8"/>
      <c r="D471" s="8"/>
      <c r="AA471" s="65"/>
      <c r="AB471" s="65"/>
      <c r="AC471" s="65"/>
      <c r="AD471" s="65"/>
      <c r="AE471" s="65"/>
      <c r="AG471" s="93"/>
      <c r="AN471" s="65"/>
      <c r="AO471" s="65"/>
      <c r="AP471" s="65"/>
      <c r="AQ471" s="65"/>
      <c r="AR471" s="65"/>
      <c r="AS471" s="65"/>
      <c r="AT471" s="65"/>
      <c r="AU471" s="65"/>
    </row>
    <row r="472" spans="3:50">
      <c r="C472" s="8"/>
      <c r="D472" s="8"/>
      <c r="AA472" s="65"/>
      <c r="AB472" s="65"/>
      <c r="AC472" s="65"/>
      <c r="AD472" s="65"/>
      <c r="AE472" s="65"/>
      <c r="AG472" s="93"/>
      <c r="AN472" s="65"/>
      <c r="AO472" s="65"/>
      <c r="AP472" s="65"/>
      <c r="AQ472" s="65"/>
      <c r="AR472" s="65"/>
      <c r="AS472" s="65"/>
      <c r="AT472" s="65"/>
      <c r="AU472" s="65"/>
    </row>
    <row r="473" spans="3:50">
      <c r="C473" s="8"/>
      <c r="D473" s="8"/>
      <c r="AA473" s="65"/>
      <c r="AB473" s="65"/>
      <c r="AC473" s="65"/>
      <c r="AD473" s="65"/>
      <c r="AE473" s="65"/>
      <c r="AG473" s="93"/>
      <c r="AN473" s="65"/>
      <c r="AO473" s="65"/>
      <c r="AP473" s="65"/>
      <c r="AQ473" s="65"/>
      <c r="AR473" s="65"/>
      <c r="AS473" s="65"/>
      <c r="AT473" s="65"/>
      <c r="AU473" s="65"/>
    </row>
    <row r="474" spans="3:50">
      <c r="C474" s="8"/>
      <c r="D474" s="8"/>
      <c r="AA474" s="65"/>
      <c r="AB474" s="65"/>
      <c r="AC474" s="65"/>
      <c r="AD474" s="65"/>
      <c r="AE474" s="65"/>
      <c r="AG474" s="93"/>
      <c r="AN474" s="65"/>
      <c r="AO474" s="65"/>
      <c r="AP474" s="65"/>
      <c r="AQ474" s="65"/>
      <c r="AR474" s="65"/>
      <c r="AS474" s="65"/>
      <c r="AT474" s="65"/>
      <c r="AU474" s="65"/>
    </row>
    <row r="475" spans="3:50">
      <c r="C475" s="8"/>
      <c r="D475" s="8"/>
      <c r="AA475" s="65"/>
      <c r="AB475" s="65"/>
      <c r="AC475" s="65"/>
      <c r="AD475" s="65"/>
      <c r="AE475" s="65"/>
      <c r="AG475" s="93"/>
      <c r="AN475" s="65"/>
      <c r="AO475" s="65"/>
      <c r="AP475" s="65"/>
      <c r="AQ475" s="65"/>
      <c r="AR475" s="65"/>
      <c r="AS475" s="65"/>
      <c r="AT475" s="65"/>
      <c r="AU475" s="65"/>
    </row>
    <row r="476" spans="3:50">
      <c r="C476" s="8"/>
      <c r="D476" s="8"/>
      <c r="AA476" s="65"/>
      <c r="AB476" s="65"/>
      <c r="AC476" s="65"/>
      <c r="AD476" s="65"/>
      <c r="AE476" s="65"/>
      <c r="AG476" s="93"/>
      <c r="AN476" s="65"/>
      <c r="AO476" s="65"/>
      <c r="AP476" s="65"/>
      <c r="AQ476" s="65"/>
      <c r="AR476" s="65"/>
      <c r="AS476" s="65"/>
      <c r="AT476" s="65"/>
      <c r="AU476" s="65"/>
    </row>
    <row r="477" spans="3:50">
      <c r="C477" s="8"/>
      <c r="D477" s="8"/>
      <c r="AA477" s="65"/>
      <c r="AB477" s="65"/>
      <c r="AC477" s="65"/>
      <c r="AD477" s="65"/>
      <c r="AE477" s="65"/>
      <c r="AG477" s="93"/>
      <c r="AN477" s="65"/>
      <c r="AO477" s="65"/>
      <c r="AP477" s="65"/>
      <c r="AQ477" s="65"/>
      <c r="AR477" s="65"/>
      <c r="AS477" s="65"/>
      <c r="AT477" s="65"/>
      <c r="AU477" s="65"/>
    </row>
    <row r="478" spans="3:50">
      <c r="C478" s="8"/>
      <c r="D478" s="8"/>
      <c r="AA478" s="65"/>
      <c r="AB478" s="65"/>
      <c r="AC478" s="65"/>
      <c r="AD478" s="65"/>
      <c r="AE478" s="65"/>
      <c r="AG478" s="93"/>
      <c r="AN478" s="65"/>
      <c r="AO478" s="65"/>
      <c r="AP478" s="65"/>
      <c r="AQ478" s="65"/>
      <c r="AR478" s="65"/>
      <c r="AS478" s="65"/>
      <c r="AT478" s="65"/>
      <c r="AU478" s="65"/>
    </row>
    <row r="479" spans="3:50">
      <c r="C479" s="8"/>
      <c r="D479" s="8"/>
      <c r="AA479" s="65"/>
      <c r="AB479" s="65"/>
      <c r="AC479" s="65"/>
      <c r="AD479" s="65"/>
      <c r="AE479" s="65"/>
      <c r="AG479" s="93"/>
      <c r="AN479" s="65"/>
      <c r="AO479" s="65"/>
      <c r="AP479" s="65"/>
      <c r="AQ479" s="65"/>
      <c r="AR479" s="65"/>
      <c r="AS479" s="65"/>
      <c r="AT479" s="65"/>
      <c r="AU479" s="65"/>
    </row>
    <row r="480" spans="3:50">
      <c r="C480" s="8"/>
      <c r="D480" s="8"/>
      <c r="AA480" s="65"/>
      <c r="AB480" s="65"/>
      <c r="AC480" s="65"/>
      <c r="AD480" s="65"/>
      <c r="AE480" s="65"/>
      <c r="AG480" s="93"/>
      <c r="AN480" s="65"/>
      <c r="AO480" s="65"/>
      <c r="AP480" s="65"/>
      <c r="AQ480" s="65"/>
      <c r="AR480" s="65"/>
      <c r="AS480" s="65"/>
      <c r="AT480" s="65"/>
      <c r="AU480" s="65"/>
    </row>
    <row r="481" spans="3:64">
      <c r="C481" s="8"/>
      <c r="D481" s="8"/>
      <c r="AA481" s="65"/>
      <c r="AB481" s="65"/>
      <c r="AC481" s="65"/>
      <c r="AD481" s="65"/>
      <c r="AE481" s="65"/>
      <c r="AG481" s="93"/>
      <c r="AN481" s="65"/>
      <c r="AO481" s="65"/>
      <c r="AP481" s="65"/>
      <c r="AQ481" s="65"/>
      <c r="AR481" s="65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</row>
    <row r="482" spans="3:64">
      <c r="C482" s="8"/>
      <c r="D482" s="8"/>
      <c r="AA482" s="65"/>
      <c r="AB482" s="65"/>
      <c r="AC482" s="65"/>
      <c r="AD482" s="65"/>
      <c r="AE482" s="65"/>
      <c r="AG482" s="93"/>
      <c r="AN482" s="65"/>
      <c r="AO482" s="65"/>
      <c r="AP482" s="65"/>
      <c r="AQ482" s="65"/>
      <c r="AR482" s="65"/>
      <c r="AS482" s="65"/>
      <c r="AT482" s="65"/>
      <c r="AU482" s="65"/>
    </row>
    <row r="483" spans="3:64">
      <c r="C483" s="8"/>
      <c r="D483" s="8"/>
      <c r="AA483" s="65"/>
      <c r="AB483" s="65"/>
      <c r="AC483" s="65"/>
      <c r="AD483" s="65"/>
      <c r="AE483" s="65"/>
      <c r="AG483" s="93"/>
      <c r="AN483" s="65"/>
      <c r="AO483" s="65"/>
      <c r="AP483" s="65"/>
      <c r="AQ483" s="65"/>
      <c r="AR483" s="65"/>
      <c r="AS483" s="65"/>
      <c r="AT483" s="65"/>
      <c r="AU483" s="65"/>
    </row>
    <row r="484" spans="3:64">
      <c r="C484" s="8"/>
      <c r="D484" s="8"/>
      <c r="AA484" s="65"/>
      <c r="AB484" s="65"/>
      <c r="AC484" s="65"/>
      <c r="AD484" s="65"/>
      <c r="AE484" s="65"/>
      <c r="AG484" s="93"/>
      <c r="AN484" s="65"/>
      <c r="AO484" s="65"/>
      <c r="AP484" s="65"/>
      <c r="AQ484" s="65"/>
      <c r="AR484" s="65"/>
      <c r="AS484" s="65"/>
      <c r="AT484" s="65"/>
      <c r="AU484" s="65"/>
    </row>
    <row r="485" spans="3:64">
      <c r="C485" s="8"/>
      <c r="D485" s="8"/>
      <c r="AA485" s="65"/>
      <c r="AB485" s="65"/>
      <c r="AC485" s="65"/>
      <c r="AD485" s="65"/>
      <c r="AE485" s="65"/>
      <c r="AG485" s="93"/>
      <c r="AN485" s="65"/>
      <c r="AO485" s="65"/>
      <c r="AP485" s="65"/>
      <c r="AQ485" s="65"/>
      <c r="AR485" s="65"/>
      <c r="AS485" s="65"/>
      <c r="AT485" s="65"/>
      <c r="AU485" s="65"/>
    </row>
    <row r="486" spans="3:64">
      <c r="C486" s="8"/>
      <c r="D486" s="8"/>
      <c r="AA486" s="65"/>
      <c r="AB486" s="65"/>
      <c r="AC486" s="65"/>
      <c r="AD486" s="65"/>
      <c r="AE486" s="65"/>
      <c r="AG486" s="93"/>
      <c r="AN486" s="65"/>
      <c r="AO486" s="65"/>
      <c r="AP486" s="65"/>
      <c r="AQ486" s="65"/>
      <c r="AR486" s="65"/>
      <c r="AS486" s="65"/>
      <c r="AT486" s="65"/>
      <c r="AU486" s="65"/>
    </row>
    <row r="487" spans="3:64">
      <c r="C487" s="8"/>
      <c r="D487" s="8"/>
      <c r="AA487" s="65"/>
      <c r="AB487" s="65"/>
      <c r="AC487" s="65"/>
      <c r="AD487" s="65"/>
      <c r="AE487" s="65"/>
      <c r="AG487" s="93"/>
      <c r="AN487" s="65"/>
      <c r="AO487" s="65"/>
      <c r="AP487" s="65"/>
      <c r="AQ487" s="65"/>
      <c r="AR487" s="65"/>
      <c r="AS487" s="65"/>
      <c r="AT487" s="65"/>
      <c r="AU487" s="65"/>
    </row>
    <row r="488" spans="3:64">
      <c r="C488" s="8"/>
      <c r="D488" s="8"/>
      <c r="AA488" s="65"/>
      <c r="AB488" s="65"/>
      <c r="AC488" s="65"/>
      <c r="AD488" s="65"/>
      <c r="AE488" s="65"/>
      <c r="AG488" s="93"/>
      <c r="AN488" s="65"/>
      <c r="AO488" s="65"/>
      <c r="AP488" s="65"/>
      <c r="AQ488" s="65"/>
      <c r="AR488" s="65"/>
      <c r="AS488" s="65"/>
      <c r="AT488" s="65"/>
      <c r="AU488" s="65"/>
    </row>
    <row r="489" spans="3:64">
      <c r="C489" s="8"/>
      <c r="D489" s="8"/>
      <c r="AA489" s="65"/>
      <c r="AB489" s="65"/>
      <c r="AC489" s="65"/>
      <c r="AD489" s="65"/>
      <c r="AE489" s="65"/>
      <c r="AG489" s="93"/>
      <c r="AN489" s="65"/>
      <c r="AO489" s="65"/>
      <c r="AP489" s="65"/>
      <c r="AQ489" s="65"/>
      <c r="AR489" s="65"/>
      <c r="AS489" s="65"/>
      <c r="AT489" s="65"/>
      <c r="AU489" s="65"/>
    </row>
    <row r="490" spans="3:64">
      <c r="C490" s="8"/>
      <c r="D490" s="8"/>
      <c r="AA490" s="65"/>
      <c r="AB490" s="65"/>
      <c r="AC490" s="65"/>
      <c r="AD490" s="65"/>
      <c r="AE490" s="65"/>
      <c r="AG490" s="93"/>
      <c r="AN490" s="65"/>
      <c r="AO490" s="65"/>
      <c r="AP490" s="65"/>
      <c r="AQ490" s="65"/>
      <c r="AR490" s="65"/>
      <c r="AS490" s="65"/>
      <c r="AT490" s="65"/>
      <c r="AU490" s="65"/>
    </row>
    <row r="491" spans="3:64">
      <c r="C491" s="8"/>
      <c r="D491" s="8"/>
      <c r="AA491" s="65"/>
      <c r="AB491" s="65"/>
      <c r="AC491" s="65"/>
      <c r="AD491" s="65"/>
      <c r="AE491" s="65"/>
      <c r="AG491" s="93"/>
      <c r="AN491" s="65"/>
      <c r="AO491" s="65"/>
      <c r="AP491" s="65"/>
      <c r="AQ491" s="65"/>
      <c r="AR491" s="65"/>
      <c r="AS491" s="65"/>
      <c r="AT491" s="65"/>
      <c r="AU491" s="65"/>
    </row>
    <row r="492" spans="3:64">
      <c r="C492" s="8"/>
      <c r="D492" s="8"/>
      <c r="AA492" s="65"/>
      <c r="AB492" s="65"/>
      <c r="AC492" s="65"/>
      <c r="AD492" s="65"/>
      <c r="AE492" s="65"/>
      <c r="AG492" s="93"/>
      <c r="AN492" s="65"/>
      <c r="AO492" s="65"/>
      <c r="AP492" s="65"/>
      <c r="AQ492" s="65"/>
      <c r="AR492" s="65"/>
      <c r="AS492" s="65"/>
      <c r="AT492" s="65"/>
      <c r="AU492" s="65"/>
    </row>
    <row r="493" spans="3:64">
      <c r="C493" s="8"/>
      <c r="D493" s="8"/>
      <c r="AA493" s="65"/>
      <c r="AB493" s="65"/>
      <c r="AC493" s="65"/>
      <c r="AD493" s="65"/>
      <c r="AE493" s="65"/>
      <c r="AG493" s="93"/>
      <c r="AN493" s="65"/>
      <c r="AO493" s="65"/>
      <c r="AP493" s="65"/>
      <c r="AQ493" s="65"/>
      <c r="AR493" s="65"/>
      <c r="AS493" s="65"/>
      <c r="AT493" s="65"/>
      <c r="AU493" s="65"/>
    </row>
    <row r="494" spans="3:64">
      <c r="C494" s="8"/>
      <c r="D494" s="8"/>
      <c r="AA494" s="65"/>
      <c r="AB494" s="65"/>
      <c r="AC494" s="65"/>
      <c r="AD494" s="65"/>
      <c r="AE494" s="65"/>
      <c r="AG494" s="93"/>
      <c r="AN494" s="65"/>
      <c r="AO494" s="65"/>
      <c r="AP494" s="65"/>
      <c r="AQ494" s="65"/>
      <c r="AR494" s="65"/>
      <c r="AS494" s="65"/>
      <c r="AT494" s="65"/>
      <c r="AU494" s="65"/>
    </row>
    <row r="495" spans="3:64">
      <c r="C495" s="8"/>
      <c r="D495" s="8"/>
      <c r="AA495" s="65"/>
      <c r="AB495" s="65"/>
      <c r="AC495" s="65"/>
      <c r="AD495" s="65"/>
      <c r="AE495" s="65"/>
      <c r="AG495" s="93"/>
      <c r="AN495" s="65"/>
      <c r="AO495" s="65"/>
      <c r="AP495" s="65"/>
      <c r="AQ495" s="65"/>
      <c r="AR495" s="65"/>
      <c r="AS495" s="65"/>
      <c r="AT495" s="65"/>
      <c r="AU495" s="65"/>
    </row>
    <row r="496" spans="3:64">
      <c r="C496" s="8"/>
      <c r="D496" s="8"/>
      <c r="AA496" s="65"/>
      <c r="AB496" s="65"/>
      <c r="AC496" s="65"/>
      <c r="AD496" s="65"/>
      <c r="AE496" s="65"/>
      <c r="AG496" s="93"/>
      <c r="AN496" s="65"/>
      <c r="AO496" s="65"/>
      <c r="AP496" s="65"/>
      <c r="AQ496" s="65"/>
      <c r="AR496" s="65"/>
      <c r="AS496" s="65"/>
      <c r="AT496" s="65"/>
      <c r="AU496" s="65"/>
    </row>
    <row r="497" spans="3:48">
      <c r="C497" s="8"/>
      <c r="D497" s="8"/>
      <c r="AA497" s="65"/>
      <c r="AB497" s="65"/>
      <c r="AC497" s="65"/>
      <c r="AD497" s="65"/>
      <c r="AE497" s="65"/>
      <c r="AG497" s="93"/>
      <c r="AN497" s="65"/>
      <c r="AO497" s="65"/>
      <c r="AP497" s="65"/>
      <c r="AQ497" s="65"/>
      <c r="AR497" s="65"/>
      <c r="AS497" s="65"/>
      <c r="AT497" s="65"/>
      <c r="AU497" s="65"/>
    </row>
    <row r="498" spans="3:48">
      <c r="C498" s="8"/>
      <c r="D498" s="8"/>
      <c r="AA498" s="65"/>
      <c r="AB498" s="65"/>
      <c r="AC498" s="65"/>
      <c r="AD498" s="65"/>
      <c r="AE498" s="65"/>
      <c r="AG498" s="93"/>
      <c r="AN498" s="65"/>
      <c r="AO498" s="65"/>
      <c r="AP498" s="65"/>
      <c r="AQ498" s="65"/>
      <c r="AR498" s="65"/>
      <c r="AS498" s="65"/>
      <c r="AT498" s="65"/>
      <c r="AU498" s="65"/>
    </row>
    <row r="499" spans="3:48">
      <c r="C499" s="8"/>
      <c r="D499" s="8"/>
      <c r="AA499" s="65"/>
      <c r="AB499" s="65"/>
      <c r="AC499" s="65"/>
      <c r="AD499" s="65"/>
      <c r="AE499" s="65"/>
      <c r="AG499" s="93"/>
      <c r="AN499" s="65"/>
      <c r="AO499" s="65"/>
      <c r="AP499" s="65"/>
      <c r="AQ499" s="65"/>
      <c r="AR499" s="65"/>
      <c r="AS499" s="65"/>
      <c r="AT499" s="65"/>
      <c r="AU499" s="65"/>
    </row>
    <row r="500" spans="3:48">
      <c r="C500" s="8"/>
      <c r="D500" s="8"/>
      <c r="AA500" s="65"/>
      <c r="AB500" s="65"/>
      <c r="AC500" s="65"/>
      <c r="AD500" s="65"/>
      <c r="AE500" s="65"/>
      <c r="AG500" s="93"/>
      <c r="AN500" s="65"/>
      <c r="AO500" s="65"/>
      <c r="AP500" s="65"/>
      <c r="AQ500" s="65"/>
      <c r="AR500" s="65"/>
      <c r="AS500" s="65"/>
      <c r="AT500" s="65"/>
      <c r="AU500" s="65"/>
    </row>
    <row r="501" spans="3:48">
      <c r="C501" s="8"/>
      <c r="D501" s="8"/>
      <c r="AA501" s="65"/>
      <c r="AB501" s="65"/>
      <c r="AC501" s="65"/>
      <c r="AD501" s="65"/>
      <c r="AE501" s="65"/>
      <c r="AG501" s="93"/>
      <c r="AN501" s="65"/>
      <c r="AO501" s="65"/>
      <c r="AP501" s="65"/>
      <c r="AQ501" s="65"/>
      <c r="AR501" s="65"/>
      <c r="AS501" s="65"/>
      <c r="AT501" s="65"/>
      <c r="AU501" s="65"/>
    </row>
    <row r="502" spans="3:48">
      <c r="C502" s="8"/>
      <c r="D502" s="8"/>
      <c r="AA502" s="65"/>
      <c r="AB502" s="65"/>
      <c r="AC502" s="65"/>
      <c r="AD502" s="65"/>
      <c r="AE502" s="65"/>
      <c r="AG502" s="93"/>
      <c r="AN502" s="65"/>
      <c r="AO502" s="65"/>
      <c r="AP502" s="65"/>
      <c r="AQ502" s="65"/>
      <c r="AR502" s="65"/>
      <c r="AS502" s="65"/>
      <c r="AT502" s="65"/>
      <c r="AU502" s="65"/>
    </row>
    <row r="503" spans="3:48">
      <c r="C503" s="8"/>
      <c r="D503" s="8"/>
      <c r="AA503" s="65"/>
      <c r="AB503" s="65"/>
      <c r="AC503" s="65"/>
      <c r="AD503" s="65"/>
      <c r="AE503" s="65"/>
      <c r="AG503" s="93"/>
      <c r="AN503" s="65"/>
      <c r="AO503" s="65"/>
      <c r="AP503" s="65"/>
      <c r="AQ503" s="65"/>
      <c r="AR503" s="65"/>
      <c r="AS503" s="65"/>
      <c r="AT503" s="65"/>
      <c r="AU503" s="65"/>
    </row>
    <row r="504" spans="3:48">
      <c r="C504" s="8"/>
      <c r="D504" s="8"/>
      <c r="AA504" s="65"/>
      <c r="AB504" s="65"/>
      <c r="AC504" s="65"/>
      <c r="AD504" s="65"/>
      <c r="AE504" s="65"/>
      <c r="AG504" s="93"/>
      <c r="AN504" s="65"/>
      <c r="AO504" s="65"/>
      <c r="AP504" s="65"/>
      <c r="AQ504" s="65"/>
      <c r="AR504" s="65"/>
      <c r="AS504" s="65"/>
      <c r="AT504" s="65"/>
      <c r="AU504" s="65"/>
    </row>
    <row r="505" spans="3:48">
      <c r="C505" s="8"/>
      <c r="D505" s="8"/>
      <c r="AA505" s="65"/>
      <c r="AB505" s="65"/>
      <c r="AC505" s="65"/>
      <c r="AD505" s="65"/>
      <c r="AE505" s="65"/>
      <c r="AG505" s="93"/>
      <c r="AN505" s="65"/>
      <c r="AO505" s="65"/>
      <c r="AP505" s="65"/>
      <c r="AQ505" s="65"/>
      <c r="AR505" s="65"/>
      <c r="AS505" s="65"/>
      <c r="AT505" s="65"/>
      <c r="AU505" s="65"/>
    </row>
    <row r="506" spans="3:48">
      <c r="C506" s="8"/>
      <c r="D506" s="8"/>
      <c r="AA506" s="65"/>
      <c r="AB506" s="65"/>
      <c r="AC506" s="65"/>
      <c r="AD506" s="65"/>
      <c r="AE506" s="65"/>
      <c r="AG506" s="93"/>
      <c r="AN506" s="65"/>
      <c r="AO506" s="65"/>
      <c r="AP506" s="65"/>
      <c r="AQ506" s="65"/>
      <c r="AR506" s="65"/>
      <c r="AS506" s="65"/>
      <c r="AT506" s="65"/>
      <c r="AU506" s="65"/>
    </row>
    <row r="507" spans="3:48">
      <c r="C507" s="8"/>
      <c r="D507" s="8"/>
      <c r="AA507" s="65"/>
      <c r="AB507" s="65"/>
      <c r="AC507" s="65"/>
      <c r="AD507" s="65"/>
      <c r="AE507" s="65"/>
      <c r="AG507" s="93"/>
      <c r="AN507" s="65"/>
      <c r="AO507" s="65"/>
      <c r="AP507" s="65"/>
      <c r="AQ507" s="65"/>
      <c r="AR507" s="65"/>
      <c r="AS507" s="65"/>
      <c r="AT507" s="65"/>
      <c r="AU507" s="65"/>
    </row>
    <row r="508" spans="3:48">
      <c r="C508" s="8"/>
      <c r="D508" s="8"/>
      <c r="AA508" s="65"/>
      <c r="AB508" s="65"/>
      <c r="AC508" s="65"/>
      <c r="AD508" s="65"/>
      <c r="AE508" s="65"/>
      <c r="AG508" s="93"/>
      <c r="AN508" s="65"/>
      <c r="AO508" s="65"/>
      <c r="AP508" s="65"/>
      <c r="AQ508" s="65"/>
      <c r="AR508" s="65"/>
      <c r="AS508" s="65"/>
      <c r="AT508" s="65"/>
      <c r="AU508" s="65"/>
    </row>
    <row r="509" spans="3:48">
      <c r="C509" s="8"/>
      <c r="D509" s="8"/>
      <c r="AA509" s="65"/>
      <c r="AB509" s="65"/>
      <c r="AC509" s="65"/>
      <c r="AD509" s="65"/>
      <c r="AE509" s="65"/>
      <c r="AG509" s="93"/>
      <c r="AN509" s="65"/>
      <c r="AO509" s="65"/>
      <c r="AP509" s="65"/>
      <c r="AQ509" s="65"/>
      <c r="AR509" s="65"/>
      <c r="AS509" s="65"/>
      <c r="AT509" s="65"/>
      <c r="AU509" s="65"/>
    </row>
    <row r="510" spans="3:48">
      <c r="C510" s="8"/>
      <c r="D510" s="8"/>
      <c r="AA510" s="65"/>
      <c r="AB510" s="65"/>
      <c r="AC510" s="65"/>
      <c r="AD510" s="65"/>
      <c r="AE510" s="65"/>
      <c r="AG510" s="93"/>
      <c r="AN510" s="65"/>
      <c r="AO510" s="65"/>
      <c r="AP510" s="65"/>
      <c r="AQ510" s="65"/>
      <c r="AR510" s="65"/>
      <c r="AS510" s="65"/>
      <c r="AT510" s="65"/>
      <c r="AU510" s="65"/>
    </row>
    <row r="511" spans="3:48">
      <c r="C511" s="8"/>
      <c r="D511" s="8"/>
      <c r="AA511" s="65"/>
      <c r="AB511" s="65"/>
      <c r="AC511" s="65"/>
      <c r="AD511" s="65"/>
      <c r="AE511" s="65"/>
      <c r="AG511" s="93"/>
      <c r="AN511" s="65"/>
      <c r="AO511" s="65"/>
      <c r="AP511" s="65"/>
      <c r="AQ511" s="65"/>
      <c r="AR511" s="65"/>
      <c r="AS511" s="65"/>
      <c r="AT511" s="65"/>
      <c r="AU511" s="65"/>
      <c r="AV511" s="65"/>
    </row>
    <row r="512" spans="3:48">
      <c r="C512" s="8"/>
      <c r="D512" s="8"/>
      <c r="AA512" s="65"/>
      <c r="AB512" s="65"/>
      <c r="AC512" s="65"/>
      <c r="AD512" s="65"/>
      <c r="AE512" s="65"/>
      <c r="AG512" s="93"/>
      <c r="AN512" s="65"/>
      <c r="AO512" s="65"/>
      <c r="AP512" s="65"/>
      <c r="AQ512" s="65"/>
      <c r="AR512" s="65"/>
      <c r="AS512" s="65"/>
      <c r="AT512" s="65"/>
      <c r="AU512" s="65"/>
    </row>
    <row r="513" spans="3:64">
      <c r="C513" s="8"/>
      <c r="D513" s="8"/>
      <c r="AA513" s="65"/>
      <c r="AB513" s="65"/>
      <c r="AC513" s="65"/>
      <c r="AD513" s="65"/>
      <c r="AE513" s="65"/>
      <c r="AG513" s="93"/>
      <c r="AN513" s="65"/>
      <c r="AO513" s="65"/>
      <c r="AP513" s="65"/>
      <c r="AQ513" s="65"/>
      <c r="AR513" s="65"/>
      <c r="AS513" s="65"/>
      <c r="AT513" s="65"/>
      <c r="AU513" s="65"/>
    </row>
    <row r="514" spans="3:64">
      <c r="C514" s="8"/>
      <c r="D514" s="8"/>
      <c r="AA514" s="65"/>
      <c r="AB514" s="65"/>
      <c r="AC514" s="65"/>
      <c r="AD514" s="65"/>
      <c r="AE514" s="65"/>
      <c r="AG514" s="93"/>
      <c r="AN514" s="65"/>
      <c r="AO514" s="65"/>
      <c r="AP514" s="65"/>
      <c r="AQ514" s="65"/>
      <c r="AR514" s="65"/>
      <c r="AS514" s="65"/>
      <c r="AT514" s="65"/>
      <c r="AU514" s="65"/>
      <c r="AV514" s="65"/>
    </row>
    <row r="515" spans="3:64">
      <c r="C515" s="8"/>
      <c r="D515" s="8"/>
      <c r="AA515" s="65"/>
      <c r="AB515" s="65"/>
      <c r="AC515" s="65"/>
      <c r="AD515" s="65"/>
      <c r="AE515" s="65"/>
      <c r="AG515" s="93"/>
      <c r="AN515" s="65"/>
      <c r="AO515" s="65"/>
      <c r="AP515" s="65"/>
      <c r="AQ515" s="65"/>
      <c r="AR515" s="65"/>
      <c r="AS515" s="65"/>
      <c r="AT515" s="65"/>
      <c r="AU515" s="65"/>
      <c r="AV515" s="65"/>
      <c r="AW515" s="65"/>
      <c r="AX515" s="65"/>
      <c r="AY515" s="65"/>
      <c r="AZ515" s="65"/>
      <c r="BA515" s="65"/>
      <c r="BB515" s="65"/>
      <c r="BC515" s="65"/>
      <c r="BD515" s="65"/>
      <c r="BE515" s="65"/>
      <c r="BF515" s="65"/>
      <c r="BG515" s="65"/>
      <c r="BH515" s="65"/>
      <c r="BI515" s="65"/>
      <c r="BJ515" s="65"/>
      <c r="BK515" s="65"/>
      <c r="BL515" s="65"/>
    </row>
    <row r="516" spans="3:64">
      <c r="C516" s="8"/>
      <c r="D516" s="8"/>
      <c r="AA516" s="65"/>
      <c r="AB516" s="65"/>
      <c r="AC516" s="65"/>
      <c r="AD516" s="65"/>
      <c r="AE516" s="65"/>
      <c r="AG516" s="93"/>
      <c r="AN516" s="65"/>
      <c r="AO516" s="65"/>
      <c r="AP516" s="65"/>
      <c r="AQ516" s="65"/>
      <c r="AR516" s="65"/>
      <c r="AS516" s="65"/>
      <c r="AT516" s="65"/>
      <c r="AU516" s="65"/>
    </row>
    <row r="517" spans="3:64">
      <c r="C517" s="8"/>
      <c r="D517" s="8"/>
      <c r="AA517" s="65"/>
      <c r="AB517" s="65"/>
      <c r="AC517" s="65"/>
      <c r="AD517" s="65"/>
      <c r="AE517" s="65"/>
      <c r="AG517" s="93"/>
      <c r="AN517" s="65"/>
      <c r="AO517" s="65"/>
      <c r="AP517" s="65"/>
      <c r="AQ517" s="65"/>
      <c r="AR517" s="65"/>
      <c r="AS517" s="65"/>
      <c r="AT517" s="65"/>
      <c r="AU517" s="65"/>
    </row>
    <row r="518" spans="3:64">
      <c r="C518" s="8"/>
      <c r="D518" s="8"/>
      <c r="AA518" s="65"/>
      <c r="AB518" s="65"/>
      <c r="AC518" s="65"/>
      <c r="AD518" s="65"/>
      <c r="AE518" s="65"/>
      <c r="AG518" s="93"/>
      <c r="AN518" s="65"/>
      <c r="AO518" s="65"/>
      <c r="AP518" s="65"/>
      <c r="AQ518" s="65"/>
      <c r="AR518" s="65"/>
      <c r="AS518" s="65"/>
      <c r="AT518" s="65"/>
      <c r="AU518" s="65"/>
    </row>
    <row r="519" spans="3:64">
      <c r="C519" s="8"/>
      <c r="D519" s="8"/>
      <c r="AA519" s="65"/>
      <c r="AB519" s="65"/>
      <c r="AC519" s="65"/>
      <c r="AD519" s="65"/>
      <c r="AE519" s="65"/>
      <c r="AG519" s="93"/>
      <c r="AN519" s="65"/>
      <c r="AO519" s="65"/>
      <c r="AP519" s="65"/>
      <c r="AQ519" s="65"/>
      <c r="AR519" s="65"/>
      <c r="AS519" s="65"/>
      <c r="AT519" s="65"/>
      <c r="AU519" s="65"/>
    </row>
    <row r="520" spans="3:64">
      <c r="C520" s="8"/>
      <c r="D520" s="8"/>
      <c r="AA520" s="65"/>
      <c r="AB520" s="65"/>
      <c r="AC520" s="65"/>
      <c r="AD520" s="65"/>
      <c r="AE520" s="65"/>
      <c r="AG520" s="93"/>
      <c r="AN520" s="65"/>
      <c r="AO520" s="65"/>
      <c r="AP520" s="65"/>
      <c r="AQ520" s="65"/>
      <c r="AR520" s="65"/>
      <c r="AS520" s="65"/>
      <c r="AT520" s="65"/>
      <c r="AU520" s="65"/>
    </row>
    <row r="521" spans="3:64">
      <c r="C521" s="8"/>
      <c r="D521" s="8"/>
      <c r="AA521" s="65"/>
      <c r="AB521" s="65"/>
      <c r="AC521" s="65"/>
      <c r="AD521" s="65"/>
      <c r="AE521" s="65"/>
      <c r="AG521" s="93"/>
      <c r="AN521" s="65"/>
      <c r="AO521" s="65"/>
      <c r="AP521" s="65"/>
      <c r="AQ521" s="65"/>
      <c r="AR521" s="65"/>
      <c r="AS521" s="65"/>
      <c r="AT521" s="65"/>
      <c r="AU521" s="65"/>
    </row>
    <row r="522" spans="3:64">
      <c r="C522" s="8"/>
      <c r="D522" s="8"/>
      <c r="AA522" s="65"/>
      <c r="AB522" s="65"/>
      <c r="AC522" s="65"/>
      <c r="AD522" s="65"/>
      <c r="AE522" s="65"/>
      <c r="AG522" s="93"/>
      <c r="AN522" s="65"/>
      <c r="AO522" s="65"/>
      <c r="AP522" s="65"/>
      <c r="AQ522" s="65"/>
      <c r="AR522" s="65"/>
      <c r="AS522" s="65"/>
      <c r="AT522" s="65"/>
      <c r="AU522" s="65"/>
    </row>
    <row r="523" spans="3:64">
      <c r="C523" s="8"/>
      <c r="D523" s="8"/>
      <c r="AA523" s="65"/>
      <c r="AB523" s="65"/>
      <c r="AC523" s="65"/>
      <c r="AD523" s="65"/>
      <c r="AE523" s="65"/>
      <c r="AG523" s="93"/>
      <c r="AN523" s="65"/>
      <c r="AO523" s="65"/>
      <c r="AP523" s="65"/>
      <c r="AQ523" s="65"/>
      <c r="AR523" s="65"/>
      <c r="AS523" s="65"/>
      <c r="AT523" s="65"/>
      <c r="AU523" s="65"/>
    </row>
    <row r="524" spans="3:64">
      <c r="C524" s="8"/>
      <c r="D524" s="8"/>
      <c r="AA524" s="65"/>
      <c r="AB524" s="65"/>
      <c r="AC524" s="65"/>
      <c r="AD524" s="65"/>
      <c r="AE524" s="65"/>
      <c r="AG524" s="93"/>
      <c r="AN524" s="65"/>
      <c r="AO524" s="65"/>
      <c r="AP524" s="65"/>
      <c r="AQ524" s="65"/>
      <c r="AR524" s="65"/>
      <c r="AS524" s="65"/>
      <c r="AT524" s="65"/>
      <c r="AU524" s="65"/>
      <c r="AV524" s="65"/>
      <c r="AX524" s="65"/>
    </row>
    <row r="525" spans="3:64">
      <c r="C525" s="8"/>
      <c r="D525" s="8"/>
      <c r="AA525" s="65"/>
      <c r="AB525" s="65"/>
      <c r="AC525" s="65"/>
      <c r="AD525" s="65"/>
      <c r="AE525" s="65"/>
      <c r="AG525" s="93"/>
      <c r="AN525" s="65"/>
      <c r="AO525" s="65"/>
      <c r="AP525" s="65"/>
      <c r="AQ525" s="65"/>
      <c r="AR525" s="65"/>
      <c r="AS525" s="65"/>
      <c r="AT525" s="65"/>
      <c r="AU525" s="65"/>
    </row>
    <row r="526" spans="3:64">
      <c r="C526" s="8"/>
      <c r="D526" s="8"/>
      <c r="AA526" s="65"/>
      <c r="AB526" s="65"/>
      <c r="AC526" s="65"/>
      <c r="AD526" s="65"/>
      <c r="AE526" s="65"/>
      <c r="AG526" s="93"/>
      <c r="AN526" s="65"/>
      <c r="AO526" s="65"/>
      <c r="AP526" s="65"/>
      <c r="AQ526" s="65"/>
      <c r="AR526" s="65"/>
      <c r="AS526" s="65"/>
      <c r="AT526" s="65"/>
      <c r="AU526" s="65"/>
    </row>
    <row r="527" spans="3:64">
      <c r="C527" s="8"/>
      <c r="D527" s="8"/>
      <c r="AA527" s="65"/>
      <c r="AB527" s="65"/>
      <c r="AC527" s="65"/>
      <c r="AD527" s="65"/>
      <c r="AE527" s="65"/>
      <c r="AG527" s="93"/>
      <c r="AN527" s="65"/>
      <c r="AO527" s="65"/>
      <c r="AP527" s="65"/>
      <c r="AQ527" s="65"/>
      <c r="AR527" s="65"/>
      <c r="AS527" s="65"/>
      <c r="AT527" s="65"/>
      <c r="AU527" s="65"/>
    </row>
    <row r="528" spans="3:64">
      <c r="C528" s="8"/>
      <c r="D528" s="8"/>
      <c r="AA528" s="65"/>
      <c r="AB528" s="65"/>
      <c r="AC528" s="65"/>
      <c r="AD528" s="65"/>
      <c r="AE528" s="65"/>
      <c r="AG528" s="93"/>
      <c r="AN528" s="65"/>
      <c r="AO528" s="65"/>
      <c r="AP528" s="65"/>
      <c r="AQ528" s="65"/>
      <c r="AR528" s="65"/>
      <c r="AS528" s="65"/>
      <c r="AT528" s="65"/>
      <c r="AU528" s="65"/>
    </row>
    <row r="529" spans="3:64">
      <c r="C529" s="8"/>
      <c r="D529" s="8"/>
      <c r="AA529" s="65"/>
      <c r="AB529" s="65"/>
      <c r="AC529" s="65"/>
      <c r="AD529" s="65"/>
      <c r="AE529" s="65"/>
      <c r="AG529" s="93"/>
      <c r="AN529" s="65"/>
      <c r="AO529" s="65"/>
      <c r="AP529" s="65"/>
      <c r="AQ529" s="65"/>
      <c r="AR529" s="65"/>
      <c r="AS529" s="65"/>
      <c r="AT529" s="65"/>
      <c r="AU529" s="65"/>
    </row>
    <row r="530" spans="3:64">
      <c r="C530" s="8"/>
      <c r="D530" s="8"/>
      <c r="AA530" s="65"/>
      <c r="AB530" s="65"/>
      <c r="AC530" s="65"/>
      <c r="AD530" s="65"/>
      <c r="AE530" s="65"/>
      <c r="AG530" s="93"/>
      <c r="AN530" s="65"/>
      <c r="AO530" s="65"/>
      <c r="AP530" s="65"/>
      <c r="AQ530" s="65"/>
      <c r="AR530" s="65"/>
      <c r="AS530" s="65"/>
      <c r="AT530" s="6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/>
      <c r="BI530" s="65"/>
      <c r="BJ530" s="65"/>
      <c r="BK530" s="65"/>
      <c r="BL530" s="65"/>
    </row>
    <row r="531" spans="3:64">
      <c r="C531" s="8"/>
      <c r="D531" s="8"/>
      <c r="AA531" s="65"/>
      <c r="AB531" s="65"/>
      <c r="AC531" s="65"/>
      <c r="AD531" s="65"/>
      <c r="AE531" s="65"/>
      <c r="AG531" s="93"/>
      <c r="AN531" s="65"/>
      <c r="AO531" s="65"/>
      <c r="AP531" s="65"/>
      <c r="AQ531" s="65"/>
      <c r="AR531" s="65"/>
      <c r="AS531" s="65"/>
      <c r="AT531" s="65"/>
      <c r="AU531" s="65"/>
    </row>
    <row r="532" spans="3:64">
      <c r="C532" s="8"/>
      <c r="D532" s="8"/>
      <c r="AA532" s="65"/>
      <c r="AB532" s="65"/>
      <c r="AC532" s="65"/>
      <c r="AD532" s="65"/>
      <c r="AE532" s="65"/>
      <c r="AG532" s="93"/>
      <c r="AN532" s="65"/>
      <c r="AO532" s="65"/>
      <c r="AP532" s="65"/>
      <c r="AQ532" s="65"/>
      <c r="AR532" s="65"/>
      <c r="AS532" s="65"/>
      <c r="AT532" s="65"/>
      <c r="AU532" s="65"/>
    </row>
    <row r="533" spans="3:64">
      <c r="C533" s="8"/>
      <c r="D533" s="8"/>
      <c r="AA533" s="65"/>
      <c r="AB533" s="65"/>
      <c r="AC533" s="65"/>
      <c r="AD533" s="65"/>
      <c r="AE533" s="65"/>
      <c r="AG533" s="93"/>
      <c r="AN533" s="65"/>
      <c r="AO533" s="65"/>
      <c r="AP533" s="65"/>
      <c r="AQ533" s="65"/>
      <c r="AR533" s="65"/>
      <c r="AS533" s="65"/>
      <c r="AT533" s="65"/>
      <c r="AU533" s="65"/>
    </row>
    <row r="534" spans="3:64">
      <c r="C534" s="8"/>
      <c r="D534" s="8"/>
      <c r="AA534" s="65"/>
      <c r="AB534" s="65"/>
      <c r="AC534" s="65"/>
      <c r="AD534" s="65"/>
      <c r="AE534" s="65"/>
      <c r="AG534" s="93"/>
      <c r="AN534" s="65"/>
      <c r="AO534" s="65"/>
      <c r="AP534" s="65"/>
      <c r="AQ534" s="65"/>
      <c r="AR534" s="65"/>
      <c r="AS534" s="65"/>
      <c r="AT534" s="65"/>
      <c r="AU534" s="65"/>
    </row>
    <row r="535" spans="3:64">
      <c r="C535" s="8"/>
      <c r="D535" s="8"/>
      <c r="AA535" s="65"/>
      <c r="AB535" s="65"/>
      <c r="AC535" s="65"/>
      <c r="AD535" s="65"/>
      <c r="AE535" s="65"/>
      <c r="AG535" s="93"/>
      <c r="AN535" s="65"/>
      <c r="AO535" s="65"/>
      <c r="AP535" s="65"/>
      <c r="AQ535" s="65"/>
      <c r="AR535" s="65"/>
      <c r="AS535" s="65"/>
      <c r="AT535" s="65"/>
      <c r="AU535" s="65"/>
    </row>
    <row r="536" spans="3:64">
      <c r="C536" s="8"/>
      <c r="D536" s="8"/>
      <c r="AA536" s="65"/>
      <c r="AB536" s="65"/>
      <c r="AC536" s="65"/>
      <c r="AD536" s="65"/>
      <c r="AE536" s="65"/>
      <c r="AG536" s="93"/>
      <c r="AN536" s="65"/>
      <c r="AO536" s="65"/>
      <c r="AP536" s="65"/>
      <c r="AQ536" s="65"/>
      <c r="AR536" s="65"/>
      <c r="AS536" s="65"/>
      <c r="AT536" s="65"/>
      <c r="AU536" s="65"/>
    </row>
    <row r="537" spans="3:64">
      <c r="C537" s="8"/>
      <c r="D537" s="8"/>
      <c r="AA537" s="65"/>
      <c r="AB537" s="65"/>
      <c r="AC537" s="65"/>
      <c r="AD537" s="65"/>
      <c r="AE537" s="65"/>
      <c r="AG537" s="93"/>
      <c r="AN537" s="65"/>
      <c r="AO537" s="65"/>
      <c r="AP537" s="65"/>
      <c r="AQ537" s="65"/>
      <c r="AR537" s="65"/>
      <c r="AS537" s="65"/>
      <c r="AT537" s="65"/>
      <c r="AU537" s="65"/>
    </row>
    <row r="538" spans="3:64">
      <c r="C538" s="8"/>
      <c r="D538" s="8"/>
      <c r="AA538" s="65"/>
      <c r="AB538" s="65"/>
      <c r="AC538" s="65"/>
      <c r="AD538" s="65"/>
      <c r="AE538" s="65"/>
      <c r="AG538" s="93"/>
      <c r="AN538" s="65"/>
      <c r="AO538" s="65"/>
      <c r="AP538" s="65"/>
      <c r="AQ538" s="65"/>
      <c r="AR538" s="65"/>
      <c r="AS538" s="65"/>
      <c r="AT538" s="65"/>
      <c r="AU538" s="65"/>
    </row>
    <row r="539" spans="3:64">
      <c r="C539" s="8"/>
      <c r="D539" s="8"/>
      <c r="AA539" s="65"/>
      <c r="AB539" s="65"/>
      <c r="AC539" s="65"/>
      <c r="AD539" s="65"/>
      <c r="AE539" s="65"/>
      <c r="AG539" s="93"/>
      <c r="AN539" s="65"/>
      <c r="AO539" s="65"/>
      <c r="AP539" s="65"/>
      <c r="AQ539" s="65"/>
      <c r="AR539" s="65"/>
      <c r="AS539" s="65"/>
      <c r="AT539" s="65"/>
      <c r="AU539" s="65"/>
    </row>
    <row r="540" spans="3:64">
      <c r="C540" s="8"/>
      <c r="D540" s="8"/>
      <c r="AA540" s="65"/>
      <c r="AB540" s="65"/>
      <c r="AC540" s="65"/>
      <c r="AD540" s="65"/>
      <c r="AE540" s="65"/>
      <c r="AG540" s="93"/>
      <c r="AN540" s="65"/>
      <c r="AO540" s="65"/>
      <c r="AP540" s="65"/>
      <c r="AQ540" s="65"/>
      <c r="AR540" s="65"/>
      <c r="AS540" s="65"/>
      <c r="AT540" s="65"/>
      <c r="AU540" s="65"/>
    </row>
    <row r="541" spans="3:64">
      <c r="C541" s="8"/>
      <c r="D541" s="8"/>
      <c r="AA541" s="65"/>
      <c r="AB541" s="65"/>
      <c r="AC541" s="65"/>
      <c r="AD541" s="65"/>
      <c r="AE541" s="65"/>
      <c r="AG541" s="93"/>
      <c r="AN541" s="65"/>
      <c r="AO541" s="65"/>
      <c r="AP541" s="65"/>
      <c r="AQ541" s="65"/>
      <c r="AR541" s="65"/>
      <c r="AS541" s="65"/>
      <c r="AT541" s="65"/>
      <c r="AU541" s="65"/>
    </row>
    <row r="542" spans="3:64">
      <c r="C542" s="8"/>
      <c r="D542" s="8"/>
      <c r="AA542" s="65"/>
      <c r="AB542" s="65"/>
      <c r="AC542" s="65"/>
      <c r="AD542" s="65"/>
      <c r="AE542" s="65"/>
      <c r="AG542" s="93"/>
      <c r="AN542" s="65"/>
      <c r="AO542" s="65"/>
      <c r="AP542" s="65"/>
      <c r="AQ542" s="65"/>
      <c r="AR542" s="65"/>
      <c r="AS542" s="65"/>
      <c r="AT542" s="65"/>
      <c r="AU542" s="65"/>
    </row>
    <row r="543" spans="3:64">
      <c r="C543" s="8"/>
      <c r="D543" s="8"/>
      <c r="AA543" s="65"/>
      <c r="AB543" s="65"/>
      <c r="AC543" s="65"/>
      <c r="AD543" s="65"/>
      <c r="AE543" s="65"/>
      <c r="AG543" s="93"/>
      <c r="AN543" s="65"/>
      <c r="AO543" s="65"/>
      <c r="AP543" s="65"/>
      <c r="AQ543" s="65"/>
      <c r="AR543" s="65"/>
      <c r="AS543" s="65"/>
      <c r="AT543" s="65"/>
      <c r="AU543" s="65"/>
    </row>
    <row r="544" spans="3:64">
      <c r="C544" s="8"/>
      <c r="D544" s="8"/>
      <c r="AA544" s="65"/>
      <c r="AB544" s="65"/>
      <c r="AC544" s="65"/>
      <c r="AD544" s="65"/>
      <c r="AE544" s="65"/>
      <c r="AG544" s="93"/>
      <c r="AN544" s="65"/>
      <c r="AO544" s="65"/>
      <c r="AP544" s="65"/>
      <c r="AQ544" s="65"/>
      <c r="AR544" s="65"/>
      <c r="AS544" s="65"/>
      <c r="AT544" s="65"/>
      <c r="AU544" s="65"/>
    </row>
    <row r="545" spans="3:48">
      <c r="C545" s="8"/>
      <c r="D545" s="8"/>
      <c r="AA545" s="65"/>
      <c r="AB545" s="65"/>
      <c r="AC545" s="65"/>
      <c r="AD545" s="65"/>
      <c r="AE545" s="65"/>
      <c r="AG545" s="93"/>
      <c r="AN545" s="65"/>
      <c r="AO545" s="65"/>
      <c r="AP545" s="65"/>
      <c r="AQ545" s="65"/>
      <c r="AR545" s="65"/>
      <c r="AS545" s="65"/>
      <c r="AT545" s="65"/>
      <c r="AU545" s="65"/>
    </row>
    <row r="546" spans="3:48">
      <c r="C546" s="8"/>
      <c r="D546" s="8"/>
      <c r="AA546" s="65"/>
      <c r="AB546" s="65"/>
      <c r="AC546" s="65"/>
      <c r="AD546" s="65"/>
      <c r="AE546" s="65"/>
      <c r="AG546" s="93"/>
      <c r="AN546" s="65"/>
      <c r="AO546" s="65"/>
      <c r="AP546" s="65"/>
      <c r="AQ546" s="65"/>
      <c r="AR546" s="65"/>
      <c r="AS546" s="65"/>
      <c r="AT546" s="65"/>
      <c r="AU546" s="65"/>
    </row>
    <row r="547" spans="3:48">
      <c r="C547" s="8"/>
      <c r="D547" s="8"/>
      <c r="AA547" s="65"/>
      <c r="AB547" s="65"/>
      <c r="AC547" s="65"/>
      <c r="AD547" s="65"/>
      <c r="AE547" s="65"/>
      <c r="AG547" s="93"/>
      <c r="AN547" s="65"/>
      <c r="AO547" s="65"/>
      <c r="AP547" s="65"/>
      <c r="AQ547" s="65"/>
      <c r="AR547" s="65"/>
      <c r="AS547" s="65"/>
      <c r="AT547" s="65"/>
      <c r="AU547" s="65"/>
    </row>
    <row r="548" spans="3:48">
      <c r="C548" s="8"/>
      <c r="D548" s="8"/>
      <c r="AA548" s="65"/>
      <c r="AB548" s="65"/>
      <c r="AC548" s="65"/>
      <c r="AD548" s="65"/>
      <c r="AE548" s="65"/>
      <c r="AG548" s="93"/>
      <c r="AN548" s="65"/>
      <c r="AO548" s="65"/>
      <c r="AP548" s="65"/>
      <c r="AQ548" s="65"/>
      <c r="AR548" s="65"/>
      <c r="AS548" s="65"/>
      <c r="AT548" s="65"/>
      <c r="AU548" s="65"/>
    </row>
    <row r="549" spans="3:48">
      <c r="C549" s="8"/>
      <c r="D549" s="8"/>
      <c r="AA549" s="65"/>
      <c r="AB549" s="65"/>
      <c r="AC549" s="65"/>
      <c r="AD549" s="65"/>
      <c r="AE549" s="65"/>
      <c r="AG549" s="93"/>
      <c r="AN549" s="65"/>
      <c r="AO549" s="65"/>
      <c r="AP549" s="65"/>
      <c r="AQ549" s="65"/>
      <c r="AR549" s="65"/>
      <c r="AS549" s="65"/>
      <c r="AT549" s="65"/>
      <c r="AU549" s="65"/>
    </row>
    <row r="550" spans="3:48">
      <c r="C550" s="8"/>
      <c r="D550" s="8"/>
      <c r="AA550" s="65"/>
      <c r="AB550" s="65"/>
      <c r="AC550" s="65"/>
      <c r="AD550" s="65"/>
      <c r="AE550" s="65"/>
      <c r="AG550" s="93"/>
      <c r="AN550" s="65"/>
      <c r="AO550" s="65"/>
      <c r="AP550" s="65"/>
      <c r="AQ550" s="65"/>
      <c r="AR550" s="65"/>
      <c r="AS550" s="65"/>
      <c r="AT550" s="65"/>
      <c r="AU550" s="65"/>
    </row>
    <row r="551" spans="3:48">
      <c r="C551" s="8"/>
      <c r="D551" s="8"/>
      <c r="AA551" s="65"/>
      <c r="AB551" s="65"/>
      <c r="AC551" s="65"/>
      <c r="AD551" s="65"/>
      <c r="AE551" s="65"/>
      <c r="AG551" s="93"/>
      <c r="AN551" s="65"/>
      <c r="AO551" s="65"/>
      <c r="AP551" s="65"/>
      <c r="AQ551" s="65"/>
      <c r="AR551" s="65"/>
      <c r="AS551" s="65"/>
      <c r="AT551" s="65"/>
      <c r="AU551" s="65"/>
    </row>
    <row r="552" spans="3:48">
      <c r="C552" s="8"/>
      <c r="D552" s="8"/>
      <c r="AA552" s="65"/>
      <c r="AB552" s="65"/>
      <c r="AC552" s="65"/>
      <c r="AD552" s="65"/>
      <c r="AE552" s="65"/>
      <c r="AG552" s="93"/>
      <c r="AN552" s="65"/>
      <c r="AO552" s="65"/>
      <c r="AP552" s="65"/>
      <c r="AQ552" s="65"/>
      <c r="AR552" s="65"/>
      <c r="AS552" s="65"/>
      <c r="AT552" s="65"/>
      <c r="AU552" s="65"/>
    </row>
    <row r="553" spans="3:48">
      <c r="C553" s="8"/>
      <c r="D553" s="8"/>
      <c r="AA553" s="65"/>
      <c r="AB553" s="65"/>
      <c r="AC553" s="65"/>
      <c r="AD553" s="65"/>
      <c r="AE553" s="65"/>
      <c r="AG553" s="93"/>
      <c r="AN553" s="65"/>
      <c r="AO553" s="65"/>
      <c r="AP553" s="65"/>
      <c r="AQ553" s="65"/>
      <c r="AR553" s="65"/>
      <c r="AS553" s="65"/>
      <c r="AT553" s="65"/>
      <c r="AU553" s="65"/>
    </row>
    <row r="554" spans="3:48">
      <c r="C554" s="8"/>
      <c r="D554" s="8"/>
      <c r="AA554" s="65"/>
      <c r="AB554" s="65"/>
      <c r="AC554" s="65"/>
      <c r="AD554" s="65"/>
      <c r="AE554" s="65"/>
      <c r="AG554" s="93"/>
      <c r="AN554" s="65"/>
      <c r="AO554" s="65"/>
      <c r="AP554" s="65"/>
      <c r="AQ554" s="65"/>
      <c r="AR554" s="65"/>
      <c r="AS554" s="65"/>
      <c r="AT554" s="65"/>
      <c r="AU554" s="65"/>
    </row>
    <row r="555" spans="3:48">
      <c r="C555" s="8"/>
      <c r="D555" s="8"/>
      <c r="AA555" s="65"/>
      <c r="AB555" s="65"/>
      <c r="AC555" s="65"/>
      <c r="AD555" s="65"/>
      <c r="AE555" s="65"/>
      <c r="AG555" s="93"/>
      <c r="AN555" s="65"/>
      <c r="AO555" s="65"/>
      <c r="AP555" s="65"/>
      <c r="AQ555" s="65"/>
      <c r="AR555" s="65"/>
      <c r="AS555" s="65"/>
      <c r="AT555" s="65"/>
      <c r="AU555" s="65"/>
      <c r="AV555" s="65"/>
    </row>
    <row r="556" spans="3:48">
      <c r="C556" s="8"/>
      <c r="D556" s="8"/>
      <c r="AA556" s="65"/>
      <c r="AB556" s="65"/>
      <c r="AC556" s="65"/>
      <c r="AD556" s="65"/>
      <c r="AE556" s="65"/>
      <c r="AG556" s="93"/>
      <c r="AN556" s="65"/>
      <c r="AO556" s="65"/>
      <c r="AP556" s="65"/>
      <c r="AQ556" s="65"/>
      <c r="AR556" s="65"/>
      <c r="AS556" s="65"/>
      <c r="AT556" s="65"/>
      <c r="AU556" s="65"/>
    </row>
    <row r="557" spans="3:48">
      <c r="C557" s="8"/>
      <c r="D557" s="8"/>
      <c r="AA557" s="65"/>
      <c r="AB557" s="65"/>
      <c r="AC557" s="65"/>
      <c r="AD557" s="65"/>
      <c r="AE557" s="65"/>
      <c r="AG557" s="93"/>
      <c r="AN557" s="65"/>
      <c r="AO557" s="65"/>
      <c r="AP557" s="65"/>
      <c r="AQ557" s="65"/>
      <c r="AR557" s="65"/>
      <c r="AS557" s="65"/>
      <c r="AT557" s="65"/>
      <c r="AU557" s="65"/>
    </row>
    <row r="558" spans="3:48">
      <c r="C558" s="8"/>
      <c r="D558" s="8"/>
      <c r="AA558" s="65"/>
      <c r="AB558" s="65"/>
      <c r="AC558" s="65"/>
      <c r="AD558" s="65"/>
      <c r="AE558" s="65"/>
      <c r="AG558" s="93"/>
      <c r="AN558" s="65"/>
      <c r="AO558" s="65"/>
      <c r="AP558" s="65"/>
      <c r="AQ558" s="65"/>
      <c r="AR558" s="65"/>
      <c r="AS558" s="65"/>
      <c r="AT558" s="65"/>
      <c r="AU558" s="65"/>
    </row>
    <row r="559" spans="3:48">
      <c r="C559" s="8"/>
      <c r="D559" s="8"/>
      <c r="AA559" s="65"/>
      <c r="AB559" s="65"/>
      <c r="AC559" s="65"/>
      <c r="AD559" s="65"/>
      <c r="AE559" s="65"/>
      <c r="AG559" s="93"/>
      <c r="AN559" s="65"/>
      <c r="AO559" s="65"/>
      <c r="AP559" s="65"/>
      <c r="AQ559" s="65"/>
      <c r="AR559" s="65"/>
      <c r="AS559" s="65"/>
      <c r="AT559" s="65"/>
      <c r="AU559" s="65"/>
    </row>
    <row r="560" spans="3:48">
      <c r="C560" s="8"/>
      <c r="D560" s="8"/>
      <c r="AA560" s="65"/>
      <c r="AB560" s="65"/>
      <c r="AC560" s="65"/>
      <c r="AD560" s="65"/>
      <c r="AE560" s="65"/>
      <c r="AG560" s="93"/>
      <c r="AN560" s="65"/>
      <c r="AO560" s="65"/>
      <c r="AP560" s="65"/>
      <c r="AQ560" s="65"/>
      <c r="AR560" s="65"/>
      <c r="AS560" s="65"/>
      <c r="AT560" s="65"/>
      <c r="AU560" s="65"/>
    </row>
    <row r="561" spans="3:48">
      <c r="C561" s="8"/>
      <c r="D561" s="8"/>
      <c r="AA561" s="65"/>
      <c r="AB561" s="65"/>
      <c r="AC561" s="65"/>
      <c r="AD561" s="65"/>
      <c r="AE561" s="65"/>
      <c r="AG561" s="93"/>
      <c r="AN561" s="65"/>
      <c r="AO561" s="65"/>
      <c r="AP561" s="65"/>
      <c r="AQ561" s="65"/>
      <c r="AR561" s="65"/>
      <c r="AS561" s="65"/>
      <c r="AT561" s="65"/>
      <c r="AU561" s="65"/>
    </row>
    <row r="562" spans="3:48">
      <c r="C562" s="8"/>
      <c r="D562" s="8"/>
      <c r="AA562" s="65"/>
      <c r="AB562" s="65"/>
      <c r="AC562" s="65"/>
      <c r="AD562" s="65"/>
      <c r="AE562" s="65"/>
      <c r="AG562" s="93"/>
      <c r="AN562" s="65"/>
      <c r="AO562" s="65"/>
      <c r="AP562" s="65"/>
      <c r="AQ562" s="65"/>
      <c r="AR562" s="65"/>
      <c r="AS562" s="65"/>
      <c r="AT562" s="65"/>
      <c r="AU562" s="65"/>
    </row>
    <row r="563" spans="3:48">
      <c r="C563" s="8"/>
      <c r="D563" s="8"/>
      <c r="AA563" s="65"/>
      <c r="AB563" s="65"/>
      <c r="AC563" s="65"/>
      <c r="AD563" s="65"/>
      <c r="AE563" s="65"/>
      <c r="AG563" s="93"/>
      <c r="AN563" s="65"/>
      <c r="AO563" s="65"/>
      <c r="AP563" s="65"/>
      <c r="AQ563" s="65"/>
      <c r="AR563" s="65"/>
      <c r="AS563" s="65"/>
      <c r="AT563" s="65"/>
      <c r="AU563" s="65"/>
    </row>
    <row r="564" spans="3:48">
      <c r="C564" s="8"/>
      <c r="D564" s="8"/>
      <c r="AA564" s="65"/>
      <c r="AB564" s="65"/>
      <c r="AC564" s="65"/>
      <c r="AD564" s="65"/>
      <c r="AE564" s="65"/>
      <c r="AG564" s="93"/>
      <c r="AN564" s="65"/>
      <c r="AO564" s="65"/>
      <c r="AP564" s="65"/>
      <c r="AQ564" s="65"/>
      <c r="AR564" s="65"/>
      <c r="AS564" s="65"/>
      <c r="AT564" s="65"/>
      <c r="AU564" s="65"/>
    </row>
    <row r="565" spans="3:48">
      <c r="C565" s="8"/>
      <c r="D565" s="8"/>
      <c r="AA565" s="65"/>
      <c r="AB565" s="65"/>
      <c r="AC565" s="65"/>
      <c r="AD565" s="65"/>
      <c r="AE565" s="65"/>
      <c r="AG565" s="93"/>
      <c r="AN565" s="65"/>
      <c r="AO565" s="65"/>
      <c r="AP565" s="65"/>
      <c r="AQ565" s="65"/>
      <c r="AR565" s="65"/>
      <c r="AS565" s="65"/>
      <c r="AT565" s="65"/>
      <c r="AU565" s="65"/>
    </row>
    <row r="566" spans="3:48">
      <c r="C566" s="8"/>
      <c r="D566" s="8"/>
      <c r="AA566" s="65"/>
      <c r="AB566" s="65"/>
      <c r="AC566" s="65"/>
      <c r="AD566" s="65"/>
      <c r="AE566" s="65"/>
      <c r="AG566" s="93"/>
      <c r="AN566" s="65"/>
      <c r="AO566" s="65"/>
      <c r="AP566" s="65"/>
      <c r="AQ566" s="65"/>
      <c r="AR566" s="65"/>
      <c r="AS566" s="65"/>
      <c r="AT566" s="65"/>
      <c r="AU566" s="65"/>
    </row>
    <row r="567" spans="3:48">
      <c r="C567" s="8"/>
      <c r="D567" s="8"/>
      <c r="AA567" s="65"/>
      <c r="AB567" s="65"/>
      <c r="AC567" s="65"/>
      <c r="AD567" s="65"/>
      <c r="AE567" s="65"/>
      <c r="AG567" s="93"/>
      <c r="AN567" s="65"/>
      <c r="AO567" s="65"/>
      <c r="AP567" s="65"/>
      <c r="AQ567" s="65"/>
      <c r="AR567" s="65"/>
      <c r="AS567" s="65"/>
      <c r="AT567" s="65"/>
      <c r="AU567" s="65"/>
    </row>
    <row r="568" spans="3:48">
      <c r="C568" s="8"/>
      <c r="D568" s="8"/>
      <c r="AA568" s="65"/>
      <c r="AB568" s="65"/>
      <c r="AC568" s="65"/>
      <c r="AD568" s="65"/>
      <c r="AE568" s="65"/>
      <c r="AG568" s="93"/>
      <c r="AN568" s="65"/>
      <c r="AO568" s="65"/>
      <c r="AP568" s="65"/>
      <c r="AQ568" s="65"/>
      <c r="AR568" s="65"/>
      <c r="AS568" s="65"/>
      <c r="AT568" s="65"/>
      <c r="AU568" s="65"/>
    </row>
    <row r="569" spans="3:48">
      <c r="C569" s="8"/>
      <c r="D569" s="8"/>
      <c r="AA569" s="65"/>
      <c r="AB569" s="65"/>
      <c r="AC569" s="65"/>
      <c r="AD569" s="65"/>
      <c r="AE569" s="65"/>
      <c r="AG569" s="93"/>
      <c r="AN569" s="65"/>
      <c r="AO569" s="65"/>
      <c r="AP569" s="65"/>
      <c r="AQ569" s="65"/>
      <c r="AR569" s="65"/>
      <c r="AS569" s="65"/>
      <c r="AT569" s="65"/>
      <c r="AU569" s="65"/>
    </row>
    <row r="570" spans="3:48">
      <c r="C570" s="8"/>
      <c r="D570" s="8"/>
      <c r="AA570" s="65"/>
      <c r="AB570" s="65"/>
      <c r="AC570" s="65"/>
      <c r="AD570" s="65"/>
      <c r="AE570" s="65"/>
      <c r="AG570" s="93"/>
      <c r="AN570" s="65"/>
      <c r="AO570" s="65"/>
      <c r="AP570" s="65"/>
      <c r="AQ570" s="65"/>
      <c r="AR570" s="65"/>
      <c r="AS570" s="65"/>
      <c r="AT570" s="65"/>
      <c r="AU570" s="65"/>
    </row>
    <row r="571" spans="3:48">
      <c r="C571" s="8"/>
      <c r="D571" s="8"/>
      <c r="AA571" s="65"/>
      <c r="AB571" s="65"/>
      <c r="AC571" s="65"/>
      <c r="AD571" s="65"/>
      <c r="AE571" s="65"/>
      <c r="AG571" s="93"/>
      <c r="AN571" s="65"/>
      <c r="AO571" s="65"/>
      <c r="AP571" s="65"/>
      <c r="AQ571" s="65"/>
      <c r="AR571" s="65"/>
      <c r="AS571" s="65"/>
      <c r="AT571" s="65"/>
      <c r="AU571" s="65"/>
    </row>
    <row r="572" spans="3:48">
      <c r="C572" s="8"/>
      <c r="D572" s="8"/>
      <c r="AA572" s="65"/>
      <c r="AB572" s="65"/>
      <c r="AC572" s="65"/>
      <c r="AD572" s="65"/>
      <c r="AE572" s="65"/>
      <c r="AG572" s="93"/>
      <c r="AN572" s="65"/>
      <c r="AO572" s="65"/>
      <c r="AP572" s="65"/>
      <c r="AQ572" s="65"/>
      <c r="AR572" s="65"/>
      <c r="AS572" s="65"/>
      <c r="AT572" s="65"/>
      <c r="AU572" s="65"/>
    </row>
    <row r="573" spans="3:48">
      <c r="C573" s="8"/>
      <c r="D573" s="8"/>
      <c r="AA573" s="65"/>
      <c r="AB573" s="65"/>
      <c r="AC573" s="65"/>
      <c r="AD573" s="65"/>
      <c r="AE573" s="65"/>
      <c r="AG573" s="93"/>
      <c r="AN573" s="65"/>
      <c r="AO573" s="65"/>
      <c r="AP573" s="65"/>
      <c r="AQ573" s="65"/>
      <c r="AR573" s="65"/>
      <c r="AS573" s="65"/>
      <c r="AT573" s="65"/>
      <c r="AU573" s="65"/>
    </row>
    <row r="574" spans="3:48">
      <c r="C574" s="8"/>
      <c r="D574" s="8"/>
      <c r="AA574" s="65"/>
      <c r="AB574" s="65"/>
      <c r="AC574" s="65"/>
      <c r="AD574" s="65"/>
      <c r="AE574" s="65"/>
      <c r="AG574" s="93"/>
      <c r="AN574" s="65"/>
      <c r="AO574" s="65"/>
      <c r="AP574" s="65"/>
      <c r="AQ574" s="65"/>
      <c r="AR574" s="65"/>
      <c r="AS574" s="65"/>
      <c r="AT574" s="65"/>
      <c r="AU574" s="65"/>
    </row>
    <row r="575" spans="3:48">
      <c r="C575" s="8"/>
      <c r="D575" s="8"/>
      <c r="AA575" s="65"/>
      <c r="AB575" s="65"/>
      <c r="AC575" s="65"/>
      <c r="AD575" s="65"/>
      <c r="AE575" s="65"/>
      <c r="AG575" s="93"/>
      <c r="AN575" s="65"/>
      <c r="AO575" s="65"/>
      <c r="AP575" s="65"/>
      <c r="AQ575" s="65"/>
      <c r="AR575" s="65"/>
      <c r="AS575" s="65"/>
      <c r="AT575" s="65"/>
      <c r="AU575" s="65"/>
      <c r="AV575" s="65"/>
    </row>
    <row r="576" spans="3:48">
      <c r="C576" s="8"/>
      <c r="D576" s="8"/>
      <c r="AA576" s="65"/>
      <c r="AB576" s="65"/>
      <c r="AC576" s="65"/>
      <c r="AD576" s="65"/>
      <c r="AE576" s="65"/>
      <c r="AG576" s="93"/>
      <c r="AN576" s="65"/>
      <c r="AO576" s="65"/>
      <c r="AP576" s="65"/>
      <c r="AQ576" s="65"/>
      <c r="AR576" s="65"/>
      <c r="AS576" s="65"/>
      <c r="AT576" s="65"/>
      <c r="AU576" s="65"/>
    </row>
    <row r="577" spans="3:50">
      <c r="C577" s="8"/>
      <c r="D577" s="8"/>
      <c r="AA577" s="65"/>
      <c r="AB577" s="65"/>
      <c r="AC577" s="65"/>
      <c r="AD577" s="65"/>
      <c r="AE577" s="65"/>
      <c r="AG577" s="93"/>
      <c r="AN577" s="65"/>
      <c r="AO577" s="65"/>
      <c r="AP577" s="65"/>
      <c r="AQ577" s="65"/>
      <c r="AR577" s="65"/>
      <c r="AS577" s="65"/>
      <c r="AT577" s="65"/>
      <c r="AU577" s="65"/>
    </row>
    <row r="578" spans="3:50">
      <c r="C578" s="8"/>
      <c r="D578" s="8"/>
      <c r="AA578" s="65"/>
      <c r="AB578" s="65"/>
      <c r="AC578" s="65"/>
      <c r="AD578" s="65"/>
      <c r="AE578" s="65"/>
      <c r="AG578" s="93"/>
      <c r="AN578" s="65"/>
      <c r="AO578" s="65"/>
      <c r="AP578" s="65"/>
      <c r="AQ578" s="65"/>
      <c r="AR578" s="65"/>
      <c r="AS578" s="65"/>
      <c r="AT578" s="65"/>
      <c r="AU578" s="65"/>
    </row>
    <row r="579" spans="3:50">
      <c r="C579" s="8"/>
      <c r="D579" s="8"/>
      <c r="AA579" s="65"/>
      <c r="AB579" s="65"/>
      <c r="AC579" s="65"/>
      <c r="AD579" s="65"/>
      <c r="AE579" s="65"/>
      <c r="AG579" s="93"/>
      <c r="AN579" s="65"/>
      <c r="AO579" s="65"/>
      <c r="AP579" s="65"/>
      <c r="AQ579" s="65"/>
      <c r="AR579" s="65"/>
      <c r="AS579" s="65"/>
      <c r="AT579" s="65"/>
      <c r="AU579" s="65"/>
    </row>
    <row r="580" spans="3:50">
      <c r="C580" s="8"/>
      <c r="D580" s="8"/>
      <c r="AA580" s="65"/>
      <c r="AB580" s="65"/>
      <c r="AC580" s="65"/>
      <c r="AD580" s="65"/>
      <c r="AE580" s="65"/>
      <c r="AG580" s="93"/>
      <c r="AN580" s="65"/>
      <c r="AO580" s="65"/>
      <c r="AP580" s="65"/>
      <c r="AQ580" s="65"/>
      <c r="AR580" s="65"/>
      <c r="AS580" s="65"/>
      <c r="AT580" s="65"/>
      <c r="AU580" s="65"/>
    </row>
    <row r="581" spans="3:50">
      <c r="C581" s="8"/>
      <c r="D581" s="8"/>
      <c r="AA581" s="65"/>
      <c r="AB581" s="65"/>
      <c r="AC581" s="65"/>
      <c r="AD581" s="65"/>
      <c r="AE581" s="65"/>
      <c r="AG581" s="93"/>
      <c r="AN581" s="65"/>
      <c r="AO581" s="65"/>
      <c r="AP581" s="65"/>
      <c r="AQ581" s="65"/>
      <c r="AR581" s="65"/>
      <c r="AS581" s="65"/>
      <c r="AT581" s="65"/>
      <c r="AU581" s="65"/>
    </row>
    <row r="582" spans="3:50">
      <c r="C582" s="8"/>
      <c r="D582" s="8"/>
      <c r="AA582" s="65"/>
      <c r="AB582" s="65"/>
      <c r="AC582" s="65"/>
      <c r="AD582" s="65"/>
      <c r="AE582" s="65"/>
      <c r="AG582" s="93"/>
      <c r="AN582" s="65"/>
      <c r="AO582" s="65"/>
      <c r="AP582" s="65"/>
      <c r="AQ582" s="65"/>
      <c r="AR582" s="65"/>
      <c r="AS582" s="65"/>
      <c r="AT582" s="65"/>
      <c r="AU582" s="65"/>
    </row>
    <row r="583" spans="3:50">
      <c r="C583" s="8"/>
      <c r="D583" s="8"/>
      <c r="AA583" s="65"/>
      <c r="AB583" s="65"/>
      <c r="AC583" s="65"/>
      <c r="AD583" s="65"/>
      <c r="AE583" s="65"/>
      <c r="AG583" s="93"/>
      <c r="AN583" s="65"/>
      <c r="AO583" s="65"/>
      <c r="AP583" s="65"/>
      <c r="AQ583" s="65"/>
      <c r="AR583" s="65"/>
      <c r="AS583" s="65"/>
      <c r="AT583" s="65"/>
      <c r="AU583" s="65"/>
    </row>
    <row r="584" spans="3:50">
      <c r="C584" s="8"/>
      <c r="D584" s="8"/>
      <c r="AA584" s="65"/>
      <c r="AB584" s="65"/>
      <c r="AC584" s="65"/>
      <c r="AD584" s="65"/>
      <c r="AE584" s="65"/>
      <c r="AG584" s="93"/>
      <c r="AN584" s="65"/>
      <c r="AO584" s="65"/>
      <c r="AP584" s="65"/>
      <c r="AQ584" s="65"/>
      <c r="AR584" s="65"/>
      <c r="AS584" s="65"/>
      <c r="AT584" s="65"/>
      <c r="AU584" s="65"/>
    </row>
    <row r="585" spans="3:50">
      <c r="C585" s="8"/>
      <c r="D585" s="8"/>
      <c r="AA585" s="65"/>
      <c r="AB585" s="65"/>
      <c r="AC585" s="65"/>
      <c r="AD585" s="65"/>
      <c r="AE585" s="65"/>
      <c r="AG585" s="93"/>
      <c r="AN585" s="65"/>
      <c r="AO585" s="65"/>
      <c r="AP585" s="65"/>
      <c r="AQ585" s="65"/>
      <c r="AR585" s="65"/>
      <c r="AS585" s="65"/>
      <c r="AT585" s="65"/>
      <c r="AU585" s="65"/>
    </row>
    <row r="586" spans="3:50">
      <c r="C586" s="8"/>
      <c r="D586" s="8"/>
      <c r="AA586" s="65"/>
      <c r="AB586" s="65"/>
      <c r="AC586" s="65"/>
      <c r="AD586" s="65"/>
      <c r="AE586" s="65"/>
      <c r="AG586" s="93"/>
      <c r="AN586" s="65"/>
      <c r="AO586" s="65"/>
      <c r="AP586" s="65"/>
      <c r="AQ586" s="65"/>
      <c r="AR586" s="65"/>
      <c r="AS586" s="65"/>
      <c r="AT586" s="65"/>
      <c r="AU586" s="65"/>
    </row>
    <row r="587" spans="3:50">
      <c r="C587" s="8"/>
      <c r="D587" s="8"/>
      <c r="AA587" s="65"/>
      <c r="AB587" s="65"/>
      <c r="AC587" s="65"/>
      <c r="AD587" s="65"/>
      <c r="AE587" s="65"/>
      <c r="AG587" s="93"/>
      <c r="AN587" s="65"/>
      <c r="AO587" s="65"/>
      <c r="AP587" s="65"/>
      <c r="AQ587" s="65"/>
      <c r="AR587" s="65"/>
      <c r="AS587" s="65"/>
      <c r="AT587" s="65"/>
      <c r="AU587" s="65"/>
      <c r="AV587" s="65"/>
    </row>
    <row r="588" spans="3:50">
      <c r="C588" s="8"/>
      <c r="D588" s="8"/>
      <c r="AA588" s="65"/>
      <c r="AB588" s="65"/>
      <c r="AC588" s="65"/>
      <c r="AD588" s="65"/>
      <c r="AE588" s="65"/>
      <c r="AG588" s="93"/>
      <c r="AN588" s="65"/>
      <c r="AO588" s="65"/>
      <c r="AP588" s="65"/>
      <c r="AQ588" s="65"/>
      <c r="AR588" s="65"/>
      <c r="AS588" s="65"/>
      <c r="AT588" s="65"/>
      <c r="AU588" s="65"/>
      <c r="AV588" s="65"/>
    </row>
    <row r="589" spans="3:50">
      <c r="C589" s="8"/>
      <c r="D589" s="8"/>
      <c r="AA589" s="65"/>
      <c r="AB589" s="65"/>
      <c r="AC589" s="65"/>
      <c r="AD589" s="65"/>
      <c r="AE589" s="65"/>
      <c r="AG589" s="93"/>
      <c r="AN589" s="65"/>
      <c r="AO589" s="65"/>
      <c r="AP589" s="65"/>
      <c r="AQ589" s="65"/>
      <c r="AR589" s="65"/>
      <c r="AS589" s="65"/>
      <c r="AT589" s="65"/>
      <c r="AU589" s="65"/>
      <c r="AV589" s="65"/>
      <c r="AX589" s="65"/>
    </row>
    <row r="590" spans="3:50">
      <c r="C590" s="8"/>
      <c r="D590" s="8"/>
      <c r="AA590" s="65"/>
      <c r="AB590" s="65"/>
      <c r="AC590" s="65"/>
      <c r="AD590" s="65"/>
      <c r="AE590" s="65"/>
      <c r="AG590" s="93"/>
      <c r="AN590" s="65"/>
      <c r="AO590" s="65"/>
      <c r="AP590" s="65"/>
      <c r="AQ590" s="65"/>
      <c r="AR590" s="65"/>
      <c r="AS590" s="65"/>
      <c r="AT590" s="65"/>
      <c r="AU590" s="65"/>
      <c r="AV590" s="65"/>
    </row>
    <row r="591" spans="3:50">
      <c r="C591" s="8"/>
      <c r="D591" s="8"/>
      <c r="AA591" s="65"/>
      <c r="AB591" s="65"/>
      <c r="AC591" s="65"/>
      <c r="AD591" s="65"/>
      <c r="AE591" s="65"/>
      <c r="AG591" s="93"/>
      <c r="AN591" s="65"/>
      <c r="AO591" s="65"/>
      <c r="AP591" s="65"/>
      <c r="AQ591" s="65"/>
      <c r="AR591" s="65"/>
      <c r="AS591" s="65"/>
      <c r="AT591" s="65"/>
      <c r="AU591" s="65"/>
    </row>
    <row r="592" spans="3:50">
      <c r="C592" s="8"/>
      <c r="D592" s="8"/>
      <c r="AA592" s="65"/>
      <c r="AB592" s="65"/>
      <c r="AC592" s="65"/>
      <c r="AD592" s="65"/>
      <c r="AE592" s="65"/>
      <c r="AG592" s="93"/>
      <c r="AN592" s="65"/>
      <c r="AO592" s="65"/>
      <c r="AP592" s="65"/>
      <c r="AQ592" s="65"/>
      <c r="AR592" s="65"/>
      <c r="AS592" s="65"/>
      <c r="AT592" s="65"/>
      <c r="AU592" s="65"/>
    </row>
    <row r="593" spans="3:64">
      <c r="C593" s="8"/>
      <c r="D593" s="8"/>
      <c r="AA593" s="65"/>
      <c r="AB593" s="65"/>
      <c r="AC593" s="65"/>
      <c r="AD593" s="65"/>
      <c r="AE593" s="65"/>
      <c r="AG593" s="93"/>
      <c r="AN593" s="65"/>
      <c r="AO593" s="65"/>
      <c r="AP593" s="65"/>
      <c r="AQ593" s="65"/>
      <c r="AR593" s="65"/>
      <c r="AS593" s="65"/>
      <c r="AT593" s="65"/>
      <c r="AU593" s="65"/>
    </row>
    <row r="594" spans="3:64">
      <c r="C594" s="8"/>
      <c r="D594" s="8"/>
      <c r="AA594" s="65"/>
      <c r="AB594" s="65"/>
      <c r="AC594" s="65"/>
      <c r="AD594" s="65"/>
      <c r="AE594" s="65"/>
      <c r="AG594" s="93"/>
      <c r="AN594" s="65"/>
      <c r="AO594" s="65"/>
      <c r="AP594" s="65"/>
      <c r="AQ594" s="65"/>
      <c r="AR594" s="65"/>
      <c r="AS594" s="65"/>
      <c r="AT594" s="65"/>
      <c r="AU594" s="65"/>
    </row>
    <row r="595" spans="3:64">
      <c r="C595" s="8"/>
      <c r="D595" s="8"/>
      <c r="AA595" s="65"/>
      <c r="AB595" s="65"/>
      <c r="AC595" s="65"/>
      <c r="AD595" s="65"/>
      <c r="AE595" s="65"/>
      <c r="AG595" s="93"/>
      <c r="AN595" s="65"/>
      <c r="AO595" s="65"/>
      <c r="AP595" s="65"/>
      <c r="AQ595" s="65"/>
      <c r="AR595" s="65"/>
      <c r="AS595" s="65"/>
      <c r="AT595" s="65"/>
      <c r="AU595" s="65"/>
    </row>
    <row r="596" spans="3:64">
      <c r="C596" s="8"/>
      <c r="D596" s="8"/>
      <c r="AA596" s="65"/>
      <c r="AB596" s="65"/>
      <c r="AC596" s="65"/>
      <c r="AD596" s="65"/>
      <c r="AE596" s="65"/>
      <c r="AG596" s="93"/>
      <c r="AN596" s="65"/>
      <c r="AO596" s="65"/>
      <c r="AP596" s="65"/>
      <c r="AQ596" s="65"/>
      <c r="AR596" s="65"/>
      <c r="AS596" s="65"/>
      <c r="AT596" s="65"/>
      <c r="AU596" s="65"/>
    </row>
    <row r="597" spans="3:64">
      <c r="C597" s="8"/>
      <c r="D597" s="8"/>
      <c r="AA597" s="65"/>
      <c r="AB597" s="65"/>
      <c r="AC597" s="65"/>
      <c r="AD597" s="65"/>
      <c r="AE597" s="65"/>
      <c r="AG597" s="93"/>
      <c r="AN597" s="65"/>
      <c r="AO597" s="65"/>
      <c r="AP597" s="65"/>
      <c r="AQ597" s="65"/>
      <c r="AR597" s="65"/>
      <c r="AS597" s="65"/>
      <c r="AT597" s="65"/>
      <c r="AU597" s="65"/>
    </row>
    <row r="598" spans="3:64">
      <c r="C598" s="8"/>
      <c r="D598" s="8"/>
      <c r="AA598" s="65"/>
      <c r="AB598" s="65"/>
      <c r="AC598" s="65"/>
      <c r="AD598" s="65"/>
      <c r="AE598" s="65"/>
      <c r="AG598" s="93"/>
      <c r="AN598" s="65"/>
      <c r="AO598" s="65"/>
      <c r="AP598" s="65"/>
      <c r="AQ598" s="65"/>
      <c r="AR598" s="65"/>
      <c r="AS598" s="65"/>
      <c r="AT598" s="65"/>
      <c r="AU598" s="65"/>
    </row>
    <row r="599" spans="3:64">
      <c r="C599" s="8"/>
      <c r="D599" s="8"/>
      <c r="AA599" s="65"/>
      <c r="AB599" s="65"/>
      <c r="AC599" s="65"/>
      <c r="AD599" s="65"/>
      <c r="AE599" s="65"/>
      <c r="AG599" s="93"/>
      <c r="AN599" s="65"/>
      <c r="AO599" s="65"/>
      <c r="AP599" s="65"/>
      <c r="AQ599" s="65"/>
      <c r="AR599" s="65"/>
      <c r="AS599" s="65"/>
      <c r="AT599" s="65"/>
      <c r="AU599" s="65"/>
    </row>
    <row r="600" spans="3:64">
      <c r="C600" s="8"/>
      <c r="D600" s="8"/>
      <c r="AA600" s="65"/>
      <c r="AB600" s="65"/>
      <c r="AC600" s="65"/>
      <c r="AD600" s="65"/>
      <c r="AE600" s="65"/>
      <c r="AG600" s="93"/>
      <c r="AN600" s="65"/>
      <c r="AO600" s="65"/>
      <c r="AP600" s="65"/>
      <c r="AQ600" s="65"/>
      <c r="AR600" s="65"/>
      <c r="AS600" s="65"/>
      <c r="AT600" s="65"/>
      <c r="AU600" s="65"/>
    </row>
    <row r="601" spans="3:64">
      <c r="C601" s="8"/>
      <c r="D601" s="8"/>
      <c r="AA601" s="65"/>
      <c r="AB601" s="65"/>
      <c r="AC601" s="65"/>
      <c r="AD601" s="65"/>
      <c r="AE601" s="65"/>
      <c r="AG601" s="93"/>
      <c r="AN601" s="65"/>
      <c r="AO601" s="65"/>
      <c r="AP601" s="65"/>
      <c r="AQ601" s="65"/>
      <c r="AR601" s="65"/>
      <c r="AS601" s="65"/>
      <c r="AT601" s="65"/>
      <c r="AU601" s="65"/>
      <c r="AV601" s="65"/>
      <c r="AW601" s="65"/>
      <c r="AX601" s="65"/>
      <c r="AY601" s="65"/>
      <c r="AZ601" s="65"/>
      <c r="BA601" s="65"/>
      <c r="BB601" s="65"/>
      <c r="BC601" s="65"/>
      <c r="BD601" s="65"/>
      <c r="BE601" s="65"/>
      <c r="BF601" s="65"/>
      <c r="BG601" s="65"/>
      <c r="BH601" s="65"/>
      <c r="BI601" s="65"/>
      <c r="BJ601" s="65"/>
      <c r="BK601" s="65"/>
      <c r="BL601" s="65"/>
    </row>
    <row r="602" spans="3:64">
      <c r="C602" s="8"/>
      <c r="D602" s="8"/>
      <c r="AA602" s="65"/>
      <c r="AB602" s="65"/>
      <c r="AC602" s="65"/>
      <c r="AD602" s="65"/>
      <c r="AE602" s="65"/>
      <c r="AG602" s="93"/>
      <c r="AN602" s="65"/>
      <c r="AO602" s="65"/>
      <c r="AP602" s="65"/>
      <c r="AQ602" s="65"/>
      <c r="AR602" s="65"/>
      <c r="AS602" s="65"/>
      <c r="AT602" s="65"/>
      <c r="AU602" s="65"/>
    </row>
    <row r="603" spans="3:64">
      <c r="C603" s="8"/>
      <c r="D603" s="8"/>
      <c r="AA603" s="65"/>
      <c r="AB603" s="65"/>
      <c r="AC603" s="65"/>
      <c r="AD603" s="65"/>
      <c r="AE603" s="65"/>
      <c r="AG603" s="93"/>
      <c r="AN603" s="65"/>
      <c r="AO603" s="65"/>
      <c r="AP603" s="65"/>
      <c r="AQ603" s="65"/>
      <c r="AR603" s="65"/>
      <c r="AS603" s="65"/>
      <c r="AT603" s="65"/>
      <c r="AU603" s="65"/>
    </row>
    <row r="604" spans="3:64">
      <c r="C604" s="8"/>
      <c r="D604" s="8"/>
      <c r="AA604" s="65"/>
      <c r="AB604" s="65"/>
      <c r="AC604" s="65"/>
      <c r="AD604" s="65"/>
      <c r="AE604" s="65"/>
      <c r="AG604" s="93"/>
      <c r="AN604" s="65"/>
      <c r="AO604" s="65"/>
      <c r="AP604" s="65"/>
      <c r="AQ604" s="65"/>
      <c r="AR604" s="65"/>
      <c r="AS604" s="65"/>
      <c r="AT604" s="65"/>
      <c r="AU604" s="65"/>
    </row>
    <row r="605" spans="3:64">
      <c r="C605" s="8"/>
      <c r="D605" s="8"/>
      <c r="AA605" s="65"/>
      <c r="AB605" s="65"/>
      <c r="AC605" s="65"/>
      <c r="AD605" s="65"/>
      <c r="AE605" s="65"/>
      <c r="AG605" s="93"/>
      <c r="AN605" s="65"/>
      <c r="AO605" s="65"/>
      <c r="AP605" s="65"/>
      <c r="AQ605" s="65"/>
      <c r="AR605" s="65"/>
      <c r="AS605" s="65"/>
      <c r="AT605" s="65"/>
      <c r="AU605" s="65"/>
    </row>
    <row r="606" spans="3:64">
      <c r="C606" s="8"/>
      <c r="D606" s="8"/>
      <c r="AA606" s="65"/>
      <c r="AB606" s="65"/>
      <c r="AC606" s="65"/>
      <c r="AD606" s="65"/>
      <c r="AE606" s="65"/>
      <c r="AG606" s="93"/>
      <c r="AN606" s="65"/>
      <c r="AO606" s="65"/>
      <c r="AP606" s="65"/>
      <c r="AQ606" s="65"/>
      <c r="AR606" s="65"/>
      <c r="AS606" s="65"/>
      <c r="AT606" s="65"/>
      <c r="AU606" s="65"/>
    </row>
    <row r="607" spans="3:64">
      <c r="C607" s="8"/>
      <c r="D607" s="8"/>
      <c r="AA607" s="65"/>
      <c r="AB607" s="65"/>
      <c r="AC607" s="65"/>
      <c r="AD607" s="65"/>
      <c r="AE607" s="65"/>
      <c r="AG607" s="93"/>
      <c r="AN607" s="65"/>
      <c r="AO607" s="65"/>
      <c r="AP607" s="65"/>
      <c r="AQ607" s="65"/>
      <c r="AR607" s="65"/>
      <c r="AS607" s="65"/>
      <c r="AT607" s="65"/>
      <c r="AU607" s="65"/>
    </row>
    <row r="608" spans="3:64">
      <c r="C608" s="8"/>
      <c r="D608" s="8"/>
      <c r="AA608" s="65"/>
      <c r="AB608" s="65"/>
      <c r="AC608" s="65"/>
      <c r="AD608" s="65"/>
      <c r="AE608" s="65"/>
      <c r="AG608" s="93"/>
      <c r="AN608" s="65"/>
      <c r="AO608" s="65"/>
      <c r="AP608" s="65"/>
      <c r="AQ608" s="65"/>
      <c r="AR608" s="65"/>
      <c r="AS608" s="65"/>
      <c r="AT608" s="65"/>
      <c r="AU608" s="65"/>
    </row>
    <row r="609" spans="3:64">
      <c r="C609" s="8"/>
      <c r="D609" s="8"/>
      <c r="AA609" s="65"/>
      <c r="AB609" s="65"/>
      <c r="AC609" s="65"/>
      <c r="AD609" s="65"/>
      <c r="AE609" s="65"/>
      <c r="AG609" s="93"/>
      <c r="AN609" s="65"/>
      <c r="AO609" s="65"/>
      <c r="AP609" s="65"/>
      <c r="AQ609" s="65"/>
      <c r="AR609" s="65"/>
      <c r="AS609" s="65"/>
      <c r="AT609" s="65"/>
      <c r="AU609" s="65"/>
    </row>
    <row r="610" spans="3:64">
      <c r="C610" s="8"/>
      <c r="D610" s="8"/>
      <c r="AA610" s="65"/>
      <c r="AB610" s="65"/>
      <c r="AC610" s="65"/>
      <c r="AD610" s="65"/>
      <c r="AE610" s="65"/>
      <c r="AG610" s="93"/>
      <c r="AN610" s="65"/>
      <c r="AO610" s="65"/>
      <c r="AP610" s="65"/>
      <c r="AQ610" s="65"/>
      <c r="AR610" s="65"/>
      <c r="AS610" s="65"/>
      <c r="AT610" s="65"/>
      <c r="AU610" s="65"/>
      <c r="AV610" s="65"/>
    </row>
    <row r="611" spans="3:64">
      <c r="C611" s="8"/>
      <c r="D611" s="8"/>
      <c r="AA611" s="65"/>
      <c r="AB611" s="65"/>
      <c r="AC611" s="65"/>
      <c r="AD611" s="65"/>
      <c r="AE611" s="65"/>
      <c r="AG611" s="93"/>
      <c r="AN611" s="65"/>
      <c r="AO611" s="65"/>
      <c r="AP611" s="65"/>
      <c r="AQ611" s="65"/>
      <c r="AR611" s="65"/>
      <c r="AS611" s="65"/>
      <c r="AT611" s="65"/>
      <c r="AU611" s="65"/>
    </row>
    <row r="612" spans="3:64">
      <c r="C612" s="8"/>
      <c r="D612" s="8"/>
      <c r="AA612" s="65"/>
      <c r="AB612" s="65"/>
      <c r="AC612" s="65"/>
      <c r="AD612" s="65"/>
      <c r="AE612" s="65"/>
      <c r="AG612" s="93"/>
      <c r="AN612" s="65"/>
      <c r="AO612" s="65"/>
      <c r="AP612" s="65"/>
      <c r="AQ612" s="65"/>
      <c r="AR612" s="65"/>
      <c r="AS612" s="65"/>
      <c r="AT612" s="65"/>
      <c r="AU612" s="65"/>
    </row>
    <row r="613" spans="3:64">
      <c r="C613" s="8"/>
      <c r="D613" s="8"/>
      <c r="AA613" s="65"/>
      <c r="AB613" s="65"/>
      <c r="AC613" s="65"/>
      <c r="AD613" s="65"/>
      <c r="AE613" s="65"/>
      <c r="AG613" s="93"/>
      <c r="AN613" s="65"/>
      <c r="AO613" s="65"/>
      <c r="AP613" s="65"/>
      <c r="AQ613" s="65"/>
      <c r="AR613" s="65"/>
      <c r="AS613" s="65"/>
      <c r="AT613" s="65"/>
      <c r="AU613" s="65"/>
    </row>
    <row r="614" spans="3:64">
      <c r="C614" s="8"/>
      <c r="D614" s="8"/>
      <c r="AA614" s="65"/>
      <c r="AB614" s="65"/>
      <c r="AC614" s="65"/>
      <c r="AD614" s="65"/>
      <c r="AE614" s="65"/>
      <c r="AG614" s="93"/>
      <c r="AN614" s="65"/>
      <c r="AO614" s="65"/>
      <c r="AP614" s="65"/>
      <c r="AQ614" s="65"/>
      <c r="AR614" s="65"/>
      <c r="AS614" s="65"/>
      <c r="AT614" s="65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5"/>
      <c r="BF614" s="65"/>
      <c r="BG614" s="65"/>
      <c r="BH614" s="65"/>
      <c r="BI614" s="65"/>
      <c r="BJ614" s="65"/>
      <c r="BK614" s="65"/>
      <c r="BL614" s="65"/>
    </row>
    <row r="615" spans="3:64">
      <c r="C615" s="8"/>
      <c r="D615" s="8"/>
      <c r="AA615" s="65"/>
      <c r="AB615" s="65"/>
      <c r="AC615" s="65"/>
      <c r="AD615" s="65"/>
      <c r="AE615" s="65"/>
      <c r="AG615" s="93"/>
      <c r="AN615" s="65"/>
      <c r="AO615" s="65"/>
      <c r="AP615" s="65"/>
      <c r="AQ615" s="65"/>
      <c r="AR615" s="65"/>
      <c r="AS615" s="65"/>
      <c r="AT615" s="65"/>
      <c r="AU615" s="65"/>
    </row>
    <row r="616" spans="3:64">
      <c r="C616" s="8"/>
      <c r="D616" s="8"/>
      <c r="AA616" s="65"/>
      <c r="AB616" s="65"/>
      <c r="AC616" s="65"/>
      <c r="AD616" s="65"/>
      <c r="AE616" s="65"/>
      <c r="AG616" s="93"/>
      <c r="AN616" s="65"/>
      <c r="AO616" s="65"/>
      <c r="AP616" s="65"/>
      <c r="AQ616" s="65"/>
      <c r="AR616" s="65"/>
      <c r="AS616" s="65"/>
      <c r="AT616" s="65"/>
      <c r="AU616" s="65"/>
    </row>
    <row r="617" spans="3:64">
      <c r="C617" s="8"/>
      <c r="D617" s="8"/>
      <c r="AA617" s="65"/>
      <c r="AB617" s="65"/>
      <c r="AC617" s="65"/>
      <c r="AD617" s="65"/>
      <c r="AE617" s="65"/>
      <c r="AG617" s="93"/>
      <c r="AN617" s="65"/>
      <c r="AO617" s="65"/>
      <c r="AP617" s="65"/>
      <c r="AQ617" s="65"/>
      <c r="AR617" s="65"/>
      <c r="AS617" s="65"/>
      <c r="AT617" s="65"/>
      <c r="AU617" s="65"/>
    </row>
    <row r="618" spans="3:64">
      <c r="C618" s="8"/>
      <c r="D618" s="8"/>
      <c r="AA618" s="65"/>
      <c r="AB618" s="65"/>
      <c r="AC618" s="65"/>
      <c r="AD618" s="65"/>
      <c r="AE618" s="65"/>
      <c r="AG618" s="93"/>
      <c r="AN618" s="65"/>
      <c r="AO618" s="65"/>
      <c r="AP618" s="65"/>
      <c r="AQ618" s="65"/>
      <c r="AR618" s="65"/>
      <c r="AS618" s="65"/>
      <c r="AT618" s="65"/>
      <c r="AU618" s="65"/>
    </row>
    <row r="619" spans="3:64">
      <c r="C619" s="8"/>
      <c r="D619" s="8"/>
      <c r="AA619" s="65"/>
      <c r="AB619" s="65"/>
      <c r="AC619" s="65"/>
      <c r="AD619" s="65"/>
      <c r="AE619" s="65"/>
      <c r="AG619" s="93"/>
      <c r="AN619" s="65"/>
      <c r="AO619" s="65"/>
      <c r="AP619" s="65"/>
      <c r="AQ619" s="65"/>
      <c r="AR619" s="65"/>
      <c r="AS619" s="65"/>
      <c r="AT619" s="65"/>
      <c r="AU619" s="65"/>
    </row>
    <row r="620" spans="3:64">
      <c r="C620" s="8"/>
      <c r="D620" s="8"/>
      <c r="AA620" s="65"/>
      <c r="AB620" s="65"/>
      <c r="AC620" s="65"/>
      <c r="AD620" s="65"/>
      <c r="AE620" s="65"/>
      <c r="AG620" s="93"/>
      <c r="AN620" s="65"/>
      <c r="AO620" s="65"/>
      <c r="AP620" s="65"/>
      <c r="AQ620" s="65"/>
      <c r="AR620" s="65"/>
      <c r="AS620" s="65"/>
      <c r="AT620" s="65"/>
      <c r="AU620" s="65"/>
    </row>
    <row r="621" spans="3:64">
      <c r="C621" s="8"/>
      <c r="D621" s="8"/>
      <c r="AA621" s="65"/>
      <c r="AB621" s="65"/>
      <c r="AC621" s="65"/>
      <c r="AD621" s="65"/>
      <c r="AE621" s="65"/>
      <c r="AG621" s="93"/>
      <c r="AN621" s="65"/>
      <c r="AO621" s="65"/>
      <c r="AP621" s="65"/>
      <c r="AQ621" s="65"/>
      <c r="AR621" s="65"/>
      <c r="AS621" s="65"/>
      <c r="AT621" s="65"/>
      <c r="AU621" s="65"/>
    </row>
    <row r="622" spans="3:64">
      <c r="C622" s="8"/>
      <c r="D622" s="8"/>
      <c r="AA622" s="65"/>
      <c r="AB622" s="65"/>
      <c r="AC622" s="65"/>
      <c r="AD622" s="65"/>
      <c r="AE622" s="65"/>
      <c r="AG622" s="93"/>
      <c r="AN622" s="65"/>
      <c r="AO622" s="65"/>
      <c r="AP622" s="65"/>
      <c r="AQ622" s="65"/>
      <c r="AR622" s="65"/>
      <c r="AS622" s="65"/>
      <c r="AT622" s="65"/>
      <c r="AU622" s="65"/>
      <c r="AV622" s="65"/>
      <c r="AW622" s="65"/>
      <c r="AX622" s="65"/>
      <c r="AY622" s="65"/>
      <c r="AZ622" s="65"/>
      <c r="BA622" s="65"/>
      <c r="BB622" s="65"/>
      <c r="BC622" s="65"/>
      <c r="BD622" s="65"/>
      <c r="BE622" s="65"/>
      <c r="BF622" s="65"/>
      <c r="BG622" s="65"/>
      <c r="BH622" s="65"/>
      <c r="BI622" s="65"/>
      <c r="BJ622" s="65"/>
      <c r="BK622" s="65"/>
      <c r="BL622" s="65"/>
    </row>
    <row r="623" spans="3:64">
      <c r="C623" s="8"/>
      <c r="D623" s="8"/>
      <c r="AA623" s="65"/>
      <c r="AB623" s="65"/>
      <c r="AC623" s="65"/>
      <c r="AD623" s="65"/>
      <c r="AE623" s="65"/>
      <c r="AG623" s="93"/>
      <c r="AN623" s="65"/>
      <c r="AO623" s="65"/>
      <c r="AP623" s="65"/>
      <c r="AQ623" s="65"/>
      <c r="AR623" s="65"/>
      <c r="AS623" s="65"/>
      <c r="AT623" s="65"/>
      <c r="AU623" s="65"/>
    </row>
    <row r="624" spans="3:64">
      <c r="C624" s="8"/>
      <c r="D624" s="8"/>
      <c r="AA624" s="65"/>
      <c r="AB624" s="65"/>
      <c r="AC624" s="65"/>
      <c r="AD624" s="65"/>
      <c r="AE624" s="65"/>
      <c r="AG624" s="93"/>
      <c r="AN624" s="65"/>
      <c r="AO624" s="65"/>
      <c r="AP624" s="65"/>
      <c r="AQ624" s="65"/>
      <c r="AR624" s="65"/>
      <c r="AS624" s="65"/>
      <c r="AT624" s="65"/>
      <c r="AU624" s="65"/>
    </row>
    <row r="625" spans="3:48">
      <c r="C625" s="8"/>
      <c r="D625" s="8"/>
      <c r="AA625" s="65"/>
      <c r="AB625" s="65"/>
      <c r="AC625" s="65"/>
      <c r="AD625" s="65"/>
      <c r="AE625" s="65"/>
      <c r="AG625" s="93"/>
      <c r="AN625" s="65"/>
      <c r="AO625" s="65"/>
      <c r="AP625" s="65"/>
      <c r="AQ625" s="65"/>
      <c r="AR625" s="65"/>
      <c r="AS625" s="65"/>
      <c r="AT625" s="65"/>
      <c r="AU625" s="65"/>
    </row>
    <row r="626" spans="3:48">
      <c r="C626" s="8"/>
      <c r="D626" s="8"/>
      <c r="AA626" s="65"/>
      <c r="AB626" s="65"/>
      <c r="AC626" s="65"/>
      <c r="AD626" s="65"/>
      <c r="AE626" s="65"/>
      <c r="AG626" s="93"/>
      <c r="AN626" s="65"/>
      <c r="AO626" s="65"/>
      <c r="AP626" s="65"/>
      <c r="AQ626" s="65"/>
      <c r="AR626" s="65"/>
      <c r="AS626" s="65"/>
      <c r="AT626" s="65"/>
      <c r="AU626" s="65"/>
    </row>
    <row r="627" spans="3:48">
      <c r="C627" s="8"/>
      <c r="D627" s="8"/>
      <c r="AA627" s="65"/>
      <c r="AB627" s="65"/>
      <c r="AC627" s="65"/>
      <c r="AD627" s="65"/>
      <c r="AE627" s="65"/>
      <c r="AG627" s="93"/>
      <c r="AN627" s="65"/>
      <c r="AO627" s="65"/>
      <c r="AP627" s="65"/>
      <c r="AQ627" s="65"/>
      <c r="AR627" s="65"/>
      <c r="AS627" s="65"/>
      <c r="AT627" s="65"/>
      <c r="AU627" s="65"/>
    </row>
    <row r="628" spans="3:48">
      <c r="C628" s="8"/>
      <c r="D628" s="8"/>
      <c r="AA628" s="65"/>
      <c r="AB628" s="65"/>
      <c r="AC628" s="65"/>
      <c r="AD628" s="65"/>
      <c r="AE628" s="65"/>
      <c r="AG628" s="93"/>
      <c r="AN628" s="65"/>
      <c r="AO628" s="65"/>
      <c r="AP628" s="65"/>
      <c r="AQ628" s="65"/>
      <c r="AR628" s="65"/>
      <c r="AS628" s="65"/>
      <c r="AT628" s="65"/>
      <c r="AU628" s="65"/>
    </row>
    <row r="629" spans="3:48">
      <c r="C629" s="8"/>
      <c r="D629" s="8"/>
      <c r="AA629" s="65"/>
      <c r="AB629" s="65"/>
      <c r="AC629" s="65"/>
      <c r="AD629" s="65"/>
      <c r="AE629" s="65"/>
      <c r="AG629" s="93"/>
      <c r="AN629" s="65"/>
      <c r="AO629" s="65"/>
      <c r="AP629" s="65"/>
      <c r="AQ629" s="65"/>
      <c r="AR629" s="65"/>
      <c r="AS629" s="65"/>
      <c r="AT629" s="65"/>
      <c r="AU629" s="65"/>
    </row>
    <row r="630" spans="3:48">
      <c r="C630" s="8"/>
      <c r="D630" s="8"/>
      <c r="AA630" s="65"/>
      <c r="AB630" s="65"/>
      <c r="AC630" s="65"/>
      <c r="AD630" s="65"/>
      <c r="AE630" s="65"/>
      <c r="AG630" s="93"/>
      <c r="AN630" s="65"/>
      <c r="AO630" s="65"/>
      <c r="AP630" s="65"/>
      <c r="AQ630" s="65"/>
      <c r="AR630" s="65"/>
      <c r="AS630" s="65"/>
      <c r="AT630" s="65"/>
      <c r="AU630" s="65"/>
    </row>
    <row r="631" spans="3:48">
      <c r="C631" s="8"/>
      <c r="D631" s="8"/>
      <c r="AA631" s="65"/>
      <c r="AB631" s="65"/>
      <c r="AC631" s="65"/>
      <c r="AD631" s="65"/>
      <c r="AE631" s="65"/>
      <c r="AG631" s="93"/>
      <c r="AN631" s="65"/>
      <c r="AO631" s="65"/>
      <c r="AP631" s="65"/>
      <c r="AQ631" s="65"/>
      <c r="AR631" s="65"/>
      <c r="AS631" s="65"/>
      <c r="AT631" s="65"/>
      <c r="AU631" s="65"/>
    </row>
    <row r="632" spans="3:48">
      <c r="C632" s="8"/>
      <c r="D632" s="8"/>
      <c r="AA632" s="65"/>
      <c r="AB632" s="65"/>
      <c r="AC632" s="65"/>
      <c r="AD632" s="65"/>
      <c r="AE632" s="65"/>
      <c r="AG632" s="93"/>
      <c r="AN632" s="65"/>
      <c r="AO632" s="65"/>
      <c r="AP632" s="65"/>
      <c r="AQ632" s="65"/>
      <c r="AR632" s="65"/>
      <c r="AS632" s="65"/>
      <c r="AT632" s="65"/>
      <c r="AU632" s="65"/>
    </row>
    <row r="633" spans="3:48">
      <c r="C633" s="8"/>
      <c r="D633" s="8"/>
      <c r="AA633" s="65"/>
      <c r="AB633" s="65"/>
      <c r="AC633" s="65"/>
      <c r="AD633" s="65"/>
      <c r="AE633" s="65"/>
      <c r="AG633" s="93"/>
      <c r="AN633" s="65"/>
      <c r="AO633" s="65"/>
      <c r="AP633" s="65"/>
      <c r="AQ633" s="65"/>
      <c r="AR633" s="65"/>
      <c r="AS633" s="65"/>
      <c r="AT633" s="65"/>
      <c r="AU633" s="65"/>
    </row>
    <row r="634" spans="3:48">
      <c r="C634" s="8"/>
      <c r="D634" s="8"/>
      <c r="AA634" s="65"/>
      <c r="AB634" s="65"/>
      <c r="AC634" s="65"/>
      <c r="AD634" s="65"/>
      <c r="AE634" s="65"/>
      <c r="AG634" s="93"/>
      <c r="AN634" s="65"/>
      <c r="AO634" s="65"/>
      <c r="AP634" s="65"/>
      <c r="AQ634" s="65"/>
      <c r="AR634" s="65"/>
      <c r="AS634" s="65"/>
      <c r="AT634" s="65"/>
      <c r="AU634" s="65"/>
    </row>
    <row r="635" spans="3:48">
      <c r="C635" s="8"/>
      <c r="D635" s="8"/>
      <c r="AA635" s="65"/>
      <c r="AB635" s="65"/>
      <c r="AC635" s="65"/>
      <c r="AD635" s="65"/>
      <c r="AE635" s="65"/>
      <c r="AG635" s="93"/>
      <c r="AN635" s="65"/>
      <c r="AO635" s="65"/>
      <c r="AP635" s="65"/>
      <c r="AQ635" s="65"/>
      <c r="AR635" s="65"/>
      <c r="AS635" s="65"/>
      <c r="AT635" s="65"/>
      <c r="AU635" s="65"/>
    </row>
    <row r="636" spans="3:48">
      <c r="C636" s="8"/>
      <c r="D636" s="8"/>
      <c r="AA636" s="65"/>
      <c r="AB636" s="65"/>
      <c r="AC636" s="65"/>
      <c r="AD636" s="65"/>
      <c r="AE636" s="65"/>
      <c r="AG636" s="93"/>
      <c r="AN636" s="65"/>
      <c r="AO636" s="65"/>
      <c r="AP636" s="65"/>
      <c r="AQ636" s="65"/>
      <c r="AR636" s="65"/>
      <c r="AS636" s="65"/>
      <c r="AT636" s="65"/>
      <c r="AU636" s="65"/>
      <c r="AV636" s="65"/>
    </row>
    <row r="637" spans="3:48">
      <c r="C637" s="8"/>
      <c r="D637" s="8"/>
      <c r="AA637" s="65"/>
      <c r="AB637" s="65"/>
      <c r="AC637" s="65"/>
      <c r="AD637" s="65"/>
      <c r="AE637" s="65"/>
      <c r="AG637" s="93"/>
      <c r="AN637" s="65"/>
      <c r="AO637" s="65"/>
      <c r="AP637" s="65"/>
      <c r="AQ637" s="65"/>
      <c r="AR637" s="65"/>
      <c r="AS637" s="65"/>
      <c r="AT637" s="65"/>
      <c r="AU637" s="65"/>
    </row>
    <row r="638" spans="3:48">
      <c r="C638" s="8"/>
      <c r="D638" s="8"/>
      <c r="AA638" s="65"/>
      <c r="AB638" s="65"/>
      <c r="AC638" s="65"/>
      <c r="AD638" s="65"/>
      <c r="AE638" s="65"/>
      <c r="AG638" s="93"/>
      <c r="AN638" s="65"/>
      <c r="AO638" s="65"/>
      <c r="AP638" s="65"/>
      <c r="AQ638" s="65"/>
      <c r="AR638" s="65"/>
      <c r="AS638" s="65"/>
      <c r="AT638" s="65"/>
      <c r="AU638" s="65"/>
    </row>
    <row r="639" spans="3:48">
      <c r="C639" s="8"/>
      <c r="D639" s="8"/>
      <c r="AA639" s="65"/>
      <c r="AB639" s="65"/>
      <c r="AC639" s="65"/>
      <c r="AD639" s="65"/>
      <c r="AE639" s="65"/>
      <c r="AG639" s="93"/>
      <c r="AN639" s="65"/>
      <c r="AO639" s="65"/>
      <c r="AP639" s="65"/>
      <c r="AQ639" s="65"/>
      <c r="AR639" s="65"/>
      <c r="AS639" s="65"/>
      <c r="AT639" s="65"/>
      <c r="AU639" s="65"/>
    </row>
    <row r="640" spans="3:48">
      <c r="C640" s="8"/>
      <c r="D640" s="8"/>
      <c r="AA640" s="65"/>
      <c r="AB640" s="65"/>
      <c r="AC640" s="65"/>
      <c r="AD640" s="65"/>
      <c r="AE640" s="65"/>
      <c r="AG640" s="93"/>
      <c r="AN640" s="65"/>
      <c r="AO640" s="65"/>
      <c r="AP640" s="65"/>
      <c r="AQ640" s="65"/>
      <c r="AR640" s="65"/>
      <c r="AS640" s="65"/>
      <c r="AT640" s="65"/>
      <c r="AU640" s="65"/>
    </row>
    <row r="641" spans="3:64">
      <c r="C641" s="8"/>
      <c r="D641" s="8"/>
      <c r="AA641" s="65"/>
      <c r="AB641" s="65"/>
      <c r="AC641" s="65"/>
      <c r="AD641" s="65"/>
      <c r="AE641" s="65"/>
      <c r="AG641" s="93"/>
      <c r="AN641" s="65"/>
      <c r="AO641" s="65"/>
      <c r="AP641" s="65"/>
      <c r="AQ641" s="65"/>
      <c r="AR641" s="65"/>
      <c r="AS641" s="65"/>
      <c r="AT641" s="65"/>
      <c r="AU641" s="65"/>
    </row>
    <row r="642" spans="3:64">
      <c r="C642" s="8"/>
      <c r="D642" s="8"/>
      <c r="AA642" s="65"/>
      <c r="AB642" s="65"/>
      <c r="AC642" s="65"/>
      <c r="AD642" s="65"/>
      <c r="AE642" s="65"/>
      <c r="AG642" s="93"/>
      <c r="AN642" s="65"/>
      <c r="AO642" s="65"/>
      <c r="AP642" s="65"/>
      <c r="AQ642" s="65"/>
      <c r="AR642" s="65"/>
      <c r="AS642" s="65"/>
      <c r="AT642" s="65"/>
      <c r="AU642" s="65"/>
    </row>
    <row r="643" spans="3:64">
      <c r="C643" s="8"/>
      <c r="D643" s="8"/>
      <c r="AA643" s="65"/>
      <c r="AB643" s="65"/>
      <c r="AC643" s="65"/>
      <c r="AD643" s="65"/>
      <c r="AE643" s="65"/>
      <c r="AG643" s="93"/>
      <c r="AN643" s="65"/>
      <c r="AO643" s="65"/>
      <c r="AP643" s="65"/>
      <c r="AQ643" s="65"/>
      <c r="AR643" s="65"/>
      <c r="AS643" s="65"/>
      <c r="AT643" s="65"/>
      <c r="AU643" s="65"/>
    </row>
    <row r="644" spans="3:64">
      <c r="C644" s="8"/>
      <c r="D644" s="8"/>
      <c r="AA644" s="65"/>
      <c r="AB644" s="65"/>
      <c r="AC644" s="65"/>
      <c r="AD644" s="65"/>
      <c r="AE644" s="65"/>
      <c r="AG644" s="93"/>
      <c r="AN644" s="65"/>
      <c r="AO644" s="65"/>
      <c r="AP644" s="65"/>
      <c r="AQ644" s="65"/>
      <c r="AR644" s="65"/>
      <c r="AS644" s="65"/>
      <c r="AT644" s="65"/>
      <c r="AU644" s="65"/>
    </row>
    <row r="645" spans="3:64">
      <c r="C645" s="8"/>
      <c r="D645" s="8"/>
      <c r="AA645" s="65"/>
      <c r="AB645" s="65"/>
      <c r="AC645" s="65"/>
      <c r="AD645" s="65"/>
      <c r="AE645" s="65"/>
      <c r="AG645" s="93"/>
      <c r="AN645" s="65"/>
      <c r="AO645" s="65"/>
      <c r="AP645" s="65"/>
      <c r="AQ645" s="65"/>
      <c r="AR645" s="65"/>
      <c r="AS645" s="65"/>
      <c r="AT645" s="65"/>
      <c r="AU645" s="65"/>
    </row>
    <row r="646" spans="3:64">
      <c r="C646" s="8"/>
      <c r="D646" s="8"/>
      <c r="AA646" s="65"/>
      <c r="AB646" s="65"/>
      <c r="AC646" s="65"/>
      <c r="AD646" s="65"/>
      <c r="AE646" s="65"/>
      <c r="AG646" s="93"/>
      <c r="AN646" s="65"/>
      <c r="AO646" s="65"/>
      <c r="AP646" s="65"/>
      <c r="AQ646" s="65"/>
      <c r="AR646" s="65"/>
      <c r="AS646" s="65"/>
      <c r="AT646" s="65"/>
      <c r="AU646" s="65"/>
    </row>
    <row r="647" spans="3:64">
      <c r="C647" s="8"/>
      <c r="D647" s="8"/>
      <c r="AA647" s="65"/>
      <c r="AB647" s="65"/>
      <c r="AC647" s="65"/>
      <c r="AD647" s="65"/>
      <c r="AE647" s="65"/>
      <c r="AG647" s="93"/>
      <c r="AN647" s="65"/>
      <c r="AO647" s="65"/>
      <c r="AP647" s="65"/>
      <c r="AQ647" s="65"/>
      <c r="AR647" s="65"/>
      <c r="AS647" s="65"/>
      <c r="AT647" s="65"/>
      <c r="AU647" s="65"/>
    </row>
    <row r="648" spans="3:64">
      <c r="C648" s="8"/>
      <c r="D648" s="8"/>
      <c r="AA648" s="65"/>
      <c r="AB648" s="65"/>
      <c r="AC648" s="65"/>
      <c r="AD648" s="65"/>
      <c r="AE648" s="65"/>
      <c r="AG648" s="93"/>
      <c r="AN648" s="65"/>
      <c r="AO648" s="65"/>
      <c r="AP648" s="65"/>
      <c r="AQ648" s="65"/>
      <c r="AR648" s="65"/>
      <c r="AS648" s="65"/>
      <c r="AT648" s="65"/>
      <c r="AU648" s="65"/>
    </row>
    <row r="649" spans="3:64">
      <c r="C649" s="8"/>
      <c r="D649" s="8"/>
      <c r="AA649" s="65"/>
      <c r="AB649" s="65"/>
      <c r="AC649" s="65"/>
      <c r="AD649" s="65"/>
      <c r="AE649" s="65"/>
      <c r="AG649" s="93"/>
      <c r="AN649" s="65"/>
      <c r="AO649" s="65"/>
      <c r="AP649" s="65"/>
      <c r="AQ649" s="65"/>
      <c r="AR649" s="65"/>
      <c r="AS649" s="65"/>
      <c r="AT649" s="65"/>
      <c r="AU649" s="65"/>
    </row>
    <row r="650" spans="3:64">
      <c r="C650" s="8"/>
      <c r="D650" s="8"/>
      <c r="AA650" s="65"/>
      <c r="AB650" s="65"/>
      <c r="AC650" s="65"/>
      <c r="AD650" s="65"/>
      <c r="AE650" s="65"/>
      <c r="AG650" s="93"/>
      <c r="AN650" s="65"/>
      <c r="AO650" s="65"/>
      <c r="AP650" s="65"/>
      <c r="AQ650" s="65"/>
      <c r="AR650" s="65"/>
      <c r="AS650" s="65"/>
      <c r="AT650" s="65"/>
      <c r="AU650" s="65"/>
    </row>
    <row r="651" spans="3:64">
      <c r="C651" s="8"/>
      <c r="D651" s="8"/>
      <c r="AA651" s="65"/>
      <c r="AB651" s="65"/>
      <c r="AC651" s="65"/>
      <c r="AD651" s="65"/>
      <c r="AE651" s="65"/>
      <c r="AG651" s="93"/>
      <c r="AN651" s="65"/>
      <c r="AO651" s="65"/>
      <c r="AP651" s="65"/>
      <c r="AQ651" s="65"/>
      <c r="AR651" s="65"/>
      <c r="AS651" s="65"/>
      <c r="AT651" s="65"/>
      <c r="AU651" s="65"/>
    </row>
    <row r="652" spans="3:64">
      <c r="C652" s="8"/>
      <c r="D652" s="8"/>
      <c r="AA652" s="65"/>
      <c r="AB652" s="65"/>
      <c r="AC652" s="65"/>
      <c r="AD652" s="65"/>
      <c r="AE652" s="65"/>
      <c r="AG652" s="93"/>
      <c r="AN652" s="65"/>
      <c r="AO652" s="65"/>
      <c r="AP652" s="65"/>
      <c r="AQ652" s="65"/>
      <c r="AR652" s="65"/>
      <c r="AS652" s="65"/>
      <c r="AT652" s="65"/>
      <c r="AU652" s="65"/>
    </row>
    <row r="653" spans="3:64">
      <c r="C653" s="8"/>
      <c r="D653" s="8"/>
      <c r="AA653" s="65"/>
      <c r="AB653" s="65"/>
      <c r="AC653" s="65"/>
      <c r="AD653" s="65"/>
      <c r="AE653" s="65"/>
      <c r="AG653" s="93"/>
      <c r="AN653" s="65"/>
      <c r="AO653" s="65"/>
      <c r="AP653" s="65"/>
      <c r="AQ653" s="65"/>
      <c r="AR653" s="65"/>
      <c r="AS653" s="65"/>
      <c r="AT653" s="65"/>
      <c r="AU653" s="65"/>
    </row>
    <row r="654" spans="3:64">
      <c r="C654" s="8"/>
      <c r="D654" s="8"/>
      <c r="AA654" s="65"/>
      <c r="AB654" s="65"/>
      <c r="AC654" s="65"/>
      <c r="AD654" s="65"/>
      <c r="AE654" s="65"/>
      <c r="AG654" s="93"/>
      <c r="AN654" s="65"/>
      <c r="AO654" s="65"/>
      <c r="AP654" s="65"/>
      <c r="AQ654" s="65"/>
      <c r="AR654" s="65"/>
      <c r="AS654" s="65"/>
      <c r="AT654" s="65"/>
      <c r="AU654" s="65"/>
    </row>
    <row r="655" spans="3:64">
      <c r="C655" s="8"/>
      <c r="D655" s="8"/>
      <c r="AA655" s="65"/>
      <c r="AB655" s="65"/>
      <c r="AC655" s="65"/>
      <c r="AD655" s="65"/>
      <c r="AE655" s="65"/>
      <c r="AG655" s="93"/>
      <c r="AN655" s="65"/>
      <c r="AO655" s="65"/>
      <c r="AP655" s="65"/>
      <c r="AQ655" s="65"/>
      <c r="AR655" s="65"/>
      <c r="AS655" s="65"/>
      <c r="AT655" s="65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5"/>
      <c r="BF655" s="65"/>
      <c r="BG655" s="65"/>
      <c r="BH655" s="65"/>
      <c r="BI655" s="65"/>
      <c r="BJ655" s="65"/>
      <c r="BK655" s="65"/>
      <c r="BL655" s="65"/>
    </row>
    <row r="656" spans="3:64">
      <c r="C656" s="8"/>
      <c r="D656" s="8"/>
      <c r="AA656" s="65"/>
      <c r="AB656" s="65"/>
      <c r="AC656" s="65"/>
      <c r="AD656" s="65"/>
      <c r="AE656" s="65"/>
      <c r="AG656" s="93"/>
      <c r="AN656" s="65"/>
      <c r="AO656" s="65"/>
      <c r="AP656" s="65"/>
      <c r="AQ656" s="65"/>
      <c r="AR656" s="65"/>
      <c r="AS656" s="65"/>
      <c r="AT656" s="65"/>
      <c r="AU656" s="65"/>
    </row>
    <row r="657" spans="3:64">
      <c r="C657" s="8"/>
      <c r="D657" s="8"/>
      <c r="AA657" s="65"/>
      <c r="AB657" s="65"/>
      <c r="AC657" s="65"/>
      <c r="AD657" s="65"/>
      <c r="AE657" s="65"/>
      <c r="AG657" s="93"/>
      <c r="AN657" s="65"/>
      <c r="AO657" s="65"/>
      <c r="AP657" s="65"/>
      <c r="AQ657" s="65"/>
      <c r="AR657" s="65"/>
      <c r="AS657" s="65"/>
      <c r="AT657" s="65"/>
      <c r="AU657" s="65"/>
    </row>
    <row r="658" spans="3:64">
      <c r="C658" s="8"/>
      <c r="D658" s="8"/>
      <c r="AA658" s="65"/>
      <c r="AB658" s="65"/>
      <c r="AC658" s="65"/>
      <c r="AD658" s="65"/>
      <c r="AE658" s="65"/>
      <c r="AG658" s="93"/>
      <c r="AN658" s="65"/>
      <c r="AO658" s="65"/>
      <c r="AP658" s="65"/>
      <c r="AQ658" s="65"/>
      <c r="AR658" s="65"/>
      <c r="AS658" s="65"/>
      <c r="AT658" s="65"/>
      <c r="AU658" s="65"/>
    </row>
    <row r="659" spans="3:64">
      <c r="C659" s="8"/>
      <c r="D659" s="8"/>
      <c r="AA659" s="65"/>
      <c r="AB659" s="65"/>
      <c r="AC659" s="65"/>
      <c r="AD659" s="65"/>
      <c r="AE659" s="65"/>
      <c r="AG659" s="93"/>
      <c r="AN659" s="65"/>
      <c r="AO659" s="65"/>
      <c r="AP659" s="65"/>
      <c r="AQ659" s="65"/>
      <c r="AR659" s="65"/>
      <c r="AS659" s="65"/>
      <c r="AT659" s="65"/>
      <c r="AU659" s="65"/>
    </row>
    <row r="660" spans="3:64">
      <c r="C660" s="8"/>
      <c r="D660" s="8"/>
      <c r="AA660" s="65"/>
      <c r="AB660" s="65"/>
      <c r="AC660" s="65"/>
      <c r="AD660" s="65"/>
      <c r="AE660" s="65"/>
      <c r="AG660" s="93"/>
      <c r="AN660" s="65"/>
      <c r="AO660" s="65"/>
      <c r="AP660" s="65"/>
      <c r="AQ660" s="65"/>
      <c r="AR660" s="65"/>
      <c r="AS660" s="65"/>
      <c r="AT660" s="6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/>
      <c r="BI660" s="65"/>
      <c r="BJ660" s="65"/>
      <c r="BK660" s="65"/>
      <c r="BL660" s="65"/>
    </row>
    <row r="661" spans="3:64">
      <c r="C661" s="8"/>
      <c r="D661" s="8"/>
      <c r="AA661" s="65"/>
      <c r="AB661" s="65"/>
      <c r="AC661" s="65"/>
      <c r="AD661" s="65"/>
      <c r="AE661" s="65"/>
      <c r="AG661" s="93"/>
      <c r="AN661" s="65"/>
      <c r="AO661" s="65"/>
      <c r="AP661" s="65"/>
      <c r="AQ661" s="65"/>
      <c r="AR661" s="65"/>
      <c r="AS661" s="65"/>
      <c r="AT661" s="65"/>
      <c r="AU661" s="65"/>
    </row>
    <row r="662" spans="3:64">
      <c r="C662" s="8"/>
      <c r="D662" s="8"/>
      <c r="AA662" s="65"/>
      <c r="AB662" s="65"/>
      <c r="AC662" s="65"/>
      <c r="AD662" s="65"/>
      <c r="AE662" s="65"/>
      <c r="AG662" s="93"/>
      <c r="AN662" s="65"/>
      <c r="AO662" s="65"/>
      <c r="AP662" s="65"/>
      <c r="AQ662" s="65"/>
      <c r="AR662" s="65"/>
      <c r="AS662" s="65"/>
      <c r="AT662" s="65"/>
      <c r="AU662" s="65"/>
    </row>
    <row r="663" spans="3:64">
      <c r="C663" s="8"/>
      <c r="D663" s="8"/>
      <c r="AA663" s="65"/>
      <c r="AB663" s="65"/>
      <c r="AC663" s="65"/>
      <c r="AD663" s="65"/>
      <c r="AE663" s="65"/>
      <c r="AG663" s="93"/>
      <c r="AN663" s="65"/>
      <c r="AO663" s="65"/>
      <c r="AP663" s="65"/>
      <c r="AQ663" s="65"/>
      <c r="AR663" s="65"/>
      <c r="AS663" s="65"/>
      <c r="AT663" s="65"/>
      <c r="AU663" s="65"/>
    </row>
    <row r="664" spans="3:64">
      <c r="C664" s="8"/>
      <c r="D664" s="8"/>
      <c r="AA664" s="65"/>
      <c r="AB664" s="65"/>
      <c r="AC664" s="65"/>
      <c r="AD664" s="65"/>
      <c r="AE664" s="65"/>
      <c r="AG664" s="93"/>
      <c r="AN664" s="65"/>
      <c r="AO664" s="65"/>
      <c r="AP664" s="65"/>
      <c r="AQ664" s="65"/>
      <c r="AR664" s="65"/>
      <c r="AS664" s="65"/>
      <c r="AT664" s="65"/>
      <c r="AU664" s="65"/>
    </row>
    <row r="665" spans="3:64">
      <c r="C665" s="8"/>
      <c r="D665" s="8"/>
      <c r="AA665" s="65"/>
      <c r="AB665" s="65"/>
      <c r="AC665" s="65"/>
      <c r="AD665" s="65"/>
      <c r="AE665" s="65"/>
      <c r="AG665" s="93"/>
      <c r="AN665" s="65"/>
      <c r="AO665" s="65"/>
      <c r="AP665" s="65"/>
      <c r="AQ665" s="65"/>
      <c r="AR665" s="65"/>
      <c r="AS665" s="65"/>
      <c r="AT665" s="65"/>
      <c r="AU665" s="65"/>
      <c r="AV665" s="65"/>
      <c r="AX665" s="65"/>
    </row>
    <row r="666" spans="3:64">
      <c r="C666" s="8"/>
      <c r="D666" s="8"/>
      <c r="AA666" s="65"/>
      <c r="AB666" s="65"/>
      <c r="AC666" s="65"/>
      <c r="AD666" s="65"/>
      <c r="AE666" s="65"/>
      <c r="AG666" s="93"/>
      <c r="AN666" s="65"/>
      <c r="AO666" s="65"/>
      <c r="AP666" s="65"/>
      <c r="AQ666" s="65"/>
      <c r="AR666" s="65"/>
      <c r="AS666" s="65"/>
      <c r="AT666" s="65"/>
      <c r="AU666" s="65"/>
    </row>
    <row r="667" spans="3:64">
      <c r="C667" s="8"/>
      <c r="D667" s="8"/>
      <c r="AA667" s="65"/>
      <c r="AB667" s="65"/>
      <c r="AC667" s="65"/>
      <c r="AD667" s="65"/>
      <c r="AE667" s="65"/>
      <c r="AG667" s="93"/>
      <c r="AN667" s="65"/>
      <c r="AO667" s="65"/>
      <c r="AP667" s="65"/>
      <c r="AQ667" s="65"/>
      <c r="AR667" s="65"/>
      <c r="AS667" s="65"/>
      <c r="AT667" s="65"/>
      <c r="AU667" s="65"/>
    </row>
    <row r="668" spans="3:64">
      <c r="C668" s="8"/>
      <c r="D668" s="8"/>
      <c r="AA668" s="65"/>
      <c r="AB668" s="65"/>
      <c r="AC668" s="65"/>
      <c r="AD668" s="65"/>
      <c r="AE668" s="65"/>
      <c r="AG668" s="93"/>
      <c r="AN668" s="65"/>
      <c r="AO668" s="65"/>
      <c r="AP668" s="65"/>
      <c r="AQ668" s="65"/>
      <c r="AR668" s="65"/>
      <c r="AS668" s="65"/>
      <c r="AT668" s="65"/>
      <c r="AU668" s="65"/>
    </row>
    <row r="669" spans="3:64">
      <c r="C669" s="8"/>
      <c r="D669" s="8"/>
      <c r="AA669" s="65"/>
      <c r="AB669" s="65"/>
      <c r="AC669" s="65"/>
      <c r="AD669" s="65"/>
      <c r="AE669" s="65"/>
      <c r="AG669" s="93"/>
      <c r="AN669" s="65"/>
      <c r="AO669" s="65"/>
      <c r="AP669" s="65"/>
      <c r="AQ669" s="65"/>
      <c r="AR669" s="65"/>
      <c r="AS669" s="65"/>
      <c r="AT669" s="65"/>
      <c r="AU669" s="65"/>
    </row>
    <row r="670" spans="3:64">
      <c r="C670" s="8"/>
      <c r="D670" s="8"/>
      <c r="AA670" s="65"/>
      <c r="AB670" s="65"/>
      <c r="AC670" s="65"/>
      <c r="AD670" s="65"/>
      <c r="AE670" s="65"/>
      <c r="AG670" s="93"/>
      <c r="AN670" s="65"/>
      <c r="AO670" s="65"/>
      <c r="AP670" s="65"/>
      <c r="AQ670" s="65"/>
      <c r="AR670" s="65"/>
      <c r="AS670" s="65"/>
      <c r="AT670" s="65"/>
      <c r="AU670" s="65"/>
    </row>
    <row r="671" spans="3:64">
      <c r="C671" s="8"/>
      <c r="D671" s="8"/>
      <c r="AA671" s="65"/>
      <c r="AB671" s="65"/>
      <c r="AC671" s="65"/>
      <c r="AD671" s="65"/>
      <c r="AE671" s="65"/>
      <c r="AG671" s="93"/>
      <c r="AN671" s="65"/>
      <c r="AO671" s="65"/>
      <c r="AP671" s="65"/>
      <c r="AQ671" s="65"/>
      <c r="AR671" s="65"/>
      <c r="AS671" s="65"/>
      <c r="AT671" s="65"/>
      <c r="AU671" s="65"/>
    </row>
    <row r="672" spans="3:64">
      <c r="C672" s="8"/>
      <c r="D672" s="8"/>
      <c r="AA672" s="65"/>
      <c r="AB672" s="65"/>
      <c r="AC672" s="65"/>
      <c r="AD672" s="65"/>
      <c r="AE672" s="65"/>
      <c r="AG672" s="93"/>
      <c r="AN672" s="65"/>
      <c r="AO672" s="65"/>
      <c r="AP672" s="65"/>
      <c r="AQ672" s="65"/>
      <c r="AR672" s="65"/>
      <c r="AS672" s="65"/>
      <c r="AT672" s="65"/>
      <c r="AU672" s="65"/>
    </row>
    <row r="673" spans="3:64">
      <c r="C673" s="8"/>
      <c r="D673" s="8"/>
      <c r="AA673" s="65"/>
      <c r="AB673" s="65"/>
      <c r="AC673" s="65"/>
      <c r="AD673" s="65"/>
      <c r="AE673" s="65"/>
      <c r="AG673" s="93"/>
      <c r="AN673" s="65"/>
      <c r="AO673" s="65"/>
      <c r="AP673" s="65"/>
      <c r="AQ673" s="65"/>
      <c r="AR673" s="65"/>
      <c r="AS673" s="65"/>
      <c r="AT673" s="65"/>
      <c r="AU673" s="65"/>
    </row>
    <row r="674" spans="3:64">
      <c r="C674" s="8"/>
      <c r="D674" s="8"/>
      <c r="AA674" s="65"/>
      <c r="AB674" s="65"/>
      <c r="AC674" s="65"/>
      <c r="AD674" s="65"/>
      <c r="AE674" s="65"/>
      <c r="AG674" s="93"/>
      <c r="AN674" s="65"/>
      <c r="AO674" s="65"/>
      <c r="AP674" s="65"/>
      <c r="AQ674" s="65"/>
      <c r="AR674" s="65"/>
      <c r="AS674" s="65"/>
      <c r="AT674" s="65"/>
      <c r="AU674" s="65"/>
    </row>
    <row r="675" spans="3:64">
      <c r="C675" s="8"/>
      <c r="D675" s="8"/>
      <c r="AA675" s="65"/>
      <c r="AB675" s="65"/>
      <c r="AC675" s="65"/>
      <c r="AD675" s="65"/>
      <c r="AE675" s="65"/>
      <c r="AG675" s="93"/>
      <c r="AN675" s="65"/>
      <c r="AO675" s="65"/>
      <c r="AP675" s="65"/>
      <c r="AQ675" s="65"/>
      <c r="AR675" s="65"/>
      <c r="AS675" s="65"/>
      <c r="AT675" s="65"/>
      <c r="AU675" s="65"/>
    </row>
    <row r="676" spans="3:64">
      <c r="C676" s="8"/>
      <c r="D676" s="8"/>
      <c r="AA676" s="65"/>
      <c r="AB676" s="65"/>
      <c r="AC676" s="65"/>
      <c r="AD676" s="65"/>
      <c r="AE676" s="65"/>
      <c r="AG676" s="93"/>
      <c r="AN676" s="65"/>
      <c r="AO676" s="65"/>
      <c r="AP676" s="65"/>
      <c r="AQ676" s="65"/>
      <c r="AR676" s="65"/>
      <c r="AS676" s="65"/>
      <c r="AT676" s="65"/>
      <c r="AU676" s="65"/>
    </row>
    <row r="677" spans="3:64">
      <c r="C677" s="8"/>
      <c r="D677" s="8"/>
      <c r="AA677" s="65"/>
      <c r="AB677" s="65"/>
      <c r="AC677" s="65"/>
      <c r="AD677" s="65"/>
      <c r="AE677" s="65"/>
      <c r="AG677" s="93"/>
      <c r="AN677" s="65"/>
      <c r="AO677" s="65"/>
      <c r="AP677" s="65"/>
      <c r="AQ677" s="65"/>
      <c r="AR677" s="65"/>
      <c r="AS677" s="65"/>
      <c r="AT677" s="65"/>
      <c r="AU677" s="65"/>
    </row>
    <row r="678" spans="3:64">
      <c r="C678" s="8"/>
      <c r="D678" s="8"/>
      <c r="AA678" s="65"/>
      <c r="AB678" s="65"/>
      <c r="AC678" s="65"/>
      <c r="AD678" s="65"/>
      <c r="AE678" s="65"/>
      <c r="AG678" s="93"/>
      <c r="AN678" s="65"/>
      <c r="AO678" s="65"/>
      <c r="AP678" s="65"/>
      <c r="AQ678" s="65"/>
      <c r="AR678" s="65"/>
      <c r="AS678" s="65"/>
      <c r="AT678" s="65"/>
      <c r="AU678" s="65"/>
    </row>
    <row r="679" spans="3:64">
      <c r="C679" s="8"/>
      <c r="D679" s="8"/>
      <c r="AA679" s="65"/>
      <c r="AB679" s="65"/>
      <c r="AC679" s="65"/>
      <c r="AD679" s="65"/>
      <c r="AE679" s="65"/>
      <c r="AG679" s="93"/>
      <c r="AN679" s="65"/>
      <c r="AO679" s="65"/>
      <c r="AP679" s="65"/>
      <c r="AQ679" s="65"/>
      <c r="AR679" s="65"/>
      <c r="AS679" s="65"/>
      <c r="AT679" s="65"/>
      <c r="AU679" s="65"/>
    </row>
    <row r="680" spans="3:64">
      <c r="C680" s="8"/>
      <c r="D680" s="8"/>
      <c r="AA680" s="65"/>
      <c r="AB680" s="65"/>
      <c r="AC680" s="65"/>
      <c r="AD680" s="65"/>
      <c r="AE680" s="65"/>
      <c r="AG680" s="93"/>
      <c r="AN680" s="65"/>
      <c r="AO680" s="65"/>
      <c r="AP680" s="65"/>
      <c r="AQ680" s="65"/>
      <c r="AR680" s="65"/>
      <c r="AS680" s="65"/>
      <c r="AT680" s="65"/>
      <c r="AU680" s="65"/>
    </row>
    <row r="681" spans="3:64">
      <c r="C681" s="8"/>
      <c r="D681" s="8"/>
      <c r="AA681" s="65"/>
      <c r="AB681" s="65"/>
      <c r="AC681" s="65"/>
      <c r="AD681" s="65"/>
      <c r="AE681" s="65"/>
      <c r="AG681" s="93"/>
      <c r="AN681" s="65"/>
      <c r="AO681" s="65"/>
      <c r="AP681" s="65"/>
      <c r="AQ681" s="65"/>
      <c r="AR681" s="65"/>
      <c r="AS681" s="65"/>
      <c r="AT681" s="65"/>
      <c r="AU681" s="65"/>
    </row>
    <row r="682" spans="3:64">
      <c r="C682" s="8"/>
      <c r="D682" s="8"/>
      <c r="AA682" s="65"/>
      <c r="AB682" s="65"/>
      <c r="AC682" s="65"/>
      <c r="AD682" s="65"/>
      <c r="AE682" s="65"/>
      <c r="AG682" s="93"/>
      <c r="AN682" s="65"/>
      <c r="AO682" s="65"/>
      <c r="AP682" s="65"/>
      <c r="AQ682" s="65"/>
      <c r="AR682" s="65"/>
      <c r="AS682" s="65"/>
      <c r="AT682" s="65"/>
      <c r="AU682" s="65"/>
    </row>
    <row r="683" spans="3:64">
      <c r="C683" s="8"/>
      <c r="D683" s="8"/>
      <c r="AA683" s="65"/>
      <c r="AB683" s="65"/>
      <c r="AC683" s="65"/>
      <c r="AD683" s="65"/>
      <c r="AE683" s="65"/>
      <c r="AG683" s="93"/>
      <c r="AN683" s="65"/>
      <c r="AO683" s="65"/>
      <c r="AP683" s="65"/>
      <c r="AQ683" s="65"/>
      <c r="AR683" s="65"/>
      <c r="AS683" s="65"/>
      <c r="AT683" s="65"/>
      <c r="AU683" s="65"/>
    </row>
    <row r="684" spans="3:64">
      <c r="C684" s="8"/>
      <c r="D684" s="8"/>
      <c r="AA684" s="65"/>
      <c r="AB684" s="65"/>
      <c r="AC684" s="65"/>
      <c r="AD684" s="65"/>
      <c r="AE684" s="65"/>
      <c r="AG684" s="93"/>
      <c r="AN684" s="65"/>
      <c r="AO684" s="65"/>
      <c r="AP684" s="65"/>
      <c r="AQ684" s="65"/>
      <c r="AR684" s="65"/>
      <c r="AS684" s="65"/>
      <c r="AT684" s="65"/>
      <c r="AU684" s="65"/>
    </row>
    <row r="685" spans="3:64">
      <c r="C685" s="8"/>
      <c r="D685" s="8"/>
      <c r="AA685" s="65"/>
      <c r="AB685" s="65"/>
      <c r="AC685" s="65"/>
      <c r="AD685" s="65"/>
      <c r="AE685" s="65"/>
      <c r="AG685" s="93"/>
      <c r="AN685" s="65"/>
      <c r="AO685" s="65"/>
      <c r="AP685" s="65"/>
      <c r="AQ685" s="65"/>
      <c r="AR685" s="65"/>
      <c r="AS685" s="65"/>
      <c r="AT685" s="65"/>
      <c r="AU685" s="65"/>
    </row>
    <row r="686" spans="3:64">
      <c r="C686" s="8"/>
      <c r="D686" s="8"/>
      <c r="AA686" s="65"/>
      <c r="AB686" s="65"/>
      <c r="AC686" s="65"/>
      <c r="AD686" s="65"/>
      <c r="AE686" s="65"/>
      <c r="AG686" s="93"/>
      <c r="AN686" s="65"/>
      <c r="AO686" s="65"/>
      <c r="AP686" s="65"/>
      <c r="AQ686" s="65"/>
      <c r="AR686" s="65"/>
      <c r="AS686" s="65"/>
      <c r="AT686" s="65"/>
      <c r="AU686" s="65"/>
    </row>
    <row r="687" spans="3:64">
      <c r="C687" s="8"/>
      <c r="D687" s="8"/>
      <c r="AA687" s="65"/>
      <c r="AB687" s="65"/>
      <c r="AC687" s="65"/>
      <c r="AD687" s="65"/>
      <c r="AE687" s="65"/>
      <c r="AG687" s="93"/>
      <c r="AN687" s="65"/>
      <c r="AO687" s="65"/>
      <c r="AP687" s="65"/>
      <c r="AQ687" s="65"/>
      <c r="AR687" s="65"/>
      <c r="AS687" s="65"/>
      <c r="AT687" s="65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5"/>
      <c r="BF687" s="65"/>
      <c r="BG687" s="65"/>
      <c r="BH687" s="65"/>
      <c r="BI687" s="65"/>
      <c r="BJ687" s="65"/>
      <c r="BK687" s="65"/>
      <c r="BL687" s="65"/>
    </row>
    <row r="688" spans="3:64">
      <c r="C688" s="8"/>
      <c r="D688" s="8"/>
      <c r="AA688" s="65"/>
      <c r="AB688" s="65"/>
      <c r="AC688" s="65"/>
      <c r="AD688" s="65"/>
      <c r="AE688" s="65"/>
      <c r="AG688" s="93"/>
      <c r="AN688" s="65"/>
      <c r="AO688" s="65"/>
      <c r="AP688" s="65"/>
      <c r="AQ688" s="65"/>
      <c r="AR688" s="65"/>
      <c r="AS688" s="65"/>
      <c r="AT688" s="65"/>
      <c r="AU688" s="65"/>
    </row>
    <row r="689" spans="3:47">
      <c r="C689" s="8"/>
      <c r="D689" s="8"/>
      <c r="AA689" s="65"/>
      <c r="AB689" s="65"/>
      <c r="AC689" s="65"/>
      <c r="AD689" s="65"/>
      <c r="AE689" s="65"/>
      <c r="AG689" s="93"/>
      <c r="AN689" s="65"/>
      <c r="AO689" s="65"/>
      <c r="AP689" s="65"/>
      <c r="AQ689" s="65"/>
      <c r="AR689" s="65"/>
      <c r="AS689" s="65"/>
      <c r="AT689" s="65"/>
      <c r="AU689" s="65"/>
    </row>
    <row r="690" spans="3:47">
      <c r="C690" s="8"/>
      <c r="D690" s="8"/>
      <c r="AA690" s="65"/>
      <c r="AB690" s="65"/>
      <c r="AC690" s="65"/>
      <c r="AD690" s="65"/>
      <c r="AE690" s="65"/>
      <c r="AG690" s="93"/>
      <c r="AN690" s="65"/>
      <c r="AO690" s="65"/>
      <c r="AP690" s="65"/>
      <c r="AQ690" s="65"/>
      <c r="AR690" s="65"/>
      <c r="AS690" s="65"/>
      <c r="AT690" s="65"/>
      <c r="AU690" s="65"/>
    </row>
    <row r="691" spans="3:47">
      <c r="C691" s="8"/>
      <c r="D691" s="8"/>
      <c r="AA691" s="65"/>
      <c r="AB691" s="65"/>
      <c r="AC691" s="65"/>
      <c r="AD691" s="65"/>
      <c r="AE691" s="65"/>
      <c r="AG691" s="93"/>
      <c r="AN691" s="65"/>
      <c r="AO691" s="65"/>
      <c r="AP691" s="65"/>
      <c r="AQ691" s="65"/>
      <c r="AR691" s="65"/>
      <c r="AS691" s="65"/>
      <c r="AT691" s="65"/>
      <c r="AU691" s="65"/>
    </row>
    <row r="692" spans="3:47">
      <c r="C692" s="8"/>
      <c r="D692" s="8"/>
      <c r="AA692" s="65"/>
      <c r="AB692" s="65"/>
      <c r="AC692" s="65"/>
      <c r="AD692" s="65"/>
      <c r="AE692" s="65"/>
      <c r="AG692" s="93"/>
      <c r="AN692" s="65"/>
      <c r="AO692" s="65"/>
      <c r="AP692" s="65"/>
      <c r="AQ692" s="65"/>
      <c r="AR692" s="65"/>
      <c r="AS692" s="65"/>
      <c r="AT692" s="65"/>
      <c r="AU692" s="65"/>
    </row>
    <row r="693" spans="3:47">
      <c r="C693" s="8"/>
      <c r="D693" s="8"/>
      <c r="AA693" s="65"/>
      <c r="AB693" s="65"/>
      <c r="AC693" s="65"/>
      <c r="AD693" s="65"/>
      <c r="AE693" s="65"/>
      <c r="AG693" s="93"/>
      <c r="AN693" s="65"/>
      <c r="AO693" s="65"/>
      <c r="AP693" s="65"/>
      <c r="AQ693" s="65"/>
      <c r="AR693" s="65"/>
      <c r="AS693" s="65"/>
      <c r="AT693" s="65"/>
      <c r="AU693" s="65"/>
    </row>
    <row r="694" spans="3:47">
      <c r="C694" s="8"/>
      <c r="D694" s="8"/>
      <c r="AA694" s="65"/>
      <c r="AB694" s="65"/>
      <c r="AC694" s="65"/>
      <c r="AD694" s="65"/>
      <c r="AE694" s="65"/>
      <c r="AG694" s="93"/>
      <c r="AN694" s="65"/>
      <c r="AO694" s="65"/>
      <c r="AP694" s="65"/>
      <c r="AQ694" s="65"/>
      <c r="AR694" s="65"/>
      <c r="AS694" s="65"/>
      <c r="AT694" s="65"/>
      <c r="AU694" s="65"/>
    </row>
    <row r="695" spans="3:47">
      <c r="C695" s="8"/>
      <c r="D695" s="8"/>
      <c r="AA695" s="65"/>
      <c r="AB695" s="65"/>
      <c r="AC695" s="65"/>
      <c r="AD695" s="65"/>
      <c r="AE695" s="65"/>
      <c r="AG695" s="93"/>
      <c r="AN695" s="65"/>
      <c r="AO695" s="65"/>
      <c r="AP695" s="65"/>
      <c r="AQ695" s="65"/>
      <c r="AR695" s="65"/>
      <c r="AS695" s="65"/>
      <c r="AT695" s="65"/>
      <c r="AU695" s="65"/>
    </row>
    <row r="696" spans="3:47">
      <c r="C696" s="8"/>
      <c r="D696" s="8"/>
      <c r="AA696" s="65"/>
      <c r="AB696" s="65"/>
      <c r="AC696" s="65"/>
      <c r="AD696" s="65"/>
      <c r="AE696" s="65"/>
      <c r="AG696" s="93"/>
      <c r="AN696" s="65"/>
      <c r="AO696" s="65"/>
      <c r="AP696" s="65"/>
      <c r="AQ696" s="65"/>
      <c r="AR696" s="65"/>
      <c r="AS696" s="65"/>
      <c r="AT696" s="65"/>
      <c r="AU696" s="65"/>
    </row>
    <row r="697" spans="3:47">
      <c r="C697" s="8"/>
      <c r="D697" s="8"/>
      <c r="AA697" s="65"/>
      <c r="AB697" s="65"/>
      <c r="AC697" s="65"/>
      <c r="AD697" s="65"/>
      <c r="AE697" s="65"/>
      <c r="AG697" s="93"/>
      <c r="AN697" s="65"/>
      <c r="AO697" s="65"/>
      <c r="AP697" s="65"/>
      <c r="AQ697" s="65"/>
      <c r="AR697" s="65"/>
      <c r="AS697" s="65"/>
      <c r="AT697" s="65"/>
      <c r="AU697" s="65"/>
    </row>
    <row r="698" spans="3:47">
      <c r="C698" s="8"/>
      <c r="D698" s="8"/>
      <c r="AA698" s="65"/>
      <c r="AB698" s="65"/>
      <c r="AC698" s="65"/>
      <c r="AD698" s="65"/>
      <c r="AE698" s="65"/>
      <c r="AG698" s="93"/>
      <c r="AN698" s="65"/>
      <c r="AO698" s="65"/>
      <c r="AP698" s="65"/>
      <c r="AQ698" s="65"/>
      <c r="AR698" s="65"/>
      <c r="AS698" s="65"/>
      <c r="AT698" s="65"/>
      <c r="AU698" s="65"/>
    </row>
    <row r="699" spans="3:47">
      <c r="C699" s="8"/>
      <c r="D699" s="8"/>
      <c r="AA699" s="65"/>
      <c r="AB699" s="65"/>
      <c r="AC699" s="65"/>
      <c r="AD699" s="65"/>
      <c r="AE699" s="65"/>
      <c r="AG699" s="93"/>
      <c r="AN699" s="65"/>
      <c r="AO699" s="65"/>
      <c r="AP699" s="65"/>
      <c r="AQ699" s="65"/>
      <c r="AR699" s="65"/>
      <c r="AS699" s="65"/>
      <c r="AT699" s="65"/>
      <c r="AU699" s="65"/>
    </row>
    <row r="700" spans="3:47">
      <c r="C700" s="8"/>
      <c r="D700" s="8"/>
      <c r="AA700" s="65"/>
      <c r="AB700" s="65"/>
      <c r="AC700" s="65"/>
      <c r="AD700" s="65"/>
      <c r="AE700" s="65"/>
      <c r="AG700" s="93"/>
      <c r="AN700" s="65"/>
      <c r="AO700" s="65"/>
      <c r="AP700" s="65"/>
      <c r="AQ700" s="65"/>
      <c r="AR700" s="65"/>
      <c r="AS700" s="65"/>
      <c r="AT700" s="65"/>
      <c r="AU700" s="65"/>
    </row>
    <row r="701" spans="3:47">
      <c r="C701" s="8"/>
      <c r="D701" s="8"/>
      <c r="AA701" s="65"/>
      <c r="AB701" s="65"/>
      <c r="AC701" s="65"/>
      <c r="AD701" s="65"/>
      <c r="AE701" s="65"/>
      <c r="AG701" s="93"/>
      <c r="AN701" s="65"/>
      <c r="AO701" s="65"/>
      <c r="AP701" s="65"/>
      <c r="AQ701" s="65"/>
      <c r="AR701" s="65"/>
      <c r="AS701" s="65"/>
      <c r="AT701" s="65"/>
      <c r="AU701" s="65"/>
    </row>
    <row r="702" spans="3:47">
      <c r="C702" s="8"/>
      <c r="D702" s="8"/>
      <c r="AA702" s="65"/>
      <c r="AB702" s="65"/>
      <c r="AC702" s="65"/>
      <c r="AD702" s="65"/>
      <c r="AE702" s="65"/>
      <c r="AG702" s="93"/>
      <c r="AN702" s="65"/>
      <c r="AO702" s="65"/>
      <c r="AP702" s="65"/>
      <c r="AQ702" s="65"/>
      <c r="AR702" s="65"/>
      <c r="AS702" s="65"/>
      <c r="AT702" s="65"/>
      <c r="AU702" s="65"/>
    </row>
    <row r="703" spans="3:47">
      <c r="C703" s="8"/>
      <c r="D703" s="8"/>
      <c r="AA703" s="65"/>
      <c r="AB703" s="65"/>
      <c r="AC703" s="65"/>
      <c r="AD703" s="65"/>
      <c r="AE703" s="65"/>
      <c r="AG703" s="93"/>
      <c r="AN703" s="65"/>
      <c r="AO703" s="65"/>
      <c r="AP703" s="65"/>
      <c r="AQ703" s="65"/>
      <c r="AR703" s="65"/>
      <c r="AS703" s="65"/>
      <c r="AT703" s="65"/>
      <c r="AU703" s="65"/>
    </row>
    <row r="704" spans="3:47">
      <c r="C704" s="8"/>
      <c r="D704" s="8"/>
      <c r="AA704" s="65"/>
      <c r="AB704" s="65"/>
      <c r="AC704" s="65"/>
      <c r="AD704" s="65"/>
      <c r="AE704" s="65"/>
      <c r="AG704" s="93"/>
      <c r="AN704" s="65"/>
      <c r="AO704" s="65"/>
      <c r="AP704" s="65"/>
      <c r="AQ704" s="65"/>
      <c r="AR704" s="65"/>
      <c r="AS704" s="65"/>
      <c r="AT704" s="65"/>
      <c r="AU704" s="65"/>
    </row>
    <row r="705" spans="3:47">
      <c r="C705" s="8"/>
      <c r="D705" s="8"/>
      <c r="AA705" s="65"/>
      <c r="AB705" s="65"/>
      <c r="AC705" s="65"/>
      <c r="AD705" s="65"/>
      <c r="AE705" s="65"/>
      <c r="AG705" s="93"/>
      <c r="AN705" s="65"/>
      <c r="AO705" s="65"/>
      <c r="AP705" s="65"/>
      <c r="AQ705" s="65"/>
      <c r="AR705" s="65"/>
      <c r="AS705" s="65"/>
      <c r="AT705" s="65"/>
      <c r="AU705" s="65"/>
    </row>
    <row r="706" spans="3:47">
      <c r="C706" s="8"/>
      <c r="D706" s="8"/>
      <c r="AA706" s="65"/>
      <c r="AB706" s="65"/>
      <c r="AC706" s="65"/>
      <c r="AD706" s="65"/>
      <c r="AE706" s="65"/>
      <c r="AG706" s="93"/>
      <c r="AN706" s="65"/>
      <c r="AO706" s="65"/>
      <c r="AP706" s="65"/>
      <c r="AQ706" s="65"/>
      <c r="AR706" s="65"/>
      <c r="AS706" s="65"/>
      <c r="AT706" s="65"/>
      <c r="AU706" s="65"/>
    </row>
    <row r="707" spans="3:47">
      <c r="C707" s="8"/>
      <c r="D707" s="8"/>
      <c r="AA707" s="65"/>
      <c r="AB707" s="65"/>
      <c r="AC707" s="65"/>
      <c r="AD707" s="65"/>
      <c r="AE707" s="65"/>
      <c r="AG707" s="93"/>
      <c r="AN707" s="65"/>
      <c r="AO707" s="65"/>
      <c r="AP707" s="65"/>
      <c r="AQ707" s="65"/>
      <c r="AR707" s="65"/>
      <c r="AS707" s="65"/>
      <c r="AT707" s="65"/>
      <c r="AU707" s="65"/>
    </row>
    <row r="708" spans="3:47">
      <c r="C708" s="8"/>
      <c r="D708" s="8"/>
      <c r="AA708" s="65"/>
      <c r="AB708" s="65"/>
      <c r="AC708" s="65"/>
      <c r="AD708" s="65"/>
      <c r="AE708" s="65"/>
      <c r="AG708" s="93"/>
      <c r="AN708" s="65"/>
      <c r="AO708" s="65"/>
      <c r="AP708" s="65"/>
      <c r="AQ708" s="65"/>
      <c r="AR708" s="65"/>
      <c r="AS708" s="65"/>
      <c r="AT708" s="65"/>
      <c r="AU708" s="65"/>
    </row>
    <row r="709" spans="3:47">
      <c r="C709" s="8"/>
      <c r="D709" s="8"/>
      <c r="AA709" s="65"/>
      <c r="AB709" s="65"/>
      <c r="AC709" s="65"/>
      <c r="AD709" s="65"/>
      <c r="AE709" s="65"/>
      <c r="AG709" s="93"/>
      <c r="AN709" s="65"/>
      <c r="AO709" s="65"/>
      <c r="AP709" s="65"/>
      <c r="AQ709" s="65"/>
      <c r="AR709" s="65"/>
      <c r="AS709" s="65"/>
      <c r="AT709" s="65"/>
      <c r="AU709" s="65"/>
    </row>
    <row r="710" spans="3:47">
      <c r="C710" s="8"/>
      <c r="D710" s="8"/>
      <c r="AA710" s="65"/>
      <c r="AB710" s="65"/>
      <c r="AC710" s="65"/>
      <c r="AD710" s="65"/>
      <c r="AE710" s="65"/>
      <c r="AG710" s="93"/>
      <c r="AN710" s="65"/>
      <c r="AO710" s="65"/>
      <c r="AP710" s="65"/>
      <c r="AQ710" s="65"/>
      <c r="AR710" s="65"/>
      <c r="AS710" s="65"/>
      <c r="AT710" s="65"/>
      <c r="AU710" s="65"/>
    </row>
    <row r="711" spans="3:47">
      <c r="C711" s="8"/>
      <c r="D711" s="8"/>
      <c r="AA711" s="65"/>
      <c r="AB711" s="65"/>
      <c r="AC711" s="65"/>
      <c r="AD711" s="65"/>
      <c r="AE711" s="65"/>
      <c r="AG711" s="93"/>
      <c r="AN711" s="65"/>
      <c r="AO711" s="65"/>
      <c r="AP711" s="65"/>
      <c r="AQ711" s="65"/>
      <c r="AR711" s="65"/>
      <c r="AS711" s="65"/>
      <c r="AT711" s="65"/>
      <c r="AU711" s="65"/>
    </row>
    <row r="712" spans="3:47">
      <c r="C712" s="8"/>
      <c r="D712" s="8"/>
      <c r="AA712" s="65"/>
      <c r="AB712" s="65"/>
      <c r="AC712" s="65"/>
      <c r="AD712" s="65"/>
      <c r="AE712" s="65"/>
      <c r="AG712" s="93"/>
      <c r="AN712" s="65"/>
      <c r="AO712" s="65"/>
      <c r="AP712" s="65"/>
      <c r="AQ712" s="65"/>
      <c r="AR712" s="65"/>
      <c r="AS712" s="65"/>
      <c r="AT712" s="65"/>
      <c r="AU712" s="65"/>
    </row>
    <row r="713" spans="3:47">
      <c r="C713" s="8"/>
      <c r="D713" s="8"/>
      <c r="AA713" s="65"/>
      <c r="AB713" s="65"/>
      <c r="AC713" s="65"/>
      <c r="AD713" s="65"/>
      <c r="AE713" s="65"/>
      <c r="AG713" s="93"/>
      <c r="AN713" s="65"/>
      <c r="AO713" s="65"/>
      <c r="AP713" s="65"/>
      <c r="AQ713" s="65"/>
      <c r="AR713" s="65"/>
      <c r="AS713" s="65"/>
      <c r="AT713" s="65"/>
      <c r="AU713" s="65"/>
    </row>
    <row r="714" spans="3:47">
      <c r="C714" s="8"/>
      <c r="D714" s="8"/>
      <c r="AA714" s="65"/>
      <c r="AB714" s="65"/>
      <c r="AC714" s="65"/>
      <c r="AD714" s="65"/>
      <c r="AE714" s="65"/>
      <c r="AG714" s="93"/>
      <c r="AN714" s="65"/>
      <c r="AO714" s="65"/>
      <c r="AP714" s="65"/>
      <c r="AQ714" s="65"/>
      <c r="AR714" s="65"/>
      <c r="AS714" s="65"/>
      <c r="AT714" s="65"/>
      <c r="AU714" s="65"/>
    </row>
    <row r="715" spans="3:47">
      <c r="C715" s="8"/>
      <c r="D715" s="8"/>
      <c r="AA715" s="65"/>
      <c r="AB715" s="65"/>
      <c r="AC715" s="65"/>
      <c r="AD715" s="65"/>
      <c r="AE715" s="65"/>
      <c r="AG715" s="93"/>
      <c r="AN715" s="65"/>
      <c r="AO715" s="65"/>
      <c r="AP715" s="65"/>
      <c r="AQ715" s="65"/>
      <c r="AR715" s="65"/>
      <c r="AS715" s="65"/>
      <c r="AT715" s="65"/>
      <c r="AU715" s="65"/>
    </row>
    <row r="716" spans="3:47">
      <c r="C716" s="8"/>
      <c r="D716" s="8"/>
      <c r="AA716" s="65"/>
      <c r="AB716" s="65"/>
      <c r="AC716" s="65"/>
      <c r="AD716" s="65"/>
      <c r="AE716" s="65"/>
      <c r="AG716" s="93"/>
      <c r="AN716" s="65"/>
      <c r="AO716" s="65"/>
      <c r="AP716" s="65"/>
      <c r="AQ716" s="65"/>
      <c r="AR716" s="65"/>
      <c r="AS716" s="65"/>
      <c r="AT716" s="65"/>
      <c r="AU716" s="65"/>
    </row>
    <row r="717" spans="3:47">
      <c r="C717" s="8"/>
      <c r="D717" s="8"/>
      <c r="AA717" s="65"/>
      <c r="AB717" s="65"/>
      <c r="AC717" s="65"/>
      <c r="AD717" s="65"/>
      <c r="AE717" s="65"/>
      <c r="AG717" s="93"/>
      <c r="AN717" s="65"/>
      <c r="AO717" s="65"/>
      <c r="AP717" s="65"/>
      <c r="AQ717" s="65"/>
      <c r="AR717" s="65"/>
      <c r="AS717" s="65"/>
      <c r="AT717" s="65"/>
      <c r="AU717" s="65"/>
    </row>
    <row r="718" spans="3:47">
      <c r="C718" s="8"/>
      <c r="D718" s="8"/>
      <c r="AA718" s="65"/>
      <c r="AB718" s="65"/>
      <c r="AC718" s="65"/>
      <c r="AD718" s="65"/>
      <c r="AE718" s="65"/>
      <c r="AG718" s="93"/>
      <c r="AN718" s="65"/>
      <c r="AO718" s="65"/>
      <c r="AP718" s="65"/>
      <c r="AQ718" s="65"/>
      <c r="AR718" s="65"/>
      <c r="AS718" s="65"/>
      <c r="AT718" s="65"/>
      <c r="AU718" s="65"/>
    </row>
    <row r="719" spans="3:47">
      <c r="C719" s="8"/>
      <c r="D719" s="8"/>
      <c r="AA719" s="65"/>
      <c r="AB719" s="65"/>
      <c r="AC719" s="65"/>
      <c r="AD719" s="65"/>
      <c r="AE719" s="65"/>
      <c r="AG719" s="93"/>
      <c r="AN719" s="65"/>
      <c r="AO719" s="65"/>
      <c r="AP719" s="65"/>
      <c r="AQ719" s="65"/>
      <c r="AR719" s="65"/>
      <c r="AS719" s="65"/>
      <c r="AT719" s="65"/>
      <c r="AU719" s="65"/>
    </row>
    <row r="720" spans="3:47">
      <c r="C720" s="8"/>
      <c r="D720" s="8"/>
      <c r="AA720" s="65"/>
      <c r="AB720" s="65"/>
      <c r="AC720" s="65"/>
      <c r="AD720" s="65"/>
      <c r="AE720" s="65"/>
      <c r="AG720" s="93"/>
      <c r="AN720" s="65"/>
      <c r="AO720" s="65"/>
      <c r="AP720" s="65"/>
      <c r="AQ720" s="65"/>
      <c r="AR720" s="65"/>
      <c r="AS720" s="65"/>
      <c r="AT720" s="65"/>
      <c r="AU720" s="65"/>
    </row>
    <row r="721" spans="3:64">
      <c r="C721" s="8"/>
      <c r="D721" s="8"/>
      <c r="AA721" s="65"/>
      <c r="AB721" s="65"/>
      <c r="AC721" s="65"/>
      <c r="AD721" s="65"/>
      <c r="AE721" s="65"/>
      <c r="AG721" s="93"/>
      <c r="AN721" s="65"/>
      <c r="AO721" s="65"/>
      <c r="AP721" s="65"/>
      <c r="AQ721" s="65"/>
      <c r="AR721" s="65"/>
      <c r="AS721" s="65"/>
      <c r="AT721" s="65"/>
      <c r="AU721" s="65"/>
    </row>
    <row r="722" spans="3:64">
      <c r="C722" s="8"/>
      <c r="D722" s="8"/>
      <c r="AA722" s="65"/>
      <c r="AB722" s="65"/>
      <c r="AC722" s="65"/>
      <c r="AD722" s="65"/>
      <c r="AE722" s="65"/>
      <c r="AG722" s="93"/>
      <c r="AN722" s="65"/>
      <c r="AO722" s="65"/>
      <c r="AP722" s="65"/>
      <c r="AQ722" s="65"/>
      <c r="AR722" s="65"/>
      <c r="AS722" s="65"/>
      <c r="AT722" s="65"/>
      <c r="AU722" s="65"/>
    </row>
    <row r="723" spans="3:64">
      <c r="C723" s="8"/>
      <c r="D723" s="8"/>
      <c r="AA723" s="65"/>
      <c r="AB723" s="65"/>
      <c r="AC723" s="65"/>
      <c r="AD723" s="65"/>
      <c r="AE723" s="65"/>
      <c r="AG723" s="93"/>
      <c r="AN723" s="65"/>
      <c r="AO723" s="65"/>
      <c r="AP723" s="65"/>
      <c r="AQ723" s="65"/>
      <c r="AR723" s="65"/>
      <c r="AS723" s="65"/>
      <c r="AT723" s="65"/>
      <c r="AU723" s="65"/>
      <c r="AV723" s="65"/>
    </row>
    <row r="724" spans="3:64">
      <c r="C724" s="8"/>
      <c r="D724" s="8"/>
      <c r="AA724" s="65"/>
      <c r="AB724" s="65"/>
      <c r="AC724" s="65"/>
      <c r="AD724" s="65"/>
      <c r="AE724" s="65"/>
      <c r="AG724" s="93"/>
      <c r="AN724" s="65"/>
      <c r="AO724" s="65"/>
      <c r="AP724" s="65"/>
      <c r="AQ724" s="65"/>
      <c r="AR724" s="65"/>
      <c r="AS724" s="65"/>
      <c r="AT724" s="65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5"/>
      <c r="BF724" s="65"/>
      <c r="BG724" s="65"/>
      <c r="BH724" s="65"/>
      <c r="BI724" s="65"/>
      <c r="BJ724" s="65"/>
      <c r="BK724" s="65"/>
      <c r="BL724" s="65"/>
    </row>
    <row r="725" spans="3:64">
      <c r="C725" s="8"/>
      <c r="D725" s="8"/>
      <c r="AA725" s="65"/>
      <c r="AB725" s="65"/>
      <c r="AC725" s="65"/>
      <c r="AD725" s="65"/>
      <c r="AE725" s="65"/>
      <c r="AG725" s="93"/>
      <c r="AN725" s="65"/>
      <c r="AO725" s="65"/>
      <c r="AP725" s="65"/>
      <c r="AQ725" s="65"/>
      <c r="AR725" s="65"/>
      <c r="AS725" s="65"/>
      <c r="AT725" s="65"/>
      <c r="AU725" s="65"/>
    </row>
    <row r="726" spans="3:64">
      <c r="C726" s="8"/>
      <c r="D726" s="8"/>
      <c r="AA726" s="65"/>
      <c r="AB726" s="65"/>
      <c r="AC726" s="65"/>
      <c r="AD726" s="65"/>
      <c r="AE726" s="65"/>
      <c r="AG726" s="93"/>
      <c r="AN726" s="65"/>
      <c r="AO726" s="65"/>
      <c r="AP726" s="65"/>
      <c r="AQ726" s="65"/>
      <c r="AR726" s="65"/>
      <c r="AS726" s="65"/>
      <c r="AT726" s="65"/>
      <c r="AU726" s="65"/>
    </row>
    <row r="727" spans="3:64">
      <c r="C727" s="8"/>
      <c r="D727" s="8"/>
      <c r="AA727" s="65"/>
      <c r="AB727" s="65"/>
      <c r="AC727" s="65"/>
      <c r="AD727" s="65"/>
      <c r="AE727" s="65"/>
      <c r="AG727" s="93"/>
      <c r="AN727" s="65"/>
      <c r="AO727" s="65"/>
      <c r="AP727" s="65"/>
      <c r="AQ727" s="65"/>
      <c r="AR727" s="65"/>
      <c r="AS727" s="65"/>
      <c r="AT727" s="65"/>
      <c r="AU727" s="65"/>
    </row>
    <row r="728" spans="3:64">
      <c r="C728" s="8"/>
      <c r="D728" s="8"/>
      <c r="AA728" s="65"/>
      <c r="AB728" s="65"/>
      <c r="AC728" s="65"/>
      <c r="AD728" s="65"/>
      <c r="AE728" s="65"/>
      <c r="AG728" s="93"/>
      <c r="AN728" s="65"/>
      <c r="AO728" s="65"/>
      <c r="AP728" s="65"/>
      <c r="AQ728" s="65"/>
      <c r="AR728" s="65"/>
      <c r="AS728" s="65"/>
      <c r="AT728" s="65"/>
      <c r="AU728" s="65"/>
    </row>
    <row r="729" spans="3:64">
      <c r="C729" s="8"/>
      <c r="D729" s="8"/>
      <c r="AA729" s="65"/>
      <c r="AB729" s="65"/>
      <c r="AC729" s="65"/>
      <c r="AD729" s="65"/>
      <c r="AE729" s="65"/>
      <c r="AG729" s="93"/>
      <c r="AN729" s="65"/>
      <c r="AO729" s="65"/>
      <c r="AP729" s="65"/>
      <c r="AQ729" s="65"/>
      <c r="AR729" s="65"/>
      <c r="AS729" s="65"/>
      <c r="AT729" s="65"/>
      <c r="AU729" s="65"/>
    </row>
    <row r="730" spans="3:64">
      <c r="C730" s="8"/>
      <c r="D730" s="8"/>
      <c r="AA730" s="65"/>
      <c r="AB730" s="65"/>
      <c r="AC730" s="65"/>
      <c r="AD730" s="65"/>
      <c r="AE730" s="65"/>
      <c r="AG730" s="93"/>
      <c r="AN730" s="65"/>
      <c r="AO730" s="65"/>
      <c r="AP730" s="65"/>
      <c r="AQ730" s="65"/>
      <c r="AR730" s="65"/>
      <c r="AS730" s="65"/>
      <c r="AT730" s="65"/>
      <c r="AU730" s="65"/>
    </row>
    <row r="731" spans="3:64">
      <c r="C731" s="8"/>
      <c r="D731" s="8"/>
      <c r="AA731" s="65"/>
      <c r="AB731" s="65"/>
      <c r="AC731" s="65"/>
      <c r="AD731" s="65"/>
      <c r="AE731" s="65"/>
      <c r="AG731" s="93"/>
      <c r="AN731" s="65"/>
      <c r="AO731" s="65"/>
      <c r="AP731" s="65"/>
      <c r="AQ731" s="65"/>
      <c r="AR731" s="65"/>
      <c r="AS731" s="65"/>
      <c r="AT731" s="65"/>
      <c r="AU731" s="65"/>
    </row>
    <row r="732" spans="3:64">
      <c r="C732" s="8"/>
      <c r="D732" s="8"/>
      <c r="AA732" s="65"/>
      <c r="AB732" s="65"/>
      <c r="AC732" s="65"/>
      <c r="AD732" s="65"/>
      <c r="AE732" s="65"/>
      <c r="AG732" s="93"/>
      <c r="AN732" s="65"/>
      <c r="AO732" s="65"/>
      <c r="AP732" s="65"/>
      <c r="AQ732" s="65"/>
      <c r="AR732" s="65"/>
      <c r="AS732" s="65"/>
      <c r="AT732" s="65"/>
      <c r="AU732" s="65"/>
    </row>
    <row r="733" spans="3:64">
      <c r="C733" s="8"/>
      <c r="D733" s="8"/>
      <c r="AA733" s="65"/>
      <c r="AB733" s="65"/>
      <c r="AC733" s="65"/>
      <c r="AD733" s="65"/>
      <c r="AE733" s="65"/>
      <c r="AG733" s="93"/>
      <c r="AN733" s="65"/>
      <c r="AO733" s="65"/>
      <c r="AP733" s="65"/>
      <c r="AQ733" s="65"/>
      <c r="AR733" s="65"/>
      <c r="AS733" s="65"/>
      <c r="AT733" s="65"/>
      <c r="AU733" s="65"/>
    </row>
    <row r="734" spans="3:64">
      <c r="C734" s="8"/>
      <c r="D734" s="8"/>
      <c r="AA734" s="65"/>
      <c r="AB734" s="65"/>
      <c r="AC734" s="65"/>
      <c r="AD734" s="65"/>
      <c r="AE734" s="65"/>
      <c r="AG734" s="93"/>
      <c r="AN734" s="65"/>
      <c r="AO734" s="65"/>
      <c r="AP734" s="65"/>
      <c r="AQ734" s="65"/>
      <c r="AR734" s="65"/>
      <c r="AS734" s="65"/>
      <c r="AT734" s="65"/>
      <c r="AU734" s="65"/>
    </row>
    <row r="735" spans="3:64">
      <c r="C735" s="8"/>
      <c r="D735" s="8"/>
      <c r="AA735" s="65"/>
      <c r="AB735" s="65"/>
      <c r="AC735" s="65"/>
      <c r="AD735" s="65"/>
      <c r="AE735" s="65"/>
      <c r="AG735" s="93"/>
      <c r="AN735" s="65"/>
      <c r="AO735" s="65"/>
      <c r="AP735" s="65"/>
      <c r="AQ735" s="65"/>
      <c r="AR735" s="65"/>
      <c r="AS735" s="65"/>
      <c r="AT735" s="65"/>
      <c r="AU735" s="65"/>
    </row>
    <row r="736" spans="3:64">
      <c r="C736" s="8"/>
      <c r="D736" s="8"/>
      <c r="AA736" s="65"/>
      <c r="AB736" s="65"/>
      <c r="AC736" s="65"/>
      <c r="AD736" s="65"/>
      <c r="AE736" s="65"/>
      <c r="AG736" s="93"/>
      <c r="AN736" s="65"/>
      <c r="AO736" s="65"/>
      <c r="AP736" s="65"/>
      <c r="AQ736" s="65"/>
      <c r="AR736" s="65"/>
      <c r="AS736" s="65"/>
      <c r="AT736" s="65"/>
      <c r="AU736" s="65"/>
    </row>
    <row r="737" spans="3:64">
      <c r="C737" s="8"/>
      <c r="D737" s="8"/>
      <c r="AA737" s="65"/>
      <c r="AB737" s="65"/>
      <c r="AC737" s="65"/>
      <c r="AD737" s="65"/>
      <c r="AE737" s="65"/>
      <c r="AG737" s="93"/>
      <c r="AN737" s="65"/>
      <c r="AO737" s="65"/>
      <c r="AP737" s="65"/>
      <c r="AQ737" s="65"/>
      <c r="AR737" s="65"/>
      <c r="AS737" s="65"/>
      <c r="AT737" s="65"/>
      <c r="AU737" s="65"/>
    </row>
    <row r="738" spans="3:64">
      <c r="C738" s="8"/>
      <c r="D738" s="8"/>
      <c r="AA738" s="65"/>
      <c r="AB738" s="65"/>
      <c r="AC738" s="65"/>
      <c r="AD738" s="65"/>
      <c r="AE738" s="65"/>
      <c r="AG738" s="93"/>
      <c r="AN738" s="65"/>
      <c r="AO738" s="65"/>
      <c r="AP738" s="65"/>
      <c r="AQ738" s="65"/>
      <c r="AR738" s="65"/>
      <c r="AS738" s="65"/>
      <c r="AT738" s="65"/>
      <c r="AU738" s="65"/>
    </row>
    <row r="739" spans="3:64">
      <c r="C739" s="8"/>
      <c r="D739" s="8"/>
      <c r="AA739" s="65"/>
      <c r="AB739" s="65"/>
      <c r="AC739" s="65"/>
      <c r="AD739" s="65"/>
      <c r="AE739" s="65"/>
      <c r="AG739" s="93"/>
      <c r="AN739" s="65"/>
      <c r="AO739" s="65"/>
      <c r="AP739" s="65"/>
      <c r="AQ739" s="65"/>
      <c r="AR739" s="65"/>
      <c r="AS739" s="65"/>
      <c r="AT739" s="65"/>
      <c r="AU739" s="65"/>
    </row>
    <row r="740" spans="3:64">
      <c r="C740" s="8"/>
      <c r="D740" s="8"/>
      <c r="AA740" s="65"/>
      <c r="AB740" s="65"/>
      <c r="AC740" s="65"/>
      <c r="AD740" s="65"/>
      <c r="AE740" s="65"/>
      <c r="AG740" s="93"/>
      <c r="AN740" s="65"/>
      <c r="AO740" s="65"/>
      <c r="AP740" s="65"/>
      <c r="AQ740" s="65"/>
      <c r="AR740" s="65"/>
      <c r="AS740" s="65"/>
      <c r="AT740" s="65"/>
      <c r="AU740" s="65"/>
    </row>
    <row r="741" spans="3:64">
      <c r="C741" s="8"/>
      <c r="D741" s="8"/>
      <c r="AA741" s="65"/>
      <c r="AB741" s="65"/>
      <c r="AC741" s="65"/>
      <c r="AD741" s="65"/>
      <c r="AE741" s="65"/>
      <c r="AG741" s="93"/>
      <c r="AN741" s="65"/>
      <c r="AO741" s="65"/>
      <c r="AP741" s="65"/>
      <c r="AQ741" s="65"/>
      <c r="AR741" s="65"/>
      <c r="AS741" s="65"/>
      <c r="AT741" s="65"/>
      <c r="AU741" s="65"/>
    </row>
    <row r="742" spans="3:64">
      <c r="C742" s="8"/>
      <c r="D742" s="8"/>
      <c r="AA742" s="65"/>
      <c r="AB742" s="65"/>
      <c r="AC742" s="65"/>
      <c r="AD742" s="65"/>
      <c r="AE742" s="65"/>
      <c r="AG742" s="93"/>
      <c r="AN742" s="65"/>
      <c r="AO742" s="65"/>
      <c r="AP742" s="65"/>
      <c r="AQ742" s="65"/>
      <c r="AR742" s="65"/>
      <c r="AS742" s="65"/>
      <c r="AT742" s="65"/>
      <c r="AU742" s="65"/>
    </row>
    <row r="743" spans="3:64">
      <c r="C743" s="8"/>
      <c r="D743" s="8"/>
      <c r="AA743" s="65"/>
      <c r="AB743" s="65"/>
      <c r="AC743" s="65"/>
      <c r="AD743" s="65"/>
      <c r="AE743" s="65"/>
      <c r="AG743" s="93"/>
      <c r="AN743" s="65"/>
      <c r="AO743" s="65"/>
      <c r="AP743" s="65"/>
      <c r="AQ743" s="65"/>
      <c r="AR743" s="65"/>
      <c r="AS743" s="65"/>
      <c r="AT743" s="65"/>
      <c r="AU743" s="65"/>
    </row>
    <row r="744" spans="3:64">
      <c r="C744" s="8"/>
      <c r="D744" s="8"/>
      <c r="AA744" s="65"/>
      <c r="AB744" s="65"/>
      <c r="AC744" s="65"/>
      <c r="AD744" s="65"/>
      <c r="AE744" s="65"/>
      <c r="AG744" s="93"/>
      <c r="AN744" s="65"/>
      <c r="AO744" s="65"/>
      <c r="AP744" s="65"/>
      <c r="AQ744" s="65"/>
      <c r="AR744" s="65"/>
      <c r="AS744" s="65"/>
      <c r="AT744" s="65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5"/>
      <c r="BF744" s="65"/>
      <c r="BG744" s="65"/>
      <c r="BH744" s="65"/>
      <c r="BI744" s="65"/>
      <c r="BJ744" s="65"/>
      <c r="BK744" s="65"/>
      <c r="BL744" s="65"/>
    </row>
    <row r="745" spans="3:64">
      <c r="C745" s="8"/>
      <c r="D745" s="8"/>
      <c r="AA745" s="65"/>
      <c r="AB745" s="65"/>
      <c r="AC745" s="65"/>
      <c r="AD745" s="65"/>
      <c r="AE745" s="65"/>
      <c r="AG745" s="93"/>
      <c r="AN745" s="65"/>
      <c r="AO745" s="65"/>
      <c r="AP745" s="65"/>
      <c r="AQ745" s="65"/>
      <c r="AR745" s="65"/>
      <c r="AS745" s="65"/>
      <c r="AT745" s="65"/>
      <c r="AU745" s="65"/>
    </row>
    <row r="746" spans="3:64">
      <c r="C746" s="8"/>
      <c r="D746" s="8"/>
      <c r="AA746" s="65"/>
      <c r="AB746" s="65"/>
      <c r="AC746" s="65"/>
      <c r="AD746" s="65"/>
      <c r="AE746" s="65"/>
      <c r="AG746" s="93"/>
      <c r="AN746" s="65"/>
      <c r="AO746" s="65"/>
      <c r="AP746" s="65"/>
      <c r="AQ746" s="65"/>
      <c r="AR746" s="65"/>
      <c r="AS746" s="65"/>
      <c r="AT746" s="65"/>
      <c r="AU746" s="65"/>
    </row>
    <row r="747" spans="3:64">
      <c r="C747" s="8"/>
      <c r="D747" s="8"/>
      <c r="AA747" s="65"/>
      <c r="AB747" s="65"/>
      <c r="AC747" s="65"/>
      <c r="AD747" s="65"/>
      <c r="AE747" s="65"/>
      <c r="AG747" s="93"/>
      <c r="AN747" s="65"/>
      <c r="AO747" s="65"/>
      <c r="AP747" s="65"/>
      <c r="AQ747" s="65"/>
      <c r="AR747" s="65"/>
      <c r="AS747" s="65"/>
      <c r="AT747" s="65"/>
      <c r="AU747" s="65"/>
    </row>
    <row r="748" spans="3:64">
      <c r="C748" s="8"/>
      <c r="D748" s="8"/>
      <c r="AA748" s="65"/>
      <c r="AB748" s="65"/>
      <c r="AC748" s="65"/>
      <c r="AD748" s="65"/>
      <c r="AE748" s="65"/>
      <c r="AG748" s="93"/>
      <c r="AN748" s="65"/>
      <c r="AO748" s="65"/>
      <c r="AP748" s="65"/>
      <c r="AQ748" s="65"/>
      <c r="AR748" s="65"/>
      <c r="AS748" s="65"/>
      <c r="AT748" s="65"/>
      <c r="AU748" s="65"/>
    </row>
    <row r="749" spans="3:64">
      <c r="C749" s="8"/>
      <c r="D749" s="8"/>
      <c r="AA749" s="65"/>
      <c r="AB749" s="65"/>
      <c r="AC749" s="65"/>
      <c r="AD749" s="65"/>
      <c r="AE749" s="65"/>
      <c r="AG749" s="93"/>
      <c r="AN749" s="65"/>
      <c r="AO749" s="65"/>
      <c r="AP749" s="65"/>
      <c r="AQ749" s="65"/>
      <c r="AR749" s="65"/>
      <c r="AS749" s="65"/>
      <c r="AT749" s="65"/>
      <c r="AU749" s="65"/>
    </row>
    <row r="750" spans="3:64">
      <c r="C750" s="8"/>
      <c r="D750" s="8"/>
      <c r="AA750" s="65"/>
      <c r="AB750" s="65"/>
      <c r="AC750" s="65"/>
      <c r="AD750" s="65"/>
      <c r="AE750" s="65"/>
      <c r="AG750" s="93"/>
      <c r="AN750" s="65"/>
      <c r="AO750" s="65"/>
      <c r="AP750" s="65"/>
      <c r="AQ750" s="65"/>
      <c r="AR750" s="65"/>
      <c r="AS750" s="65"/>
      <c r="AT750" s="65"/>
      <c r="AU750" s="65"/>
    </row>
    <row r="751" spans="3:64">
      <c r="C751" s="8"/>
      <c r="D751" s="8"/>
      <c r="AA751" s="65"/>
      <c r="AB751" s="65"/>
      <c r="AC751" s="65"/>
      <c r="AD751" s="65"/>
      <c r="AE751" s="65"/>
      <c r="AG751" s="93"/>
      <c r="AN751" s="65"/>
      <c r="AO751" s="65"/>
      <c r="AP751" s="65"/>
      <c r="AQ751" s="65"/>
      <c r="AR751" s="65"/>
      <c r="AS751" s="65"/>
      <c r="AT751" s="65"/>
      <c r="AU751" s="65"/>
    </row>
    <row r="752" spans="3:64">
      <c r="C752" s="8"/>
      <c r="D752" s="8"/>
      <c r="AA752" s="65"/>
      <c r="AB752" s="65"/>
      <c r="AC752" s="65"/>
      <c r="AD752" s="65"/>
      <c r="AE752" s="65"/>
      <c r="AG752" s="93"/>
      <c r="AN752" s="65"/>
      <c r="AO752" s="65"/>
      <c r="AP752" s="65"/>
      <c r="AQ752" s="65"/>
      <c r="AR752" s="65"/>
      <c r="AS752" s="65"/>
      <c r="AT752" s="65"/>
      <c r="AU752" s="65"/>
    </row>
    <row r="753" spans="3:64">
      <c r="C753" s="8"/>
      <c r="D753" s="8"/>
      <c r="AA753" s="65"/>
      <c r="AB753" s="65"/>
      <c r="AC753" s="65"/>
      <c r="AD753" s="65"/>
      <c r="AE753" s="65"/>
      <c r="AG753" s="93"/>
      <c r="AN753" s="65"/>
      <c r="AO753" s="65"/>
      <c r="AP753" s="65"/>
      <c r="AQ753" s="65"/>
      <c r="AR753" s="65"/>
      <c r="AS753" s="65"/>
      <c r="AT753" s="65"/>
      <c r="AU753" s="65"/>
    </row>
    <row r="754" spans="3:64">
      <c r="C754" s="8"/>
      <c r="D754" s="8"/>
      <c r="AA754" s="65"/>
      <c r="AB754" s="65"/>
      <c r="AC754" s="65"/>
      <c r="AD754" s="65"/>
      <c r="AE754" s="65"/>
      <c r="AG754" s="93"/>
      <c r="AN754" s="65"/>
      <c r="AO754" s="65"/>
      <c r="AP754" s="65"/>
      <c r="AQ754" s="65"/>
      <c r="AR754" s="65"/>
      <c r="AS754" s="65"/>
      <c r="AT754" s="65"/>
      <c r="AU754" s="65"/>
    </row>
    <row r="755" spans="3:64">
      <c r="C755" s="8"/>
      <c r="D755" s="8"/>
      <c r="AA755" s="65"/>
      <c r="AB755" s="65"/>
      <c r="AC755" s="65"/>
      <c r="AD755" s="65"/>
      <c r="AE755" s="65"/>
      <c r="AG755" s="93"/>
      <c r="AN755" s="65"/>
      <c r="AO755" s="65"/>
      <c r="AP755" s="65"/>
      <c r="AQ755" s="65"/>
      <c r="AR755" s="65"/>
      <c r="AS755" s="65"/>
      <c r="AT755" s="65"/>
      <c r="AU755" s="65"/>
      <c r="AV755" s="65"/>
    </row>
    <row r="756" spans="3:64">
      <c r="C756" s="8"/>
      <c r="D756" s="8"/>
      <c r="AA756" s="65"/>
      <c r="AB756" s="65"/>
      <c r="AC756" s="65"/>
      <c r="AD756" s="65"/>
      <c r="AE756" s="65"/>
      <c r="AG756" s="93"/>
      <c r="AN756" s="65"/>
      <c r="AO756" s="65"/>
      <c r="AP756" s="65"/>
      <c r="AQ756" s="65"/>
      <c r="AR756" s="65"/>
      <c r="AS756" s="65"/>
      <c r="AT756" s="65"/>
      <c r="AU756" s="65"/>
    </row>
    <row r="757" spans="3:64">
      <c r="C757" s="8"/>
      <c r="D757" s="8"/>
      <c r="AA757" s="65"/>
      <c r="AB757" s="65"/>
      <c r="AC757" s="65"/>
      <c r="AD757" s="65"/>
      <c r="AE757" s="65"/>
      <c r="AG757" s="93"/>
      <c r="AN757" s="65"/>
      <c r="AO757" s="65"/>
      <c r="AP757" s="65"/>
      <c r="AQ757" s="65"/>
      <c r="AR757" s="65"/>
      <c r="AS757" s="65"/>
      <c r="AT757" s="65"/>
      <c r="AU757" s="65"/>
    </row>
    <row r="758" spans="3:64">
      <c r="C758" s="8"/>
      <c r="D758" s="8"/>
      <c r="AA758" s="65"/>
      <c r="AB758" s="65"/>
      <c r="AC758" s="65"/>
      <c r="AD758" s="65"/>
      <c r="AE758" s="65"/>
      <c r="AG758" s="93"/>
      <c r="AN758" s="65"/>
      <c r="AO758" s="65"/>
      <c r="AP758" s="65"/>
      <c r="AQ758" s="65"/>
      <c r="AR758" s="65"/>
      <c r="AS758" s="65"/>
      <c r="AT758" s="65"/>
      <c r="AU758" s="65"/>
    </row>
    <row r="759" spans="3:64">
      <c r="C759" s="8"/>
      <c r="D759" s="8"/>
      <c r="AA759" s="65"/>
      <c r="AB759" s="65"/>
      <c r="AC759" s="65"/>
      <c r="AD759" s="65"/>
      <c r="AE759" s="65"/>
      <c r="AG759" s="93"/>
      <c r="AN759" s="65"/>
      <c r="AO759" s="65"/>
      <c r="AP759" s="65"/>
      <c r="AQ759" s="65"/>
      <c r="AR759" s="65"/>
      <c r="AS759" s="65"/>
      <c r="AT759" s="65"/>
      <c r="AU759" s="65"/>
    </row>
    <row r="760" spans="3:64">
      <c r="C760" s="8"/>
      <c r="D760" s="8"/>
      <c r="AA760" s="65"/>
      <c r="AB760" s="65"/>
      <c r="AC760" s="65"/>
      <c r="AD760" s="65"/>
      <c r="AE760" s="65"/>
      <c r="AG760" s="93"/>
      <c r="AN760" s="65"/>
      <c r="AO760" s="65"/>
      <c r="AP760" s="65"/>
      <c r="AQ760" s="65"/>
      <c r="AR760" s="65"/>
      <c r="AS760" s="65"/>
      <c r="AT760" s="65"/>
      <c r="AU760" s="65"/>
    </row>
    <row r="761" spans="3:64">
      <c r="C761" s="8"/>
      <c r="D761" s="8"/>
      <c r="AA761" s="65"/>
      <c r="AB761" s="65"/>
      <c r="AC761" s="65"/>
      <c r="AD761" s="65"/>
      <c r="AE761" s="65"/>
      <c r="AG761" s="93"/>
      <c r="AN761" s="65"/>
      <c r="AO761" s="65"/>
      <c r="AP761" s="65"/>
      <c r="AQ761" s="65"/>
      <c r="AR761" s="65"/>
      <c r="AS761" s="65"/>
      <c r="AT761" s="65"/>
      <c r="AU761" s="65"/>
    </row>
    <row r="762" spans="3:64">
      <c r="C762" s="8"/>
      <c r="D762" s="8"/>
      <c r="AA762" s="65"/>
      <c r="AB762" s="65"/>
      <c r="AC762" s="65"/>
      <c r="AD762" s="65"/>
      <c r="AE762" s="65"/>
      <c r="AG762" s="93"/>
      <c r="AN762" s="65"/>
      <c r="AO762" s="65"/>
      <c r="AP762" s="65"/>
      <c r="AQ762" s="65"/>
      <c r="AR762" s="65"/>
      <c r="AS762" s="65"/>
      <c r="AT762" s="65"/>
      <c r="AU762" s="65"/>
    </row>
    <row r="763" spans="3:64">
      <c r="C763" s="8"/>
      <c r="D763" s="8"/>
      <c r="AA763" s="65"/>
      <c r="AB763" s="65"/>
      <c r="AC763" s="65"/>
      <c r="AD763" s="65"/>
      <c r="AE763" s="65"/>
      <c r="AG763" s="93"/>
      <c r="AN763" s="65"/>
      <c r="AO763" s="65"/>
      <c r="AP763" s="65"/>
      <c r="AQ763" s="65"/>
      <c r="AR763" s="65"/>
      <c r="AS763" s="65"/>
      <c r="AT763" s="65"/>
      <c r="AU763" s="65"/>
    </row>
    <row r="764" spans="3:64">
      <c r="C764" s="8"/>
      <c r="D764" s="8"/>
      <c r="AA764" s="65"/>
      <c r="AB764" s="65"/>
      <c r="AC764" s="65"/>
      <c r="AD764" s="65"/>
      <c r="AE764" s="65"/>
      <c r="AG764" s="93"/>
      <c r="AN764" s="65"/>
      <c r="AO764" s="65"/>
      <c r="AP764" s="65"/>
      <c r="AQ764" s="65"/>
      <c r="AR764" s="65"/>
      <c r="AS764" s="65"/>
      <c r="AT764" s="65"/>
      <c r="AU764" s="65"/>
    </row>
    <row r="765" spans="3:64">
      <c r="C765" s="8"/>
      <c r="D765" s="8"/>
      <c r="AA765" s="65"/>
      <c r="AB765" s="65"/>
      <c r="AC765" s="65"/>
      <c r="AD765" s="65"/>
      <c r="AE765" s="65"/>
      <c r="AG765" s="93"/>
      <c r="AN765" s="65"/>
      <c r="AO765" s="65"/>
      <c r="AP765" s="65"/>
      <c r="AQ765" s="65"/>
      <c r="AR765" s="65"/>
      <c r="AS765" s="65"/>
      <c r="AT765" s="65"/>
      <c r="AU765" s="65"/>
      <c r="AV765" s="65"/>
      <c r="AX765" s="65"/>
      <c r="AY765" s="65"/>
      <c r="AZ765" s="65"/>
      <c r="BA765" s="65"/>
      <c r="BB765" s="65"/>
      <c r="BC765" s="65"/>
      <c r="BD765" s="65"/>
      <c r="BE765" s="65"/>
      <c r="BF765" s="65"/>
      <c r="BG765" s="65"/>
      <c r="BH765" s="65"/>
      <c r="BI765" s="65"/>
      <c r="BJ765" s="65"/>
      <c r="BK765" s="65"/>
      <c r="BL765" s="65"/>
    </row>
    <row r="766" spans="3:64">
      <c r="C766" s="8"/>
      <c r="D766" s="8"/>
      <c r="AA766" s="65"/>
      <c r="AB766" s="65"/>
      <c r="AC766" s="65"/>
      <c r="AD766" s="65"/>
      <c r="AE766" s="65"/>
      <c r="AG766" s="93"/>
      <c r="AN766" s="65"/>
      <c r="AO766" s="65"/>
      <c r="AP766" s="65"/>
      <c r="AQ766" s="65"/>
      <c r="AR766" s="65"/>
      <c r="AS766" s="65"/>
      <c r="AT766" s="65"/>
      <c r="AU766" s="65"/>
    </row>
    <row r="767" spans="3:64">
      <c r="C767" s="8"/>
      <c r="D767" s="8"/>
      <c r="AA767" s="65"/>
      <c r="AB767" s="65"/>
      <c r="AC767" s="65"/>
      <c r="AD767" s="65"/>
      <c r="AE767" s="65"/>
      <c r="AG767" s="93"/>
      <c r="AN767" s="65"/>
      <c r="AO767" s="65"/>
      <c r="AP767" s="65"/>
      <c r="AQ767" s="65"/>
      <c r="AR767" s="65"/>
      <c r="AS767" s="65"/>
      <c r="AT767" s="65"/>
      <c r="AU767" s="65"/>
    </row>
    <row r="768" spans="3:64">
      <c r="C768" s="8"/>
      <c r="D768" s="8"/>
      <c r="AA768" s="65"/>
      <c r="AB768" s="65"/>
      <c r="AC768" s="65"/>
      <c r="AD768" s="65"/>
      <c r="AE768" s="65"/>
      <c r="AG768" s="93"/>
      <c r="AN768" s="65"/>
      <c r="AO768" s="65"/>
      <c r="AP768" s="65"/>
      <c r="AQ768" s="65"/>
      <c r="AR768" s="65"/>
      <c r="AS768" s="65"/>
      <c r="AT768" s="65"/>
      <c r="AU768" s="65"/>
    </row>
    <row r="769" spans="3:64">
      <c r="C769" s="8"/>
      <c r="D769" s="8"/>
      <c r="AA769" s="65"/>
      <c r="AB769" s="65"/>
      <c r="AC769" s="65"/>
      <c r="AD769" s="65"/>
      <c r="AE769" s="65"/>
      <c r="AG769" s="93"/>
      <c r="AN769" s="65"/>
      <c r="AO769" s="65"/>
      <c r="AP769" s="65"/>
      <c r="AQ769" s="65"/>
      <c r="AR769" s="65"/>
      <c r="AS769" s="65"/>
      <c r="AT769" s="65"/>
      <c r="AU769" s="65"/>
    </row>
    <row r="770" spans="3:64">
      <c r="C770" s="8"/>
      <c r="D770" s="8"/>
      <c r="AA770" s="65"/>
      <c r="AB770" s="65"/>
      <c r="AC770" s="65"/>
      <c r="AD770" s="65"/>
      <c r="AE770" s="65"/>
      <c r="AG770" s="93"/>
      <c r="AN770" s="65"/>
      <c r="AO770" s="65"/>
      <c r="AP770" s="65"/>
      <c r="AQ770" s="65"/>
      <c r="AR770" s="65"/>
      <c r="AS770" s="65"/>
      <c r="AT770" s="65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/>
      <c r="BI770" s="65"/>
      <c r="BJ770" s="65"/>
      <c r="BK770" s="65"/>
      <c r="BL770" s="65"/>
    </row>
    <row r="771" spans="3:64">
      <c r="C771" s="8"/>
      <c r="D771" s="8"/>
      <c r="AA771" s="65"/>
      <c r="AB771" s="65"/>
      <c r="AC771" s="65"/>
      <c r="AD771" s="65"/>
      <c r="AE771" s="65"/>
      <c r="AG771" s="93"/>
      <c r="AN771" s="65"/>
      <c r="AO771" s="65"/>
      <c r="AP771" s="65"/>
      <c r="AQ771" s="65"/>
      <c r="AR771" s="65"/>
      <c r="AS771" s="65"/>
      <c r="AT771" s="65"/>
      <c r="AU771" s="65"/>
    </row>
    <row r="772" spans="3:64">
      <c r="C772" s="8"/>
      <c r="D772" s="8"/>
      <c r="AA772" s="65"/>
      <c r="AB772" s="65"/>
      <c r="AC772" s="65"/>
      <c r="AD772" s="65"/>
      <c r="AE772" s="65"/>
      <c r="AG772" s="93"/>
      <c r="AN772" s="65"/>
      <c r="AO772" s="65"/>
      <c r="AP772" s="65"/>
      <c r="AQ772" s="65"/>
      <c r="AR772" s="65"/>
      <c r="AS772" s="65"/>
      <c r="AT772" s="65"/>
      <c r="AU772" s="65"/>
    </row>
    <row r="773" spans="3:64">
      <c r="C773" s="8"/>
      <c r="D773" s="8"/>
      <c r="AA773" s="65"/>
      <c r="AB773" s="65"/>
      <c r="AC773" s="65"/>
      <c r="AD773" s="65"/>
      <c r="AE773" s="65"/>
      <c r="AG773" s="93"/>
      <c r="AN773" s="65"/>
      <c r="AO773" s="65"/>
      <c r="AP773" s="65"/>
      <c r="AQ773" s="65"/>
      <c r="AR773" s="65"/>
      <c r="AS773" s="65"/>
      <c r="AT773" s="65"/>
      <c r="AU773" s="65"/>
    </row>
    <row r="774" spans="3:64">
      <c r="C774" s="8"/>
      <c r="D774" s="8"/>
      <c r="AA774" s="65"/>
      <c r="AB774" s="65"/>
      <c r="AC774" s="65"/>
      <c r="AD774" s="65"/>
      <c r="AE774" s="65"/>
      <c r="AG774" s="93"/>
      <c r="AN774" s="65"/>
      <c r="AO774" s="65"/>
      <c r="AP774" s="65"/>
      <c r="AQ774" s="65"/>
      <c r="AR774" s="65"/>
      <c r="AS774" s="65"/>
      <c r="AT774" s="65"/>
      <c r="AU774" s="65"/>
    </row>
    <row r="775" spans="3:64">
      <c r="C775" s="8"/>
      <c r="D775" s="8"/>
      <c r="AA775" s="65"/>
      <c r="AB775" s="65"/>
      <c r="AC775" s="65"/>
      <c r="AD775" s="65"/>
      <c r="AE775" s="65"/>
      <c r="AG775" s="93"/>
      <c r="AN775" s="65"/>
      <c r="AO775" s="65"/>
      <c r="AP775" s="65"/>
      <c r="AQ775" s="65"/>
      <c r="AR775" s="65"/>
      <c r="AS775" s="65"/>
      <c r="AT775" s="65"/>
      <c r="AU775" s="65"/>
    </row>
    <row r="776" spans="3:64">
      <c r="C776" s="8"/>
      <c r="D776" s="8"/>
      <c r="AA776" s="65"/>
      <c r="AB776" s="65"/>
      <c r="AC776" s="65"/>
      <c r="AD776" s="65"/>
      <c r="AE776" s="65"/>
      <c r="AG776" s="93"/>
      <c r="AN776" s="65"/>
      <c r="AO776" s="65"/>
      <c r="AP776" s="65"/>
      <c r="AQ776" s="65"/>
      <c r="AR776" s="65"/>
      <c r="AS776" s="65"/>
      <c r="AT776" s="65"/>
      <c r="AU776" s="65"/>
    </row>
    <row r="777" spans="3:64">
      <c r="C777" s="8"/>
      <c r="D777" s="8"/>
      <c r="AA777" s="65"/>
      <c r="AB777" s="65"/>
      <c r="AC777" s="65"/>
      <c r="AD777" s="65"/>
      <c r="AE777" s="65"/>
      <c r="AG777" s="93"/>
      <c r="AN777" s="65"/>
      <c r="AO777" s="65"/>
      <c r="AP777" s="65"/>
      <c r="AQ777" s="65"/>
      <c r="AR777" s="65"/>
      <c r="AS777" s="65"/>
      <c r="AT777" s="65"/>
      <c r="AU777" s="65"/>
    </row>
    <row r="778" spans="3:64">
      <c r="C778" s="8"/>
      <c r="D778" s="8"/>
      <c r="AA778" s="65"/>
      <c r="AB778" s="65"/>
      <c r="AC778" s="65"/>
      <c r="AD778" s="65"/>
      <c r="AE778" s="65"/>
      <c r="AG778" s="93"/>
      <c r="AN778" s="65"/>
      <c r="AO778" s="65"/>
      <c r="AP778" s="65"/>
      <c r="AQ778" s="65"/>
      <c r="AR778" s="65"/>
      <c r="AS778" s="65"/>
      <c r="AT778" s="65"/>
      <c r="AU778" s="65"/>
    </row>
    <row r="779" spans="3:64">
      <c r="C779" s="8"/>
      <c r="D779" s="8"/>
      <c r="AA779" s="65"/>
      <c r="AB779" s="65"/>
      <c r="AC779" s="65"/>
      <c r="AD779" s="65"/>
      <c r="AE779" s="65"/>
      <c r="AG779" s="93"/>
      <c r="AN779" s="65"/>
      <c r="AO779" s="65"/>
      <c r="AP779" s="65"/>
      <c r="AQ779" s="65"/>
      <c r="AR779" s="65"/>
      <c r="AS779" s="65"/>
      <c r="AT779" s="65"/>
      <c r="AU779" s="65"/>
      <c r="AV779" s="65"/>
    </row>
    <row r="780" spans="3:64">
      <c r="C780" s="8"/>
      <c r="D780" s="8"/>
      <c r="AA780" s="65"/>
      <c r="AB780" s="65"/>
      <c r="AC780" s="65"/>
      <c r="AD780" s="65"/>
      <c r="AE780" s="65"/>
      <c r="AG780" s="93"/>
      <c r="AN780" s="65"/>
      <c r="AO780" s="65"/>
      <c r="AP780" s="65"/>
      <c r="AQ780" s="65"/>
      <c r="AR780" s="65"/>
      <c r="AS780" s="65"/>
      <c r="AT780" s="65"/>
      <c r="AU780" s="65"/>
    </row>
    <row r="781" spans="3:64">
      <c r="C781" s="8"/>
      <c r="D781" s="8"/>
      <c r="AA781" s="65"/>
      <c r="AB781" s="65"/>
      <c r="AC781" s="65"/>
      <c r="AD781" s="65"/>
      <c r="AE781" s="65"/>
      <c r="AG781" s="93"/>
      <c r="AN781" s="65"/>
      <c r="AO781" s="65"/>
      <c r="AP781" s="65"/>
      <c r="AQ781" s="65"/>
      <c r="AR781" s="65"/>
      <c r="AS781" s="65"/>
      <c r="AT781" s="65"/>
      <c r="AU781" s="65"/>
    </row>
    <row r="782" spans="3:64">
      <c r="C782" s="8"/>
      <c r="D782" s="8"/>
      <c r="AA782" s="65"/>
      <c r="AB782" s="65"/>
      <c r="AC782" s="65"/>
      <c r="AD782" s="65"/>
      <c r="AE782" s="65"/>
      <c r="AG782" s="93"/>
      <c r="AN782" s="65"/>
      <c r="AO782" s="65"/>
      <c r="AP782" s="65"/>
      <c r="AQ782" s="65"/>
      <c r="AR782" s="65"/>
      <c r="AS782" s="65"/>
      <c r="AT782" s="65"/>
      <c r="AU782" s="65"/>
    </row>
    <row r="783" spans="3:64">
      <c r="C783" s="8"/>
      <c r="D783" s="8"/>
      <c r="AA783" s="65"/>
      <c r="AB783" s="65"/>
      <c r="AC783" s="65"/>
      <c r="AD783" s="65"/>
      <c r="AE783" s="65"/>
      <c r="AG783" s="93"/>
      <c r="AN783" s="65"/>
      <c r="AO783" s="65"/>
      <c r="AP783" s="65"/>
      <c r="AQ783" s="65"/>
      <c r="AR783" s="65"/>
      <c r="AS783" s="65"/>
      <c r="AT783" s="65"/>
      <c r="AU783" s="65"/>
    </row>
    <row r="784" spans="3:64">
      <c r="C784" s="8"/>
      <c r="D784" s="8"/>
      <c r="AA784" s="65"/>
      <c r="AB784" s="65"/>
      <c r="AC784" s="65"/>
      <c r="AD784" s="65"/>
      <c r="AE784" s="65"/>
      <c r="AG784" s="93"/>
      <c r="AN784" s="65"/>
      <c r="AO784" s="65"/>
      <c r="AP784" s="65"/>
      <c r="AQ784" s="65"/>
      <c r="AR784" s="65"/>
      <c r="AS784" s="65"/>
      <c r="AT784" s="65"/>
      <c r="AU784" s="65"/>
    </row>
    <row r="785" spans="3:47">
      <c r="C785" s="8"/>
      <c r="D785" s="8"/>
      <c r="AA785" s="65"/>
      <c r="AB785" s="65"/>
      <c r="AC785" s="65"/>
      <c r="AD785" s="65"/>
      <c r="AE785" s="65"/>
      <c r="AG785" s="93"/>
      <c r="AN785" s="65"/>
      <c r="AO785" s="65"/>
      <c r="AP785" s="65"/>
      <c r="AQ785" s="65"/>
      <c r="AR785" s="65"/>
      <c r="AS785" s="65"/>
      <c r="AT785" s="65"/>
      <c r="AU785" s="65"/>
    </row>
    <row r="786" spans="3:47">
      <c r="C786" s="8"/>
      <c r="D786" s="8"/>
      <c r="AA786" s="65"/>
      <c r="AB786" s="65"/>
      <c r="AC786" s="65"/>
      <c r="AD786" s="65"/>
      <c r="AE786" s="65"/>
      <c r="AG786" s="93"/>
      <c r="AN786" s="65"/>
      <c r="AO786" s="65"/>
      <c r="AP786" s="65"/>
      <c r="AQ786" s="65"/>
      <c r="AR786" s="65"/>
      <c r="AS786" s="65"/>
      <c r="AT786" s="65"/>
      <c r="AU786" s="65"/>
    </row>
    <row r="787" spans="3:47">
      <c r="C787" s="8"/>
      <c r="D787" s="8"/>
      <c r="AA787" s="65"/>
      <c r="AB787" s="65"/>
      <c r="AC787" s="65"/>
      <c r="AD787" s="65"/>
      <c r="AE787" s="65"/>
      <c r="AG787" s="93"/>
      <c r="AN787" s="65"/>
      <c r="AO787" s="65"/>
      <c r="AP787" s="65"/>
      <c r="AQ787" s="65"/>
      <c r="AR787" s="65"/>
      <c r="AS787" s="65"/>
      <c r="AT787" s="65"/>
      <c r="AU787" s="65"/>
    </row>
    <row r="788" spans="3:47">
      <c r="C788" s="8"/>
      <c r="D788" s="8"/>
      <c r="AA788" s="65"/>
      <c r="AB788" s="65"/>
      <c r="AC788" s="65"/>
      <c r="AD788" s="65"/>
      <c r="AE788" s="65"/>
      <c r="AG788" s="93"/>
      <c r="AN788" s="65"/>
      <c r="AO788" s="65"/>
      <c r="AP788" s="65"/>
      <c r="AQ788" s="65"/>
      <c r="AR788" s="65"/>
      <c r="AS788" s="65"/>
      <c r="AT788" s="65"/>
      <c r="AU788" s="65"/>
    </row>
    <row r="789" spans="3:47">
      <c r="C789" s="8"/>
      <c r="D789" s="8"/>
      <c r="AA789" s="65"/>
      <c r="AB789" s="65"/>
      <c r="AC789" s="65"/>
      <c r="AD789" s="65"/>
      <c r="AE789" s="65"/>
      <c r="AG789" s="93"/>
      <c r="AN789" s="65"/>
      <c r="AO789" s="65"/>
      <c r="AP789" s="65"/>
      <c r="AQ789" s="65"/>
      <c r="AR789" s="65"/>
      <c r="AS789" s="65"/>
      <c r="AT789" s="65"/>
      <c r="AU789" s="65"/>
    </row>
    <row r="790" spans="3:47">
      <c r="C790" s="8"/>
      <c r="D790" s="8"/>
      <c r="AA790" s="65"/>
      <c r="AB790" s="65"/>
      <c r="AC790" s="65"/>
      <c r="AD790" s="65"/>
      <c r="AE790" s="65"/>
      <c r="AG790" s="93"/>
      <c r="AN790" s="65"/>
      <c r="AO790" s="65"/>
      <c r="AP790" s="65"/>
      <c r="AQ790" s="65"/>
      <c r="AR790" s="65"/>
      <c r="AS790" s="65"/>
      <c r="AT790" s="65"/>
      <c r="AU790" s="65"/>
    </row>
    <row r="791" spans="3:47">
      <c r="C791" s="8"/>
      <c r="D791" s="8"/>
      <c r="AA791" s="65"/>
      <c r="AB791" s="65"/>
      <c r="AC791" s="65"/>
      <c r="AD791" s="65"/>
      <c r="AE791" s="65"/>
      <c r="AG791" s="93"/>
      <c r="AN791" s="65"/>
      <c r="AO791" s="65"/>
      <c r="AP791" s="65"/>
      <c r="AQ791" s="65"/>
      <c r="AR791" s="65"/>
      <c r="AS791" s="65"/>
      <c r="AT791" s="65"/>
      <c r="AU791" s="65"/>
    </row>
    <row r="792" spans="3:47">
      <c r="C792" s="8"/>
      <c r="D792" s="8"/>
      <c r="AA792" s="65"/>
      <c r="AB792" s="65"/>
      <c r="AC792" s="65"/>
      <c r="AD792" s="65"/>
      <c r="AE792" s="65"/>
      <c r="AG792" s="93"/>
      <c r="AN792" s="65"/>
      <c r="AO792" s="65"/>
      <c r="AP792" s="65"/>
      <c r="AQ792" s="65"/>
      <c r="AR792" s="65"/>
      <c r="AS792" s="65"/>
      <c r="AT792" s="65"/>
      <c r="AU792" s="65"/>
    </row>
    <row r="793" spans="3:47">
      <c r="C793" s="8"/>
      <c r="D793" s="8"/>
      <c r="AA793" s="65"/>
      <c r="AB793" s="65"/>
      <c r="AC793" s="65"/>
      <c r="AD793" s="65"/>
      <c r="AE793" s="65"/>
      <c r="AG793" s="93"/>
      <c r="AN793" s="65"/>
      <c r="AO793" s="65"/>
      <c r="AP793" s="65"/>
      <c r="AQ793" s="65"/>
      <c r="AR793" s="65"/>
      <c r="AS793" s="65"/>
      <c r="AT793" s="65"/>
      <c r="AU793" s="65"/>
    </row>
    <row r="794" spans="3:47">
      <c r="C794" s="8"/>
      <c r="D794" s="8"/>
      <c r="AA794" s="65"/>
      <c r="AB794" s="65"/>
      <c r="AC794" s="65"/>
      <c r="AD794" s="65"/>
      <c r="AE794" s="65"/>
      <c r="AG794" s="93"/>
      <c r="AN794" s="65"/>
      <c r="AO794" s="65"/>
      <c r="AP794" s="65"/>
      <c r="AQ794" s="65"/>
      <c r="AR794" s="65"/>
      <c r="AS794" s="65"/>
      <c r="AT794" s="65"/>
      <c r="AU794" s="65"/>
    </row>
    <row r="795" spans="3:47">
      <c r="C795" s="8"/>
      <c r="D795" s="8"/>
      <c r="AA795" s="65"/>
      <c r="AB795" s="65"/>
      <c r="AC795" s="65"/>
      <c r="AD795" s="65"/>
      <c r="AE795" s="65"/>
      <c r="AG795" s="93"/>
      <c r="AN795" s="65"/>
      <c r="AO795" s="65"/>
      <c r="AP795" s="65"/>
      <c r="AQ795" s="65"/>
      <c r="AR795" s="65"/>
      <c r="AS795" s="65"/>
      <c r="AT795" s="65"/>
      <c r="AU795" s="65"/>
    </row>
    <row r="796" spans="3:47">
      <c r="C796" s="8"/>
      <c r="D796" s="8"/>
      <c r="AA796" s="65"/>
      <c r="AB796" s="65"/>
      <c r="AC796" s="65"/>
      <c r="AD796" s="65"/>
      <c r="AE796" s="65"/>
      <c r="AG796" s="93"/>
      <c r="AN796" s="65"/>
      <c r="AO796" s="65"/>
      <c r="AP796" s="65"/>
      <c r="AQ796" s="65"/>
      <c r="AR796" s="65"/>
      <c r="AS796" s="65"/>
      <c r="AT796" s="65"/>
      <c r="AU796" s="65"/>
    </row>
    <row r="797" spans="3:47">
      <c r="C797" s="8"/>
      <c r="D797" s="8"/>
      <c r="AA797" s="65"/>
      <c r="AB797" s="65"/>
      <c r="AC797" s="65"/>
      <c r="AD797" s="65"/>
      <c r="AE797" s="65"/>
      <c r="AG797" s="93"/>
      <c r="AN797" s="65"/>
      <c r="AO797" s="65"/>
      <c r="AP797" s="65"/>
      <c r="AQ797" s="65"/>
      <c r="AR797" s="65"/>
      <c r="AS797" s="65"/>
      <c r="AT797" s="65"/>
      <c r="AU797" s="65"/>
    </row>
    <row r="798" spans="3:47">
      <c r="C798" s="8"/>
      <c r="D798" s="8"/>
      <c r="AA798" s="65"/>
      <c r="AB798" s="65"/>
      <c r="AC798" s="65"/>
      <c r="AD798" s="65"/>
      <c r="AE798" s="65"/>
      <c r="AG798" s="93"/>
      <c r="AN798" s="65"/>
      <c r="AO798" s="65"/>
      <c r="AP798" s="65"/>
      <c r="AQ798" s="65"/>
      <c r="AR798" s="65"/>
      <c r="AS798" s="65"/>
      <c r="AT798" s="65"/>
      <c r="AU798" s="65"/>
    </row>
    <row r="799" spans="3:47">
      <c r="C799" s="8"/>
      <c r="D799" s="8"/>
      <c r="AA799" s="65"/>
      <c r="AB799" s="65"/>
      <c r="AC799" s="65"/>
      <c r="AD799" s="65"/>
      <c r="AE799" s="65"/>
      <c r="AG799" s="93"/>
      <c r="AN799" s="65"/>
      <c r="AO799" s="65"/>
      <c r="AP799" s="65"/>
      <c r="AQ799" s="65"/>
      <c r="AR799" s="65"/>
      <c r="AS799" s="65"/>
      <c r="AT799" s="65"/>
      <c r="AU799" s="65"/>
    </row>
    <row r="800" spans="3:47">
      <c r="C800" s="8"/>
      <c r="D800" s="8"/>
      <c r="AA800" s="65"/>
      <c r="AB800" s="65"/>
      <c r="AC800" s="65"/>
      <c r="AD800" s="65"/>
      <c r="AE800" s="65"/>
      <c r="AG800" s="93"/>
      <c r="AN800" s="65"/>
      <c r="AO800" s="65"/>
      <c r="AP800" s="65"/>
      <c r="AQ800" s="65"/>
      <c r="AR800" s="65"/>
      <c r="AS800" s="65"/>
      <c r="AT800" s="65"/>
      <c r="AU800" s="65"/>
    </row>
    <row r="801" spans="3:47">
      <c r="C801" s="8"/>
      <c r="D801" s="8"/>
      <c r="AA801" s="65"/>
      <c r="AB801" s="65"/>
      <c r="AC801" s="65"/>
      <c r="AD801" s="65"/>
      <c r="AE801" s="65"/>
      <c r="AG801" s="93"/>
      <c r="AN801" s="65"/>
      <c r="AO801" s="65"/>
      <c r="AP801" s="65"/>
      <c r="AQ801" s="65"/>
      <c r="AR801" s="65"/>
      <c r="AS801" s="65"/>
      <c r="AT801" s="65"/>
      <c r="AU801" s="65"/>
    </row>
    <row r="802" spans="3:47">
      <c r="C802" s="8"/>
      <c r="D802" s="8"/>
      <c r="AA802" s="65"/>
      <c r="AB802" s="65"/>
      <c r="AC802" s="65"/>
      <c r="AD802" s="65"/>
      <c r="AE802" s="65"/>
      <c r="AG802" s="93"/>
      <c r="AN802" s="65"/>
      <c r="AO802" s="65"/>
      <c r="AP802" s="65"/>
      <c r="AQ802" s="65"/>
      <c r="AR802" s="65"/>
      <c r="AS802" s="65"/>
      <c r="AT802" s="65"/>
      <c r="AU802" s="65"/>
    </row>
    <row r="803" spans="3:47">
      <c r="C803" s="8"/>
      <c r="D803" s="8"/>
      <c r="AA803" s="65"/>
      <c r="AB803" s="65"/>
      <c r="AC803" s="65"/>
      <c r="AD803" s="65"/>
      <c r="AE803" s="65"/>
      <c r="AG803" s="93"/>
      <c r="AN803" s="65"/>
      <c r="AO803" s="65"/>
      <c r="AP803" s="65"/>
      <c r="AQ803" s="65"/>
      <c r="AR803" s="65"/>
      <c r="AS803" s="65"/>
      <c r="AT803" s="65"/>
      <c r="AU803" s="65"/>
    </row>
    <row r="804" spans="3:47">
      <c r="C804" s="8"/>
      <c r="D804" s="8"/>
      <c r="AA804" s="65"/>
      <c r="AB804" s="65"/>
      <c r="AC804" s="65"/>
      <c r="AD804" s="65"/>
      <c r="AE804" s="65"/>
      <c r="AG804" s="93"/>
      <c r="AN804" s="65"/>
      <c r="AO804" s="65"/>
      <c r="AP804" s="65"/>
      <c r="AQ804" s="65"/>
      <c r="AR804" s="65"/>
      <c r="AS804" s="65"/>
      <c r="AT804" s="65"/>
      <c r="AU804" s="65"/>
    </row>
    <row r="805" spans="3:47">
      <c r="C805" s="8"/>
      <c r="D805" s="8"/>
      <c r="AA805" s="65"/>
      <c r="AB805" s="65"/>
      <c r="AC805" s="65"/>
      <c r="AD805" s="65"/>
      <c r="AE805" s="65"/>
      <c r="AG805" s="93"/>
      <c r="AN805" s="65"/>
      <c r="AO805" s="65"/>
      <c r="AP805" s="65"/>
      <c r="AQ805" s="65"/>
      <c r="AR805" s="65"/>
      <c r="AS805" s="65"/>
      <c r="AT805" s="65"/>
      <c r="AU805" s="65"/>
    </row>
    <row r="806" spans="3:47">
      <c r="C806" s="8"/>
      <c r="D806" s="8"/>
      <c r="AA806" s="65"/>
      <c r="AB806" s="65"/>
      <c r="AC806" s="65"/>
      <c r="AD806" s="65"/>
      <c r="AE806" s="65"/>
      <c r="AG806" s="93"/>
      <c r="AN806" s="65"/>
      <c r="AO806" s="65"/>
      <c r="AP806" s="65"/>
      <c r="AQ806" s="65"/>
      <c r="AR806" s="65"/>
      <c r="AS806" s="65"/>
      <c r="AT806" s="65"/>
      <c r="AU806" s="65"/>
    </row>
    <row r="807" spans="3:47">
      <c r="C807" s="8"/>
      <c r="D807" s="8"/>
      <c r="AA807" s="65"/>
      <c r="AB807" s="65"/>
      <c r="AC807" s="65"/>
      <c r="AD807" s="65"/>
      <c r="AE807" s="65"/>
      <c r="AG807" s="93"/>
      <c r="AN807" s="65"/>
      <c r="AO807" s="65"/>
      <c r="AP807" s="65"/>
      <c r="AQ807" s="65"/>
      <c r="AR807" s="65"/>
      <c r="AS807" s="65"/>
      <c r="AT807" s="65"/>
      <c r="AU807" s="65"/>
    </row>
    <row r="808" spans="3:47">
      <c r="C808" s="8"/>
      <c r="D808" s="8"/>
      <c r="AA808" s="65"/>
      <c r="AB808" s="65"/>
      <c r="AC808" s="65"/>
      <c r="AD808" s="65"/>
      <c r="AE808" s="65"/>
      <c r="AG808" s="93"/>
      <c r="AN808" s="65"/>
      <c r="AO808" s="65"/>
      <c r="AP808" s="65"/>
      <c r="AQ808" s="65"/>
      <c r="AR808" s="65"/>
      <c r="AS808" s="65"/>
      <c r="AT808" s="65"/>
      <c r="AU808" s="65"/>
    </row>
    <row r="809" spans="3:47">
      <c r="C809" s="8"/>
      <c r="D809" s="8"/>
      <c r="AA809" s="65"/>
      <c r="AB809" s="65"/>
      <c r="AC809" s="65"/>
      <c r="AD809" s="65"/>
      <c r="AE809" s="65"/>
      <c r="AG809" s="93"/>
      <c r="AN809" s="65"/>
      <c r="AO809" s="65"/>
      <c r="AP809" s="65"/>
      <c r="AQ809" s="65"/>
      <c r="AR809" s="65"/>
      <c r="AS809" s="65"/>
      <c r="AT809" s="65"/>
      <c r="AU809" s="65"/>
    </row>
    <row r="810" spans="3:47">
      <c r="C810" s="8"/>
      <c r="D810" s="8"/>
      <c r="AA810" s="65"/>
      <c r="AB810" s="65"/>
      <c r="AC810" s="65"/>
      <c r="AD810" s="65"/>
      <c r="AE810" s="65"/>
      <c r="AG810" s="93"/>
      <c r="AN810" s="65"/>
      <c r="AO810" s="65"/>
      <c r="AP810" s="65"/>
      <c r="AQ810" s="65"/>
      <c r="AR810" s="65"/>
      <c r="AS810" s="65"/>
      <c r="AT810" s="65"/>
      <c r="AU810" s="65"/>
    </row>
    <row r="811" spans="3:47">
      <c r="C811" s="8"/>
      <c r="D811" s="8"/>
      <c r="AA811" s="65"/>
      <c r="AB811" s="65"/>
      <c r="AC811" s="65"/>
      <c r="AD811" s="65"/>
      <c r="AE811" s="65"/>
      <c r="AG811" s="93"/>
      <c r="AN811" s="65"/>
      <c r="AO811" s="65"/>
      <c r="AP811" s="65"/>
      <c r="AQ811" s="65"/>
      <c r="AR811" s="65"/>
      <c r="AS811" s="65"/>
      <c r="AT811" s="65"/>
      <c r="AU811" s="65"/>
    </row>
    <row r="812" spans="3:47">
      <c r="C812" s="8"/>
      <c r="D812" s="8"/>
      <c r="AA812" s="65"/>
      <c r="AB812" s="65"/>
      <c r="AC812" s="65"/>
      <c r="AD812" s="65"/>
      <c r="AE812" s="65"/>
      <c r="AG812" s="93"/>
      <c r="AN812" s="65"/>
      <c r="AO812" s="65"/>
      <c r="AP812" s="65"/>
      <c r="AQ812" s="65"/>
      <c r="AR812" s="65"/>
      <c r="AS812" s="65"/>
      <c r="AT812" s="65"/>
      <c r="AU812" s="65"/>
    </row>
    <row r="813" spans="3:47">
      <c r="C813" s="8"/>
      <c r="D813" s="8"/>
      <c r="AA813" s="65"/>
      <c r="AB813" s="65"/>
      <c r="AC813" s="65"/>
      <c r="AD813" s="65"/>
      <c r="AE813" s="65"/>
      <c r="AG813" s="93"/>
      <c r="AN813" s="65"/>
      <c r="AO813" s="65"/>
      <c r="AP813" s="65"/>
      <c r="AQ813" s="65"/>
      <c r="AR813" s="65"/>
      <c r="AS813" s="65"/>
      <c r="AT813" s="65"/>
      <c r="AU813" s="65"/>
    </row>
    <row r="814" spans="3:47">
      <c r="C814" s="8"/>
      <c r="D814" s="8"/>
      <c r="AA814" s="65"/>
      <c r="AB814" s="65"/>
      <c r="AC814" s="65"/>
      <c r="AD814" s="65"/>
      <c r="AE814" s="65"/>
      <c r="AG814" s="93"/>
      <c r="AN814" s="65"/>
      <c r="AO814" s="65"/>
      <c r="AP814" s="65"/>
      <c r="AQ814" s="65"/>
      <c r="AR814" s="65"/>
      <c r="AS814" s="65"/>
      <c r="AT814" s="65"/>
      <c r="AU814" s="65"/>
    </row>
    <row r="815" spans="3:47">
      <c r="C815" s="8"/>
      <c r="D815" s="8"/>
      <c r="AA815" s="65"/>
      <c r="AB815" s="65"/>
      <c r="AC815" s="65"/>
      <c r="AD815" s="65"/>
      <c r="AE815" s="65"/>
      <c r="AG815" s="93"/>
      <c r="AN815" s="65"/>
      <c r="AO815" s="65"/>
      <c r="AP815" s="65"/>
      <c r="AQ815" s="65"/>
      <c r="AR815" s="65"/>
      <c r="AS815" s="65"/>
      <c r="AT815" s="65"/>
      <c r="AU815" s="65"/>
    </row>
    <row r="816" spans="3:47">
      <c r="C816" s="8"/>
      <c r="D816" s="8"/>
      <c r="AA816" s="65"/>
      <c r="AB816" s="65"/>
      <c r="AC816" s="65"/>
      <c r="AD816" s="65"/>
      <c r="AE816" s="65"/>
      <c r="AG816" s="93"/>
      <c r="AN816" s="65"/>
      <c r="AO816" s="65"/>
      <c r="AP816" s="65"/>
      <c r="AQ816" s="65"/>
      <c r="AR816" s="65"/>
      <c r="AS816" s="65"/>
      <c r="AT816" s="65"/>
      <c r="AU816" s="65"/>
    </row>
    <row r="817" spans="3:64">
      <c r="C817" s="8"/>
      <c r="D817" s="8"/>
      <c r="AA817" s="65"/>
      <c r="AB817" s="65"/>
      <c r="AC817" s="65"/>
      <c r="AD817" s="65"/>
      <c r="AE817" s="65"/>
      <c r="AG817" s="93"/>
      <c r="AN817" s="65"/>
      <c r="AO817" s="65"/>
      <c r="AP817" s="65"/>
      <c r="AQ817" s="65"/>
      <c r="AR817" s="65"/>
      <c r="AS817" s="65"/>
      <c r="AT817" s="65"/>
      <c r="AU817" s="65"/>
      <c r="AV817" s="65"/>
      <c r="AW817" s="65"/>
      <c r="AX817" s="65"/>
      <c r="AY817" s="65"/>
      <c r="AZ817" s="65"/>
      <c r="BA817" s="65"/>
      <c r="BB817" s="65"/>
      <c r="BC817" s="65"/>
      <c r="BD817" s="65"/>
      <c r="BE817" s="65"/>
      <c r="BF817" s="65"/>
      <c r="BG817" s="65"/>
      <c r="BH817" s="65"/>
      <c r="BI817" s="65"/>
      <c r="BJ817" s="65"/>
      <c r="BK817" s="65"/>
      <c r="BL817" s="65"/>
    </row>
    <row r="818" spans="3:64">
      <c r="C818" s="8"/>
      <c r="D818" s="8"/>
      <c r="AA818" s="65"/>
      <c r="AB818" s="65"/>
      <c r="AC818" s="65"/>
      <c r="AD818" s="65"/>
      <c r="AE818" s="65"/>
      <c r="AG818" s="93"/>
      <c r="AN818" s="65"/>
      <c r="AO818" s="65"/>
      <c r="AP818" s="65"/>
      <c r="AQ818" s="65"/>
      <c r="AR818" s="65"/>
      <c r="AS818" s="65"/>
      <c r="AT818" s="65"/>
      <c r="AU818" s="65"/>
      <c r="AV818" s="65"/>
      <c r="AX818" s="65"/>
      <c r="AY818" s="65"/>
      <c r="AZ818" s="65"/>
      <c r="BA818" s="65"/>
      <c r="BB818" s="65"/>
      <c r="BC818" s="65"/>
      <c r="BD818" s="65"/>
      <c r="BE818" s="65"/>
      <c r="BF818" s="65"/>
      <c r="BG818" s="65"/>
      <c r="BH818" s="65"/>
      <c r="BI818" s="65"/>
      <c r="BJ818" s="65"/>
      <c r="BK818" s="65"/>
      <c r="BL818" s="65"/>
    </row>
    <row r="819" spans="3:64">
      <c r="C819" s="8"/>
      <c r="D819" s="8"/>
      <c r="AA819" s="65"/>
      <c r="AB819" s="65"/>
      <c r="AC819" s="65"/>
      <c r="AD819" s="65"/>
      <c r="AE819" s="65"/>
      <c r="AG819" s="93"/>
      <c r="AN819" s="65"/>
      <c r="AO819" s="65"/>
      <c r="AP819" s="65"/>
      <c r="AQ819" s="65"/>
      <c r="AR819" s="65"/>
      <c r="AS819" s="65"/>
      <c r="AT819" s="65"/>
      <c r="AU819" s="65"/>
    </row>
    <row r="820" spans="3:64">
      <c r="C820" s="8"/>
      <c r="D820" s="8"/>
      <c r="AA820" s="65"/>
      <c r="AB820" s="65"/>
      <c r="AC820" s="65"/>
      <c r="AD820" s="65"/>
      <c r="AE820" s="65"/>
      <c r="AG820" s="93"/>
      <c r="AN820" s="65"/>
      <c r="AO820" s="65"/>
      <c r="AP820" s="65"/>
      <c r="AQ820" s="65"/>
      <c r="AR820" s="65"/>
      <c r="AS820" s="65"/>
      <c r="AT820" s="65"/>
      <c r="AU820" s="65"/>
    </row>
    <row r="821" spans="3:64">
      <c r="C821" s="8"/>
      <c r="D821" s="8"/>
      <c r="AA821" s="65"/>
      <c r="AB821" s="65"/>
      <c r="AC821" s="65"/>
      <c r="AD821" s="65"/>
      <c r="AE821" s="65"/>
      <c r="AG821" s="93"/>
      <c r="AN821" s="65"/>
      <c r="AO821" s="65"/>
      <c r="AP821" s="65"/>
      <c r="AQ821" s="65"/>
      <c r="AR821" s="65"/>
      <c r="AS821" s="65"/>
      <c r="AT821" s="65"/>
      <c r="AU821" s="65"/>
    </row>
    <row r="822" spans="3:64">
      <c r="C822" s="8"/>
      <c r="D822" s="8"/>
      <c r="AA822" s="65"/>
      <c r="AB822" s="65"/>
      <c r="AC822" s="65"/>
      <c r="AD822" s="65"/>
      <c r="AE822" s="65"/>
      <c r="AG822" s="93"/>
      <c r="AN822" s="65"/>
      <c r="AO822" s="65"/>
      <c r="AP822" s="65"/>
      <c r="AQ822" s="65"/>
      <c r="AR822" s="65"/>
      <c r="AS822" s="65"/>
      <c r="AT822" s="65"/>
      <c r="AU822" s="65"/>
    </row>
    <row r="823" spans="3:64">
      <c r="C823" s="8"/>
      <c r="D823" s="8"/>
      <c r="AA823" s="65"/>
      <c r="AB823" s="65"/>
      <c r="AC823" s="65"/>
      <c r="AD823" s="65"/>
      <c r="AE823" s="65"/>
      <c r="AG823" s="93"/>
      <c r="AN823" s="65"/>
      <c r="AO823" s="65"/>
      <c r="AP823" s="65"/>
      <c r="AQ823" s="65"/>
      <c r="AR823" s="65"/>
      <c r="AS823" s="65"/>
      <c r="AT823" s="65"/>
      <c r="AU823" s="65"/>
    </row>
    <row r="824" spans="3:64">
      <c r="C824" s="8"/>
      <c r="D824" s="8"/>
      <c r="AA824" s="65"/>
      <c r="AB824" s="65"/>
      <c r="AC824" s="65"/>
      <c r="AD824" s="65"/>
      <c r="AE824" s="65"/>
      <c r="AG824" s="93"/>
      <c r="AN824" s="65"/>
      <c r="AO824" s="65"/>
      <c r="AP824" s="65"/>
      <c r="AQ824" s="65"/>
      <c r="AR824" s="65"/>
      <c r="AS824" s="65"/>
      <c r="AT824" s="65"/>
      <c r="AU824" s="65"/>
    </row>
    <row r="825" spans="3:64">
      <c r="C825" s="8"/>
      <c r="D825" s="8"/>
      <c r="AA825" s="65"/>
      <c r="AB825" s="65"/>
      <c r="AC825" s="65"/>
      <c r="AD825" s="65"/>
      <c r="AE825" s="65"/>
      <c r="AG825" s="93"/>
      <c r="AN825" s="65"/>
      <c r="AO825" s="65"/>
      <c r="AP825" s="65"/>
      <c r="AQ825" s="65"/>
      <c r="AR825" s="65"/>
      <c r="AS825" s="65"/>
      <c r="AT825" s="65"/>
      <c r="AU825" s="65"/>
    </row>
    <row r="826" spans="3:64">
      <c r="C826" s="8"/>
      <c r="D826" s="8"/>
      <c r="AA826" s="65"/>
      <c r="AB826" s="65"/>
      <c r="AC826" s="65"/>
      <c r="AD826" s="65"/>
      <c r="AE826" s="65"/>
      <c r="AG826" s="93"/>
      <c r="AN826" s="65"/>
      <c r="AO826" s="65"/>
      <c r="AP826" s="65"/>
      <c r="AQ826" s="65"/>
      <c r="AR826" s="65"/>
      <c r="AS826" s="65"/>
      <c r="AT826" s="65"/>
      <c r="AU826" s="65"/>
    </row>
    <row r="827" spans="3:64">
      <c r="C827" s="8"/>
      <c r="D827" s="8"/>
      <c r="AA827" s="65"/>
      <c r="AB827" s="65"/>
      <c r="AC827" s="65"/>
      <c r="AD827" s="65"/>
      <c r="AE827" s="65"/>
      <c r="AG827" s="93"/>
      <c r="AN827" s="65"/>
      <c r="AO827" s="65"/>
      <c r="AP827" s="65"/>
      <c r="AQ827" s="65"/>
      <c r="AR827" s="65"/>
      <c r="AS827" s="65"/>
      <c r="AT827" s="65"/>
      <c r="AU827" s="65"/>
    </row>
    <row r="828" spans="3:64">
      <c r="C828" s="8"/>
      <c r="D828" s="8"/>
      <c r="AA828" s="65"/>
      <c r="AB828" s="65"/>
      <c r="AC828" s="65"/>
      <c r="AD828" s="65"/>
      <c r="AE828" s="65"/>
      <c r="AG828" s="93"/>
      <c r="AN828" s="65"/>
      <c r="AO828" s="65"/>
      <c r="AP828" s="65"/>
      <c r="AQ828" s="65"/>
      <c r="AR828" s="65"/>
      <c r="AS828" s="65"/>
      <c r="AT828" s="65"/>
      <c r="AU828" s="65"/>
    </row>
    <row r="829" spans="3:64">
      <c r="C829" s="8"/>
      <c r="D829" s="8"/>
      <c r="AA829" s="65"/>
      <c r="AB829" s="65"/>
      <c r="AC829" s="65"/>
      <c r="AD829" s="65"/>
      <c r="AE829" s="65"/>
      <c r="AG829" s="93"/>
      <c r="AN829" s="65"/>
      <c r="AO829" s="65"/>
      <c r="AP829" s="65"/>
      <c r="AQ829" s="65"/>
      <c r="AR829" s="65"/>
      <c r="AS829" s="65"/>
      <c r="AT829" s="65"/>
      <c r="AU829" s="65"/>
      <c r="AV829" s="65"/>
      <c r="AX829" s="65"/>
    </row>
    <row r="830" spans="3:64">
      <c r="C830" s="8"/>
      <c r="D830" s="8"/>
      <c r="AA830" s="65"/>
      <c r="AB830" s="65"/>
      <c r="AC830" s="65"/>
      <c r="AD830" s="65"/>
      <c r="AE830" s="65"/>
      <c r="AG830" s="93"/>
      <c r="AN830" s="65"/>
      <c r="AO830" s="65"/>
      <c r="AP830" s="65"/>
      <c r="AQ830" s="65"/>
      <c r="AR830" s="65"/>
      <c r="AS830" s="65"/>
      <c r="AT830" s="65"/>
      <c r="AU830" s="65"/>
    </row>
    <row r="831" spans="3:64">
      <c r="C831" s="8"/>
      <c r="D831" s="8"/>
      <c r="AA831" s="65"/>
      <c r="AB831" s="65"/>
      <c r="AC831" s="65"/>
      <c r="AD831" s="65"/>
      <c r="AE831" s="65"/>
      <c r="AG831" s="93"/>
      <c r="AN831" s="65"/>
      <c r="AO831" s="65"/>
      <c r="AP831" s="65"/>
      <c r="AQ831" s="65"/>
      <c r="AR831" s="65"/>
      <c r="AS831" s="65"/>
      <c r="AT831" s="65"/>
      <c r="AU831" s="65"/>
    </row>
    <row r="832" spans="3:64">
      <c r="C832" s="8"/>
      <c r="D832" s="8"/>
      <c r="AA832" s="65"/>
      <c r="AB832" s="65"/>
      <c r="AC832" s="65"/>
      <c r="AD832" s="65"/>
      <c r="AE832" s="65"/>
      <c r="AG832" s="93"/>
      <c r="AN832" s="65"/>
      <c r="AO832" s="65"/>
      <c r="AP832" s="65"/>
      <c r="AQ832" s="65"/>
      <c r="AR832" s="65"/>
      <c r="AS832" s="65"/>
      <c r="AT832" s="65"/>
      <c r="AU832" s="65"/>
    </row>
    <row r="833" spans="3:47">
      <c r="C833" s="8"/>
      <c r="D833" s="8"/>
      <c r="AA833" s="65"/>
      <c r="AB833" s="65"/>
      <c r="AC833" s="65"/>
      <c r="AD833" s="65"/>
      <c r="AE833" s="65"/>
      <c r="AG833" s="93"/>
      <c r="AN833" s="65"/>
      <c r="AO833" s="65"/>
      <c r="AP833" s="65"/>
      <c r="AQ833" s="65"/>
      <c r="AR833" s="65"/>
      <c r="AS833" s="65"/>
      <c r="AT833" s="65"/>
      <c r="AU833" s="65"/>
    </row>
    <row r="834" spans="3:47">
      <c r="C834" s="8"/>
      <c r="D834" s="8"/>
      <c r="AA834" s="65"/>
      <c r="AB834" s="65"/>
      <c r="AC834" s="65"/>
      <c r="AD834" s="65"/>
      <c r="AE834" s="65"/>
      <c r="AG834" s="93"/>
      <c r="AN834" s="65"/>
      <c r="AO834" s="65"/>
      <c r="AP834" s="65"/>
      <c r="AQ834" s="65"/>
      <c r="AR834" s="65"/>
      <c r="AS834" s="65"/>
      <c r="AT834" s="65"/>
      <c r="AU834" s="65"/>
    </row>
    <row r="835" spans="3:47">
      <c r="C835" s="8"/>
      <c r="D835" s="8"/>
      <c r="AA835" s="65"/>
      <c r="AB835" s="65"/>
      <c r="AC835" s="65"/>
      <c r="AD835" s="65"/>
      <c r="AE835" s="65"/>
      <c r="AG835" s="93"/>
      <c r="AN835" s="65"/>
      <c r="AO835" s="65"/>
      <c r="AP835" s="65"/>
      <c r="AQ835" s="65"/>
      <c r="AR835" s="65"/>
      <c r="AS835" s="65"/>
      <c r="AT835" s="65"/>
      <c r="AU835" s="65"/>
    </row>
    <row r="836" spans="3:47">
      <c r="C836" s="8"/>
      <c r="D836" s="8"/>
      <c r="AA836" s="65"/>
      <c r="AB836" s="65"/>
      <c r="AC836" s="65"/>
      <c r="AD836" s="65"/>
      <c r="AE836" s="65"/>
      <c r="AG836" s="93"/>
      <c r="AN836" s="65"/>
      <c r="AO836" s="65"/>
      <c r="AP836" s="65"/>
      <c r="AQ836" s="65"/>
      <c r="AR836" s="65"/>
      <c r="AS836" s="65"/>
      <c r="AT836" s="65"/>
      <c r="AU836" s="65"/>
    </row>
    <row r="837" spans="3:47">
      <c r="C837" s="8"/>
      <c r="D837" s="8"/>
      <c r="AA837" s="65"/>
      <c r="AB837" s="65"/>
      <c r="AC837" s="65"/>
      <c r="AD837" s="65"/>
      <c r="AE837" s="65"/>
      <c r="AG837" s="93"/>
      <c r="AN837" s="65"/>
      <c r="AO837" s="65"/>
      <c r="AP837" s="65"/>
      <c r="AQ837" s="65"/>
      <c r="AR837" s="65"/>
      <c r="AS837" s="65"/>
      <c r="AT837" s="65"/>
      <c r="AU837" s="65"/>
    </row>
    <row r="838" spans="3:47">
      <c r="C838" s="8"/>
      <c r="D838" s="8"/>
      <c r="AA838" s="65"/>
      <c r="AB838" s="65"/>
      <c r="AC838" s="65"/>
      <c r="AD838" s="65"/>
      <c r="AE838" s="65"/>
      <c r="AG838" s="93"/>
      <c r="AN838" s="65"/>
      <c r="AO838" s="65"/>
      <c r="AP838" s="65"/>
      <c r="AQ838" s="65"/>
      <c r="AR838" s="65"/>
      <c r="AS838" s="65"/>
      <c r="AT838" s="65"/>
      <c r="AU838" s="65"/>
    </row>
    <row r="839" spans="3:47">
      <c r="C839" s="8"/>
      <c r="D839" s="8"/>
      <c r="AA839" s="65"/>
      <c r="AB839" s="65"/>
      <c r="AC839" s="65"/>
      <c r="AD839" s="65"/>
      <c r="AE839" s="65"/>
      <c r="AG839" s="93"/>
      <c r="AN839" s="65"/>
      <c r="AO839" s="65"/>
      <c r="AP839" s="65"/>
      <c r="AQ839" s="65"/>
      <c r="AR839" s="65"/>
      <c r="AS839" s="65"/>
      <c r="AT839" s="65"/>
      <c r="AU839" s="65"/>
    </row>
    <row r="840" spans="3:47">
      <c r="C840" s="8"/>
      <c r="D840" s="8"/>
      <c r="AA840" s="65"/>
      <c r="AB840" s="65"/>
      <c r="AC840" s="65"/>
      <c r="AD840" s="65"/>
      <c r="AE840" s="65"/>
      <c r="AG840" s="93"/>
      <c r="AN840" s="65"/>
      <c r="AO840" s="65"/>
      <c r="AP840" s="65"/>
      <c r="AQ840" s="65"/>
      <c r="AR840" s="65"/>
      <c r="AS840" s="65"/>
      <c r="AT840" s="65"/>
      <c r="AU840" s="65"/>
    </row>
    <row r="841" spans="3:47">
      <c r="C841" s="8"/>
      <c r="D841" s="8"/>
      <c r="AA841" s="65"/>
      <c r="AB841" s="65"/>
      <c r="AC841" s="65"/>
      <c r="AD841" s="65"/>
      <c r="AE841" s="65"/>
      <c r="AG841" s="93"/>
      <c r="AN841" s="65"/>
      <c r="AO841" s="65"/>
      <c r="AP841" s="65"/>
      <c r="AQ841" s="65"/>
      <c r="AR841" s="65"/>
      <c r="AS841" s="65"/>
      <c r="AT841" s="65"/>
      <c r="AU841" s="65"/>
    </row>
    <row r="842" spans="3:47">
      <c r="C842" s="8"/>
      <c r="D842" s="8"/>
      <c r="AA842" s="65"/>
      <c r="AB842" s="65"/>
      <c r="AC842" s="65"/>
      <c r="AD842" s="65"/>
      <c r="AE842" s="65"/>
      <c r="AG842" s="93"/>
      <c r="AN842" s="65"/>
      <c r="AO842" s="65"/>
      <c r="AP842" s="65"/>
      <c r="AQ842" s="65"/>
      <c r="AR842" s="65"/>
      <c r="AS842" s="65"/>
      <c r="AT842" s="65"/>
      <c r="AU842" s="65"/>
    </row>
    <row r="843" spans="3:47">
      <c r="C843" s="8"/>
      <c r="D843" s="8"/>
      <c r="AA843" s="65"/>
      <c r="AB843" s="65"/>
      <c r="AC843" s="65"/>
      <c r="AD843" s="65"/>
      <c r="AE843" s="65"/>
      <c r="AG843" s="93"/>
      <c r="AN843" s="65"/>
      <c r="AO843" s="65"/>
      <c r="AP843" s="65"/>
      <c r="AQ843" s="65"/>
      <c r="AR843" s="65"/>
      <c r="AS843" s="65"/>
      <c r="AT843" s="65"/>
      <c r="AU843" s="65"/>
    </row>
    <row r="844" spans="3:47">
      <c r="C844" s="8"/>
      <c r="D844" s="8"/>
      <c r="AA844" s="65"/>
      <c r="AB844" s="65"/>
      <c r="AC844" s="65"/>
      <c r="AD844" s="65"/>
      <c r="AE844" s="65"/>
      <c r="AG844" s="93"/>
      <c r="AN844" s="65"/>
      <c r="AO844" s="65"/>
      <c r="AP844" s="65"/>
      <c r="AQ844" s="65"/>
      <c r="AR844" s="65"/>
      <c r="AS844" s="65"/>
      <c r="AT844" s="65"/>
      <c r="AU844" s="65"/>
    </row>
    <row r="845" spans="3:47">
      <c r="C845" s="8"/>
      <c r="D845" s="8"/>
      <c r="AA845" s="65"/>
      <c r="AB845" s="65"/>
      <c r="AC845" s="65"/>
      <c r="AD845" s="65"/>
      <c r="AE845" s="65"/>
      <c r="AG845" s="93"/>
      <c r="AN845" s="65"/>
      <c r="AO845" s="65"/>
      <c r="AP845" s="65"/>
      <c r="AQ845" s="65"/>
      <c r="AR845" s="65"/>
      <c r="AS845" s="65"/>
      <c r="AT845" s="65"/>
      <c r="AU845" s="65"/>
    </row>
    <row r="846" spans="3:47">
      <c r="C846" s="8"/>
      <c r="D846" s="8"/>
      <c r="AA846" s="65"/>
      <c r="AB846" s="65"/>
      <c r="AC846" s="65"/>
      <c r="AD846" s="65"/>
      <c r="AE846" s="65"/>
      <c r="AG846" s="93"/>
      <c r="AN846" s="65"/>
      <c r="AO846" s="65"/>
      <c r="AP846" s="65"/>
      <c r="AQ846" s="65"/>
      <c r="AR846" s="65"/>
      <c r="AS846" s="65"/>
      <c r="AT846" s="65"/>
      <c r="AU846" s="65"/>
    </row>
    <row r="847" spans="3:47">
      <c r="C847" s="8"/>
      <c r="D847" s="8"/>
      <c r="AA847" s="65"/>
      <c r="AB847" s="65"/>
      <c r="AC847" s="65"/>
      <c r="AD847" s="65"/>
      <c r="AE847" s="65"/>
      <c r="AG847" s="93"/>
      <c r="AN847" s="65"/>
      <c r="AO847" s="65"/>
      <c r="AP847" s="65"/>
      <c r="AQ847" s="65"/>
      <c r="AR847" s="65"/>
      <c r="AS847" s="65"/>
      <c r="AT847" s="65"/>
      <c r="AU847" s="65"/>
    </row>
    <row r="848" spans="3:47">
      <c r="C848" s="8"/>
      <c r="D848" s="8"/>
      <c r="AA848" s="65"/>
      <c r="AB848" s="65"/>
      <c r="AC848" s="65"/>
      <c r="AD848" s="65"/>
      <c r="AE848" s="65"/>
      <c r="AG848" s="93"/>
      <c r="AN848" s="65"/>
      <c r="AO848" s="65"/>
      <c r="AP848" s="65"/>
      <c r="AQ848" s="65"/>
      <c r="AR848" s="65"/>
      <c r="AS848" s="65"/>
      <c r="AT848" s="65"/>
      <c r="AU848" s="65"/>
    </row>
    <row r="849" spans="3:47">
      <c r="C849" s="8"/>
      <c r="D849" s="8"/>
      <c r="AA849" s="65"/>
      <c r="AB849" s="65"/>
      <c r="AC849" s="65"/>
      <c r="AD849" s="65"/>
      <c r="AE849" s="65"/>
      <c r="AG849" s="93"/>
      <c r="AN849" s="65"/>
      <c r="AO849" s="65"/>
      <c r="AP849" s="65"/>
      <c r="AQ849" s="65"/>
      <c r="AR849" s="65"/>
      <c r="AS849" s="65"/>
      <c r="AT849" s="65"/>
      <c r="AU849" s="65"/>
    </row>
    <row r="850" spans="3:47">
      <c r="C850" s="8"/>
      <c r="D850" s="8"/>
      <c r="AA850" s="65"/>
      <c r="AB850" s="65"/>
      <c r="AC850" s="65"/>
      <c r="AD850" s="65"/>
      <c r="AE850" s="65"/>
      <c r="AG850" s="93"/>
      <c r="AN850" s="65"/>
      <c r="AO850" s="65"/>
      <c r="AP850" s="65"/>
      <c r="AQ850" s="65"/>
      <c r="AR850" s="65"/>
      <c r="AS850" s="65"/>
      <c r="AT850" s="65"/>
      <c r="AU850" s="65"/>
    </row>
    <row r="851" spans="3:47">
      <c r="C851" s="8"/>
      <c r="D851" s="8"/>
      <c r="AA851" s="65"/>
      <c r="AB851" s="65"/>
      <c r="AC851" s="65"/>
      <c r="AD851" s="65"/>
      <c r="AE851" s="65"/>
      <c r="AG851" s="93"/>
      <c r="AN851" s="65"/>
      <c r="AO851" s="65"/>
      <c r="AP851" s="65"/>
      <c r="AQ851" s="65"/>
      <c r="AR851" s="65"/>
      <c r="AS851" s="65"/>
      <c r="AT851" s="65"/>
      <c r="AU851" s="65"/>
    </row>
    <row r="852" spans="3:47">
      <c r="C852" s="8"/>
      <c r="D852" s="8"/>
      <c r="AA852" s="65"/>
      <c r="AB852" s="65"/>
      <c r="AC852" s="65"/>
      <c r="AD852" s="65"/>
      <c r="AE852" s="65"/>
      <c r="AG852" s="93"/>
      <c r="AN852" s="65"/>
      <c r="AO852" s="65"/>
      <c r="AP852" s="65"/>
      <c r="AQ852" s="65"/>
      <c r="AR852" s="65"/>
      <c r="AS852" s="65"/>
      <c r="AT852" s="65"/>
      <c r="AU852" s="65"/>
    </row>
    <row r="853" spans="3:47">
      <c r="C853" s="8"/>
      <c r="D853" s="8"/>
      <c r="AA853" s="65"/>
      <c r="AB853" s="65"/>
      <c r="AC853" s="65"/>
      <c r="AD853" s="65"/>
      <c r="AE853" s="65"/>
      <c r="AG853" s="93"/>
      <c r="AN853" s="65"/>
      <c r="AO853" s="65"/>
      <c r="AP853" s="65"/>
      <c r="AQ853" s="65"/>
      <c r="AR853" s="65"/>
      <c r="AS853" s="65"/>
      <c r="AT853" s="65"/>
      <c r="AU853" s="65"/>
    </row>
    <row r="854" spans="3:47">
      <c r="C854" s="8"/>
      <c r="D854" s="8"/>
      <c r="AA854" s="65"/>
      <c r="AB854" s="65"/>
      <c r="AC854" s="65"/>
      <c r="AD854" s="65"/>
      <c r="AE854" s="65"/>
      <c r="AG854" s="93"/>
      <c r="AN854" s="65"/>
      <c r="AO854" s="65"/>
      <c r="AP854" s="65"/>
      <c r="AQ854" s="65"/>
      <c r="AR854" s="65"/>
      <c r="AS854" s="65"/>
      <c r="AT854" s="65"/>
      <c r="AU854" s="65"/>
    </row>
    <row r="855" spans="3:47">
      <c r="C855" s="8"/>
      <c r="D855" s="8"/>
      <c r="AA855" s="65"/>
      <c r="AB855" s="65"/>
      <c r="AC855" s="65"/>
      <c r="AD855" s="65"/>
      <c r="AE855" s="65"/>
      <c r="AG855" s="93"/>
      <c r="AN855" s="65"/>
      <c r="AO855" s="65"/>
      <c r="AP855" s="65"/>
      <c r="AQ855" s="65"/>
      <c r="AR855" s="65"/>
      <c r="AS855" s="65"/>
      <c r="AT855" s="65"/>
      <c r="AU855" s="65"/>
    </row>
    <row r="856" spans="3:47">
      <c r="C856" s="8"/>
      <c r="D856" s="8"/>
      <c r="AA856" s="65"/>
      <c r="AB856" s="65"/>
      <c r="AC856" s="65"/>
      <c r="AD856" s="65"/>
      <c r="AE856" s="65"/>
      <c r="AG856" s="93"/>
      <c r="AN856" s="65"/>
      <c r="AO856" s="65"/>
      <c r="AP856" s="65"/>
      <c r="AQ856" s="65"/>
      <c r="AR856" s="65"/>
      <c r="AS856" s="65"/>
      <c r="AT856" s="65"/>
      <c r="AU856" s="65"/>
    </row>
    <row r="857" spans="3:47">
      <c r="C857" s="8"/>
      <c r="D857" s="8"/>
      <c r="AA857" s="65"/>
      <c r="AB857" s="65"/>
      <c r="AC857" s="65"/>
      <c r="AD857" s="65"/>
      <c r="AE857" s="65"/>
      <c r="AG857" s="93"/>
      <c r="AN857" s="65"/>
      <c r="AO857" s="65"/>
      <c r="AP857" s="65"/>
      <c r="AQ857" s="65"/>
      <c r="AR857" s="65"/>
      <c r="AS857" s="65"/>
      <c r="AT857" s="65"/>
      <c r="AU857" s="65"/>
    </row>
    <row r="858" spans="3:47">
      <c r="C858" s="8"/>
      <c r="D858" s="8"/>
      <c r="AA858" s="65"/>
      <c r="AB858" s="65"/>
      <c r="AC858" s="65"/>
      <c r="AD858" s="65"/>
      <c r="AE858" s="65"/>
      <c r="AG858" s="93"/>
      <c r="AN858" s="65"/>
      <c r="AO858" s="65"/>
      <c r="AP858" s="65"/>
      <c r="AQ858" s="65"/>
      <c r="AR858" s="65"/>
      <c r="AS858" s="65"/>
      <c r="AT858" s="65"/>
      <c r="AU858" s="65"/>
    </row>
    <row r="859" spans="3:47">
      <c r="C859" s="8"/>
      <c r="D859" s="8"/>
      <c r="AA859" s="65"/>
      <c r="AB859" s="65"/>
      <c r="AC859" s="65"/>
      <c r="AD859" s="65"/>
      <c r="AE859" s="65"/>
      <c r="AG859" s="93"/>
      <c r="AN859" s="65"/>
      <c r="AO859" s="65"/>
      <c r="AP859" s="65"/>
      <c r="AQ859" s="65"/>
      <c r="AR859" s="65"/>
      <c r="AS859" s="65"/>
      <c r="AT859" s="65"/>
      <c r="AU859" s="65"/>
    </row>
    <row r="860" spans="3:47">
      <c r="C860" s="8"/>
      <c r="D860" s="8"/>
      <c r="AA860" s="65"/>
      <c r="AB860" s="65"/>
      <c r="AC860" s="65"/>
      <c r="AD860" s="65"/>
      <c r="AE860" s="65"/>
      <c r="AG860" s="93"/>
      <c r="AN860" s="65"/>
      <c r="AO860" s="65"/>
      <c r="AP860" s="65"/>
      <c r="AQ860" s="65"/>
      <c r="AR860" s="65"/>
      <c r="AS860" s="65"/>
      <c r="AT860" s="65"/>
      <c r="AU860" s="65"/>
    </row>
    <row r="861" spans="3:47">
      <c r="C861" s="8"/>
      <c r="D861" s="8"/>
      <c r="AA861" s="65"/>
      <c r="AB861" s="65"/>
      <c r="AC861" s="65"/>
      <c r="AD861" s="65"/>
      <c r="AE861" s="65"/>
      <c r="AG861" s="93"/>
      <c r="AN861" s="65"/>
      <c r="AO861" s="65"/>
      <c r="AP861" s="65"/>
      <c r="AQ861" s="65"/>
      <c r="AR861" s="65"/>
      <c r="AS861" s="65"/>
      <c r="AT861" s="65"/>
      <c r="AU861" s="65"/>
    </row>
    <row r="862" spans="3:47">
      <c r="C862" s="8"/>
      <c r="D862" s="8"/>
      <c r="AA862" s="65"/>
      <c r="AB862" s="65"/>
      <c r="AC862" s="65"/>
      <c r="AD862" s="65"/>
      <c r="AE862" s="65"/>
      <c r="AG862" s="93"/>
      <c r="AN862" s="65"/>
      <c r="AO862" s="65"/>
      <c r="AP862" s="65"/>
      <c r="AQ862" s="65"/>
      <c r="AR862" s="65"/>
      <c r="AS862" s="65"/>
      <c r="AT862" s="65"/>
      <c r="AU862" s="65"/>
    </row>
    <row r="863" spans="3:47">
      <c r="C863" s="8"/>
      <c r="D863" s="8"/>
      <c r="AA863" s="65"/>
      <c r="AB863" s="65"/>
      <c r="AC863" s="65"/>
      <c r="AD863" s="65"/>
      <c r="AE863" s="65"/>
      <c r="AG863" s="93"/>
      <c r="AN863" s="65"/>
      <c r="AO863" s="65"/>
      <c r="AP863" s="65"/>
      <c r="AQ863" s="65"/>
      <c r="AR863" s="65"/>
      <c r="AS863" s="65"/>
      <c r="AT863" s="65"/>
      <c r="AU863" s="65"/>
    </row>
    <row r="864" spans="3:47">
      <c r="C864" s="8"/>
      <c r="D864" s="8"/>
      <c r="AA864" s="65"/>
      <c r="AB864" s="65"/>
      <c r="AC864" s="65"/>
      <c r="AD864" s="65"/>
      <c r="AE864" s="65"/>
      <c r="AG864" s="93"/>
      <c r="AN864" s="65"/>
      <c r="AO864" s="65"/>
      <c r="AP864" s="65"/>
      <c r="AQ864" s="65"/>
      <c r="AR864" s="65"/>
      <c r="AS864" s="65"/>
      <c r="AT864" s="65"/>
      <c r="AU864" s="65"/>
    </row>
    <row r="865" spans="3:47">
      <c r="C865" s="8"/>
      <c r="D865" s="8"/>
      <c r="AA865" s="65"/>
      <c r="AB865" s="65"/>
      <c r="AC865" s="65"/>
      <c r="AD865" s="65"/>
      <c r="AE865" s="65"/>
      <c r="AG865" s="93"/>
      <c r="AN865" s="65"/>
      <c r="AO865" s="65"/>
      <c r="AP865" s="65"/>
      <c r="AQ865" s="65"/>
      <c r="AR865" s="65"/>
      <c r="AS865" s="65"/>
      <c r="AT865" s="65"/>
      <c r="AU865" s="65"/>
    </row>
    <row r="866" spans="3:47">
      <c r="C866" s="8"/>
      <c r="D866" s="8"/>
      <c r="AA866" s="65"/>
      <c r="AB866" s="65"/>
      <c r="AC866" s="65"/>
      <c r="AD866" s="65"/>
      <c r="AE866" s="65"/>
      <c r="AG866" s="93"/>
      <c r="AN866" s="65"/>
      <c r="AO866" s="65"/>
      <c r="AP866" s="65"/>
      <c r="AQ866" s="65"/>
      <c r="AR866" s="65"/>
      <c r="AS866" s="65"/>
      <c r="AT866" s="65"/>
      <c r="AU866" s="65"/>
    </row>
    <row r="867" spans="3:47">
      <c r="C867" s="8"/>
      <c r="D867" s="8"/>
      <c r="AA867" s="65"/>
      <c r="AB867" s="65"/>
      <c r="AC867" s="65"/>
      <c r="AD867" s="65"/>
      <c r="AE867" s="65"/>
      <c r="AG867" s="93"/>
      <c r="AN867" s="65"/>
      <c r="AO867" s="65"/>
      <c r="AP867" s="65"/>
      <c r="AQ867" s="65"/>
      <c r="AR867" s="65"/>
      <c r="AS867" s="65"/>
      <c r="AT867" s="65"/>
      <c r="AU867" s="65"/>
    </row>
    <row r="868" spans="3:47">
      <c r="C868" s="8"/>
      <c r="D868" s="8"/>
      <c r="AA868" s="65"/>
      <c r="AB868" s="65"/>
      <c r="AC868" s="65"/>
      <c r="AD868" s="65"/>
      <c r="AE868" s="65"/>
      <c r="AG868" s="93"/>
      <c r="AN868" s="65"/>
      <c r="AO868" s="65"/>
      <c r="AP868" s="65"/>
      <c r="AQ868" s="65"/>
      <c r="AR868" s="65"/>
      <c r="AS868" s="65"/>
      <c r="AT868" s="65"/>
      <c r="AU868" s="65"/>
    </row>
    <row r="869" spans="3:47">
      <c r="C869" s="8"/>
      <c r="D869" s="8"/>
      <c r="AA869" s="65"/>
      <c r="AB869" s="65"/>
      <c r="AC869" s="65"/>
      <c r="AD869" s="65"/>
      <c r="AE869" s="65"/>
      <c r="AG869" s="93"/>
      <c r="AN869" s="65"/>
      <c r="AO869" s="65"/>
      <c r="AP869" s="65"/>
      <c r="AQ869" s="65"/>
      <c r="AR869" s="65"/>
      <c r="AS869" s="65"/>
      <c r="AT869" s="65"/>
      <c r="AU869" s="65"/>
    </row>
    <row r="870" spans="3:47">
      <c r="C870" s="8"/>
      <c r="D870" s="8"/>
      <c r="AA870" s="65"/>
      <c r="AB870" s="65"/>
      <c r="AC870" s="65"/>
      <c r="AD870" s="65"/>
      <c r="AE870" s="65"/>
      <c r="AG870" s="93"/>
      <c r="AN870" s="65"/>
      <c r="AO870" s="65"/>
      <c r="AP870" s="65"/>
      <c r="AQ870" s="65"/>
      <c r="AR870" s="65"/>
      <c r="AS870" s="65"/>
      <c r="AT870" s="65"/>
      <c r="AU870" s="65"/>
    </row>
    <row r="871" spans="3:47">
      <c r="C871" s="8"/>
      <c r="D871" s="8"/>
      <c r="AA871" s="65"/>
      <c r="AB871" s="65"/>
      <c r="AC871" s="65"/>
      <c r="AD871" s="65"/>
      <c r="AE871" s="65"/>
      <c r="AG871" s="93"/>
      <c r="AN871" s="65"/>
      <c r="AO871" s="65"/>
      <c r="AP871" s="65"/>
      <c r="AQ871" s="65"/>
      <c r="AR871" s="65"/>
      <c r="AS871" s="65"/>
      <c r="AT871" s="65"/>
      <c r="AU871" s="65"/>
    </row>
    <row r="872" spans="3:47">
      <c r="C872" s="8"/>
      <c r="D872" s="8"/>
      <c r="AA872" s="65"/>
      <c r="AB872" s="65"/>
      <c r="AC872" s="65"/>
      <c r="AD872" s="65"/>
      <c r="AE872" s="65"/>
      <c r="AG872" s="93"/>
      <c r="AN872" s="65"/>
      <c r="AO872" s="65"/>
      <c r="AP872" s="65"/>
      <c r="AQ872" s="65"/>
      <c r="AR872" s="65"/>
      <c r="AS872" s="65"/>
      <c r="AT872" s="65"/>
      <c r="AU872" s="65"/>
    </row>
    <row r="873" spans="3:47">
      <c r="C873" s="8"/>
      <c r="D873" s="8"/>
      <c r="AA873" s="65"/>
      <c r="AB873" s="65"/>
      <c r="AC873" s="65"/>
      <c r="AD873" s="65"/>
      <c r="AE873" s="65"/>
      <c r="AG873" s="93"/>
      <c r="AN873" s="65"/>
      <c r="AO873" s="65"/>
      <c r="AP873" s="65"/>
      <c r="AQ873" s="65"/>
      <c r="AR873" s="65"/>
      <c r="AS873" s="65"/>
      <c r="AT873" s="65"/>
      <c r="AU873" s="65"/>
    </row>
    <row r="874" spans="3:47">
      <c r="C874" s="8"/>
      <c r="D874" s="8"/>
      <c r="AA874" s="65"/>
      <c r="AB874" s="65"/>
      <c r="AC874" s="65"/>
      <c r="AD874" s="65"/>
      <c r="AE874" s="65"/>
      <c r="AG874" s="93"/>
      <c r="AN874" s="65"/>
      <c r="AO874" s="65"/>
      <c r="AP874" s="65"/>
      <c r="AQ874" s="65"/>
      <c r="AR874" s="65"/>
      <c r="AS874" s="65"/>
      <c r="AT874" s="65"/>
      <c r="AU874" s="65"/>
    </row>
    <row r="875" spans="3:47">
      <c r="C875" s="8"/>
      <c r="D875" s="8"/>
      <c r="AA875" s="65"/>
      <c r="AB875" s="65"/>
      <c r="AC875" s="65"/>
      <c r="AD875" s="65"/>
      <c r="AE875" s="65"/>
      <c r="AG875" s="93"/>
      <c r="AN875" s="65"/>
      <c r="AO875" s="65"/>
      <c r="AP875" s="65"/>
      <c r="AQ875" s="65"/>
      <c r="AR875" s="65"/>
      <c r="AS875" s="65"/>
      <c r="AT875" s="65"/>
      <c r="AU875" s="65"/>
    </row>
    <row r="876" spans="3:47">
      <c r="C876" s="8"/>
      <c r="D876" s="8"/>
      <c r="AA876" s="65"/>
      <c r="AB876" s="65"/>
      <c r="AC876" s="65"/>
      <c r="AD876" s="65"/>
      <c r="AE876" s="65"/>
      <c r="AG876" s="93"/>
      <c r="AN876" s="65"/>
      <c r="AO876" s="65"/>
      <c r="AP876" s="65"/>
      <c r="AQ876" s="65"/>
      <c r="AR876" s="65"/>
      <c r="AS876" s="65"/>
      <c r="AT876" s="65"/>
      <c r="AU876" s="65"/>
    </row>
    <row r="877" spans="3:47">
      <c r="C877" s="8"/>
      <c r="D877" s="8"/>
      <c r="AA877" s="65"/>
      <c r="AB877" s="65"/>
      <c r="AC877" s="65"/>
      <c r="AD877" s="65"/>
      <c r="AE877" s="65"/>
      <c r="AG877" s="93"/>
      <c r="AN877" s="65"/>
      <c r="AO877" s="65"/>
      <c r="AP877" s="65"/>
      <c r="AQ877" s="65"/>
      <c r="AR877" s="65"/>
      <c r="AS877" s="65"/>
      <c r="AT877" s="65"/>
      <c r="AU877" s="65"/>
    </row>
    <row r="878" spans="3:47">
      <c r="C878" s="8"/>
      <c r="D878" s="8"/>
      <c r="AA878" s="65"/>
      <c r="AB878" s="65"/>
      <c r="AC878" s="65"/>
      <c r="AD878" s="65"/>
      <c r="AE878" s="65"/>
      <c r="AG878" s="93"/>
      <c r="AN878" s="65"/>
      <c r="AO878" s="65"/>
      <c r="AP878" s="65"/>
      <c r="AQ878" s="65"/>
      <c r="AR878" s="65"/>
      <c r="AS878" s="65"/>
      <c r="AT878" s="65"/>
      <c r="AU878" s="65"/>
    </row>
    <row r="879" spans="3:47">
      <c r="C879" s="8"/>
      <c r="D879" s="8"/>
      <c r="AA879" s="65"/>
      <c r="AB879" s="65"/>
      <c r="AC879" s="65"/>
      <c r="AD879" s="65"/>
      <c r="AE879" s="65"/>
      <c r="AG879" s="93"/>
      <c r="AN879" s="65"/>
      <c r="AO879" s="65"/>
      <c r="AP879" s="65"/>
      <c r="AQ879" s="65"/>
      <c r="AR879" s="65"/>
      <c r="AS879" s="65"/>
      <c r="AT879" s="65"/>
      <c r="AU879" s="65"/>
    </row>
    <row r="880" spans="3:47">
      <c r="C880" s="8"/>
      <c r="D880" s="8"/>
      <c r="AA880" s="65"/>
      <c r="AB880" s="65"/>
      <c r="AC880" s="65"/>
      <c r="AD880" s="65"/>
      <c r="AE880" s="65"/>
      <c r="AG880" s="93"/>
      <c r="AN880" s="65"/>
      <c r="AO880" s="65"/>
      <c r="AP880" s="65"/>
      <c r="AQ880" s="65"/>
      <c r="AR880" s="65"/>
      <c r="AS880" s="65"/>
      <c r="AT880" s="65"/>
      <c r="AU880" s="65"/>
    </row>
    <row r="881" spans="3:48">
      <c r="C881" s="8"/>
      <c r="D881" s="8"/>
      <c r="AA881" s="65"/>
      <c r="AB881" s="65"/>
      <c r="AC881" s="65"/>
      <c r="AD881" s="65"/>
      <c r="AE881" s="65"/>
      <c r="AG881" s="93"/>
      <c r="AN881" s="65"/>
      <c r="AO881" s="65"/>
      <c r="AP881" s="65"/>
      <c r="AQ881" s="65"/>
      <c r="AR881" s="65"/>
      <c r="AS881" s="65"/>
      <c r="AT881" s="65"/>
      <c r="AU881" s="65"/>
    </row>
    <row r="882" spans="3:48">
      <c r="C882" s="8"/>
      <c r="D882" s="8"/>
      <c r="AA882" s="65"/>
      <c r="AB882" s="65"/>
      <c r="AC882" s="65"/>
      <c r="AD882" s="65"/>
      <c r="AE882" s="65"/>
      <c r="AG882" s="93"/>
      <c r="AN882" s="65"/>
      <c r="AO882" s="65"/>
      <c r="AP882" s="65"/>
      <c r="AQ882" s="65"/>
      <c r="AR882" s="65"/>
      <c r="AS882" s="65"/>
      <c r="AT882" s="65"/>
      <c r="AU882" s="65"/>
    </row>
    <row r="883" spans="3:48">
      <c r="C883" s="8"/>
      <c r="D883" s="8"/>
      <c r="AA883" s="65"/>
      <c r="AB883" s="65"/>
      <c r="AC883" s="65"/>
      <c r="AD883" s="65"/>
      <c r="AE883" s="65"/>
      <c r="AG883" s="93"/>
      <c r="AN883" s="65"/>
      <c r="AO883" s="65"/>
      <c r="AP883" s="65"/>
      <c r="AQ883" s="65"/>
      <c r="AR883" s="65"/>
      <c r="AS883" s="65"/>
      <c r="AT883" s="65"/>
      <c r="AU883" s="65"/>
    </row>
    <row r="884" spans="3:48">
      <c r="C884" s="8"/>
      <c r="D884" s="8"/>
      <c r="AA884" s="65"/>
      <c r="AB884" s="65"/>
      <c r="AC884" s="65"/>
      <c r="AD884" s="65"/>
      <c r="AE884" s="65"/>
      <c r="AG884" s="93"/>
      <c r="AN884" s="65"/>
      <c r="AO884" s="65"/>
      <c r="AP884" s="65"/>
      <c r="AQ884" s="65"/>
      <c r="AR884" s="65"/>
      <c r="AS884" s="65"/>
      <c r="AT884" s="65"/>
      <c r="AU884" s="65"/>
      <c r="AV884" s="65"/>
    </row>
    <row r="885" spans="3:48">
      <c r="C885" s="8"/>
      <c r="D885" s="8"/>
      <c r="AA885" s="65"/>
      <c r="AB885" s="65"/>
      <c r="AC885" s="65"/>
      <c r="AD885" s="65"/>
      <c r="AE885" s="65"/>
      <c r="AG885" s="93"/>
      <c r="AN885" s="65"/>
      <c r="AO885" s="65"/>
      <c r="AP885" s="65"/>
      <c r="AQ885" s="65"/>
      <c r="AR885" s="65"/>
      <c r="AS885" s="65"/>
      <c r="AT885" s="65"/>
      <c r="AU885" s="65"/>
    </row>
    <row r="886" spans="3:48">
      <c r="C886" s="8"/>
      <c r="D886" s="8"/>
      <c r="AA886" s="65"/>
      <c r="AB886" s="65"/>
      <c r="AC886" s="65"/>
      <c r="AD886" s="65"/>
      <c r="AE886" s="65"/>
      <c r="AG886" s="93"/>
      <c r="AN886" s="65"/>
      <c r="AO886" s="65"/>
      <c r="AP886" s="65"/>
      <c r="AQ886" s="65"/>
      <c r="AR886" s="65"/>
      <c r="AS886" s="65"/>
      <c r="AT886" s="65"/>
      <c r="AU886" s="65"/>
    </row>
    <row r="887" spans="3:48">
      <c r="C887" s="8"/>
      <c r="D887" s="8"/>
      <c r="AA887" s="65"/>
      <c r="AB887" s="65"/>
      <c r="AC887" s="65"/>
      <c r="AD887" s="65"/>
      <c r="AE887" s="65"/>
      <c r="AG887" s="93"/>
      <c r="AN887" s="65"/>
      <c r="AO887" s="65"/>
      <c r="AP887" s="65"/>
      <c r="AQ887" s="65"/>
      <c r="AR887" s="65"/>
      <c r="AS887" s="65"/>
      <c r="AT887" s="65"/>
      <c r="AU887" s="65"/>
    </row>
    <row r="888" spans="3:48">
      <c r="C888" s="8"/>
      <c r="D888" s="8"/>
      <c r="AA888" s="65"/>
      <c r="AB888" s="65"/>
      <c r="AC888" s="65"/>
      <c r="AD888" s="65"/>
      <c r="AE888" s="65"/>
      <c r="AG888" s="93"/>
      <c r="AN888" s="65"/>
      <c r="AO888" s="65"/>
      <c r="AP888" s="65"/>
      <c r="AQ888" s="65"/>
      <c r="AR888" s="65"/>
      <c r="AS888" s="65"/>
      <c r="AT888" s="65"/>
      <c r="AU888" s="65"/>
    </row>
    <row r="889" spans="3:48">
      <c r="C889" s="8"/>
      <c r="D889" s="8"/>
      <c r="AA889" s="65"/>
      <c r="AB889" s="65"/>
      <c r="AC889" s="65"/>
      <c r="AD889" s="65"/>
      <c r="AE889" s="65"/>
      <c r="AG889" s="93"/>
      <c r="AN889" s="65"/>
      <c r="AO889" s="65"/>
      <c r="AP889" s="65"/>
      <c r="AQ889" s="65"/>
      <c r="AR889" s="65"/>
      <c r="AS889" s="65"/>
      <c r="AT889" s="65"/>
      <c r="AU889" s="65"/>
    </row>
    <row r="890" spans="3:48">
      <c r="C890" s="8"/>
      <c r="D890" s="8"/>
      <c r="AA890" s="65"/>
      <c r="AB890" s="65"/>
      <c r="AC890" s="65"/>
      <c r="AD890" s="65"/>
      <c r="AE890" s="65"/>
      <c r="AG890" s="93"/>
      <c r="AN890" s="65"/>
      <c r="AO890" s="65"/>
      <c r="AP890" s="65"/>
      <c r="AQ890" s="65"/>
      <c r="AR890" s="65"/>
      <c r="AS890" s="65"/>
      <c r="AT890" s="65"/>
      <c r="AU890" s="65"/>
    </row>
    <row r="891" spans="3:48">
      <c r="C891" s="8"/>
      <c r="D891" s="8"/>
      <c r="AA891" s="65"/>
      <c r="AB891" s="65"/>
      <c r="AC891" s="65"/>
      <c r="AD891" s="65"/>
      <c r="AE891" s="65"/>
      <c r="AG891" s="93"/>
      <c r="AN891" s="65"/>
      <c r="AO891" s="65"/>
      <c r="AP891" s="65"/>
      <c r="AQ891" s="65"/>
      <c r="AR891" s="65"/>
      <c r="AS891" s="65"/>
      <c r="AT891" s="65"/>
      <c r="AU891" s="65"/>
    </row>
    <row r="892" spans="3:48">
      <c r="C892" s="8"/>
      <c r="D892" s="8"/>
      <c r="AA892" s="65"/>
      <c r="AB892" s="65"/>
      <c r="AC892" s="65"/>
      <c r="AD892" s="65"/>
      <c r="AE892" s="65"/>
      <c r="AG892" s="93"/>
      <c r="AN892" s="65"/>
      <c r="AO892" s="65"/>
      <c r="AP892" s="65"/>
      <c r="AQ892" s="65"/>
      <c r="AR892" s="65"/>
      <c r="AS892" s="65"/>
      <c r="AT892" s="65"/>
      <c r="AU892" s="65"/>
    </row>
    <row r="893" spans="3:48">
      <c r="C893" s="8"/>
      <c r="D893" s="8"/>
      <c r="AA893" s="65"/>
      <c r="AB893" s="65"/>
      <c r="AC893" s="65"/>
      <c r="AD893" s="65"/>
      <c r="AE893" s="65"/>
      <c r="AG893" s="93"/>
      <c r="AN893" s="65"/>
      <c r="AO893" s="65"/>
      <c r="AP893" s="65"/>
      <c r="AQ893" s="65"/>
      <c r="AR893" s="65"/>
      <c r="AS893" s="65"/>
      <c r="AT893" s="65"/>
      <c r="AU893" s="65"/>
    </row>
    <row r="894" spans="3:48">
      <c r="C894" s="8"/>
      <c r="D894" s="8"/>
      <c r="AA894" s="65"/>
      <c r="AB894" s="65"/>
      <c r="AC894" s="65"/>
      <c r="AD894" s="65"/>
      <c r="AE894" s="65"/>
      <c r="AG894" s="93"/>
      <c r="AN894" s="65"/>
      <c r="AO894" s="65"/>
      <c r="AP894" s="65"/>
      <c r="AQ894" s="65"/>
      <c r="AR894" s="65"/>
      <c r="AS894" s="65"/>
      <c r="AT894" s="65"/>
      <c r="AU894" s="65"/>
    </row>
    <row r="895" spans="3:48">
      <c r="C895" s="8"/>
      <c r="D895" s="8"/>
      <c r="AA895" s="65"/>
      <c r="AB895" s="65"/>
      <c r="AC895" s="65"/>
      <c r="AD895" s="65"/>
      <c r="AE895" s="65"/>
      <c r="AG895" s="93"/>
      <c r="AN895" s="65"/>
      <c r="AO895" s="65"/>
      <c r="AP895" s="65"/>
      <c r="AQ895" s="65"/>
      <c r="AR895" s="65"/>
      <c r="AS895" s="65"/>
      <c r="AT895" s="65"/>
      <c r="AU895" s="65"/>
    </row>
    <row r="896" spans="3:48">
      <c r="C896" s="8"/>
      <c r="D896" s="8"/>
      <c r="AA896" s="65"/>
      <c r="AB896" s="65"/>
      <c r="AC896" s="65"/>
      <c r="AD896" s="65"/>
      <c r="AE896" s="65"/>
      <c r="AG896" s="93"/>
      <c r="AN896" s="65"/>
      <c r="AO896" s="65"/>
      <c r="AP896" s="65"/>
      <c r="AQ896" s="65"/>
      <c r="AR896" s="65"/>
      <c r="AS896" s="65"/>
      <c r="AT896" s="65"/>
      <c r="AU896" s="65"/>
    </row>
    <row r="897" spans="3:64">
      <c r="C897" s="8"/>
      <c r="D897" s="8"/>
      <c r="AA897" s="65"/>
      <c r="AB897" s="65"/>
      <c r="AC897" s="65"/>
      <c r="AD897" s="65"/>
      <c r="AE897" s="65"/>
      <c r="AG897" s="93"/>
      <c r="AN897" s="65"/>
      <c r="AO897" s="65"/>
      <c r="AP897" s="65"/>
      <c r="AQ897" s="65"/>
      <c r="AR897" s="65"/>
      <c r="AS897" s="65"/>
      <c r="AT897" s="65"/>
      <c r="AU897" s="65"/>
    </row>
    <row r="898" spans="3:64">
      <c r="C898" s="8"/>
      <c r="D898" s="8"/>
      <c r="AA898" s="65"/>
      <c r="AB898" s="65"/>
      <c r="AC898" s="65"/>
      <c r="AD898" s="65"/>
      <c r="AE898" s="65"/>
      <c r="AG898" s="93"/>
      <c r="AN898" s="65"/>
      <c r="AO898" s="65"/>
      <c r="AP898" s="65"/>
      <c r="AQ898" s="65"/>
      <c r="AR898" s="65"/>
      <c r="AS898" s="65"/>
      <c r="AT898" s="65"/>
      <c r="AU898" s="65"/>
    </row>
    <row r="899" spans="3:64">
      <c r="C899" s="8"/>
      <c r="D899" s="8"/>
      <c r="AA899" s="65"/>
      <c r="AB899" s="65"/>
      <c r="AC899" s="65"/>
      <c r="AD899" s="65"/>
      <c r="AE899" s="65"/>
      <c r="AG899" s="93"/>
      <c r="AN899" s="65"/>
      <c r="AO899" s="65"/>
      <c r="AP899" s="65"/>
      <c r="AQ899" s="65"/>
      <c r="AR899" s="65"/>
      <c r="AS899" s="65"/>
      <c r="AT899" s="65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5"/>
      <c r="BF899" s="65"/>
      <c r="BG899" s="65"/>
      <c r="BH899" s="65"/>
      <c r="BI899" s="65"/>
      <c r="BJ899" s="65"/>
      <c r="BK899" s="65"/>
      <c r="BL899" s="65"/>
    </row>
    <row r="900" spans="3:64">
      <c r="C900" s="8"/>
      <c r="D900" s="8"/>
      <c r="AA900" s="65"/>
      <c r="AB900" s="65"/>
      <c r="AC900" s="65"/>
      <c r="AD900" s="65"/>
      <c r="AE900" s="65"/>
      <c r="AG900" s="93"/>
      <c r="AN900" s="65"/>
      <c r="AO900" s="65"/>
      <c r="AP900" s="65"/>
      <c r="AQ900" s="65"/>
      <c r="AR900" s="65"/>
      <c r="AS900" s="65"/>
      <c r="AT900" s="65"/>
      <c r="AU900" s="65"/>
    </row>
    <row r="901" spans="3:64">
      <c r="C901" s="8"/>
      <c r="D901" s="8"/>
      <c r="AA901" s="65"/>
      <c r="AB901" s="65"/>
      <c r="AC901" s="65"/>
      <c r="AD901" s="65"/>
      <c r="AE901" s="65"/>
      <c r="AG901" s="93"/>
      <c r="AN901" s="65"/>
      <c r="AO901" s="65"/>
      <c r="AP901" s="65"/>
      <c r="AQ901" s="65"/>
      <c r="AR901" s="65"/>
      <c r="AS901" s="65"/>
      <c r="AT901" s="65"/>
      <c r="AU901" s="65"/>
    </row>
    <row r="902" spans="3:64">
      <c r="C902" s="8"/>
      <c r="D902" s="8"/>
      <c r="AA902" s="65"/>
      <c r="AB902" s="65"/>
      <c r="AC902" s="65"/>
      <c r="AD902" s="65"/>
      <c r="AE902" s="65"/>
      <c r="AG902" s="93"/>
      <c r="AN902" s="65"/>
      <c r="AO902" s="65"/>
      <c r="AP902" s="65"/>
      <c r="AQ902" s="65"/>
      <c r="AR902" s="65"/>
      <c r="AS902" s="65"/>
      <c r="AT902" s="65"/>
      <c r="AU902" s="65"/>
    </row>
    <row r="903" spans="3:64">
      <c r="C903" s="8"/>
      <c r="D903" s="8"/>
      <c r="AA903" s="65"/>
      <c r="AB903" s="65"/>
      <c r="AC903" s="65"/>
      <c r="AD903" s="65"/>
      <c r="AE903" s="65"/>
      <c r="AG903" s="93"/>
      <c r="AN903" s="65"/>
      <c r="AO903" s="65"/>
      <c r="AP903" s="65"/>
      <c r="AQ903" s="65"/>
      <c r="AR903" s="65"/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</row>
    <row r="904" spans="3:64">
      <c r="C904" s="8"/>
      <c r="D904" s="8"/>
      <c r="AA904" s="65"/>
      <c r="AB904" s="65"/>
      <c r="AC904" s="65"/>
      <c r="AD904" s="65"/>
      <c r="AE904" s="65"/>
      <c r="AG904" s="93"/>
      <c r="AN904" s="65"/>
      <c r="AO904" s="65"/>
      <c r="AP904" s="65"/>
      <c r="AQ904" s="65"/>
      <c r="AR904" s="65"/>
      <c r="AS904" s="65"/>
      <c r="AT904" s="65"/>
      <c r="AU904" s="65"/>
    </row>
    <row r="905" spans="3:64">
      <c r="C905" s="8"/>
      <c r="D905" s="8"/>
      <c r="AA905" s="65"/>
      <c r="AB905" s="65"/>
      <c r="AC905" s="65"/>
      <c r="AD905" s="65"/>
      <c r="AE905" s="65"/>
      <c r="AG905" s="93"/>
      <c r="AN905" s="65"/>
      <c r="AO905" s="65"/>
      <c r="AP905" s="65"/>
      <c r="AQ905" s="65"/>
      <c r="AR905" s="65"/>
      <c r="AS905" s="65"/>
      <c r="AT905" s="65"/>
      <c r="AU905" s="65"/>
    </row>
    <row r="906" spans="3:64">
      <c r="C906" s="8"/>
      <c r="D906" s="8"/>
      <c r="AA906" s="65"/>
      <c r="AB906" s="65"/>
      <c r="AC906" s="65"/>
      <c r="AD906" s="65"/>
      <c r="AE906" s="65"/>
      <c r="AG906" s="93"/>
      <c r="AN906" s="65"/>
      <c r="AO906" s="65"/>
      <c r="AP906" s="65"/>
      <c r="AQ906" s="65"/>
      <c r="AR906" s="65"/>
      <c r="AS906" s="65"/>
      <c r="AT906" s="65"/>
      <c r="AU906" s="65"/>
    </row>
    <row r="907" spans="3:64">
      <c r="C907" s="8"/>
      <c r="D907" s="8"/>
      <c r="AA907" s="65"/>
      <c r="AB907" s="65"/>
      <c r="AC907" s="65"/>
      <c r="AD907" s="65"/>
      <c r="AE907" s="65"/>
      <c r="AG907" s="93"/>
      <c r="AN907" s="65"/>
      <c r="AO907" s="65"/>
      <c r="AP907" s="65"/>
      <c r="AQ907" s="65"/>
      <c r="AR907" s="65"/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</row>
    <row r="908" spans="3:64">
      <c r="C908" s="8"/>
      <c r="D908" s="8"/>
      <c r="AA908" s="65"/>
      <c r="AB908" s="65"/>
      <c r="AC908" s="65"/>
      <c r="AD908" s="65"/>
      <c r="AE908" s="65"/>
      <c r="AG908" s="93"/>
      <c r="AN908" s="65"/>
      <c r="AO908" s="65"/>
      <c r="AP908" s="65"/>
      <c r="AQ908" s="65"/>
      <c r="AR908" s="65"/>
      <c r="AS908" s="65"/>
      <c r="AT908" s="65"/>
      <c r="AU908" s="65"/>
    </row>
    <row r="909" spans="3:64">
      <c r="C909" s="8"/>
      <c r="D909" s="8"/>
      <c r="AA909" s="65"/>
      <c r="AB909" s="65"/>
      <c r="AC909" s="65"/>
      <c r="AD909" s="65"/>
      <c r="AE909" s="65"/>
      <c r="AG909" s="93"/>
      <c r="AN909" s="65"/>
      <c r="AO909" s="65"/>
      <c r="AP909" s="65"/>
      <c r="AQ909" s="65"/>
      <c r="AR909" s="65"/>
      <c r="AS909" s="65"/>
      <c r="AT909" s="65"/>
      <c r="AU909" s="65"/>
    </row>
    <row r="910" spans="3:64">
      <c r="C910" s="8"/>
      <c r="D910" s="8"/>
      <c r="AA910" s="65"/>
      <c r="AB910" s="65"/>
      <c r="AC910" s="65"/>
      <c r="AD910" s="65"/>
      <c r="AE910" s="65"/>
      <c r="AG910" s="93"/>
      <c r="AN910" s="65"/>
      <c r="AO910" s="65"/>
      <c r="AP910" s="65"/>
      <c r="AQ910" s="65"/>
      <c r="AR910" s="65"/>
      <c r="AS910" s="65"/>
      <c r="AT910" s="65"/>
      <c r="AU910" s="65"/>
    </row>
    <row r="911" spans="3:64">
      <c r="C911" s="8"/>
      <c r="D911" s="8"/>
      <c r="AA911" s="65"/>
      <c r="AB911" s="65"/>
      <c r="AC911" s="65"/>
      <c r="AD911" s="65"/>
      <c r="AE911" s="65"/>
      <c r="AG911" s="93"/>
      <c r="AN911" s="65"/>
      <c r="AO911" s="65"/>
      <c r="AP911" s="65"/>
      <c r="AQ911" s="65"/>
      <c r="AR911" s="65"/>
      <c r="AS911" s="65"/>
      <c r="AT911" s="65"/>
      <c r="AU911" s="65"/>
    </row>
    <row r="912" spans="3:64">
      <c r="C912" s="8"/>
      <c r="D912" s="8"/>
      <c r="AA912" s="65"/>
      <c r="AB912" s="65"/>
      <c r="AC912" s="65"/>
      <c r="AD912" s="65"/>
      <c r="AE912" s="65"/>
      <c r="AG912" s="93"/>
      <c r="AN912" s="65"/>
      <c r="AO912" s="65"/>
      <c r="AP912" s="65"/>
      <c r="AQ912" s="65"/>
      <c r="AR912" s="65"/>
      <c r="AS912" s="65"/>
      <c r="AT912" s="65"/>
      <c r="AU912" s="65"/>
    </row>
    <row r="913" spans="3:64">
      <c r="C913" s="8"/>
      <c r="D913" s="8"/>
      <c r="AA913" s="65"/>
      <c r="AB913" s="65"/>
      <c r="AC913" s="65"/>
      <c r="AD913" s="65"/>
      <c r="AE913" s="65"/>
      <c r="AG913" s="93"/>
      <c r="AN913" s="65"/>
      <c r="AO913" s="65"/>
      <c r="AP913" s="65"/>
      <c r="AQ913" s="65"/>
      <c r="AR913" s="65"/>
      <c r="AS913" s="65"/>
      <c r="AT913" s="65"/>
      <c r="AU913" s="65"/>
    </row>
    <row r="914" spans="3:64">
      <c r="C914" s="8"/>
      <c r="D914" s="8"/>
      <c r="AA914" s="65"/>
      <c r="AB914" s="65"/>
      <c r="AC914" s="65"/>
      <c r="AD914" s="65"/>
      <c r="AE914" s="65"/>
      <c r="AG914" s="93"/>
      <c r="AN914" s="65"/>
      <c r="AO914" s="65"/>
      <c r="AP914" s="65"/>
      <c r="AQ914" s="65"/>
      <c r="AR914" s="65"/>
      <c r="AS914" s="65"/>
      <c r="AT914" s="65"/>
      <c r="AU914" s="65"/>
    </row>
    <row r="915" spans="3:64">
      <c r="C915" s="8"/>
      <c r="D915" s="8"/>
      <c r="AA915" s="65"/>
      <c r="AB915" s="65"/>
      <c r="AC915" s="65"/>
      <c r="AD915" s="65"/>
      <c r="AE915" s="65"/>
      <c r="AG915" s="93"/>
      <c r="AN915" s="65"/>
      <c r="AO915" s="65"/>
      <c r="AP915" s="65"/>
      <c r="AQ915" s="65"/>
      <c r="AR915" s="65"/>
      <c r="AS915" s="65"/>
      <c r="AT915" s="65"/>
      <c r="AU915" s="65"/>
    </row>
    <row r="916" spans="3:64">
      <c r="C916" s="8"/>
      <c r="D916" s="8"/>
      <c r="AA916" s="65"/>
      <c r="AB916" s="65"/>
      <c r="AC916" s="65"/>
      <c r="AD916" s="65"/>
      <c r="AE916" s="65"/>
      <c r="AG916" s="93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</row>
    <row r="917" spans="3:64">
      <c r="C917" s="8"/>
      <c r="D917" s="8"/>
      <c r="AA917" s="65"/>
      <c r="AB917" s="65"/>
      <c r="AC917" s="65"/>
      <c r="AD917" s="65"/>
      <c r="AE917" s="65"/>
      <c r="AG917" s="93"/>
      <c r="AN917" s="65"/>
      <c r="AO917" s="65"/>
      <c r="AP917" s="65"/>
      <c r="AQ917" s="65"/>
      <c r="AR917" s="65"/>
      <c r="AS917" s="65"/>
      <c r="AT917" s="65"/>
      <c r="AU917" s="65"/>
    </row>
    <row r="918" spans="3:64">
      <c r="C918" s="8"/>
      <c r="D918" s="8"/>
      <c r="AA918" s="65"/>
      <c r="AB918" s="65"/>
      <c r="AC918" s="65"/>
      <c r="AD918" s="65"/>
      <c r="AE918" s="65"/>
      <c r="AG918" s="93"/>
      <c r="AN918" s="65"/>
      <c r="AO918" s="65"/>
      <c r="AP918" s="65"/>
      <c r="AQ918" s="65"/>
      <c r="AR918" s="65"/>
      <c r="AS918" s="65"/>
      <c r="AT918" s="65"/>
      <c r="AU918" s="65"/>
    </row>
    <row r="919" spans="3:64">
      <c r="C919" s="8"/>
      <c r="D919" s="8"/>
      <c r="AA919" s="65"/>
      <c r="AB919" s="65"/>
      <c r="AC919" s="65"/>
      <c r="AD919" s="65"/>
      <c r="AE919" s="65"/>
      <c r="AG919" s="93"/>
      <c r="AN919" s="65"/>
      <c r="AO919" s="65"/>
      <c r="AP919" s="65"/>
      <c r="AQ919" s="65"/>
      <c r="AR919" s="65"/>
      <c r="AS919" s="65"/>
      <c r="AT919" s="65"/>
      <c r="AU919" s="65"/>
    </row>
    <row r="920" spans="3:64">
      <c r="C920" s="8"/>
      <c r="D920" s="8"/>
      <c r="AA920" s="65"/>
      <c r="AB920" s="65"/>
      <c r="AC920" s="65"/>
      <c r="AD920" s="65"/>
      <c r="AE920" s="65"/>
      <c r="AG920" s="93"/>
      <c r="AN920" s="65"/>
      <c r="AO920" s="65"/>
      <c r="AP920" s="65"/>
      <c r="AQ920" s="65"/>
      <c r="AR920" s="65"/>
      <c r="AS920" s="65"/>
      <c r="AT920" s="65"/>
      <c r="AU920" s="65"/>
    </row>
    <row r="921" spans="3:64">
      <c r="C921" s="8"/>
      <c r="D921" s="8"/>
      <c r="AA921" s="65"/>
      <c r="AB921" s="65"/>
      <c r="AC921" s="65"/>
      <c r="AD921" s="65"/>
      <c r="AE921" s="65"/>
      <c r="AG921" s="93"/>
      <c r="AN921" s="65"/>
      <c r="AO921" s="65"/>
      <c r="AP921" s="65"/>
      <c r="AQ921" s="65"/>
      <c r="AR921" s="65"/>
      <c r="AS921" s="65"/>
      <c r="AT921" s="65"/>
      <c r="AU921" s="65"/>
    </row>
    <row r="922" spans="3:64">
      <c r="C922" s="8"/>
      <c r="D922" s="8"/>
      <c r="AA922" s="65"/>
      <c r="AB922" s="65"/>
      <c r="AC922" s="65"/>
      <c r="AD922" s="65"/>
      <c r="AE922" s="65"/>
      <c r="AG922" s="93"/>
      <c r="AN922" s="65"/>
      <c r="AO922" s="65"/>
      <c r="AP922" s="65"/>
      <c r="AQ922" s="65"/>
      <c r="AR922" s="65"/>
      <c r="AS922" s="65"/>
      <c r="AT922" s="65"/>
      <c r="AU922" s="65"/>
    </row>
    <row r="923" spans="3:64">
      <c r="C923" s="8"/>
      <c r="D923" s="8"/>
      <c r="AA923" s="65"/>
      <c r="AB923" s="65"/>
      <c r="AC923" s="65"/>
      <c r="AD923" s="65"/>
      <c r="AE923" s="65"/>
      <c r="AG923" s="93"/>
      <c r="AN923" s="65"/>
      <c r="AO923" s="65"/>
      <c r="AP923" s="65"/>
      <c r="AQ923" s="65"/>
      <c r="AR923" s="65"/>
      <c r="AS923" s="65"/>
      <c r="AT923" s="65"/>
      <c r="AU923" s="65"/>
    </row>
    <row r="924" spans="3:64">
      <c r="C924" s="8"/>
      <c r="D924" s="8"/>
      <c r="AA924" s="65"/>
      <c r="AB924" s="65"/>
      <c r="AC924" s="65"/>
      <c r="AD924" s="65"/>
      <c r="AE924" s="65"/>
      <c r="AG924" s="93"/>
      <c r="AN924" s="65"/>
      <c r="AO924" s="65"/>
      <c r="AP924" s="65"/>
      <c r="AQ924" s="65"/>
      <c r="AR924" s="65"/>
      <c r="AS924" s="65"/>
      <c r="AT924" s="65"/>
      <c r="AU924" s="65"/>
    </row>
    <row r="925" spans="3:64">
      <c r="C925" s="8"/>
      <c r="D925" s="8"/>
      <c r="AA925" s="65"/>
      <c r="AB925" s="65"/>
      <c r="AC925" s="65"/>
      <c r="AD925" s="65"/>
      <c r="AE925" s="65"/>
      <c r="AG925" s="93"/>
      <c r="AN925" s="65"/>
      <c r="AO925" s="65"/>
      <c r="AP925" s="65"/>
      <c r="AQ925" s="65"/>
      <c r="AR925" s="65"/>
      <c r="AS925" s="65"/>
      <c r="AT925" s="65"/>
      <c r="AU925" s="65"/>
    </row>
    <row r="926" spans="3:64">
      <c r="C926" s="8"/>
      <c r="D926" s="8"/>
      <c r="AA926" s="65"/>
      <c r="AB926" s="65"/>
      <c r="AC926" s="65"/>
      <c r="AD926" s="65"/>
      <c r="AE926" s="65"/>
      <c r="AG926" s="93"/>
      <c r="AN926" s="65"/>
      <c r="AO926" s="65"/>
      <c r="AP926" s="65"/>
      <c r="AQ926" s="65"/>
      <c r="AR926" s="65"/>
      <c r="AS926" s="65"/>
      <c r="AT926" s="65"/>
      <c r="AU926" s="65"/>
    </row>
    <row r="927" spans="3:64">
      <c r="C927" s="8"/>
      <c r="D927" s="8"/>
      <c r="AA927" s="65"/>
      <c r="AB927" s="65"/>
      <c r="AC927" s="65"/>
      <c r="AD927" s="65"/>
      <c r="AE927" s="65"/>
      <c r="AG927" s="93"/>
      <c r="AN927" s="65"/>
      <c r="AO927" s="65"/>
      <c r="AP927" s="65"/>
      <c r="AQ927" s="65"/>
      <c r="AR927" s="65"/>
      <c r="AS927" s="65"/>
      <c r="AT927" s="65"/>
      <c r="AU927" s="65"/>
    </row>
    <row r="928" spans="3:64">
      <c r="C928" s="8"/>
      <c r="D928" s="8"/>
      <c r="AA928" s="65"/>
      <c r="AB928" s="65"/>
      <c r="AC928" s="65"/>
      <c r="AD928" s="65"/>
      <c r="AE928" s="65"/>
      <c r="AG928" s="93"/>
      <c r="AN928" s="65"/>
      <c r="AO928" s="65"/>
      <c r="AP928" s="65"/>
      <c r="AQ928" s="65"/>
      <c r="AR928" s="65"/>
      <c r="AS928" s="65"/>
      <c r="AT928" s="65"/>
      <c r="AU928" s="65"/>
    </row>
    <row r="929" spans="3:64">
      <c r="C929" s="8"/>
      <c r="D929" s="8"/>
      <c r="AA929" s="65"/>
      <c r="AB929" s="65"/>
      <c r="AC929" s="65"/>
      <c r="AD929" s="65"/>
      <c r="AE929" s="65"/>
      <c r="AG929" s="93"/>
      <c r="AN929" s="65"/>
      <c r="AO929" s="65"/>
      <c r="AP929" s="65"/>
      <c r="AQ929" s="65"/>
      <c r="AR929" s="65"/>
      <c r="AS929" s="65"/>
      <c r="AT929" s="65"/>
      <c r="AU929" s="65"/>
    </row>
    <row r="930" spans="3:64">
      <c r="C930" s="8"/>
      <c r="D930" s="8"/>
      <c r="AA930" s="65"/>
      <c r="AB930" s="65"/>
      <c r="AC930" s="65"/>
      <c r="AD930" s="65"/>
      <c r="AE930" s="65"/>
      <c r="AG930" s="93"/>
      <c r="AN930" s="65"/>
      <c r="AO930" s="65"/>
      <c r="AP930" s="65"/>
      <c r="AQ930" s="65"/>
      <c r="AR930" s="65"/>
      <c r="AS930" s="65"/>
      <c r="AT930" s="65"/>
      <c r="AU930" s="65"/>
    </row>
    <row r="931" spans="3:64">
      <c r="C931" s="8"/>
      <c r="D931" s="8"/>
      <c r="AA931" s="65"/>
      <c r="AB931" s="65"/>
      <c r="AC931" s="65"/>
      <c r="AD931" s="65"/>
      <c r="AE931" s="65"/>
      <c r="AG931" s="93"/>
      <c r="AN931" s="65"/>
      <c r="AO931" s="65"/>
      <c r="AP931" s="65"/>
      <c r="AQ931" s="65"/>
      <c r="AR931" s="65"/>
      <c r="AS931" s="65"/>
      <c r="AT931" s="65"/>
      <c r="AU931" s="65"/>
    </row>
    <row r="932" spans="3:64">
      <c r="C932" s="8"/>
      <c r="D932" s="8"/>
      <c r="AA932" s="65"/>
      <c r="AB932" s="65"/>
      <c r="AC932" s="65"/>
      <c r="AD932" s="65"/>
      <c r="AE932" s="65"/>
      <c r="AG932" s="93"/>
      <c r="AN932" s="65"/>
      <c r="AO932" s="65"/>
      <c r="AP932" s="65"/>
      <c r="AQ932" s="65"/>
      <c r="AR932" s="65"/>
      <c r="AS932" s="65"/>
      <c r="AT932" s="65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/>
      <c r="BI932" s="65"/>
      <c r="BJ932" s="65"/>
      <c r="BK932" s="65"/>
      <c r="BL932" s="65"/>
    </row>
    <row r="933" spans="3:64">
      <c r="C933" s="8"/>
      <c r="D933" s="8"/>
      <c r="AA933" s="65"/>
      <c r="AB933" s="65"/>
      <c r="AC933" s="65"/>
      <c r="AD933" s="65"/>
      <c r="AE933" s="65"/>
      <c r="AG933" s="93"/>
      <c r="AN933" s="65"/>
      <c r="AO933" s="65"/>
      <c r="AP933" s="65"/>
      <c r="AQ933" s="65"/>
      <c r="AR933" s="65"/>
      <c r="AS933" s="65"/>
      <c r="AT933" s="65"/>
      <c r="AU933" s="65"/>
    </row>
    <row r="934" spans="3:64">
      <c r="C934" s="8"/>
      <c r="D934" s="8"/>
      <c r="AA934" s="65"/>
      <c r="AB934" s="65"/>
      <c r="AC934" s="65"/>
      <c r="AD934" s="65"/>
      <c r="AE934" s="65"/>
      <c r="AG934" s="93"/>
      <c r="AN934" s="65"/>
      <c r="AO934" s="65"/>
      <c r="AP934" s="65"/>
      <c r="AQ934" s="65"/>
      <c r="AR934" s="65"/>
      <c r="AS934" s="65"/>
      <c r="AT934" s="65"/>
      <c r="AU934" s="65"/>
    </row>
    <row r="935" spans="3:64">
      <c r="C935" s="8"/>
      <c r="D935" s="8"/>
      <c r="AA935" s="65"/>
      <c r="AB935" s="65"/>
      <c r="AC935" s="65"/>
      <c r="AD935" s="65"/>
      <c r="AE935" s="65"/>
      <c r="AG935" s="93"/>
      <c r="AN935" s="65"/>
      <c r="AO935" s="65"/>
      <c r="AP935" s="65"/>
      <c r="AQ935" s="65"/>
      <c r="AR935" s="65"/>
      <c r="AS935" s="65"/>
      <c r="AT935" s="65"/>
      <c r="AU935" s="65"/>
    </row>
    <row r="936" spans="3:64">
      <c r="C936" s="8"/>
      <c r="D936" s="8"/>
      <c r="AA936" s="65"/>
      <c r="AB936" s="65"/>
      <c r="AC936" s="65"/>
      <c r="AD936" s="65"/>
      <c r="AE936" s="65"/>
      <c r="AG936" s="93"/>
      <c r="AN936" s="65"/>
      <c r="AO936" s="65"/>
      <c r="AP936" s="65"/>
      <c r="AQ936" s="65"/>
      <c r="AR936" s="65"/>
      <c r="AS936" s="65"/>
      <c r="AT936" s="65"/>
      <c r="AU936" s="65"/>
    </row>
    <row r="937" spans="3:64">
      <c r="C937" s="8"/>
      <c r="D937" s="8"/>
      <c r="AA937" s="65"/>
      <c r="AB937" s="65"/>
      <c r="AC937" s="65"/>
      <c r="AD937" s="65"/>
      <c r="AE937" s="65"/>
      <c r="AG937" s="93"/>
      <c r="AN937" s="65"/>
      <c r="AO937" s="65"/>
      <c r="AP937" s="65"/>
      <c r="AQ937" s="65"/>
      <c r="AR937" s="65"/>
      <c r="AS937" s="65"/>
      <c r="AT937" s="65"/>
      <c r="AU937" s="65"/>
    </row>
    <row r="938" spans="3:64">
      <c r="C938" s="8"/>
      <c r="D938" s="8"/>
      <c r="AA938" s="65"/>
      <c r="AB938" s="65"/>
      <c r="AC938" s="65"/>
      <c r="AD938" s="65"/>
      <c r="AE938" s="65"/>
      <c r="AG938" s="93"/>
      <c r="AN938" s="65"/>
      <c r="AO938" s="65"/>
      <c r="AP938" s="65"/>
      <c r="AQ938" s="65"/>
      <c r="AR938" s="65"/>
      <c r="AS938" s="65"/>
      <c r="AT938" s="65"/>
      <c r="AU938" s="65"/>
    </row>
    <row r="939" spans="3:64">
      <c r="C939" s="8"/>
      <c r="D939" s="8"/>
      <c r="AA939" s="65"/>
      <c r="AB939" s="65"/>
      <c r="AC939" s="65"/>
      <c r="AD939" s="65"/>
      <c r="AE939" s="65"/>
      <c r="AG939" s="93"/>
      <c r="AN939" s="65"/>
      <c r="AO939" s="65"/>
      <c r="AP939" s="65"/>
      <c r="AQ939" s="65"/>
      <c r="AR939" s="65"/>
      <c r="AS939" s="65"/>
      <c r="AT939" s="65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/>
      <c r="BI939" s="65"/>
      <c r="BJ939" s="65"/>
      <c r="BK939" s="65"/>
      <c r="BL939" s="65"/>
    </row>
    <row r="940" spans="3:64">
      <c r="C940" s="8"/>
      <c r="D940" s="8"/>
      <c r="AA940" s="65"/>
      <c r="AB940" s="65"/>
      <c r="AC940" s="65"/>
      <c r="AD940" s="65"/>
      <c r="AE940" s="65"/>
      <c r="AG940" s="93"/>
      <c r="AN940" s="65"/>
      <c r="AO940" s="65"/>
      <c r="AP940" s="65"/>
      <c r="AQ940" s="65"/>
      <c r="AR940" s="65"/>
      <c r="AS940" s="65"/>
      <c r="AT940" s="65"/>
      <c r="AU940" s="65"/>
    </row>
    <row r="941" spans="3:64">
      <c r="C941" s="8"/>
      <c r="D941" s="8"/>
      <c r="AA941" s="65"/>
      <c r="AB941" s="65"/>
      <c r="AC941" s="65"/>
      <c r="AD941" s="65"/>
      <c r="AE941" s="65"/>
      <c r="AG941" s="93"/>
      <c r="AN941" s="65"/>
      <c r="AO941" s="65"/>
      <c r="AP941" s="65"/>
      <c r="AQ941" s="65"/>
      <c r="AR941" s="65"/>
      <c r="AS941" s="65"/>
      <c r="AT941" s="65"/>
      <c r="AU941" s="65"/>
    </row>
    <row r="942" spans="3:64">
      <c r="C942" s="8"/>
      <c r="D942" s="8"/>
      <c r="AA942" s="65"/>
      <c r="AB942" s="65"/>
      <c r="AC942" s="65"/>
      <c r="AD942" s="65"/>
      <c r="AE942" s="65"/>
      <c r="AG942" s="93"/>
      <c r="AN942" s="65"/>
      <c r="AO942" s="65"/>
      <c r="AP942" s="65"/>
      <c r="AQ942" s="65"/>
      <c r="AR942" s="65"/>
      <c r="AS942" s="65"/>
      <c r="AT942" s="65"/>
      <c r="AU942" s="65"/>
    </row>
    <row r="943" spans="3:64">
      <c r="C943" s="8"/>
      <c r="D943" s="8"/>
      <c r="AA943" s="65"/>
      <c r="AB943" s="65"/>
      <c r="AC943" s="65"/>
      <c r="AD943" s="65"/>
      <c r="AE943" s="65"/>
      <c r="AG943" s="93"/>
      <c r="AN943" s="65"/>
      <c r="AO943" s="65"/>
      <c r="AP943" s="65"/>
      <c r="AQ943" s="65"/>
      <c r="AR943" s="65"/>
      <c r="AS943" s="65"/>
      <c r="AT943" s="65"/>
      <c r="AU943" s="65"/>
    </row>
    <row r="944" spans="3:64">
      <c r="C944" s="8"/>
      <c r="D944" s="8"/>
      <c r="AA944" s="65"/>
      <c r="AB944" s="65"/>
      <c r="AC944" s="65"/>
      <c r="AD944" s="65"/>
      <c r="AE944" s="65"/>
      <c r="AG944" s="93"/>
      <c r="AN944" s="65"/>
      <c r="AO944" s="65"/>
      <c r="AP944" s="65"/>
      <c r="AQ944" s="65"/>
      <c r="AR944" s="65"/>
      <c r="AS944" s="65"/>
      <c r="AT944" s="65"/>
      <c r="AU944" s="65"/>
    </row>
    <row r="945" spans="3:64">
      <c r="C945" s="8"/>
      <c r="D945" s="8"/>
      <c r="AA945" s="65"/>
      <c r="AB945" s="65"/>
      <c r="AC945" s="65"/>
      <c r="AD945" s="65"/>
      <c r="AE945" s="65"/>
      <c r="AG945" s="93"/>
      <c r="AN945" s="65"/>
      <c r="AO945" s="65"/>
      <c r="AP945" s="65"/>
      <c r="AQ945" s="65"/>
      <c r="AR945" s="65"/>
      <c r="AS945" s="65"/>
      <c r="AT945" s="65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/>
      <c r="BI945" s="65"/>
      <c r="BJ945" s="65"/>
      <c r="BK945" s="65"/>
      <c r="BL945" s="65"/>
    </row>
    <row r="946" spans="3:64">
      <c r="C946" s="8"/>
      <c r="D946" s="8"/>
      <c r="AA946" s="65"/>
      <c r="AB946" s="65"/>
      <c r="AC946" s="65"/>
      <c r="AD946" s="65"/>
      <c r="AE946" s="65"/>
      <c r="AG946" s="93"/>
      <c r="AN946" s="65"/>
      <c r="AO946" s="65"/>
      <c r="AP946" s="65"/>
      <c r="AQ946" s="65"/>
      <c r="AR946" s="65"/>
      <c r="AS946" s="65"/>
      <c r="AT946" s="65"/>
      <c r="AU946" s="65"/>
    </row>
    <row r="947" spans="3:64">
      <c r="C947" s="8"/>
      <c r="D947" s="8"/>
      <c r="AA947" s="65"/>
      <c r="AB947" s="65"/>
      <c r="AC947" s="65"/>
      <c r="AD947" s="65"/>
      <c r="AE947" s="65"/>
      <c r="AG947" s="93"/>
      <c r="AN947" s="65"/>
      <c r="AO947" s="65"/>
      <c r="AP947" s="65"/>
      <c r="AQ947" s="65"/>
      <c r="AR947" s="65"/>
      <c r="AS947" s="65"/>
      <c r="AT947" s="65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/>
      <c r="BI947" s="65"/>
      <c r="BJ947" s="65"/>
      <c r="BK947" s="65"/>
      <c r="BL947" s="65"/>
    </row>
    <row r="948" spans="3:64">
      <c r="C948" s="8"/>
      <c r="D948" s="8"/>
      <c r="AA948" s="65"/>
      <c r="AB948" s="65"/>
      <c r="AC948" s="65"/>
      <c r="AD948" s="65"/>
      <c r="AE948" s="65"/>
      <c r="AG948" s="93"/>
      <c r="AN948" s="65"/>
      <c r="AO948" s="65"/>
      <c r="AP948" s="65"/>
      <c r="AQ948" s="65"/>
      <c r="AR948" s="65"/>
      <c r="AS948" s="65"/>
      <c r="AT948" s="65"/>
      <c r="AU948" s="65"/>
    </row>
    <row r="949" spans="3:64">
      <c r="C949" s="8"/>
      <c r="D949" s="8"/>
      <c r="AA949" s="65"/>
      <c r="AB949" s="65"/>
      <c r="AC949" s="65"/>
      <c r="AD949" s="65"/>
      <c r="AE949" s="65"/>
      <c r="AG949" s="93"/>
      <c r="AN949" s="65"/>
      <c r="AO949" s="65"/>
      <c r="AP949" s="65"/>
      <c r="AQ949" s="65"/>
      <c r="AR949" s="65"/>
      <c r="AS949" s="65"/>
      <c r="AT949" s="65"/>
      <c r="AU949" s="65"/>
      <c r="AV949" s="65"/>
    </row>
    <row r="950" spans="3:64">
      <c r="C950" s="8"/>
      <c r="D950" s="8"/>
      <c r="AA950" s="65"/>
      <c r="AB950" s="65"/>
      <c r="AC950" s="65"/>
      <c r="AD950" s="65"/>
      <c r="AE950" s="65"/>
      <c r="AG950" s="93"/>
      <c r="AN950" s="65"/>
      <c r="AO950" s="65"/>
      <c r="AP950" s="65"/>
      <c r="AQ950" s="65"/>
      <c r="AR950" s="65"/>
      <c r="AS950" s="65"/>
      <c r="AT950" s="65"/>
      <c r="AU950" s="65"/>
    </row>
    <row r="951" spans="3:64">
      <c r="C951" s="8"/>
      <c r="D951" s="8"/>
      <c r="AA951" s="65"/>
      <c r="AB951" s="65"/>
      <c r="AC951" s="65"/>
      <c r="AD951" s="65"/>
      <c r="AE951" s="65"/>
      <c r="AG951" s="93"/>
      <c r="AN951" s="65"/>
      <c r="AO951" s="65"/>
      <c r="AP951" s="65"/>
      <c r="AQ951" s="65"/>
      <c r="AR951" s="65"/>
      <c r="AS951" s="65"/>
      <c r="AT951" s="65"/>
      <c r="AU951" s="65"/>
    </row>
    <row r="952" spans="3:64">
      <c r="C952" s="8"/>
      <c r="D952" s="8"/>
      <c r="AA952" s="65"/>
      <c r="AB952" s="65"/>
      <c r="AC952" s="65"/>
      <c r="AD952" s="65"/>
      <c r="AE952" s="65"/>
      <c r="AG952" s="93"/>
      <c r="AN952" s="65"/>
      <c r="AO952" s="65"/>
      <c r="AP952" s="65"/>
      <c r="AQ952" s="65"/>
      <c r="AR952" s="65"/>
      <c r="AS952" s="65"/>
      <c r="AT952" s="65"/>
      <c r="AU952" s="65"/>
    </row>
    <row r="953" spans="3:64">
      <c r="C953" s="8"/>
      <c r="D953" s="8"/>
      <c r="AA953" s="65"/>
      <c r="AB953" s="65"/>
      <c r="AC953" s="65"/>
      <c r="AD953" s="65"/>
      <c r="AE953" s="65"/>
      <c r="AG953" s="93"/>
      <c r="AN953" s="65"/>
      <c r="AO953" s="65"/>
      <c r="AP953" s="65"/>
      <c r="AQ953" s="65"/>
      <c r="AR953" s="65"/>
      <c r="AS953" s="65"/>
      <c r="AT953" s="65"/>
      <c r="AU953" s="65"/>
    </row>
    <row r="954" spans="3:64">
      <c r="C954" s="8"/>
      <c r="D954" s="8"/>
      <c r="AA954" s="65"/>
      <c r="AB954" s="65"/>
      <c r="AC954" s="65"/>
      <c r="AD954" s="65"/>
      <c r="AE954" s="65"/>
      <c r="AG954" s="93"/>
      <c r="AN954" s="65"/>
      <c r="AO954" s="65"/>
      <c r="AP954" s="65"/>
      <c r="AQ954" s="65"/>
      <c r="AR954" s="65"/>
      <c r="AS954" s="65"/>
      <c r="AT954" s="65"/>
      <c r="AU954" s="65"/>
    </row>
    <row r="955" spans="3:64">
      <c r="C955" s="8"/>
      <c r="D955" s="8"/>
      <c r="AA955" s="65"/>
      <c r="AB955" s="65"/>
      <c r="AC955" s="65"/>
      <c r="AD955" s="65"/>
      <c r="AE955" s="65"/>
      <c r="AG955" s="93"/>
      <c r="AN955" s="65"/>
      <c r="AO955" s="65"/>
      <c r="AP955" s="65"/>
      <c r="AQ955" s="65"/>
      <c r="AR955" s="65"/>
      <c r="AS955" s="65"/>
      <c r="AT955" s="65"/>
      <c r="AU955" s="65"/>
      <c r="AV955" s="65"/>
    </row>
    <row r="956" spans="3:64">
      <c r="C956" s="8"/>
      <c r="D956" s="8"/>
      <c r="AA956" s="65"/>
      <c r="AB956" s="65"/>
      <c r="AC956" s="65"/>
      <c r="AD956" s="65"/>
      <c r="AE956" s="65"/>
      <c r="AG956" s="93"/>
      <c r="AN956" s="65"/>
      <c r="AO956" s="65"/>
      <c r="AP956" s="65"/>
      <c r="AQ956" s="65"/>
      <c r="AR956" s="65"/>
      <c r="AS956" s="65"/>
      <c r="AT956" s="65"/>
      <c r="AU956" s="65"/>
    </row>
    <row r="957" spans="3:64">
      <c r="C957" s="8"/>
      <c r="D957" s="8"/>
      <c r="AA957" s="65"/>
      <c r="AB957" s="65"/>
      <c r="AC957" s="65"/>
      <c r="AD957" s="65"/>
      <c r="AE957" s="65"/>
      <c r="AG957" s="93"/>
      <c r="AN957" s="65"/>
      <c r="AO957" s="65"/>
      <c r="AP957" s="65"/>
      <c r="AQ957" s="65"/>
      <c r="AR957" s="65"/>
      <c r="AS957" s="65"/>
      <c r="AT957" s="65"/>
      <c r="AU957" s="65"/>
    </row>
    <row r="958" spans="3:64">
      <c r="C958" s="8"/>
      <c r="D958" s="8"/>
      <c r="AA958" s="65"/>
      <c r="AB958" s="65"/>
      <c r="AC958" s="65"/>
      <c r="AD958" s="65"/>
      <c r="AE958" s="65"/>
      <c r="AG958" s="93"/>
      <c r="AN958" s="65"/>
      <c r="AO958" s="65"/>
      <c r="AP958" s="65"/>
      <c r="AQ958" s="65"/>
      <c r="AR958" s="65"/>
      <c r="AS958" s="65"/>
      <c r="AT958" s="65"/>
      <c r="AU958" s="65"/>
    </row>
    <row r="959" spans="3:64">
      <c r="C959" s="8"/>
      <c r="D959" s="8"/>
      <c r="AA959" s="65"/>
      <c r="AB959" s="65"/>
      <c r="AC959" s="65"/>
      <c r="AD959" s="65"/>
      <c r="AE959" s="65"/>
      <c r="AG959" s="93"/>
      <c r="AN959" s="65"/>
      <c r="AO959" s="65"/>
      <c r="AP959" s="65"/>
      <c r="AQ959" s="65"/>
      <c r="AR959" s="65"/>
      <c r="AS959" s="65"/>
      <c r="AT959" s="65"/>
      <c r="AU959" s="65"/>
    </row>
    <row r="960" spans="3:64">
      <c r="C960" s="8"/>
      <c r="D960" s="8"/>
      <c r="AA960" s="65"/>
      <c r="AB960" s="65"/>
      <c r="AC960" s="65"/>
      <c r="AD960" s="65"/>
      <c r="AE960" s="65"/>
      <c r="AG960" s="93"/>
      <c r="AN960" s="65"/>
      <c r="AO960" s="65"/>
      <c r="AP960" s="65"/>
      <c r="AQ960" s="65"/>
      <c r="AR960" s="65"/>
      <c r="AS960" s="65"/>
      <c r="AT960" s="65"/>
      <c r="AU960" s="65"/>
    </row>
    <row r="961" spans="3:48">
      <c r="C961" s="8"/>
      <c r="D961" s="8"/>
      <c r="AA961" s="65"/>
      <c r="AB961" s="65"/>
      <c r="AC961" s="65"/>
      <c r="AD961" s="65"/>
      <c r="AE961" s="65"/>
      <c r="AG961" s="93"/>
      <c r="AN961" s="65"/>
      <c r="AO961" s="65"/>
      <c r="AP961" s="65"/>
      <c r="AQ961" s="65"/>
      <c r="AR961" s="65"/>
      <c r="AS961" s="65"/>
      <c r="AT961" s="65"/>
      <c r="AU961" s="65"/>
    </row>
    <row r="962" spans="3:48">
      <c r="C962" s="8"/>
      <c r="D962" s="8"/>
      <c r="AA962" s="65"/>
      <c r="AB962" s="65"/>
      <c r="AC962" s="65"/>
      <c r="AD962" s="65"/>
      <c r="AE962" s="65"/>
      <c r="AG962" s="93"/>
      <c r="AN962" s="65"/>
      <c r="AO962" s="65"/>
      <c r="AP962" s="65"/>
      <c r="AQ962" s="65"/>
      <c r="AR962" s="65"/>
      <c r="AS962" s="65"/>
      <c r="AT962" s="65"/>
      <c r="AU962" s="65"/>
    </row>
    <row r="963" spans="3:48">
      <c r="C963" s="8"/>
      <c r="D963" s="8"/>
      <c r="AA963" s="65"/>
      <c r="AB963" s="65"/>
      <c r="AC963" s="65"/>
      <c r="AD963" s="65"/>
      <c r="AE963" s="65"/>
      <c r="AG963" s="93"/>
      <c r="AN963" s="65"/>
      <c r="AO963" s="65"/>
      <c r="AP963" s="65"/>
      <c r="AQ963" s="65"/>
      <c r="AR963" s="65"/>
      <c r="AS963" s="65"/>
      <c r="AT963" s="65"/>
      <c r="AU963" s="65"/>
    </row>
    <row r="964" spans="3:48">
      <c r="C964" s="8"/>
      <c r="D964" s="8"/>
      <c r="AA964" s="65"/>
      <c r="AB964" s="65"/>
      <c r="AC964" s="65"/>
      <c r="AD964" s="65"/>
      <c r="AE964" s="65"/>
      <c r="AG964" s="93"/>
      <c r="AN964" s="65"/>
      <c r="AO964" s="65"/>
      <c r="AP964" s="65"/>
      <c r="AQ964" s="65"/>
      <c r="AR964" s="65"/>
      <c r="AS964" s="65"/>
      <c r="AT964" s="65"/>
      <c r="AU964" s="65"/>
    </row>
    <row r="965" spans="3:48">
      <c r="C965" s="8"/>
      <c r="D965" s="8"/>
      <c r="AA965" s="65"/>
      <c r="AB965" s="65"/>
      <c r="AC965" s="65"/>
      <c r="AD965" s="65"/>
      <c r="AE965" s="65"/>
      <c r="AG965" s="93"/>
      <c r="AN965" s="65"/>
      <c r="AO965" s="65"/>
      <c r="AP965" s="65"/>
      <c r="AQ965" s="65"/>
      <c r="AR965" s="65"/>
      <c r="AS965" s="65"/>
      <c r="AT965" s="65"/>
      <c r="AU965" s="65"/>
    </row>
    <row r="966" spans="3:48">
      <c r="C966" s="8"/>
      <c r="D966" s="8"/>
      <c r="AA966" s="65"/>
      <c r="AB966" s="65"/>
      <c r="AC966" s="65"/>
      <c r="AD966" s="65"/>
      <c r="AE966" s="65"/>
      <c r="AG966" s="93"/>
      <c r="AN966" s="65"/>
      <c r="AO966" s="65"/>
      <c r="AP966" s="65"/>
      <c r="AQ966" s="65"/>
      <c r="AR966" s="65"/>
      <c r="AS966" s="65"/>
      <c r="AT966" s="65"/>
      <c r="AU966" s="65"/>
      <c r="AV966" s="65"/>
    </row>
    <row r="967" spans="3:48">
      <c r="C967" s="8"/>
      <c r="D967" s="8"/>
      <c r="AA967" s="65"/>
      <c r="AB967" s="65"/>
      <c r="AC967" s="65"/>
      <c r="AD967" s="65"/>
      <c r="AE967" s="65"/>
      <c r="AG967" s="93"/>
      <c r="AN967" s="65"/>
      <c r="AO967" s="65"/>
      <c r="AP967" s="65"/>
      <c r="AQ967" s="65"/>
      <c r="AR967" s="65"/>
      <c r="AS967" s="65"/>
      <c r="AT967" s="65"/>
      <c r="AU967" s="65"/>
    </row>
    <row r="968" spans="3:48">
      <c r="C968" s="8"/>
      <c r="D968" s="8"/>
      <c r="AA968" s="65"/>
      <c r="AB968" s="65"/>
      <c r="AC968" s="65"/>
      <c r="AD968" s="65"/>
      <c r="AE968" s="65"/>
      <c r="AG968" s="93"/>
      <c r="AN968" s="65"/>
      <c r="AO968" s="65"/>
      <c r="AP968" s="65"/>
      <c r="AQ968" s="65"/>
      <c r="AR968" s="65"/>
      <c r="AS968" s="65"/>
      <c r="AT968" s="65"/>
      <c r="AU968" s="65"/>
    </row>
    <row r="969" spans="3:48">
      <c r="C969" s="8"/>
      <c r="D969" s="8"/>
      <c r="AA969" s="65"/>
      <c r="AB969" s="65"/>
      <c r="AC969" s="65"/>
      <c r="AD969" s="65"/>
      <c r="AE969" s="65"/>
      <c r="AG969" s="93"/>
      <c r="AN969" s="65"/>
      <c r="AO969" s="65"/>
      <c r="AP969" s="65"/>
      <c r="AQ969" s="65"/>
      <c r="AR969" s="65"/>
      <c r="AS969" s="65"/>
      <c r="AT969" s="65"/>
      <c r="AU969" s="65"/>
    </row>
    <row r="970" spans="3:48">
      <c r="C970" s="8"/>
      <c r="D970" s="8"/>
      <c r="AA970" s="65"/>
      <c r="AB970" s="65"/>
      <c r="AC970" s="65"/>
      <c r="AD970" s="65"/>
      <c r="AE970" s="65"/>
      <c r="AG970" s="93"/>
      <c r="AN970" s="65"/>
      <c r="AO970" s="65"/>
      <c r="AP970" s="65"/>
      <c r="AQ970" s="65"/>
      <c r="AR970" s="65"/>
      <c r="AS970" s="65"/>
      <c r="AT970" s="65"/>
      <c r="AU970" s="65"/>
    </row>
    <row r="971" spans="3:48">
      <c r="C971" s="8"/>
      <c r="D971" s="8"/>
      <c r="AA971" s="65"/>
      <c r="AB971" s="65"/>
      <c r="AC971" s="65"/>
      <c r="AD971" s="65"/>
      <c r="AE971" s="65"/>
      <c r="AG971" s="93"/>
      <c r="AN971" s="65"/>
      <c r="AO971" s="65"/>
      <c r="AP971" s="65"/>
      <c r="AQ971" s="65"/>
      <c r="AR971" s="65"/>
      <c r="AS971" s="65"/>
      <c r="AT971" s="65"/>
      <c r="AU971" s="65"/>
    </row>
    <row r="972" spans="3:48">
      <c r="C972" s="8"/>
      <c r="D972" s="8"/>
      <c r="AA972" s="65"/>
      <c r="AB972" s="65"/>
      <c r="AC972" s="65"/>
      <c r="AD972" s="65"/>
      <c r="AE972" s="65"/>
      <c r="AG972" s="93"/>
      <c r="AN972" s="65"/>
      <c r="AO972" s="65"/>
      <c r="AP972" s="65"/>
      <c r="AQ972" s="65"/>
      <c r="AR972" s="65"/>
      <c r="AS972" s="65"/>
      <c r="AT972" s="65"/>
      <c r="AU972" s="65"/>
      <c r="AV972" s="65"/>
    </row>
    <row r="973" spans="3:48">
      <c r="C973" s="8"/>
      <c r="D973" s="8"/>
      <c r="AA973" s="65"/>
      <c r="AB973" s="65"/>
      <c r="AC973" s="65"/>
      <c r="AD973" s="65"/>
      <c r="AE973" s="65"/>
      <c r="AG973" s="93"/>
      <c r="AN973" s="65"/>
      <c r="AO973" s="65"/>
      <c r="AP973" s="65"/>
      <c r="AQ973" s="65"/>
      <c r="AR973" s="65"/>
      <c r="AS973" s="65"/>
      <c r="AT973" s="65"/>
      <c r="AU973" s="65"/>
    </row>
    <row r="974" spans="3:48">
      <c r="C974" s="8"/>
      <c r="D974" s="8"/>
      <c r="AA974" s="65"/>
      <c r="AB974" s="65"/>
      <c r="AC974" s="65"/>
      <c r="AD974" s="65"/>
      <c r="AE974" s="65"/>
      <c r="AG974" s="93"/>
      <c r="AN974" s="65"/>
      <c r="AO974" s="65"/>
      <c r="AP974" s="65"/>
      <c r="AQ974" s="65"/>
      <c r="AR974" s="65"/>
      <c r="AS974" s="65"/>
      <c r="AT974" s="65"/>
      <c r="AU974" s="65"/>
    </row>
    <row r="975" spans="3:48">
      <c r="C975" s="8"/>
      <c r="D975" s="8"/>
      <c r="AA975" s="65"/>
      <c r="AB975" s="65"/>
      <c r="AC975" s="65"/>
      <c r="AD975" s="65"/>
      <c r="AE975" s="65"/>
      <c r="AG975" s="93"/>
      <c r="AN975" s="65"/>
      <c r="AO975" s="65"/>
      <c r="AP975" s="65"/>
      <c r="AQ975" s="65"/>
      <c r="AR975" s="65"/>
      <c r="AS975" s="65"/>
      <c r="AT975" s="65"/>
      <c r="AU975" s="65"/>
    </row>
    <row r="976" spans="3:48">
      <c r="C976" s="8"/>
      <c r="D976" s="8"/>
      <c r="AA976" s="65"/>
      <c r="AB976" s="65"/>
      <c r="AC976" s="65"/>
      <c r="AD976" s="65"/>
      <c r="AE976" s="65"/>
      <c r="AG976" s="93"/>
      <c r="AN976" s="65"/>
      <c r="AO976" s="65"/>
      <c r="AP976" s="65"/>
      <c r="AQ976" s="65"/>
      <c r="AR976" s="65"/>
      <c r="AS976" s="65"/>
      <c r="AT976" s="65"/>
      <c r="AU976" s="65"/>
    </row>
    <row r="977" spans="3:64">
      <c r="C977" s="8"/>
      <c r="D977" s="8"/>
      <c r="AA977" s="65"/>
      <c r="AB977" s="65"/>
      <c r="AC977" s="65"/>
      <c r="AD977" s="65"/>
      <c r="AE977" s="65"/>
      <c r="AG977" s="93"/>
      <c r="AN977" s="65"/>
      <c r="AO977" s="65"/>
      <c r="AP977" s="65"/>
      <c r="AQ977" s="65"/>
      <c r="AR977" s="65"/>
      <c r="AS977" s="65"/>
      <c r="AT977" s="65"/>
      <c r="AU977" s="65"/>
    </row>
    <row r="978" spans="3:64">
      <c r="C978" s="8"/>
      <c r="D978" s="8"/>
      <c r="AA978" s="65"/>
      <c r="AB978" s="65"/>
      <c r="AC978" s="65"/>
      <c r="AD978" s="65"/>
      <c r="AE978" s="65"/>
      <c r="AG978" s="93"/>
      <c r="AN978" s="65"/>
      <c r="AO978" s="65"/>
      <c r="AP978" s="65"/>
      <c r="AQ978" s="65"/>
      <c r="AR978" s="65"/>
      <c r="AS978" s="65"/>
      <c r="AT978" s="65"/>
      <c r="AU978" s="65"/>
    </row>
    <row r="979" spans="3:64">
      <c r="C979" s="8"/>
      <c r="D979" s="8"/>
      <c r="AA979" s="65"/>
      <c r="AB979" s="65"/>
      <c r="AC979" s="65"/>
      <c r="AD979" s="65"/>
      <c r="AE979" s="65"/>
      <c r="AG979" s="93"/>
      <c r="AN979" s="65"/>
      <c r="AO979" s="65"/>
      <c r="AP979" s="65"/>
      <c r="AQ979" s="65"/>
      <c r="AR979" s="65"/>
      <c r="AS979" s="65"/>
      <c r="AT979" s="65"/>
      <c r="AU979" s="65"/>
    </row>
    <row r="980" spans="3:64">
      <c r="C980" s="8"/>
      <c r="D980" s="8"/>
      <c r="AA980" s="65"/>
      <c r="AB980" s="65"/>
      <c r="AC980" s="65"/>
      <c r="AD980" s="65"/>
      <c r="AE980" s="65"/>
      <c r="AG980" s="93"/>
      <c r="AN980" s="65"/>
      <c r="AO980" s="65"/>
      <c r="AP980" s="65"/>
      <c r="AQ980" s="65"/>
      <c r="AR980" s="65"/>
      <c r="AS980" s="65"/>
      <c r="AT980" s="65"/>
      <c r="AU980" s="65"/>
    </row>
    <row r="981" spans="3:64">
      <c r="C981" s="8"/>
      <c r="D981" s="8"/>
      <c r="AA981" s="65"/>
      <c r="AB981" s="65"/>
      <c r="AC981" s="65"/>
      <c r="AD981" s="65"/>
      <c r="AE981" s="65"/>
      <c r="AG981" s="93"/>
      <c r="AN981" s="65"/>
      <c r="AO981" s="65"/>
      <c r="AP981" s="65"/>
      <c r="AQ981" s="65"/>
      <c r="AR981" s="65"/>
      <c r="AS981" s="65"/>
      <c r="AT981" s="65"/>
      <c r="AU981" s="65"/>
    </row>
    <row r="982" spans="3:64">
      <c r="C982" s="8"/>
      <c r="D982" s="8"/>
      <c r="AA982" s="65"/>
      <c r="AB982" s="65"/>
      <c r="AC982" s="65"/>
      <c r="AD982" s="65"/>
      <c r="AE982" s="65"/>
      <c r="AG982" s="93"/>
      <c r="AN982" s="65"/>
      <c r="AO982" s="65"/>
      <c r="AP982" s="65"/>
      <c r="AQ982" s="65"/>
      <c r="AR982" s="65"/>
      <c r="AS982" s="65"/>
      <c r="AT982" s="65"/>
      <c r="AU982" s="65"/>
    </row>
    <row r="983" spans="3:64">
      <c r="C983" s="8"/>
      <c r="D983" s="8"/>
      <c r="AA983" s="65"/>
      <c r="AB983" s="65"/>
      <c r="AC983" s="65"/>
      <c r="AD983" s="65"/>
      <c r="AE983" s="65"/>
      <c r="AG983" s="93"/>
      <c r="AN983" s="65"/>
      <c r="AO983" s="65"/>
      <c r="AP983" s="65"/>
      <c r="AQ983" s="65"/>
      <c r="AR983" s="65"/>
      <c r="AS983" s="65"/>
      <c r="AT983" s="65"/>
      <c r="AU983" s="65"/>
    </row>
    <row r="984" spans="3:64">
      <c r="C984" s="8"/>
      <c r="D984" s="8"/>
      <c r="AA984" s="65"/>
      <c r="AB984" s="65"/>
      <c r="AC984" s="65"/>
      <c r="AD984" s="65"/>
      <c r="AE984" s="65"/>
      <c r="AG984" s="93"/>
      <c r="AN984" s="65"/>
      <c r="AO984" s="65"/>
      <c r="AP984" s="65"/>
      <c r="AQ984" s="65"/>
      <c r="AR984" s="65"/>
      <c r="AS984" s="65"/>
      <c r="AT984" s="65"/>
      <c r="AU984" s="65"/>
    </row>
    <row r="985" spans="3:64">
      <c r="C985" s="8"/>
      <c r="D985" s="8"/>
      <c r="AA985" s="65"/>
      <c r="AB985" s="65"/>
      <c r="AC985" s="65"/>
      <c r="AD985" s="65"/>
      <c r="AE985" s="65"/>
      <c r="AG985" s="93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</row>
    <row r="986" spans="3:64">
      <c r="C986" s="8"/>
      <c r="D986" s="8"/>
      <c r="AA986" s="65"/>
      <c r="AB986" s="65"/>
      <c r="AC986" s="65"/>
      <c r="AD986" s="65"/>
      <c r="AE986" s="65"/>
      <c r="AG986" s="93"/>
      <c r="AN986" s="65"/>
      <c r="AO986" s="65"/>
      <c r="AP986" s="65"/>
      <c r="AQ986" s="65"/>
      <c r="AR986" s="65"/>
      <c r="AS986" s="65"/>
      <c r="AT986" s="65"/>
      <c r="AU986" s="65"/>
    </row>
    <row r="987" spans="3:64">
      <c r="C987" s="8"/>
      <c r="D987" s="8"/>
      <c r="AA987" s="65"/>
      <c r="AB987" s="65"/>
      <c r="AC987" s="65"/>
      <c r="AD987" s="65"/>
      <c r="AE987" s="65"/>
      <c r="AG987" s="93"/>
      <c r="AN987" s="65"/>
      <c r="AO987" s="65"/>
      <c r="AP987" s="65"/>
      <c r="AQ987" s="65"/>
      <c r="AR987" s="65"/>
      <c r="AS987" s="65"/>
      <c r="AT987" s="65"/>
      <c r="AU987" s="65"/>
    </row>
    <row r="988" spans="3:64">
      <c r="C988" s="8"/>
      <c r="D988" s="8"/>
      <c r="AA988" s="65"/>
      <c r="AB988" s="65"/>
      <c r="AC988" s="65"/>
      <c r="AD988" s="65"/>
      <c r="AE988" s="65"/>
      <c r="AG988" s="93"/>
      <c r="AN988" s="65"/>
      <c r="AO988" s="65"/>
      <c r="AP988" s="65"/>
      <c r="AQ988" s="65"/>
      <c r="AR988" s="65"/>
      <c r="AS988" s="65"/>
      <c r="AT988" s="65"/>
      <c r="AU988" s="65"/>
    </row>
    <row r="989" spans="3:64">
      <c r="C989" s="8"/>
      <c r="D989" s="8"/>
      <c r="AA989" s="65"/>
      <c r="AB989" s="65"/>
      <c r="AC989" s="65"/>
      <c r="AD989" s="65"/>
      <c r="AE989" s="65"/>
      <c r="AG989" s="93"/>
      <c r="AN989" s="65"/>
      <c r="AO989" s="65"/>
      <c r="AP989" s="65"/>
      <c r="AQ989" s="65"/>
      <c r="AR989" s="65"/>
      <c r="AS989" s="65"/>
      <c r="AT989" s="65"/>
      <c r="AU989" s="65"/>
    </row>
    <row r="990" spans="3:64">
      <c r="C990" s="8"/>
      <c r="D990" s="8"/>
      <c r="AA990" s="65"/>
      <c r="AB990" s="65"/>
      <c r="AC990" s="65"/>
      <c r="AD990" s="65"/>
      <c r="AE990" s="65"/>
      <c r="AG990" s="93"/>
      <c r="AN990" s="65"/>
      <c r="AO990" s="65"/>
      <c r="AP990" s="65"/>
      <c r="AQ990" s="65"/>
      <c r="AR990" s="65"/>
      <c r="AS990" s="65"/>
      <c r="AT990" s="65"/>
      <c r="AU990" s="65"/>
    </row>
    <row r="991" spans="3:64">
      <c r="C991" s="8"/>
      <c r="D991" s="8"/>
      <c r="AA991" s="65"/>
      <c r="AB991" s="65"/>
      <c r="AC991" s="65"/>
      <c r="AD991" s="65"/>
      <c r="AE991" s="65"/>
      <c r="AG991" s="93"/>
      <c r="AN991" s="65"/>
      <c r="AO991" s="65"/>
      <c r="AP991" s="65"/>
      <c r="AQ991" s="65"/>
      <c r="AR991" s="65"/>
      <c r="AS991" s="65"/>
      <c r="AT991" s="65"/>
      <c r="AU991" s="65"/>
    </row>
    <row r="992" spans="3:64">
      <c r="C992" s="8"/>
      <c r="D992" s="8"/>
      <c r="AA992" s="65"/>
      <c r="AB992" s="65"/>
      <c r="AC992" s="65"/>
      <c r="AD992" s="65"/>
      <c r="AE992" s="65"/>
      <c r="AG992" s="93"/>
      <c r="AN992" s="65"/>
      <c r="AO992" s="65"/>
      <c r="AP992" s="65"/>
      <c r="AQ992" s="65"/>
      <c r="AR992" s="65"/>
      <c r="AS992" s="65"/>
      <c r="AT992" s="65"/>
      <c r="AU992" s="65"/>
    </row>
    <row r="993" spans="3:64">
      <c r="C993" s="8"/>
      <c r="D993" s="8"/>
      <c r="AA993" s="65"/>
      <c r="AB993" s="65"/>
      <c r="AC993" s="65"/>
      <c r="AD993" s="65"/>
      <c r="AE993" s="65"/>
      <c r="AG993" s="93"/>
      <c r="AN993" s="65"/>
      <c r="AO993" s="65"/>
      <c r="AP993" s="65"/>
      <c r="AQ993" s="65"/>
      <c r="AR993" s="65"/>
      <c r="AS993" s="65"/>
      <c r="AT993" s="65"/>
      <c r="AU993" s="65"/>
    </row>
    <row r="994" spans="3:64">
      <c r="C994" s="8"/>
      <c r="D994" s="8"/>
      <c r="AA994" s="65"/>
      <c r="AB994" s="65"/>
      <c r="AC994" s="65"/>
      <c r="AD994" s="65"/>
      <c r="AE994" s="65"/>
      <c r="AG994" s="93"/>
      <c r="AN994" s="65"/>
      <c r="AO994" s="65"/>
      <c r="AP994" s="65"/>
      <c r="AQ994" s="65"/>
      <c r="AR994" s="65"/>
      <c r="AS994" s="65"/>
      <c r="AT994" s="65"/>
      <c r="AU994" s="65"/>
    </row>
    <row r="995" spans="3:64">
      <c r="C995" s="8"/>
      <c r="D995" s="8"/>
      <c r="AA995" s="65"/>
      <c r="AB995" s="65"/>
      <c r="AC995" s="65"/>
      <c r="AD995" s="65"/>
      <c r="AE995" s="65"/>
      <c r="AG995" s="93"/>
      <c r="AN995" s="65"/>
      <c r="AO995" s="65"/>
      <c r="AP995" s="65"/>
      <c r="AQ995" s="65"/>
      <c r="AR995" s="65"/>
      <c r="AS995" s="65"/>
      <c r="AT995" s="65"/>
      <c r="AU995" s="65"/>
    </row>
    <row r="996" spans="3:64">
      <c r="C996" s="8"/>
      <c r="D996" s="8"/>
      <c r="AA996" s="65"/>
      <c r="AB996" s="65"/>
      <c r="AC996" s="65"/>
      <c r="AD996" s="65"/>
      <c r="AE996" s="65"/>
      <c r="AG996" s="93"/>
      <c r="AN996" s="65"/>
      <c r="AO996" s="65"/>
      <c r="AP996" s="65"/>
      <c r="AQ996" s="65"/>
      <c r="AR996" s="65"/>
      <c r="AS996" s="65"/>
      <c r="AT996" s="65"/>
      <c r="AU996" s="65"/>
    </row>
    <row r="997" spans="3:64">
      <c r="C997" s="8"/>
      <c r="D997" s="8"/>
      <c r="AA997" s="65"/>
      <c r="AB997" s="65"/>
      <c r="AC997" s="65"/>
      <c r="AD997" s="65"/>
      <c r="AE997" s="65"/>
      <c r="AG997" s="93"/>
      <c r="AN997" s="65"/>
      <c r="AO997" s="65"/>
      <c r="AP997" s="65"/>
      <c r="AQ997" s="65"/>
      <c r="AR997" s="65"/>
      <c r="AS997" s="65"/>
      <c r="AT997" s="65"/>
      <c r="AU997" s="65"/>
    </row>
    <row r="998" spans="3:64">
      <c r="C998" s="8"/>
      <c r="D998" s="8"/>
      <c r="AA998" s="65"/>
      <c r="AB998" s="65"/>
      <c r="AC998" s="65"/>
      <c r="AD998" s="65"/>
      <c r="AE998" s="65"/>
      <c r="AG998" s="93"/>
      <c r="AN998" s="65"/>
      <c r="AO998" s="65"/>
      <c r="AP998" s="65"/>
      <c r="AQ998" s="65"/>
      <c r="AR998" s="65"/>
      <c r="AS998" s="65"/>
      <c r="AT998" s="65"/>
      <c r="AU998" s="65"/>
    </row>
    <row r="999" spans="3:64">
      <c r="C999" s="8"/>
      <c r="D999" s="8"/>
      <c r="AA999" s="65"/>
      <c r="AB999" s="65"/>
      <c r="AC999" s="65"/>
      <c r="AD999" s="65"/>
      <c r="AE999" s="65"/>
      <c r="AG999" s="93"/>
      <c r="AN999" s="65"/>
      <c r="AO999" s="65"/>
      <c r="AP999" s="65"/>
      <c r="AQ999" s="65"/>
      <c r="AR999" s="65"/>
      <c r="AS999" s="65"/>
      <c r="AT999" s="65"/>
      <c r="AU999" s="65"/>
    </row>
    <row r="1000" spans="3:64">
      <c r="C1000" s="8"/>
      <c r="D1000" s="8"/>
      <c r="AA1000" s="65"/>
      <c r="AB1000" s="65"/>
      <c r="AC1000" s="65"/>
      <c r="AD1000" s="65"/>
      <c r="AE1000" s="65"/>
      <c r="AG1000" s="93"/>
      <c r="AN1000" s="65"/>
      <c r="AO1000" s="65"/>
      <c r="AP1000" s="65"/>
      <c r="AQ1000" s="65"/>
      <c r="AR1000" s="65"/>
      <c r="AS1000" s="65"/>
      <c r="AT1000" s="65"/>
      <c r="AU1000" s="65"/>
    </row>
    <row r="1001" spans="3:64">
      <c r="C1001" s="8"/>
      <c r="D1001" s="8"/>
      <c r="AA1001" s="65"/>
      <c r="AB1001" s="65"/>
      <c r="AC1001" s="65"/>
      <c r="AD1001" s="65"/>
      <c r="AE1001" s="65"/>
      <c r="AG1001" s="93"/>
      <c r="AN1001" s="65"/>
      <c r="AO1001" s="65"/>
      <c r="AP1001" s="65"/>
      <c r="AQ1001" s="65"/>
      <c r="AR1001" s="65"/>
      <c r="AS1001" s="65"/>
      <c r="AT1001" s="65"/>
      <c r="AU1001" s="65"/>
    </row>
    <row r="1002" spans="3:64">
      <c r="C1002" s="8"/>
      <c r="D1002" s="8"/>
      <c r="AA1002" s="65"/>
      <c r="AB1002" s="65"/>
      <c r="AC1002" s="65"/>
      <c r="AD1002" s="65"/>
      <c r="AE1002" s="65"/>
      <c r="AG1002" s="93"/>
      <c r="AN1002" s="65"/>
      <c r="AO1002" s="65"/>
      <c r="AP1002" s="65"/>
      <c r="AQ1002" s="65"/>
      <c r="AR1002" s="65"/>
      <c r="AS1002" s="65"/>
      <c r="AT1002" s="65"/>
      <c r="AU1002" s="65"/>
    </row>
    <row r="1003" spans="3:64">
      <c r="C1003" s="8"/>
      <c r="D1003" s="8"/>
      <c r="AA1003" s="65"/>
      <c r="AB1003" s="65"/>
      <c r="AC1003" s="65"/>
      <c r="AD1003" s="65"/>
      <c r="AE1003" s="65"/>
      <c r="AG1003" s="93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</row>
    <row r="1004" spans="3:64">
      <c r="C1004" s="8"/>
      <c r="D1004" s="8"/>
      <c r="AA1004" s="65"/>
      <c r="AB1004" s="65"/>
      <c r="AC1004" s="65"/>
      <c r="AD1004" s="65"/>
      <c r="AE1004" s="65"/>
      <c r="AG1004" s="93"/>
      <c r="AN1004" s="65"/>
      <c r="AO1004" s="65"/>
      <c r="AP1004" s="65"/>
      <c r="AQ1004" s="65"/>
      <c r="AR1004" s="65"/>
      <c r="AS1004" s="65"/>
      <c r="AT1004" s="65"/>
      <c r="AU1004" s="65"/>
    </row>
    <row r="1005" spans="3:64">
      <c r="C1005" s="8"/>
      <c r="D1005" s="8"/>
      <c r="AA1005" s="65"/>
      <c r="AB1005" s="65"/>
      <c r="AC1005" s="65"/>
      <c r="AD1005" s="65"/>
      <c r="AE1005" s="65"/>
      <c r="AG1005" s="93"/>
      <c r="AN1005" s="65"/>
      <c r="AO1005" s="65"/>
      <c r="AP1005" s="65"/>
      <c r="AQ1005" s="65"/>
      <c r="AR1005" s="65"/>
      <c r="AS1005" s="65"/>
      <c r="AT1005" s="65"/>
      <c r="AU1005" s="65"/>
    </row>
    <row r="1006" spans="3:64">
      <c r="C1006" s="8"/>
      <c r="D1006" s="8"/>
      <c r="AA1006" s="65"/>
      <c r="AB1006" s="65"/>
      <c r="AC1006" s="65"/>
      <c r="AD1006" s="65"/>
      <c r="AE1006" s="65"/>
      <c r="AG1006" s="93"/>
      <c r="AN1006" s="65"/>
      <c r="AO1006" s="65"/>
      <c r="AP1006" s="65"/>
      <c r="AQ1006" s="65"/>
      <c r="AR1006" s="65"/>
      <c r="AS1006" s="65"/>
      <c r="AT1006" s="65"/>
      <c r="AU1006" s="65"/>
    </row>
    <row r="1007" spans="3:64">
      <c r="C1007" s="8"/>
      <c r="D1007" s="8"/>
      <c r="AA1007" s="65"/>
      <c r="AB1007" s="65"/>
      <c r="AC1007" s="65"/>
      <c r="AD1007" s="65"/>
      <c r="AE1007" s="65"/>
      <c r="AG1007" s="93"/>
      <c r="AN1007" s="65"/>
      <c r="AO1007" s="65"/>
      <c r="AP1007" s="65"/>
      <c r="AQ1007" s="65"/>
      <c r="AR1007" s="65"/>
      <c r="AS1007" s="65"/>
      <c r="AT1007" s="65"/>
      <c r="AU1007" s="65"/>
    </row>
    <row r="1008" spans="3:64">
      <c r="C1008" s="8"/>
      <c r="D1008" s="8"/>
      <c r="AA1008" s="65"/>
      <c r="AB1008" s="65"/>
      <c r="AC1008" s="65"/>
      <c r="AD1008" s="65"/>
      <c r="AE1008" s="65"/>
      <c r="AG1008" s="93"/>
      <c r="AN1008" s="65"/>
      <c r="AO1008" s="65"/>
      <c r="AP1008" s="65"/>
      <c r="AQ1008" s="65"/>
      <c r="AR1008" s="65"/>
      <c r="AS1008" s="65"/>
      <c r="AT1008" s="65"/>
      <c r="AU1008" s="65"/>
    </row>
    <row r="1009" spans="3:47">
      <c r="C1009" s="8"/>
      <c r="D1009" s="8"/>
      <c r="AA1009" s="65"/>
      <c r="AB1009" s="65"/>
      <c r="AC1009" s="65"/>
      <c r="AD1009" s="65"/>
      <c r="AE1009" s="65"/>
      <c r="AG1009" s="93"/>
      <c r="AN1009" s="65"/>
      <c r="AO1009" s="65"/>
      <c r="AP1009" s="65"/>
      <c r="AQ1009" s="65"/>
      <c r="AR1009" s="65"/>
      <c r="AS1009" s="65"/>
      <c r="AT1009" s="65"/>
      <c r="AU1009" s="65"/>
    </row>
    <row r="1010" spans="3:47">
      <c r="C1010" s="8"/>
      <c r="D1010" s="8"/>
      <c r="AA1010" s="65"/>
      <c r="AB1010" s="65"/>
      <c r="AC1010" s="65"/>
      <c r="AD1010" s="65"/>
      <c r="AE1010" s="65"/>
      <c r="AG1010" s="93"/>
      <c r="AN1010" s="65"/>
      <c r="AO1010" s="65"/>
      <c r="AP1010" s="65"/>
      <c r="AQ1010" s="65"/>
      <c r="AR1010" s="65"/>
      <c r="AS1010" s="65"/>
      <c r="AT1010" s="65"/>
      <c r="AU1010" s="65"/>
    </row>
    <row r="1011" spans="3:47">
      <c r="C1011" s="8"/>
      <c r="D1011" s="8"/>
      <c r="AA1011" s="65"/>
      <c r="AB1011" s="65"/>
      <c r="AC1011" s="65"/>
      <c r="AD1011" s="65"/>
      <c r="AE1011" s="65"/>
      <c r="AG1011" s="93"/>
      <c r="AN1011" s="65"/>
      <c r="AO1011" s="65"/>
      <c r="AP1011" s="65"/>
      <c r="AQ1011" s="65"/>
      <c r="AR1011" s="65"/>
      <c r="AS1011" s="65"/>
      <c r="AT1011" s="65"/>
      <c r="AU1011" s="65"/>
    </row>
    <row r="1012" spans="3:47">
      <c r="C1012" s="8"/>
      <c r="D1012" s="8"/>
      <c r="AA1012" s="65"/>
      <c r="AB1012" s="65"/>
      <c r="AC1012" s="65"/>
      <c r="AD1012" s="65"/>
      <c r="AE1012" s="65"/>
      <c r="AG1012" s="93"/>
      <c r="AN1012" s="65"/>
      <c r="AO1012" s="65"/>
      <c r="AP1012" s="65"/>
      <c r="AQ1012" s="65"/>
      <c r="AR1012" s="65"/>
      <c r="AS1012" s="65"/>
      <c r="AT1012" s="65"/>
      <c r="AU1012" s="65"/>
    </row>
    <row r="1013" spans="3:47">
      <c r="C1013" s="8"/>
      <c r="D1013" s="8"/>
      <c r="AA1013" s="65"/>
      <c r="AB1013" s="65"/>
      <c r="AC1013" s="65"/>
      <c r="AD1013" s="65"/>
      <c r="AE1013" s="65"/>
      <c r="AG1013" s="93"/>
      <c r="AN1013" s="65"/>
      <c r="AO1013" s="65"/>
      <c r="AP1013" s="65"/>
      <c r="AQ1013" s="65"/>
      <c r="AR1013" s="65"/>
      <c r="AS1013" s="65"/>
      <c r="AT1013" s="65"/>
      <c r="AU1013" s="65"/>
    </row>
    <row r="1014" spans="3:47">
      <c r="C1014" s="8"/>
      <c r="D1014" s="8"/>
      <c r="AA1014" s="65"/>
      <c r="AB1014" s="65"/>
      <c r="AC1014" s="65"/>
      <c r="AD1014" s="65"/>
      <c r="AE1014" s="65"/>
      <c r="AG1014" s="93"/>
      <c r="AN1014" s="65"/>
      <c r="AO1014" s="65"/>
      <c r="AP1014" s="65"/>
      <c r="AQ1014" s="65"/>
      <c r="AR1014" s="65"/>
      <c r="AS1014" s="65"/>
      <c r="AT1014" s="65"/>
      <c r="AU1014" s="65"/>
    </row>
    <row r="1015" spans="3:47">
      <c r="C1015" s="8"/>
      <c r="D1015" s="8"/>
      <c r="AA1015" s="65"/>
      <c r="AB1015" s="65"/>
      <c r="AC1015" s="65"/>
      <c r="AD1015" s="65"/>
      <c r="AE1015" s="65"/>
      <c r="AG1015" s="93"/>
      <c r="AN1015" s="65"/>
      <c r="AO1015" s="65"/>
      <c r="AP1015" s="65"/>
      <c r="AQ1015" s="65"/>
      <c r="AR1015" s="65"/>
      <c r="AS1015" s="65"/>
      <c r="AT1015" s="65"/>
      <c r="AU1015" s="65"/>
    </row>
    <row r="1016" spans="3:47">
      <c r="C1016" s="8"/>
      <c r="D1016" s="8"/>
      <c r="AA1016" s="65"/>
      <c r="AB1016" s="65"/>
      <c r="AC1016" s="65"/>
      <c r="AD1016" s="65"/>
      <c r="AE1016" s="65"/>
      <c r="AG1016" s="93"/>
      <c r="AN1016" s="65"/>
      <c r="AO1016" s="65"/>
      <c r="AP1016" s="65"/>
      <c r="AQ1016" s="65"/>
      <c r="AR1016" s="65"/>
      <c r="AS1016" s="65"/>
      <c r="AT1016" s="65"/>
      <c r="AU1016" s="65"/>
    </row>
    <row r="1017" spans="3:47">
      <c r="C1017" s="8"/>
      <c r="D1017" s="8"/>
      <c r="AA1017" s="65"/>
      <c r="AB1017" s="65"/>
      <c r="AC1017" s="65"/>
      <c r="AD1017" s="65"/>
      <c r="AE1017" s="65"/>
      <c r="AG1017" s="93"/>
      <c r="AN1017" s="65"/>
      <c r="AO1017" s="65"/>
      <c r="AP1017" s="65"/>
      <c r="AQ1017" s="65"/>
      <c r="AR1017" s="65"/>
      <c r="AS1017" s="65"/>
      <c r="AT1017" s="65"/>
      <c r="AU1017" s="65"/>
    </row>
    <row r="1018" spans="3:47">
      <c r="C1018" s="8"/>
      <c r="D1018" s="8"/>
      <c r="AA1018" s="65"/>
      <c r="AB1018" s="65"/>
      <c r="AC1018" s="65"/>
      <c r="AD1018" s="65"/>
      <c r="AE1018" s="65"/>
      <c r="AG1018" s="93"/>
      <c r="AN1018" s="65"/>
      <c r="AO1018" s="65"/>
      <c r="AP1018" s="65"/>
      <c r="AQ1018" s="65"/>
      <c r="AR1018" s="65"/>
      <c r="AS1018" s="65"/>
      <c r="AT1018" s="65"/>
      <c r="AU1018" s="65"/>
    </row>
    <row r="1019" spans="3:47">
      <c r="C1019" s="8"/>
      <c r="D1019" s="8"/>
      <c r="AA1019" s="65"/>
      <c r="AB1019" s="65"/>
      <c r="AC1019" s="65"/>
      <c r="AD1019" s="65"/>
      <c r="AE1019" s="65"/>
      <c r="AG1019" s="93"/>
      <c r="AN1019" s="65"/>
      <c r="AO1019" s="65"/>
      <c r="AP1019" s="65"/>
      <c r="AQ1019" s="65"/>
      <c r="AR1019" s="65"/>
      <c r="AS1019" s="65"/>
      <c r="AT1019" s="65"/>
      <c r="AU1019" s="65"/>
    </row>
    <row r="1020" spans="3:47">
      <c r="C1020" s="8"/>
      <c r="D1020" s="8"/>
      <c r="AA1020" s="65"/>
      <c r="AB1020" s="65"/>
      <c r="AC1020" s="65"/>
      <c r="AD1020" s="65"/>
      <c r="AE1020" s="65"/>
      <c r="AG1020" s="93"/>
      <c r="AN1020" s="65"/>
      <c r="AO1020" s="65"/>
      <c r="AP1020" s="65"/>
      <c r="AQ1020" s="65"/>
      <c r="AR1020" s="65"/>
      <c r="AS1020" s="65"/>
      <c r="AT1020" s="65"/>
      <c r="AU1020" s="65"/>
    </row>
    <row r="1021" spans="3:47">
      <c r="C1021" s="8"/>
      <c r="D1021" s="8"/>
      <c r="AA1021" s="65"/>
      <c r="AB1021" s="65"/>
      <c r="AC1021" s="65"/>
      <c r="AD1021" s="65"/>
      <c r="AE1021" s="65"/>
      <c r="AG1021" s="93"/>
      <c r="AN1021" s="65"/>
      <c r="AO1021" s="65"/>
      <c r="AP1021" s="65"/>
      <c r="AQ1021" s="65"/>
      <c r="AR1021" s="65"/>
      <c r="AS1021" s="65"/>
      <c r="AT1021" s="65"/>
      <c r="AU1021" s="65"/>
    </row>
    <row r="1022" spans="3:47">
      <c r="C1022" s="8"/>
      <c r="D1022" s="8"/>
      <c r="AA1022" s="65"/>
      <c r="AB1022" s="65"/>
      <c r="AC1022" s="65"/>
      <c r="AD1022" s="65"/>
      <c r="AE1022" s="65"/>
      <c r="AG1022" s="93"/>
      <c r="AN1022" s="65"/>
      <c r="AO1022" s="65"/>
      <c r="AP1022" s="65"/>
      <c r="AQ1022" s="65"/>
      <c r="AR1022" s="65"/>
      <c r="AS1022" s="65"/>
      <c r="AT1022" s="65"/>
      <c r="AU1022" s="65"/>
    </row>
    <row r="1023" spans="3:47">
      <c r="C1023" s="8"/>
      <c r="D1023" s="8"/>
      <c r="AA1023" s="65"/>
      <c r="AB1023" s="65"/>
      <c r="AC1023" s="65"/>
      <c r="AD1023" s="65"/>
      <c r="AE1023" s="65"/>
      <c r="AG1023" s="93"/>
      <c r="AN1023" s="65"/>
      <c r="AO1023" s="65"/>
      <c r="AP1023" s="65"/>
      <c r="AQ1023" s="65"/>
      <c r="AR1023" s="65"/>
      <c r="AS1023" s="65"/>
      <c r="AT1023" s="65"/>
      <c r="AU1023" s="65"/>
    </row>
    <row r="1024" spans="3:47">
      <c r="C1024" s="8"/>
      <c r="D1024" s="8"/>
      <c r="AA1024" s="65"/>
      <c r="AB1024" s="65"/>
      <c r="AC1024" s="65"/>
      <c r="AD1024" s="65"/>
      <c r="AE1024" s="65"/>
      <c r="AG1024" s="93"/>
      <c r="AN1024" s="65"/>
      <c r="AO1024" s="65"/>
      <c r="AP1024" s="65"/>
      <c r="AQ1024" s="65"/>
      <c r="AR1024" s="65"/>
      <c r="AS1024" s="65"/>
      <c r="AT1024" s="65"/>
      <c r="AU1024" s="65"/>
    </row>
    <row r="1025" spans="3:48">
      <c r="C1025" s="8"/>
      <c r="D1025" s="8"/>
      <c r="AA1025" s="65"/>
      <c r="AB1025" s="65"/>
      <c r="AC1025" s="65"/>
      <c r="AD1025" s="65"/>
      <c r="AE1025" s="65"/>
      <c r="AG1025" s="93"/>
      <c r="AN1025" s="65"/>
      <c r="AO1025" s="65"/>
      <c r="AP1025" s="65"/>
      <c r="AQ1025" s="65"/>
      <c r="AR1025" s="65"/>
      <c r="AS1025" s="65"/>
      <c r="AT1025" s="65"/>
      <c r="AU1025" s="65"/>
    </row>
    <row r="1026" spans="3:48">
      <c r="C1026" s="8"/>
      <c r="D1026" s="8"/>
      <c r="AA1026" s="65"/>
      <c r="AB1026" s="65"/>
      <c r="AC1026" s="65"/>
      <c r="AD1026" s="65"/>
      <c r="AE1026" s="65"/>
      <c r="AG1026" s="93"/>
      <c r="AN1026" s="65"/>
      <c r="AO1026" s="65"/>
      <c r="AP1026" s="65"/>
      <c r="AQ1026" s="65"/>
      <c r="AR1026" s="65"/>
      <c r="AS1026" s="65"/>
      <c r="AT1026" s="65"/>
      <c r="AU1026" s="65"/>
    </row>
    <row r="1027" spans="3:48">
      <c r="C1027" s="8"/>
      <c r="D1027" s="8"/>
      <c r="AA1027" s="65"/>
      <c r="AB1027" s="65"/>
      <c r="AC1027" s="65"/>
      <c r="AD1027" s="65"/>
      <c r="AE1027" s="65"/>
      <c r="AG1027" s="93"/>
      <c r="AN1027" s="65"/>
      <c r="AO1027" s="65"/>
      <c r="AP1027" s="65"/>
      <c r="AQ1027" s="65"/>
      <c r="AR1027" s="65"/>
      <c r="AS1027" s="65"/>
      <c r="AT1027" s="65"/>
      <c r="AU1027" s="65"/>
    </row>
    <row r="1028" spans="3:48">
      <c r="C1028" s="8"/>
      <c r="D1028" s="8"/>
      <c r="AA1028" s="65"/>
      <c r="AB1028" s="65"/>
      <c r="AC1028" s="65"/>
      <c r="AD1028" s="65"/>
      <c r="AE1028" s="65"/>
      <c r="AG1028" s="93"/>
      <c r="AN1028" s="65"/>
      <c r="AO1028" s="65"/>
      <c r="AP1028" s="65"/>
      <c r="AQ1028" s="65"/>
      <c r="AR1028" s="65"/>
      <c r="AS1028" s="65"/>
      <c r="AT1028" s="65"/>
      <c r="AU1028" s="65"/>
    </row>
    <row r="1029" spans="3:48">
      <c r="C1029" s="8"/>
      <c r="D1029" s="8"/>
      <c r="AA1029" s="65"/>
      <c r="AB1029" s="65"/>
      <c r="AC1029" s="65"/>
      <c r="AD1029" s="65"/>
      <c r="AE1029" s="65"/>
      <c r="AG1029" s="93"/>
      <c r="AN1029" s="65"/>
      <c r="AO1029" s="65"/>
      <c r="AP1029" s="65"/>
      <c r="AQ1029" s="65"/>
      <c r="AR1029" s="65"/>
      <c r="AS1029" s="65"/>
      <c r="AT1029" s="65"/>
      <c r="AU1029" s="65"/>
    </row>
    <row r="1030" spans="3:48">
      <c r="C1030" s="8"/>
      <c r="D1030" s="8"/>
      <c r="AA1030" s="65"/>
      <c r="AB1030" s="65"/>
      <c r="AC1030" s="65"/>
      <c r="AD1030" s="65"/>
      <c r="AE1030" s="65"/>
      <c r="AG1030" s="93"/>
      <c r="AN1030" s="65"/>
      <c r="AO1030" s="65"/>
      <c r="AP1030" s="65"/>
      <c r="AQ1030" s="65"/>
      <c r="AR1030" s="65"/>
      <c r="AS1030" s="65"/>
      <c r="AT1030" s="65"/>
      <c r="AU1030" s="65"/>
    </row>
    <row r="1031" spans="3:48">
      <c r="C1031" s="8"/>
      <c r="D1031" s="8"/>
      <c r="AA1031" s="65"/>
      <c r="AB1031" s="65"/>
      <c r="AC1031" s="65"/>
      <c r="AD1031" s="65"/>
      <c r="AE1031" s="65"/>
      <c r="AG1031" s="93"/>
      <c r="AN1031" s="65"/>
      <c r="AO1031" s="65"/>
      <c r="AP1031" s="65"/>
      <c r="AQ1031" s="65"/>
      <c r="AR1031" s="65"/>
      <c r="AS1031" s="65"/>
      <c r="AT1031" s="65"/>
      <c r="AU1031" s="65"/>
    </row>
    <row r="1032" spans="3:48">
      <c r="C1032" s="8"/>
      <c r="D1032" s="8"/>
      <c r="AA1032" s="65"/>
      <c r="AB1032" s="65"/>
      <c r="AC1032" s="65"/>
      <c r="AD1032" s="65"/>
      <c r="AE1032" s="65"/>
      <c r="AG1032" s="93"/>
      <c r="AN1032" s="65"/>
      <c r="AO1032" s="65"/>
      <c r="AP1032" s="65"/>
      <c r="AQ1032" s="65"/>
      <c r="AR1032" s="65"/>
      <c r="AS1032" s="65"/>
      <c r="AT1032" s="65"/>
      <c r="AU1032" s="65"/>
    </row>
    <row r="1033" spans="3:48">
      <c r="C1033" s="8"/>
      <c r="D1033" s="8"/>
      <c r="AA1033" s="65"/>
      <c r="AB1033" s="65"/>
      <c r="AC1033" s="65"/>
      <c r="AD1033" s="65"/>
      <c r="AE1033" s="65"/>
      <c r="AG1033" s="93"/>
      <c r="AN1033" s="65"/>
      <c r="AO1033" s="65"/>
      <c r="AP1033" s="65"/>
      <c r="AQ1033" s="65"/>
      <c r="AR1033" s="65"/>
      <c r="AS1033" s="65"/>
      <c r="AT1033" s="65"/>
      <c r="AU1033" s="65"/>
    </row>
    <row r="1034" spans="3:48">
      <c r="C1034" s="8"/>
      <c r="D1034" s="8"/>
      <c r="AA1034" s="65"/>
      <c r="AB1034" s="65"/>
      <c r="AC1034" s="65"/>
      <c r="AD1034" s="65"/>
      <c r="AE1034" s="65"/>
      <c r="AG1034" s="93"/>
      <c r="AN1034" s="65"/>
      <c r="AO1034" s="65"/>
      <c r="AP1034" s="65"/>
      <c r="AQ1034" s="65"/>
      <c r="AR1034" s="65"/>
      <c r="AS1034" s="65"/>
      <c r="AT1034" s="65"/>
      <c r="AU1034" s="65"/>
    </row>
    <row r="1035" spans="3:48">
      <c r="C1035" s="8"/>
      <c r="D1035" s="8"/>
      <c r="AA1035" s="65"/>
      <c r="AB1035" s="65"/>
      <c r="AC1035" s="65"/>
      <c r="AD1035" s="65"/>
      <c r="AE1035" s="65"/>
      <c r="AG1035" s="93"/>
      <c r="AN1035" s="65"/>
      <c r="AO1035" s="65"/>
      <c r="AP1035" s="65"/>
      <c r="AQ1035" s="65"/>
      <c r="AR1035" s="65"/>
      <c r="AS1035" s="65"/>
      <c r="AT1035" s="65"/>
      <c r="AU1035" s="65"/>
    </row>
    <row r="1036" spans="3:48">
      <c r="C1036" s="8"/>
      <c r="D1036" s="8"/>
      <c r="AA1036" s="65"/>
      <c r="AB1036" s="65"/>
      <c r="AC1036" s="65"/>
      <c r="AD1036" s="65"/>
      <c r="AE1036" s="65"/>
      <c r="AG1036" s="93"/>
      <c r="AN1036" s="65"/>
      <c r="AO1036" s="65"/>
      <c r="AP1036" s="65"/>
      <c r="AQ1036" s="65"/>
      <c r="AR1036" s="65"/>
      <c r="AS1036" s="65"/>
      <c r="AT1036" s="65"/>
      <c r="AU1036" s="65"/>
    </row>
    <row r="1037" spans="3:48">
      <c r="C1037" s="8"/>
      <c r="D1037" s="8"/>
      <c r="AA1037" s="65"/>
      <c r="AB1037" s="65"/>
      <c r="AC1037" s="65"/>
      <c r="AD1037" s="65"/>
      <c r="AE1037" s="65"/>
      <c r="AG1037" s="93"/>
      <c r="AN1037" s="65"/>
      <c r="AO1037" s="65"/>
      <c r="AP1037" s="65"/>
      <c r="AQ1037" s="65"/>
      <c r="AR1037" s="65"/>
      <c r="AS1037" s="65"/>
      <c r="AT1037" s="65"/>
      <c r="AU1037" s="65"/>
    </row>
    <row r="1038" spans="3:48">
      <c r="C1038" s="8"/>
      <c r="D1038" s="8"/>
      <c r="AA1038" s="65"/>
      <c r="AB1038" s="65"/>
      <c r="AC1038" s="65"/>
      <c r="AD1038" s="65"/>
      <c r="AE1038" s="65"/>
      <c r="AG1038" s="93"/>
      <c r="AN1038" s="65"/>
      <c r="AO1038" s="65"/>
      <c r="AP1038" s="65"/>
      <c r="AQ1038" s="65"/>
      <c r="AR1038" s="65"/>
      <c r="AS1038" s="65"/>
      <c r="AT1038" s="65"/>
      <c r="AU1038" s="65"/>
    </row>
    <row r="1039" spans="3:48">
      <c r="C1039" s="8"/>
      <c r="D1039" s="8"/>
      <c r="AA1039" s="65"/>
      <c r="AB1039" s="65"/>
      <c r="AC1039" s="65"/>
      <c r="AD1039" s="65"/>
      <c r="AE1039" s="65"/>
      <c r="AG1039" s="93"/>
      <c r="AN1039" s="65"/>
      <c r="AO1039" s="65"/>
      <c r="AP1039" s="65"/>
      <c r="AQ1039" s="65"/>
      <c r="AR1039" s="65"/>
      <c r="AS1039" s="65"/>
      <c r="AT1039" s="65"/>
      <c r="AU1039" s="65"/>
    </row>
    <row r="1040" spans="3:48">
      <c r="C1040" s="8"/>
      <c r="D1040" s="8"/>
      <c r="AA1040" s="65"/>
      <c r="AB1040" s="65"/>
      <c r="AC1040" s="65"/>
      <c r="AD1040" s="65"/>
      <c r="AE1040" s="65"/>
      <c r="AG1040" s="93"/>
      <c r="AN1040" s="65"/>
      <c r="AO1040" s="65"/>
      <c r="AP1040" s="65"/>
      <c r="AQ1040" s="65"/>
      <c r="AR1040" s="65"/>
      <c r="AS1040" s="65"/>
      <c r="AT1040" s="65"/>
      <c r="AU1040" s="65"/>
      <c r="AV1040" s="65"/>
    </row>
    <row r="1041" spans="3:48">
      <c r="C1041" s="8"/>
      <c r="D1041" s="8"/>
      <c r="AA1041" s="65"/>
      <c r="AB1041" s="65"/>
      <c r="AC1041" s="65"/>
      <c r="AD1041" s="65"/>
      <c r="AE1041" s="65"/>
      <c r="AG1041" s="93"/>
      <c r="AN1041" s="65"/>
      <c r="AO1041" s="65"/>
      <c r="AP1041" s="65"/>
      <c r="AQ1041" s="65"/>
      <c r="AR1041" s="65"/>
      <c r="AS1041" s="65"/>
      <c r="AT1041" s="65"/>
      <c r="AU1041" s="65"/>
      <c r="AV1041" s="65"/>
    </row>
    <row r="1042" spans="3:48">
      <c r="C1042" s="8"/>
      <c r="D1042" s="8"/>
      <c r="AA1042" s="65"/>
      <c r="AB1042" s="65"/>
      <c r="AC1042" s="65"/>
      <c r="AD1042" s="65"/>
      <c r="AE1042" s="65"/>
      <c r="AG1042" s="93"/>
      <c r="AN1042" s="65"/>
      <c r="AO1042" s="65"/>
      <c r="AP1042" s="65"/>
      <c r="AQ1042" s="65"/>
      <c r="AR1042" s="65"/>
      <c r="AS1042" s="65"/>
      <c r="AT1042" s="65"/>
      <c r="AU1042" s="65"/>
    </row>
    <row r="1043" spans="3:48">
      <c r="C1043" s="8"/>
      <c r="D1043" s="8"/>
      <c r="AA1043" s="65"/>
      <c r="AB1043" s="65"/>
      <c r="AC1043" s="65"/>
      <c r="AD1043" s="65"/>
      <c r="AE1043" s="65"/>
      <c r="AG1043" s="93"/>
      <c r="AN1043" s="65"/>
      <c r="AO1043" s="65"/>
      <c r="AP1043" s="65"/>
      <c r="AQ1043" s="65"/>
      <c r="AR1043" s="65"/>
      <c r="AS1043" s="65"/>
      <c r="AT1043" s="65"/>
      <c r="AU1043" s="65"/>
    </row>
    <row r="1044" spans="3:48">
      <c r="C1044" s="8"/>
      <c r="D1044" s="8"/>
      <c r="AA1044" s="65"/>
      <c r="AB1044" s="65"/>
      <c r="AC1044" s="65"/>
      <c r="AD1044" s="65"/>
      <c r="AE1044" s="65"/>
      <c r="AG1044" s="93"/>
      <c r="AN1044" s="65"/>
      <c r="AO1044" s="65"/>
      <c r="AP1044" s="65"/>
      <c r="AQ1044" s="65"/>
      <c r="AR1044" s="65"/>
      <c r="AS1044" s="65"/>
      <c r="AT1044" s="65"/>
      <c r="AU1044" s="65"/>
    </row>
    <row r="1045" spans="3:48">
      <c r="C1045" s="8"/>
      <c r="D1045" s="8"/>
      <c r="AA1045" s="65"/>
      <c r="AB1045" s="65"/>
      <c r="AC1045" s="65"/>
      <c r="AD1045" s="65"/>
      <c r="AE1045" s="65"/>
      <c r="AG1045" s="93"/>
      <c r="AN1045" s="65"/>
      <c r="AO1045" s="65"/>
      <c r="AP1045" s="65"/>
      <c r="AQ1045" s="65"/>
      <c r="AR1045" s="65"/>
      <c r="AS1045" s="65"/>
      <c r="AT1045" s="65"/>
      <c r="AU1045" s="65"/>
    </row>
    <row r="1046" spans="3:48">
      <c r="C1046" s="8"/>
      <c r="D1046" s="8"/>
      <c r="AA1046" s="65"/>
      <c r="AB1046" s="65"/>
      <c r="AC1046" s="65"/>
      <c r="AD1046" s="65"/>
      <c r="AE1046" s="65"/>
      <c r="AG1046" s="93"/>
      <c r="AN1046" s="65"/>
      <c r="AO1046" s="65"/>
      <c r="AP1046" s="65"/>
      <c r="AQ1046" s="65"/>
      <c r="AR1046" s="65"/>
      <c r="AS1046" s="65"/>
      <c r="AT1046" s="65"/>
      <c r="AU1046" s="65"/>
    </row>
    <row r="1047" spans="3:48">
      <c r="C1047" s="8"/>
      <c r="D1047" s="8"/>
      <c r="AA1047" s="65"/>
      <c r="AB1047" s="65"/>
      <c r="AC1047" s="65"/>
      <c r="AD1047" s="65"/>
      <c r="AE1047" s="65"/>
      <c r="AG1047" s="93"/>
      <c r="AN1047" s="65"/>
      <c r="AO1047" s="65"/>
      <c r="AP1047" s="65"/>
      <c r="AQ1047" s="65"/>
      <c r="AR1047" s="65"/>
      <c r="AS1047" s="65"/>
      <c r="AT1047" s="65"/>
      <c r="AU1047" s="65"/>
    </row>
    <row r="1048" spans="3:48">
      <c r="C1048" s="8"/>
      <c r="D1048" s="8"/>
      <c r="AA1048" s="65"/>
      <c r="AB1048" s="65"/>
      <c r="AC1048" s="65"/>
      <c r="AD1048" s="65"/>
      <c r="AE1048" s="65"/>
      <c r="AG1048" s="93"/>
      <c r="AN1048" s="65"/>
      <c r="AO1048" s="65"/>
      <c r="AP1048" s="65"/>
      <c r="AQ1048" s="65"/>
      <c r="AR1048" s="65"/>
      <c r="AS1048" s="65"/>
      <c r="AT1048" s="65"/>
      <c r="AU1048" s="65"/>
    </row>
    <row r="1049" spans="3:48">
      <c r="C1049" s="8"/>
      <c r="D1049" s="8"/>
      <c r="AA1049" s="65"/>
      <c r="AB1049" s="65"/>
      <c r="AC1049" s="65"/>
      <c r="AD1049" s="65"/>
      <c r="AE1049" s="65"/>
      <c r="AG1049" s="93"/>
      <c r="AN1049" s="65"/>
      <c r="AO1049" s="65"/>
      <c r="AP1049" s="65"/>
      <c r="AQ1049" s="65"/>
      <c r="AR1049" s="65"/>
      <c r="AS1049" s="65"/>
      <c r="AT1049" s="65"/>
      <c r="AU1049" s="65"/>
    </row>
    <row r="1050" spans="3:48">
      <c r="C1050" s="8"/>
      <c r="D1050" s="8"/>
      <c r="AA1050" s="65"/>
      <c r="AB1050" s="65"/>
      <c r="AC1050" s="65"/>
      <c r="AD1050" s="65"/>
      <c r="AE1050" s="65"/>
      <c r="AG1050" s="93"/>
      <c r="AN1050" s="65"/>
      <c r="AO1050" s="65"/>
      <c r="AP1050" s="65"/>
      <c r="AQ1050" s="65"/>
      <c r="AR1050" s="65"/>
      <c r="AS1050" s="65"/>
      <c r="AT1050" s="65"/>
      <c r="AU1050" s="65"/>
    </row>
    <row r="1051" spans="3:48">
      <c r="C1051" s="8"/>
      <c r="D1051" s="8"/>
      <c r="AA1051" s="65"/>
      <c r="AB1051" s="65"/>
      <c r="AC1051" s="65"/>
      <c r="AD1051" s="65"/>
      <c r="AE1051" s="65"/>
      <c r="AG1051" s="93"/>
      <c r="AN1051" s="65"/>
      <c r="AO1051" s="65"/>
      <c r="AP1051" s="65"/>
      <c r="AQ1051" s="65"/>
      <c r="AR1051" s="65"/>
      <c r="AS1051" s="65"/>
      <c r="AT1051" s="65"/>
      <c r="AU1051" s="65"/>
    </row>
    <row r="1052" spans="3:48">
      <c r="C1052" s="8"/>
      <c r="D1052" s="8"/>
      <c r="AA1052" s="65"/>
      <c r="AB1052" s="65"/>
      <c r="AC1052" s="65"/>
      <c r="AD1052" s="65"/>
      <c r="AE1052" s="65"/>
      <c r="AG1052" s="93"/>
      <c r="AN1052" s="65"/>
      <c r="AO1052" s="65"/>
      <c r="AP1052" s="65"/>
      <c r="AQ1052" s="65"/>
      <c r="AR1052" s="65"/>
      <c r="AS1052" s="65"/>
      <c r="AT1052" s="65"/>
      <c r="AU1052" s="65"/>
    </row>
    <row r="1053" spans="3:48">
      <c r="C1053" s="8"/>
      <c r="D1053" s="8"/>
      <c r="AA1053" s="65"/>
      <c r="AB1053" s="65"/>
      <c r="AC1053" s="65"/>
      <c r="AD1053" s="65"/>
      <c r="AE1053" s="65"/>
      <c r="AG1053" s="93"/>
      <c r="AN1053" s="65"/>
      <c r="AO1053" s="65"/>
      <c r="AP1053" s="65"/>
      <c r="AQ1053" s="65"/>
      <c r="AR1053" s="65"/>
      <c r="AS1053" s="65"/>
      <c r="AT1053" s="65"/>
      <c r="AU1053" s="65"/>
    </row>
    <row r="1054" spans="3:48">
      <c r="C1054" s="8"/>
      <c r="D1054" s="8"/>
      <c r="AA1054" s="65"/>
      <c r="AB1054" s="65"/>
      <c r="AC1054" s="65"/>
      <c r="AD1054" s="65"/>
      <c r="AE1054" s="65"/>
      <c r="AG1054" s="93"/>
      <c r="AN1054" s="65"/>
      <c r="AO1054" s="65"/>
      <c r="AP1054" s="65"/>
      <c r="AQ1054" s="65"/>
      <c r="AR1054" s="65"/>
      <c r="AS1054" s="65"/>
      <c r="AT1054" s="65"/>
      <c r="AU1054" s="65"/>
    </row>
    <row r="1055" spans="3:48">
      <c r="C1055" s="8"/>
      <c r="D1055" s="8"/>
      <c r="AA1055" s="65"/>
      <c r="AB1055" s="65"/>
      <c r="AC1055" s="65"/>
      <c r="AD1055" s="65"/>
      <c r="AE1055" s="65"/>
      <c r="AG1055" s="93"/>
      <c r="AN1055" s="65"/>
      <c r="AO1055" s="65"/>
      <c r="AP1055" s="65"/>
      <c r="AQ1055" s="65"/>
      <c r="AR1055" s="65"/>
      <c r="AS1055" s="65"/>
      <c r="AT1055" s="65"/>
      <c r="AU1055" s="65"/>
    </row>
    <row r="1056" spans="3:48">
      <c r="C1056" s="8"/>
      <c r="D1056" s="8"/>
      <c r="AA1056" s="65"/>
      <c r="AB1056" s="65"/>
      <c r="AC1056" s="65"/>
      <c r="AD1056" s="65"/>
      <c r="AE1056" s="65"/>
      <c r="AG1056" s="93"/>
      <c r="AN1056" s="65"/>
      <c r="AO1056" s="65"/>
      <c r="AP1056" s="65"/>
      <c r="AQ1056" s="65"/>
      <c r="AR1056" s="65"/>
      <c r="AS1056" s="65"/>
      <c r="AT1056" s="65"/>
      <c r="AU1056" s="65"/>
    </row>
    <row r="1057" spans="3:64">
      <c r="C1057" s="8"/>
      <c r="D1057" s="8"/>
      <c r="AA1057" s="65"/>
      <c r="AB1057" s="65"/>
      <c r="AC1057" s="65"/>
      <c r="AD1057" s="65"/>
      <c r="AE1057" s="65"/>
      <c r="AG1057" s="93"/>
      <c r="AN1057" s="65"/>
      <c r="AO1057" s="65"/>
      <c r="AP1057" s="65"/>
      <c r="AQ1057" s="65"/>
      <c r="AR1057" s="65"/>
      <c r="AS1057" s="65"/>
      <c r="AT1057" s="65"/>
      <c r="AU1057" s="65"/>
    </row>
    <row r="1058" spans="3:64">
      <c r="C1058" s="8"/>
      <c r="D1058" s="8"/>
      <c r="AA1058" s="65"/>
      <c r="AB1058" s="65"/>
      <c r="AC1058" s="65"/>
      <c r="AD1058" s="65"/>
      <c r="AE1058" s="65"/>
      <c r="AG1058" s="93"/>
      <c r="AN1058" s="65"/>
      <c r="AO1058" s="65"/>
      <c r="AP1058" s="65"/>
      <c r="AQ1058" s="65"/>
      <c r="AR1058" s="65"/>
      <c r="AS1058" s="65"/>
      <c r="AT1058" s="65"/>
      <c r="AU1058" s="65"/>
    </row>
    <row r="1059" spans="3:64">
      <c r="C1059" s="8"/>
      <c r="D1059" s="8"/>
      <c r="AA1059" s="65"/>
      <c r="AB1059" s="65"/>
      <c r="AC1059" s="65"/>
      <c r="AD1059" s="65"/>
      <c r="AE1059" s="65"/>
      <c r="AG1059" s="93"/>
      <c r="AN1059" s="65"/>
      <c r="AO1059" s="65"/>
      <c r="AP1059" s="65"/>
      <c r="AQ1059" s="65"/>
      <c r="AR1059" s="65"/>
      <c r="AS1059" s="65"/>
      <c r="AT1059" s="65"/>
      <c r="AU1059" s="65"/>
    </row>
    <row r="1060" spans="3:64">
      <c r="C1060" s="8"/>
      <c r="D1060" s="8"/>
      <c r="AA1060" s="65"/>
      <c r="AB1060" s="65"/>
      <c r="AC1060" s="65"/>
      <c r="AD1060" s="65"/>
      <c r="AE1060" s="65"/>
      <c r="AG1060" s="93"/>
      <c r="AN1060" s="65"/>
      <c r="AO1060" s="65"/>
      <c r="AP1060" s="65"/>
      <c r="AQ1060" s="65"/>
      <c r="AR1060" s="65"/>
      <c r="AS1060" s="65"/>
      <c r="AT1060" s="65"/>
      <c r="AU1060" s="65"/>
    </row>
    <row r="1061" spans="3:64">
      <c r="C1061" s="8"/>
      <c r="D1061" s="8"/>
      <c r="AA1061" s="65"/>
      <c r="AB1061" s="65"/>
      <c r="AC1061" s="65"/>
      <c r="AD1061" s="65"/>
      <c r="AE1061" s="65"/>
      <c r="AG1061" s="93"/>
      <c r="AN1061" s="65"/>
      <c r="AO1061" s="65"/>
      <c r="AP1061" s="65"/>
      <c r="AQ1061" s="65"/>
      <c r="AR1061" s="65"/>
      <c r="AS1061" s="65"/>
      <c r="AT1061" s="65"/>
      <c r="AU1061" s="65"/>
    </row>
    <row r="1062" spans="3:64">
      <c r="C1062" s="8"/>
      <c r="D1062" s="8"/>
      <c r="AA1062" s="65"/>
      <c r="AB1062" s="65"/>
      <c r="AC1062" s="65"/>
      <c r="AD1062" s="65"/>
      <c r="AE1062" s="65"/>
      <c r="AG1062" s="93"/>
      <c r="AN1062" s="65"/>
      <c r="AO1062" s="65"/>
      <c r="AP1062" s="65"/>
      <c r="AQ1062" s="65"/>
      <c r="AR1062" s="65"/>
      <c r="AS1062" s="65"/>
      <c r="AT1062" s="65"/>
      <c r="AU1062" s="65"/>
    </row>
    <row r="1063" spans="3:64">
      <c r="C1063" s="8"/>
      <c r="D1063" s="8"/>
      <c r="AA1063" s="65"/>
      <c r="AB1063" s="65"/>
      <c r="AC1063" s="65"/>
      <c r="AD1063" s="65"/>
      <c r="AE1063" s="65"/>
      <c r="AG1063" s="93"/>
      <c r="AN1063" s="65"/>
      <c r="AO1063" s="65"/>
      <c r="AP1063" s="65"/>
      <c r="AQ1063" s="65"/>
      <c r="AR1063" s="65"/>
      <c r="AS1063" s="65"/>
      <c r="AT1063" s="65"/>
      <c r="AU1063" s="65"/>
    </row>
    <row r="1064" spans="3:64">
      <c r="C1064" s="8"/>
      <c r="D1064" s="8"/>
      <c r="AA1064" s="65"/>
      <c r="AB1064" s="65"/>
      <c r="AC1064" s="65"/>
      <c r="AD1064" s="65"/>
      <c r="AE1064" s="65"/>
      <c r="AG1064" s="93"/>
      <c r="AN1064" s="65"/>
      <c r="AO1064" s="65"/>
      <c r="AP1064" s="65"/>
      <c r="AQ1064" s="65"/>
      <c r="AR1064" s="65"/>
      <c r="AS1064" s="65"/>
      <c r="AT1064" s="65"/>
      <c r="AU1064" s="65"/>
    </row>
    <row r="1065" spans="3:64">
      <c r="C1065" s="8"/>
      <c r="D1065" s="8"/>
      <c r="AA1065" s="65"/>
      <c r="AB1065" s="65"/>
      <c r="AC1065" s="65"/>
      <c r="AD1065" s="65"/>
      <c r="AE1065" s="65"/>
      <c r="AG1065" s="93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</row>
    <row r="1066" spans="3:64">
      <c r="C1066" s="8"/>
      <c r="D1066" s="8"/>
      <c r="AA1066" s="65"/>
      <c r="AB1066" s="65"/>
      <c r="AC1066" s="65"/>
      <c r="AD1066" s="65"/>
      <c r="AE1066" s="65"/>
      <c r="AG1066" s="93"/>
      <c r="AN1066" s="65"/>
      <c r="AO1066" s="65"/>
      <c r="AP1066" s="65"/>
      <c r="AQ1066" s="65"/>
      <c r="AR1066" s="65"/>
      <c r="AS1066" s="65"/>
      <c r="AT1066" s="65"/>
      <c r="AU1066" s="65"/>
    </row>
    <row r="1067" spans="3:64">
      <c r="C1067" s="8"/>
      <c r="D1067" s="8"/>
      <c r="AA1067" s="65"/>
      <c r="AB1067" s="65"/>
      <c r="AC1067" s="65"/>
      <c r="AD1067" s="65"/>
      <c r="AE1067" s="65"/>
      <c r="AG1067" s="93"/>
      <c r="AN1067" s="65"/>
      <c r="AO1067" s="65"/>
      <c r="AP1067" s="65"/>
      <c r="AQ1067" s="65"/>
      <c r="AR1067" s="65"/>
      <c r="AS1067" s="65"/>
      <c r="AT1067" s="65"/>
      <c r="AU1067" s="65"/>
    </row>
    <row r="1068" spans="3:64">
      <c r="C1068" s="8"/>
      <c r="D1068" s="8"/>
      <c r="AA1068" s="65"/>
      <c r="AB1068" s="65"/>
      <c r="AC1068" s="65"/>
      <c r="AD1068" s="65"/>
      <c r="AE1068" s="65"/>
      <c r="AG1068" s="93"/>
      <c r="AN1068" s="65"/>
      <c r="AO1068" s="65"/>
      <c r="AP1068" s="65"/>
      <c r="AQ1068" s="65"/>
      <c r="AR1068" s="65"/>
      <c r="AS1068" s="65"/>
      <c r="AT1068" s="65"/>
      <c r="AU1068" s="65"/>
    </row>
    <row r="1069" spans="3:64">
      <c r="C1069" s="8"/>
      <c r="D1069" s="8"/>
      <c r="AA1069" s="65"/>
      <c r="AB1069" s="65"/>
      <c r="AC1069" s="65"/>
      <c r="AD1069" s="65"/>
      <c r="AE1069" s="65"/>
      <c r="AG1069" s="93"/>
      <c r="AN1069" s="65"/>
      <c r="AO1069" s="65"/>
      <c r="AP1069" s="65"/>
      <c r="AQ1069" s="65"/>
      <c r="AR1069" s="65"/>
      <c r="AS1069" s="65"/>
      <c r="AT1069" s="65"/>
      <c r="AU1069" s="65"/>
    </row>
    <row r="1070" spans="3:64">
      <c r="C1070" s="8"/>
      <c r="D1070" s="8"/>
      <c r="AA1070" s="65"/>
      <c r="AB1070" s="65"/>
      <c r="AC1070" s="65"/>
      <c r="AD1070" s="65"/>
      <c r="AE1070" s="65"/>
      <c r="AG1070" s="93"/>
      <c r="AN1070" s="65"/>
      <c r="AO1070" s="65"/>
      <c r="AP1070" s="65"/>
      <c r="AQ1070" s="65"/>
      <c r="AR1070" s="65"/>
      <c r="AS1070" s="65"/>
      <c r="AT1070" s="65"/>
      <c r="AU1070" s="65"/>
    </row>
    <row r="1071" spans="3:64">
      <c r="C1071" s="8"/>
      <c r="D1071" s="8"/>
      <c r="AA1071" s="65"/>
      <c r="AB1071" s="65"/>
      <c r="AC1071" s="65"/>
      <c r="AD1071" s="65"/>
      <c r="AE1071" s="65"/>
      <c r="AG1071" s="93"/>
      <c r="AN1071" s="65"/>
      <c r="AO1071" s="65"/>
      <c r="AP1071" s="65"/>
      <c r="AQ1071" s="65"/>
      <c r="AR1071" s="65"/>
      <c r="AS1071" s="65"/>
      <c r="AT1071" s="65"/>
      <c r="AU1071" s="65"/>
    </row>
    <row r="1072" spans="3:64">
      <c r="C1072" s="8"/>
      <c r="D1072" s="8"/>
      <c r="AA1072" s="65"/>
      <c r="AB1072" s="65"/>
      <c r="AC1072" s="65"/>
      <c r="AD1072" s="65"/>
      <c r="AE1072" s="65"/>
      <c r="AG1072" s="93"/>
      <c r="AN1072" s="65"/>
      <c r="AO1072" s="65"/>
      <c r="AP1072" s="65"/>
      <c r="AQ1072" s="65"/>
      <c r="AR1072" s="65"/>
      <c r="AS1072" s="65"/>
      <c r="AT1072" s="65"/>
      <c r="AU1072" s="65"/>
    </row>
    <row r="1073" spans="3:48">
      <c r="C1073" s="8"/>
      <c r="D1073" s="8"/>
      <c r="AA1073" s="65"/>
      <c r="AB1073" s="65"/>
      <c r="AC1073" s="65"/>
      <c r="AD1073" s="65"/>
      <c r="AE1073" s="65"/>
      <c r="AG1073" s="93"/>
      <c r="AN1073" s="65"/>
      <c r="AO1073" s="65"/>
      <c r="AP1073" s="65"/>
      <c r="AQ1073" s="65"/>
      <c r="AR1073" s="65"/>
      <c r="AS1073" s="65"/>
      <c r="AT1073" s="65"/>
      <c r="AU1073" s="65"/>
    </row>
    <row r="1074" spans="3:48">
      <c r="C1074" s="8"/>
      <c r="D1074" s="8"/>
      <c r="AA1074" s="65"/>
      <c r="AB1074" s="65"/>
      <c r="AC1074" s="65"/>
      <c r="AD1074" s="65"/>
      <c r="AE1074" s="65"/>
      <c r="AG1074" s="93"/>
      <c r="AN1074" s="65"/>
      <c r="AO1074" s="65"/>
      <c r="AP1074" s="65"/>
      <c r="AQ1074" s="65"/>
      <c r="AR1074" s="65"/>
      <c r="AS1074" s="65"/>
      <c r="AT1074" s="65"/>
      <c r="AU1074" s="65"/>
    </row>
    <row r="1075" spans="3:48">
      <c r="C1075" s="8"/>
      <c r="D1075" s="8"/>
      <c r="AA1075" s="65"/>
      <c r="AB1075" s="65"/>
      <c r="AC1075" s="65"/>
      <c r="AD1075" s="65"/>
      <c r="AE1075" s="65"/>
      <c r="AG1075" s="93"/>
      <c r="AN1075" s="65"/>
      <c r="AO1075" s="65"/>
      <c r="AP1075" s="65"/>
      <c r="AQ1075" s="65"/>
      <c r="AR1075" s="65"/>
      <c r="AS1075" s="65"/>
      <c r="AT1075" s="65"/>
      <c r="AU1075" s="65"/>
    </row>
    <row r="1076" spans="3:48">
      <c r="C1076" s="8"/>
      <c r="D1076" s="8"/>
      <c r="AA1076" s="65"/>
      <c r="AB1076" s="65"/>
      <c r="AC1076" s="65"/>
      <c r="AD1076" s="65"/>
      <c r="AE1076" s="65"/>
      <c r="AG1076" s="93"/>
      <c r="AN1076" s="65"/>
      <c r="AO1076" s="65"/>
      <c r="AP1076" s="65"/>
      <c r="AQ1076" s="65"/>
      <c r="AR1076" s="65"/>
      <c r="AS1076" s="65"/>
      <c r="AT1076" s="65"/>
      <c r="AU1076" s="65"/>
    </row>
    <row r="1077" spans="3:48">
      <c r="C1077" s="8"/>
      <c r="D1077" s="8"/>
      <c r="AA1077" s="65"/>
      <c r="AB1077" s="65"/>
      <c r="AC1077" s="65"/>
      <c r="AD1077" s="65"/>
      <c r="AE1077" s="65"/>
      <c r="AG1077" s="93"/>
      <c r="AN1077" s="65"/>
      <c r="AO1077" s="65"/>
      <c r="AP1077" s="65"/>
      <c r="AQ1077" s="65"/>
      <c r="AR1077" s="65"/>
      <c r="AS1077" s="65"/>
      <c r="AT1077" s="65"/>
      <c r="AU1077" s="65"/>
      <c r="AV1077" s="65"/>
    </row>
    <row r="1078" spans="3:48">
      <c r="C1078" s="8"/>
      <c r="D1078" s="8"/>
      <c r="AA1078" s="65"/>
      <c r="AB1078" s="65"/>
      <c r="AC1078" s="65"/>
      <c r="AD1078" s="65"/>
      <c r="AE1078" s="65"/>
      <c r="AG1078" s="93"/>
      <c r="AN1078" s="65"/>
      <c r="AO1078" s="65"/>
      <c r="AP1078" s="65"/>
      <c r="AQ1078" s="65"/>
      <c r="AR1078" s="65"/>
      <c r="AS1078" s="65"/>
      <c r="AT1078" s="65"/>
      <c r="AU1078" s="65"/>
    </row>
    <row r="1079" spans="3:48">
      <c r="C1079" s="8"/>
      <c r="D1079" s="8"/>
      <c r="AA1079" s="65"/>
      <c r="AB1079" s="65"/>
      <c r="AC1079" s="65"/>
      <c r="AD1079" s="65"/>
      <c r="AE1079" s="65"/>
      <c r="AG1079" s="93"/>
      <c r="AN1079" s="65"/>
      <c r="AO1079" s="65"/>
      <c r="AP1079" s="65"/>
      <c r="AQ1079" s="65"/>
      <c r="AR1079" s="65"/>
      <c r="AS1079" s="65"/>
      <c r="AT1079" s="65"/>
      <c r="AU1079" s="65"/>
      <c r="AV1079" s="65"/>
    </row>
    <row r="1080" spans="3:48">
      <c r="C1080" s="8"/>
      <c r="D1080" s="8"/>
      <c r="AA1080" s="65"/>
      <c r="AB1080" s="65"/>
      <c r="AC1080" s="65"/>
      <c r="AD1080" s="65"/>
      <c r="AE1080" s="65"/>
      <c r="AG1080" s="93"/>
      <c r="AN1080" s="65"/>
      <c r="AO1080" s="65"/>
      <c r="AP1080" s="65"/>
      <c r="AQ1080" s="65"/>
      <c r="AR1080" s="65"/>
      <c r="AS1080" s="65"/>
      <c r="AT1080" s="65"/>
      <c r="AU1080" s="65"/>
    </row>
    <row r="1081" spans="3:48">
      <c r="C1081" s="8"/>
      <c r="D1081" s="8"/>
      <c r="AA1081" s="65"/>
      <c r="AB1081" s="65"/>
      <c r="AC1081" s="65"/>
      <c r="AD1081" s="65"/>
      <c r="AE1081" s="65"/>
      <c r="AG1081" s="93"/>
      <c r="AN1081" s="65"/>
      <c r="AO1081" s="65"/>
      <c r="AP1081" s="65"/>
      <c r="AQ1081" s="65"/>
      <c r="AR1081" s="65"/>
      <c r="AS1081" s="65"/>
      <c r="AT1081" s="65"/>
      <c r="AU1081" s="65"/>
    </row>
    <row r="1082" spans="3:48">
      <c r="C1082" s="8"/>
      <c r="D1082" s="8"/>
      <c r="AA1082" s="65"/>
      <c r="AB1082" s="65"/>
      <c r="AC1082" s="65"/>
      <c r="AD1082" s="65"/>
      <c r="AE1082" s="65"/>
      <c r="AG1082" s="93"/>
      <c r="AN1082" s="65"/>
      <c r="AO1082" s="65"/>
      <c r="AP1082" s="65"/>
      <c r="AQ1082" s="65"/>
      <c r="AR1082" s="65"/>
      <c r="AS1082" s="65"/>
      <c r="AT1082" s="65"/>
      <c r="AU1082" s="65"/>
    </row>
    <row r="1083" spans="3:48">
      <c r="C1083" s="8"/>
      <c r="D1083" s="8"/>
      <c r="AA1083" s="65"/>
      <c r="AB1083" s="65"/>
      <c r="AC1083" s="65"/>
      <c r="AD1083" s="65"/>
      <c r="AE1083" s="65"/>
      <c r="AG1083" s="93"/>
      <c r="AN1083" s="65"/>
      <c r="AO1083" s="65"/>
      <c r="AP1083" s="65"/>
      <c r="AQ1083" s="65"/>
      <c r="AR1083" s="65"/>
      <c r="AS1083" s="65"/>
      <c r="AT1083" s="65"/>
      <c r="AU1083" s="65"/>
    </row>
    <row r="1084" spans="3:48">
      <c r="C1084" s="8"/>
      <c r="D1084" s="8"/>
      <c r="AA1084" s="65"/>
      <c r="AB1084" s="65"/>
      <c r="AC1084" s="65"/>
      <c r="AD1084" s="65"/>
      <c r="AE1084" s="65"/>
      <c r="AG1084" s="93"/>
      <c r="AN1084" s="65"/>
      <c r="AO1084" s="65"/>
      <c r="AP1084" s="65"/>
      <c r="AQ1084" s="65"/>
      <c r="AR1084" s="65"/>
      <c r="AS1084" s="65"/>
      <c r="AT1084" s="65"/>
      <c r="AU1084" s="65"/>
    </row>
    <row r="1085" spans="3:48">
      <c r="C1085" s="8"/>
      <c r="D1085" s="8"/>
      <c r="AA1085" s="65"/>
      <c r="AB1085" s="65"/>
      <c r="AC1085" s="65"/>
      <c r="AD1085" s="65"/>
      <c r="AE1085" s="65"/>
      <c r="AG1085" s="93"/>
      <c r="AN1085" s="65"/>
      <c r="AO1085" s="65"/>
      <c r="AP1085" s="65"/>
      <c r="AQ1085" s="65"/>
      <c r="AR1085" s="65"/>
      <c r="AS1085" s="65"/>
      <c r="AT1085" s="65"/>
      <c r="AU1085" s="65"/>
    </row>
    <row r="1086" spans="3:48">
      <c r="C1086" s="8"/>
      <c r="D1086" s="8"/>
      <c r="AA1086" s="65"/>
      <c r="AB1086" s="65"/>
      <c r="AC1086" s="65"/>
      <c r="AD1086" s="65"/>
      <c r="AE1086" s="65"/>
      <c r="AG1086" s="93"/>
      <c r="AN1086" s="65"/>
      <c r="AO1086" s="65"/>
      <c r="AP1086" s="65"/>
      <c r="AQ1086" s="65"/>
      <c r="AR1086" s="65"/>
      <c r="AS1086" s="65"/>
      <c r="AT1086" s="65"/>
      <c r="AU1086" s="65"/>
    </row>
    <row r="1087" spans="3:48">
      <c r="C1087" s="8"/>
      <c r="D1087" s="8"/>
      <c r="AA1087" s="65"/>
      <c r="AB1087" s="65"/>
      <c r="AC1087" s="65"/>
      <c r="AD1087" s="65"/>
      <c r="AE1087" s="65"/>
      <c r="AG1087" s="93"/>
      <c r="AN1087" s="65"/>
      <c r="AO1087" s="65"/>
      <c r="AP1087" s="65"/>
      <c r="AQ1087" s="65"/>
      <c r="AR1087" s="65"/>
      <c r="AS1087" s="65"/>
      <c r="AT1087" s="65"/>
      <c r="AU1087" s="65"/>
    </row>
    <row r="1088" spans="3:48">
      <c r="C1088" s="8"/>
      <c r="D1088" s="8"/>
      <c r="AA1088" s="65"/>
      <c r="AB1088" s="65"/>
      <c r="AC1088" s="65"/>
      <c r="AD1088" s="65"/>
      <c r="AE1088" s="65"/>
      <c r="AG1088" s="93"/>
      <c r="AN1088" s="65"/>
      <c r="AO1088" s="65"/>
      <c r="AP1088" s="65"/>
      <c r="AQ1088" s="65"/>
      <c r="AR1088" s="65"/>
      <c r="AS1088" s="65"/>
      <c r="AT1088" s="65"/>
      <c r="AU1088" s="65"/>
    </row>
    <row r="1089" spans="3:47">
      <c r="C1089" s="8"/>
      <c r="D1089" s="8"/>
      <c r="AA1089" s="65"/>
      <c r="AB1089" s="65"/>
      <c r="AC1089" s="65"/>
      <c r="AD1089" s="65"/>
      <c r="AE1089" s="65"/>
      <c r="AG1089" s="93"/>
      <c r="AN1089" s="65"/>
      <c r="AO1089" s="65"/>
      <c r="AP1089" s="65"/>
      <c r="AQ1089" s="65"/>
      <c r="AR1089" s="65"/>
      <c r="AS1089" s="65"/>
      <c r="AT1089" s="65"/>
      <c r="AU1089" s="65"/>
    </row>
    <row r="1090" spans="3:47">
      <c r="C1090" s="8"/>
      <c r="D1090" s="8"/>
      <c r="AA1090" s="65"/>
      <c r="AB1090" s="65"/>
      <c r="AC1090" s="65"/>
      <c r="AD1090" s="65"/>
      <c r="AE1090" s="65"/>
      <c r="AG1090" s="93"/>
      <c r="AN1090" s="65"/>
      <c r="AO1090" s="65"/>
      <c r="AP1090" s="65"/>
      <c r="AQ1090" s="65"/>
      <c r="AR1090" s="65"/>
      <c r="AS1090" s="65"/>
      <c r="AT1090" s="65"/>
      <c r="AU1090" s="65"/>
    </row>
    <row r="1091" spans="3:47">
      <c r="C1091" s="8"/>
      <c r="D1091" s="8"/>
      <c r="AA1091" s="65"/>
      <c r="AB1091" s="65"/>
      <c r="AC1091" s="65"/>
      <c r="AD1091" s="65"/>
      <c r="AE1091" s="65"/>
      <c r="AG1091" s="93"/>
      <c r="AN1091" s="65"/>
      <c r="AO1091" s="65"/>
      <c r="AP1091" s="65"/>
      <c r="AQ1091" s="65"/>
      <c r="AR1091" s="65"/>
      <c r="AS1091" s="65"/>
      <c r="AT1091" s="65"/>
      <c r="AU1091" s="65"/>
    </row>
    <row r="1092" spans="3:47">
      <c r="C1092" s="8"/>
      <c r="D1092" s="8"/>
      <c r="AA1092" s="65"/>
      <c r="AB1092" s="65"/>
      <c r="AC1092" s="65"/>
      <c r="AD1092" s="65"/>
      <c r="AE1092" s="65"/>
      <c r="AG1092" s="93"/>
      <c r="AN1092" s="65"/>
      <c r="AO1092" s="65"/>
      <c r="AP1092" s="65"/>
      <c r="AQ1092" s="65"/>
      <c r="AR1092" s="65"/>
      <c r="AS1092" s="65"/>
      <c r="AT1092" s="65"/>
      <c r="AU1092" s="65"/>
    </row>
    <row r="1093" spans="3:47">
      <c r="C1093" s="8"/>
      <c r="D1093" s="8"/>
      <c r="AA1093" s="65"/>
      <c r="AB1093" s="65"/>
      <c r="AC1093" s="65"/>
      <c r="AD1093" s="65"/>
      <c r="AE1093" s="65"/>
      <c r="AG1093" s="93"/>
      <c r="AN1093" s="65"/>
      <c r="AO1093" s="65"/>
      <c r="AP1093" s="65"/>
      <c r="AQ1093" s="65"/>
      <c r="AR1093" s="65"/>
      <c r="AS1093" s="65"/>
      <c r="AT1093" s="65"/>
      <c r="AU1093" s="65"/>
    </row>
    <row r="1094" spans="3:47">
      <c r="C1094" s="8"/>
      <c r="D1094" s="8"/>
      <c r="AA1094" s="65"/>
      <c r="AB1094" s="65"/>
      <c r="AC1094" s="65"/>
      <c r="AD1094" s="65"/>
      <c r="AE1094" s="65"/>
      <c r="AG1094" s="93"/>
      <c r="AN1094" s="65"/>
      <c r="AO1094" s="65"/>
      <c r="AP1094" s="65"/>
      <c r="AQ1094" s="65"/>
      <c r="AR1094" s="65"/>
      <c r="AS1094" s="65"/>
      <c r="AT1094" s="65"/>
      <c r="AU1094" s="65"/>
    </row>
    <row r="1095" spans="3:47">
      <c r="C1095" s="8"/>
      <c r="D1095" s="8"/>
      <c r="AA1095" s="65"/>
      <c r="AB1095" s="65"/>
      <c r="AC1095" s="65"/>
      <c r="AD1095" s="65"/>
      <c r="AE1095" s="65"/>
      <c r="AG1095" s="93"/>
      <c r="AN1095" s="65"/>
      <c r="AO1095" s="65"/>
      <c r="AP1095" s="65"/>
      <c r="AQ1095" s="65"/>
      <c r="AR1095" s="65"/>
      <c r="AS1095" s="65"/>
      <c r="AT1095" s="65"/>
      <c r="AU1095" s="65"/>
    </row>
    <row r="1096" spans="3:47">
      <c r="C1096" s="8"/>
      <c r="D1096" s="8"/>
      <c r="AA1096" s="65"/>
      <c r="AB1096" s="65"/>
      <c r="AC1096" s="65"/>
      <c r="AD1096" s="65"/>
      <c r="AE1096" s="65"/>
      <c r="AG1096" s="93"/>
      <c r="AN1096" s="65"/>
      <c r="AO1096" s="65"/>
      <c r="AP1096" s="65"/>
      <c r="AQ1096" s="65"/>
      <c r="AR1096" s="65"/>
      <c r="AS1096" s="65"/>
      <c r="AT1096" s="65"/>
      <c r="AU1096" s="65"/>
    </row>
    <row r="1097" spans="3:47">
      <c r="C1097" s="8"/>
      <c r="D1097" s="8"/>
      <c r="AA1097" s="65"/>
      <c r="AB1097" s="65"/>
      <c r="AC1097" s="65"/>
      <c r="AD1097" s="65"/>
      <c r="AE1097" s="65"/>
      <c r="AG1097" s="93"/>
      <c r="AN1097" s="65"/>
      <c r="AO1097" s="65"/>
      <c r="AP1097" s="65"/>
      <c r="AQ1097" s="65"/>
      <c r="AR1097" s="65"/>
      <c r="AS1097" s="65"/>
      <c r="AT1097" s="65"/>
      <c r="AU1097" s="65"/>
    </row>
    <row r="1098" spans="3:47">
      <c r="C1098" s="8"/>
      <c r="D1098" s="8"/>
      <c r="AA1098" s="65"/>
      <c r="AB1098" s="65"/>
      <c r="AC1098" s="65"/>
      <c r="AD1098" s="65"/>
      <c r="AE1098" s="65"/>
      <c r="AG1098" s="93"/>
      <c r="AN1098" s="65"/>
      <c r="AO1098" s="65"/>
      <c r="AP1098" s="65"/>
      <c r="AQ1098" s="65"/>
      <c r="AR1098" s="65"/>
      <c r="AS1098" s="65"/>
      <c r="AT1098" s="65"/>
      <c r="AU1098" s="65"/>
    </row>
    <row r="1099" spans="3:47">
      <c r="C1099" s="8"/>
      <c r="D1099" s="8"/>
      <c r="AA1099" s="65"/>
      <c r="AB1099" s="65"/>
      <c r="AC1099" s="65"/>
      <c r="AD1099" s="65"/>
      <c r="AE1099" s="65"/>
      <c r="AG1099" s="93"/>
      <c r="AN1099" s="65"/>
      <c r="AO1099" s="65"/>
      <c r="AP1099" s="65"/>
      <c r="AQ1099" s="65"/>
      <c r="AR1099" s="65"/>
      <c r="AS1099" s="65"/>
      <c r="AT1099" s="65"/>
      <c r="AU1099" s="65"/>
    </row>
    <row r="1100" spans="3:47">
      <c r="C1100" s="8"/>
      <c r="D1100" s="8"/>
      <c r="AA1100" s="65"/>
      <c r="AB1100" s="65"/>
      <c r="AC1100" s="65"/>
      <c r="AD1100" s="65"/>
      <c r="AE1100" s="65"/>
      <c r="AG1100" s="93"/>
      <c r="AN1100" s="65"/>
      <c r="AO1100" s="65"/>
      <c r="AP1100" s="65"/>
      <c r="AQ1100" s="65"/>
      <c r="AR1100" s="65"/>
      <c r="AS1100" s="65"/>
      <c r="AT1100" s="65"/>
      <c r="AU1100" s="65"/>
    </row>
    <row r="1101" spans="3:47">
      <c r="C1101" s="8"/>
      <c r="D1101" s="8"/>
      <c r="AA1101" s="65"/>
      <c r="AB1101" s="65"/>
      <c r="AC1101" s="65"/>
      <c r="AD1101" s="65"/>
      <c r="AE1101" s="65"/>
      <c r="AG1101" s="93"/>
      <c r="AN1101" s="65"/>
      <c r="AO1101" s="65"/>
      <c r="AP1101" s="65"/>
      <c r="AQ1101" s="65"/>
      <c r="AR1101" s="65"/>
      <c r="AS1101" s="65"/>
      <c r="AT1101" s="65"/>
      <c r="AU1101" s="65"/>
    </row>
    <row r="1102" spans="3:47">
      <c r="C1102" s="8"/>
      <c r="D1102" s="8"/>
      <c r="AA1102" s="65"/>
      <c r="AB1102" s="65"/>
      <c r="AC1102" s="65"/>
      <c r="AD1102" s="65"/>
      <c r="AE1102" s="65"/>
      <c r="AG1102" s="93"/>
      <c r="AN1102" s="65"/>
      <c r="AO1102" s="65"/>
      <c r="AP1102" s="65"/>
      <c r="AQ1102" s="65"/>
      <c r="AR1102" s="65"/>
      <c r="AS1102" s="65"/>
      <c r="AT1102" s="65"/>
      <c r="AU1102" s="65"/>
    </row>
    <row r="1103" spans="3:47">
      <c r="C1103" s="8"/>
      <c r="D1103" s="8"/>
      <c r="AA1103" s="65"/>
      <c r="AB1103" s="65"/>
      <c r="AC1103" s="65"/>
      <c r="AD1103" s="65"/>
      <c r="AE1103" s="65"/>
      <c r="AG1103" s="93"/>
      <c r="AN1103" s="65"/>
      <c r="AO1103" s="65"/>
      <c r="AP1103" s="65"/>
      <c r="AQ1103" s="65"/>
      <c r="AR1103" s="65"/>
      <c r="AS1103" s="65"/>
      <c r="AT1103" s="65"/>
      <c r="AU1103" s="65"/>
    </row>
    <row r="1104" spans="3:47">
      <c r="C1104" s="8"/>
      <c r="D1104" s="8"/>
      <c r="AA1104" s="65"/>
      <c r="AB1104" s="65"/>
      <c r="AC1104" s="65"/>
      <c r="AD1104" s="65"/>
      <c r="AE1104" s="65"/>
      <c r="AG1104" s="93"/>
      <c r="AN1104" s="65"/>
      <c r="AO1104" s="65"/>
      <c r="AP1104" s="65"/>
      <c r="AQ1104" s="65"/>
      <c r="AR1104" s="65"/>
      <c r="AS1104" s="65"/>
      <c r="AT1104" s="65"/>
      <c r="AU1104" s="65"/>
    </row>
    <row r="1105" spans="3:47">
      <c r="C1105" s="8"/>
      <c r="D1105" s="8"/>
      <c r="AA1105" s="65"/>
      <c r="AB1105" s="65"/>
      <c r="AC1105" s="65"/>
      <c r="AD1105" s="65"/>
      <c r="AE1105" s="65"/>
      <c r="AG1105" s="93"/>
      <c r="AN1105" s="65"/>
      <c r="AO1105" s="65"/>
      <c r="AP1105" s="65"/>
      <c r="AQ1105" s="65"/>
      <c r="AR1105" s="65"/>
      <c r="AS1105" s="65"/>
      <c r="AT1105" s="65"/>
      <c r="AU1105" s="65"/>
    </row>
    <row r="1106" spans="3:47">
      <c r="C1106" s="8"/>
      <c r="D1106" s="8"/>
      <c r="AA1106" s="65"/>
      <c r="AB1106" s="65"/>
      <c r="AC1106" s="65"/>
      <c r="AD1106" s="65"/>
      <c r="AE1106" s="65"/>
      <c r="AG1106" s="93"/>
      <c r="AN1106" s="65"/>
      <c r="AO1106" s="65"/>
      <c r="AP1106" s="65"/>
      <c r="AQ1106" s="65"/>
      <c r="AR1106" s="65"/>
      <c r="AS1106" s="65"/>
      <c r="AT1106" s="65"/>
      <c r="AU1106" s="65"/>
    </row>
    <row r="1107" spans="3:47">
      <c r="C1107" s="8"/>
      <c r="D1107" s="8"/>
      <c r="AA1107" s="65"/>
      <c r="AB1107" s="65"/>
      <c r="AC1107" s="65"/>
      <c r="AD1107" s="65"/>
      <c r="AE1107" s="65"/>
      <c r="AG1107" s="93"/>
      <c r="AN1107" s="65"/>
      <c r="AO1107" s="65"/>
      <c r="AP1107" s="65"/>
      <c r="AQ1107" s="65"/>
      <c r="AR1107" s="65"/>
      <c r="AS1107" s="65"/>
      <c r="AT1107" s="65"/>
      <c r="AU1107" s="65"/>
    </row>
    <row r="1108" spans="3:47">
      <c r="C1108" s="8"/>
      <c r="D1108" s="8"/>
      <c r="AA1108" s="65"/>
      <c r="AB1108" s="65"/>
      <c r="AC1108" s="65"/>
      <c r="AD1108" s="65"/>
      <c r="AE1108" s="65"/>
      <c r="AG1108" s="93"/>
      <c r="AN1108" s="65"/>
      <c r="AO1108" s="65"/>
      <c r="AP1108" s="65"/>
      <c r="AQ1108" s="65"/>
      <c r="AR1108" s="65"/>
      <c r="AS1108" s="65"/>
      <c r="AT1108" s="65"/>
      <c r="AU1108" s="65"/>
    </row>
    <row r="1109" spans="3:47">
      <c r="C1109" s="8"/>
      <c r="D1109" s="8"/>
      <c r="AA1109" s="65"/>
      <c r="AB1109" s="65"/>
      <c r="AC1109" s="65"/>
      <c r="AD1109" s="65"/>
      <c r="AE1109" s="65"/>
      <c r="AG1109" s="93"/>
      <c r="AN1109" s="65"/>
      <c r="AO1109" s="65"/>
      <c r="AP1109" s="65"/>
      <c r="AQ1109" s="65"/>
      <c r="AR1109" s="65"/>
      <c r="AS1109" s="65"/>
      <c r="AT1109" s="65"/>
      <c r="AU1109" s="65"/>
    </row>
    <row r="1110" spans="3:47">
      <c r="C1110" s="8"/>
      <c r="D1110" s="8"/>
      <c r="AA1110" s="65"/>
      <c r="AB1110" s="65"/>
      <c r="AC1110" s="65"/>
      <c r="AD1110" s="65"/>
      <c r="AE1110" s="65"/>
      <c r="AG1110" s="93"/>
      <c r="AN1110" s="65"/>
      <c r="AO1110" s="65"/>
      <c r="AP1110" s="65"/>
      <c r="AQ1110" s="65"/>
      <c r="AR1110" s="65"/>
      <c r="AS1110" s="65"/>
      <c r="AT1110" s="65"/>
      <c r="AU1110" s="65"/>
    </row>
    <row r="1111" spans="3:47">
      <c r="C1111" s="8"/>
      <c r="D1111" s="8"/>
      <c r="AA1111" s="65"/>
      <c r="AB1111" s="65"/>
      <c r="AC1111" s="65"/>
      <c r="AD1111" s="65"/>
      <c r="AE1111" s="65"/>
      <c r="AG1111" s="93"/>
      <c r="AN1111" s="65"/>
      <c r="AO1111" s="65"/>
      <c r="AP1111" s="65"/>
      <c r="AQ1111" s="65"/>
      <c r="AR1111" s="65"/>
      <c r="AS1111" s="65"/>
      <c r="AT1111" s="65"/>
      <c r="AU1111" s="65"/>
    </row>
    <row r="1112" spans="3:47">
      <c r="C1112" s="8"/>
      <c r="D1112" s="8"/>
      <c r="AA1112" s="65"/>
      <c r="AB1112" s="65"/>
      <c r="AC1112" s="65"/>
      <c r="AD1112" s="65"/>
      <c r="AE1112" s="65"/>
      <c r="AG1112" s="93"/>
      <c r="AN1112" s="65"/>
      <c r="AO1112" s="65"/>
      <c r="AP1112" s="65"/>
      <c r="AQ1112" s="65"/>
      <c r="AR1112" s="65"/>
      <c r="AS1112" s="65"/>
      <c r="AT1112" s="65"/>
      <c r="AU1112" s="65"/>
    </row>
    <row r="1113" spans="3:47">
      <c r="C1113" s="8"/>
      <c r="D1113" s="8"/>
      <c r="AA1113" s="65"/>
      <c r="AB1113" s="65"/>
      <c r="AC1113" s="65"/>
      <c r="AD1113" s="65"/>
      <c r="AE1113" s="65"/>
      <c r="AG1113" s="93"/>
      <c r="AN1113" s="65"/>
      <c r="AO1113" s="65"/>
      <c r="AP1113" s="65"/>
      <c r="AQ1113" s="65"/>
      <c r="AR1113" s="65"/>
      <c r="AS1113" s="65"/>
      <c r="AT1113" s="65"/>
      <c r="AU1113" s="65"/>
    </row>
    <row r="1114" spans="3:47">
      <c r="C1114" s="8"/>
      <c r="D1114" s="8"/>
      <c r="AA1114" s="65"/>
      <c r="AB1114" s="65"/>
      <c r="AC1114" s="65"/>
      <c r="AD1114" s="65"/>
      <c r="AE1114" s="65"/>
      <c r="AG1114" s="93"/>
      <c r="AN1114" s="65"/>
      <c r="AO1114" s="65"/>
      <c r="AP1114" s="65"/>
      <c r="AQ1114" s="65"/>
      <c r="AR1114" s="65"/>
      <c r="AS1114" s="65"/>
      <c r="AT1114" s="65"/>
      <c r="AU1114" s="65"/>
    </row>
    <row r="1115" spans="3:47">
      <c r="C1115" s="8"/>
      <c r="D1115" s="8"/>
      <c r="AA1115" s="65"/>
      <c r="AB1115" s="65"/>
      <c r="AC1115" s="65"/>
      <c r="AD1115" s="65"/>
      <c r="AE1115" s="65"/>
      <c r="AG1115" s="93"/>
      <c r="AN1115" s="65"/>
      <c r="AO1115" s="65"/>
      <c r="AP1115" s="65"/>
      <c r="AQ1115" s="65"/>
      <c r="AR1115" s="65"/>
      <c r="AS1115" s="65"/>
      <c r="AT1115" s="65"/>
      <c r="AU1115" s="65"/>
    </row>
    <row r="1116" spans="3:47">
      <c r="C1116" s="8"/>
      <c r="D1116" s="8"/>
      <c r="AA1116" s="65"/>
      <c r="AB1116" s="65"/>
      <c r="AC1116" s="65"/>
      <c r="AD1116" s="65"/>
      <c r="AE1116" s="65"/>
      <c r="AG1116" s="93"/>
      <c r="AN1116" s="65"/>
      <c r="AO1116" s="65"/>
      <c r="AP1116" s="65"/>
      <c r="AQ1116" s="65"/>
      <c r="AR1116" s="65"/>
      <c r="AS1116" s="65"/>
      <c r="AT1116" s="65"/>
      <c r="AU1116" s="65"/>
    </row>
    <row r="1117" spans="3:47">
      <c r="C1117" s="8"/>
      <c r="D1117" s="8"/>
      <c r="AA1117" s="65"/>
      <c r="AB1117" s="65"/>
      <c r="AC1117" s="65"/>
      <c r="AD1117" s="65"/>
      <c r="AE1117" s="65"/>
      <c r="AG1117" s="93"/>
      <c r="AN1117" s="65"/>
      <c r="AO1117" s="65"/>
      <c r="AP1117" s="65"/>
      <c r="AQ1117" s="65"/>
      <c r="AR1117" s="65"/>
      <c r="AS1117" s="65"/>
      <c r="AT1117" s="65"/>
      <c r="AU1117" s="65"/>
    </row>
    <row r="1118" spans="3:47">
      <c r="C1118" s="8"/>
      <c r="D1118" s="8"/>
      <c r="AA1118" s="65"/>
      <c r="AB1118" s="65"/>
      <c r="AC1118" s="65"/>
      <c r="AD1118" s="65"/>
      <c r="AE1118" s="65"/>
      <c r="AG1118" s="93"/>
      <c r="AN1118" s="65"/>
      <c r="AO1118" s="65"/>
      <c r="AP1118" s="65"/>
      <c r="AQ1118" s="65"/>
      <c r="AR1118" s="65"/>
      <c r="AS1118" s="65"/>
      <c r="AT1118" s="65"/>
      <c r="AU1118" s="65"/>
    </row>
    <row r="1119" spans="3:47">
      <c r="C1119" s="8"/>
      <c r="D1119" s="8"/>
      <c r="AA1119" s="65"/>
      <c r="AB1119" s="65"/>
      <c r="AC1119" s="65"/>
      <c r="AD1119" s="65"/>
      <c r="AE1119" s="65"/>
      <c r="AG1119" s="93"/>
      <c r="AN1119" s="65"/>
      <c r="AO1119" s="65"/>
      <c r="AP1119" s="65"/>
      <c r="AQ1119" s="65"/>
      <c r="AR1119" s="65"/>
      <c r="AS1119" s="65"/>
      <c r="AT1119" s="65"/>
      <c r="AU1119" s="65"/>
    </row>
    <row r="1120" spans="3:47">
      <c r="C1120" s="8"/>
      <c r="D1120" s="8"/>
      <c r="AA1120" s="65"/>
      <c r="AB1120" s="65"/>
      <c r="AC1120" s="65"/>
      <c r="AD1120" s="65"/>
      <c r="AE1120" s="65"/>
      <c r="AG1120" s="93"/>
      <c r="AN1120" s="65"/>
      <c r="AO1120" s="65"/>
      <c r="AP1120" s="65"/>
      <c r="AQ1120" s="65"/>
      <c r="AR1120" s="65"/>
      <c r="AS1120" s="65"/>
      <c r="AT1120" s="65"/>
      <c r="AU1120" s="65"/>
    </row>
    <row r="1121" spans="3:47">
      <c r="C1121" s="8"/>
      <c r="D1121" s="8"/>
      <c r="AA1121" s="65"/>
      <c r="AB1121" s="65"/>
      <c r="AC1121" s="65"/>
      <c r="AD1121" s="65"/>
      <c r="AE1121" s="65"/>
      <c r="AG1121" s="93"/>
      <c r="AN1121" s="65"/>
      <c r="AO1121" s="65"/>
      <c r="AP1121" s="65"/>
      <c r="AQ1121" s="65"/>
      <c r="AR1121" s="65"/>
      <c r="AS1121" s="65"/>
      <c r="AT1121" s="65"/>
      <c r="AU1121" s="65"/>
    </row>
    <row r="1122" spans="3:47">
      <c r="C1122" s="8"/>
      <c r="D1122" s="8"/>
      <c r="AA1122" s="65"/>
      <c r="AB1122" s="65"/>
      <c r="AC1122" s="65"/>
      <c r="AD1122" s="65"/>
      <c r="AE1122" s="65"/>
      <c r="AG1122" s="93"/>
      <c r="AN1122" s="65"/>
      <c r="AO1122" s="65"/>
      <c r="AP1122" s="65"/>
      <c r="AQ1122" s="65"/>
      <c r="AR1122" s="65"/>
      <c r="AS1122" s="65"/>
      <c r="AT1122" s="65"/>
      <c r="AU1122" s="65"/>
    </row>
    <row r="1123" spans="3:47">
      <c r="C1123" s="8"/>
      <c r="D1123" s="8"/>
      <c r="AA1123" s="65"/>
      <c r="AB1123" s="65"/>
      <c r="AC1123" s="65"/>
      <c r="AD1123" s="65"/>
      <c r="AE1123" s="65"/>
      <c r="AG1123" s="93"/>
      <c r="AN1123" s="65"/>
      <c r="AO1123" s="65"/>
      <c r="AP1123" s="65"/>
      <c r="AQ1123" s="65"/>
      <c r="AR1123" s="65"/>
      <c r="AS1123" s="65"/>
      <c r="AT1123" s="65"/>
      <c r="AU1123" s="65"/>
    </row>
    <row r="1124" spans="3:47">
      <c r="C1124" s="8"/>
      <c r="D1124" s="8"/>
      <c r="AA1124" s="65"/>
      <c r="AB1124" s="65"/>
      <c r="AC1124" s="65"/>
      <c r="AD1124" s="65"/>
      <c r="AE1124" s="65"/>
      <c r="AG1124" s="93"/>
      <c r="AN1124" s="65"/>
      <c r="AO1124" s="65"/>
      <c r="AP1124" s="65"/>
      <c r="AQ1124" s="65"/>
      <c r="AR1124" s="65"/>
      <c r="AS1124" s="65"/>
      <c r="AT1124" s="65"/>
      <c r="AU1124" s="65"/>
    </row>
    <row r="1125" spans="3:47">
      <c r="C1125" s="8"/>
      <c r="D1125" s="8"/>
      <c r="AA1125" s="65"/>
      <c r="AB1125" s="65"/>
      <c r="AC1125" s="65"/>
      <c r="AD1125" s="65"/>
      <c r="AE1125" s="65"/>
      <c r="AG1125" s="93"/>
      <c r="AN1125" s="65"/>
      <c r="AO1125" s="65"/>
      <c r="AP1125" s="65"/>
      <c r="AQ1125" s="65"/>
      <c r="AR1125" s="65"/>
      <c r="AS1125" s="65"/>
      <c r="AT1125" s="65"/>
      <c r="AU1125" s="65"/>
    </row>
    <row r="1126" spans="3:47">
      <c r="C1126" s="8"/>
      <c r="D1126" s="8"/>
      <c r="AA1126" s="65"/>
      <c r="AB1126" s="65"/>
      <c r="AC1126" s="65"/>
      <c r="AD1126" s="65"/>
      <c r="AE1126" s="65"/>
      <c r="AG1126" s="93"/>
      <c r="AN1126" s="65"/>
      <c r="AO1126" s="65"/>
      <c r="AP1126" s="65"/>
      <c r="AQ1126" s="65"/>
      <c r="AR1126" s="65"/>
      <c r="AS1126" s="65"/>
      <c r="AT1126" s="65"/>
      <c r="AU1126" s="65"/>
    </row>
    <row r="1127" spans="3:47">
      <c r="C1127" s="8"/>
      <c r="D1127" s="8"/>
      <c r="AA1127" s="65"/>
      <c r="AB1127" s="65"/>
      <c r="AC1127" s="65"/>
      <c r="AD1127" s="65"/>
      <c r="AE1127" s="65"/>
      <c r="AG1127" s="93"/>
      <c r="AN1127" s="65"/>
      <c r="AO1127" s="65"/>
      <c r="AP1127" s="65"/>
      <c r="AQ1127" s="65"/>
      <c r="AR1127" s="65"/>
      <c r="AS1127" s="65"/>
      <c r="AT1127" s="65"/>
      <c r="AU1127" s="65"/>
    </row>
    <row r="1128" spans="3:47">
      <c r="C1128" s="8"/>
      <c r="D1128" s="8"/>
      <c r="AA1128" s="65"/>
      <c r="AB1128" s="65"/>
      <c r="AC1128" s="65"/>
      <c r="AD1128" s="65"/>
      <c r="AE1128" s="65"/>
      <c r="AG1128" s="93"/>
      <c r="AN1128" s="65"/>
      <c r="AO1128" s="65"/>
      <c r="AP1128" s="65"/>
      <c r="AQ1128" s="65"/>
      <c r="AR1128" s="65"/>
      <c r="AS1128" s="65"/>
      <c r="AT1128" s="65"/>
      <c r="AU1128" s="65"/>
    </row>
    <row r="1129" spans="3:47">
      <c r="C1129" s="8"/>
      <c r="D1129" s="8"/>
      <c r="AA1129" s="65"/>
      <c r="AB1129" s="65"/>
      <c r="AC1129" s="65"/>
      <c r="AD1129" s="65"/>
      <c r="AE1129" s="65"/>
      <c r="AG1129" s="93"/>
      <c r="AN1129" s="65"/>
      <c r="AO1129" s="65"/>
      <c r="AP1129" s="65"/>
      <c r="AQ1129" s="65"/>
      <c r="AR1129" s="65"/>
      <c r="AS1129" s="65"/>
      <c r="AT1129" s="65"/>
      <c r="AU1129" s="65"/>
    </row>
    <row r="1130" spans="3:47">
      <c r="C1130" s="8"/>
      <c r="D1130" s="8"/>
      <c r="AA1130" s="65"/>
      <c r="AB1130" s="65"/>
      <c r="AC1130" s="65"/>
      <c r="AD1130" s="65"/>
      <c r="AE1130" s="65"/>
      <c r="AG1130" s="93"/>
      <c r="AN1130" s="65"/>
      <c r="AO1130" s="65"/>
      <c r="AP1130" s="65"/>
      <c r="AQ1130" s="65"/>
      <c r="AR1130" s="65"/>
      <c r="AS1130" s="65"/>
      <c r="AT1130" s="65"/>
      <c r="AU1130" s="65"/>
    </row>
    <row r="1131" spans="3:47">
      <c r="C1131" s="8"/>
      <c r="D1131" s="8"/>
      <c r="AA1131" s="65"/>
      <c r="AB1131" s="65"/>
      <c r="AC1131" s="65"/>
      <c r="AD1131" s="65"/>
      <c r="AE1131" s="65"/>
      <c r="AG1131" s="93"/>
      <c r="AN1131" s="65"/>
      <c r="AO1131" s="65"/>
      <c r="AP1131" s="65"/>
      <c r="AQ1131" s="65"/>
      <c r="AR1131" s="65"/>
      <c r="AS1131" s="65"/>
      <c r="AT1131" s="65"/>
      <c r="AU1131" s="65"/>
    </row>
    <row r="1132" spans="3:47">
      <c r="C1132" s="8"/>
      <c r="D1132" s="8"/>
      <c r="AA1132" s="65"/>
      <c r="AB1132" s="65"/>
      <c r="AC1132" s="65"/>
      <c r="AD1132" s="65"/>
      <c r="AE1132" s="65"/>
      <c r="AG1132" s="93"/>
      <c r="AN1132" s="65"/>
      <c r="AO1132" s="65"/>
      <c r="AP1132" s="65"/>
      <c r="AQ1132" s="65"/>
      <c r="AR1132" s="65"/>
      <c r="AS1132" s="65"/>
      <c r="AT1132" s="65"/>
      <c r="AU1132" s="65"/>
    </row>
    <row r="1133" spans="3:47">
      <c r="C1133" s="8"/>
      <c r="D1133" s="8"/>
      <c r="AA1133" s="65"/>
      <c r="AB1133" s="65"/>
      <c r="AC1133" s="65"/>
      <c r="AD1133" s="65"/>
      <c r="AE1133" s="65"/>
      <c r="AG1133" s="93"/>
      <c r="AN1133" s="65"/>
      <c r="AO1133" s="65"/>
      <c r="AP1133" s="65"/>
      <c r="AQ1133" s="65"/>
      <c r="AR1133" s="65"/>
      <c r="AS1133" s="65"/>
      <c r="AT1133" s="65"/>
      <c r="AU1133" s="65"/>
    </row>
    <row r="1134" spans="3:47">
      <c r="C1134" s="8"/>
      <c r="D1134" s="8"/>
      <c r="AA1134" s="65"/>
      <c r="AB1134" s="65"/>
      <c r="AC1134" s="65"/>
      <c r="AD1134" s="65"/>
      <c r="AE1134" s="65"/>
      <c r="AG1134" s="93"/>
      <c r="AN1134" s="65"/>
      <c r="AO1134" s="65"/>
      <c r="AP1134" s="65"/>
      <c r="AQ1134" s="65"/>
      <c r="AR1134" s="65"/>
      <c r="AS1134" s="65"/>
      <c r="AT1134" s="65"/>
      <c r="AU1134" s="65"/>
    </row>
    <row r="1135" spans="3:47">
      <c r="C1135" s="8"/>
      <c r="D1135" s="8"/>
      <c r="AA1135" s="65"/>
      <c r="AB1135" s="65"/>
      <c r="AC1135" s="65"/>
      <c r="AD1135" s="65"/>
      <c r="AE1135" s="65"/>
      <c r="AG1135" s="93"/>
      <c r="AN1135" s="65"/>
      <c r="AO1135" s="65"/>
      <c r="AP1135" s="65"/>
      <c r="AQ1135" s="65"/>
      <c r="AR1135" s="65"/>
      <c r="AS1135" s="65"/>
      <c r="AT1135" s="65"/>
      <c r="AU1135" s="65"/>
    </row>
    <row r="1136" spans="3:47">
      <c r="C1136" s="8"/>
      <c r="D1136" s="8"/>
      <c r="AA1136" s="65"/>
      <c r="AB1136" s="65"/>
      <c r="AC1136" s="65"/>
      <c r="AD1136" s="65"/>
      <c r="AE1136" s="65"/>
      <c r="AG1136" s="93"/>
      <c r="AN1136" s="65"/>
      <c r="AO1136" s="65"/>
      <c r="AP1136" s="65"/>
      <c r="AQ1136" s="65"/>
      <c r="AR1136" s="65"/>
      <c r="AS1136" s="65"/>
      <c r="AT1136" s="65"/>
      <c r="AU1136" s="65"/>
    </row>
    <row r="1137" spans="3:47">
      <c r="C1137" s="8"/>
      <c r="D1137" s="8"/>
      <c r="AA1137" s="65"/>
      <c r="AB1137" s="65"/>
      <c r="AC1137" s="65"/>
      <c r="AD1137" s="65"/>
      <c r="AE1137" s="65"/>
      <c r="AG1137" s="93"/>
      <c r="AN1137" s="65"/>
      <c r="AO1137" s="65"/>
      <c r="AP1137" s="65"/>
      <c r="AQ1137" s="65"/>
      <c r="AR1137" s="65"/>
      <c r="AS1137" s="65"/>
      <c r="AT1137" s="65"/>
      <c r="AU1137" s="65"/>
    </row>
    <row r="1138" spans="3:47">
      <c r="C1138" s="8"/>
      <c r="D1138" s="8"/>
      <c r="AA1138" s="65"/>
      <c r="AB1138" s="65"/>
      <c r="AC1138" s="65"/>
      <c r="AD1138" s="65"/>
      <c r="AE1138" s="65"/>
      <c r="AG1138" s="93"/>
      <c r="AN1138" s="65"/>
      <c r="AO1138" s="65"/>
      <c r="AP1138" s="65"/>
      <c r="AQ1138" s="65"/>
      <c r="AR1138" s="65"/>
      <c r="AS1138" s="65"/>
      <c r="AT1138" s="65"/>
      <c r="AU1138" s="65"/>
    </row>
    <row r="1139" spans="3:47">
      <c r="C1139" s="8"/>
      <c r="D1139" s="8"/>
      <c r="AA1139" s="65"/>
      <c r="AB1139" s="65"/>
      <c r="AC1139" s="65"/>
      <c r="AD1139" s="65"/>
      <c r="AE1139" s="65"/>
      <c r="AG1139" s="93"/>
      <c r="AN1139" s="65"/>
      <c r="AO1139" s="65"/>
      <c r="AP1139" s="65"/>
      <c r="AQ1139" s="65"/>
      <c r="AR1139" s="65"/>
      <c r="AS1139" s="65"/>
      <c r="AT1139" s="65"/>
      <c r="AU1139" s="65"/>
    </row>
    <row r="1140" spans="3:47">
      <c r="C1140" s="8"/>
      <c r="D1140" s="8"/>
      <c r="AA1140" s="65"/>
      <c r="AB1140" s="65"/>
      <c r="AC1140" s="65"/>
      <c r="AD1140" s="65"/>
      <c r="AE1140" s="65"/>
      <c r="AG1140" s="93"/>
      <c r="AN1140" s="65"/>
      <c r="AO1140" s="65"/>
      <c r="AP1140" s="65"/>
      <c r="AQ1140" s="65"/>
      <c r="AR1140" s="65"/>
      <c r="AS1140" s="65"/>
      <c r="AT1140" s="65"/>
      <c r="AU1140" s="65"/>
    </row>
    <row r="1141" spans="3:47">
      <c r="C1141" s="8"/>
      <c r="D1141" s="8"/>
      <c r="AA1141" s="65"/>
      <c r="AB1141" s="65"/>
      <c r="AC1141" s="65"/>
      <c r="AD1141" s="65"/>
      <c r="AE1141" s="65"/>
      <c r="AG1141" s="93"/>
      <c r="AN1141" s="65"/>
      <c r="AO1141" s="65"/>
      <c r="AP1141" s="65"/>
      <c r="AQ1141" s="65"/>
      <c r="AR1141" s="65"/>
      <c r="AS1141" s="65"/>
      <c r="AT1141" s="65"/>
      <c r="AU1141" s="65"/>
    </row>
    <row r="1142" spans="3:47">
      <c r="C1142" s="8"/>
      <c r="D1142" s="8"/>
      <c r="AA1142" s="65"/>
      <c r="AB1142" s="65"/>
      <c r="AC1142" s="65"/>
      <c r="AD1142" s="65"/>
      <c r="AE1142" s="65"/>
      <c r="AG1142" s="93"/>
      <c r="AN1142" s="65"/>
      <c r="AO1142" s="65"/>
      <c r="AP1142" s="65"/>
      <c r="AQ1142" s="65"/>
      <c r="AR1142" s="65"/>
      <c r="AS1142" s="65"/>
      <c r="AT1142" s="65"/>
      <c r="AU1142" s="65"/>
    </row>
    <row r="1143" spans="3:47">
      <c r="C1143" s="8"/>
      <c r="D1143" s="8"/>
      <c r="AA1143" s="65"/>
      <c r="AB1143" s="65"/>
      <c r="AC1143" s="65"/>
      <c r="AD1143" s="65"/>
      <c r="AE1143" s="65"/>
      <c r="AG1143" s="93"/>
      <c r="AN1143" s="65"/>
      <c r="AO1143" s="65"/>
      <c r="AP1143" s="65"/>
      <c r="AQ1143" s="65"/>
      <c r="AR1143" s="65"/>
      <c r="AS1143" s="65"/>
      <c r="AT1143" s="65"/>
      <c r="AU1143" s="65"/>
    </row>
    <row r="1144" spans="3:47">
      <c r="C1144" s="8"/>
      <c r="D1144" s="8"/>
      <c r="AA1144" s="65"/>
      <c r="AB1144" s="65"/>
      <c r="AC1144" s="65"/>
      <c r="AD1144" s="65"/>
      <c r="AE1144" s="65"/>
      <c r="AG1144" s="93"/>
      <c r="AN1144" s="65"/>
      <c r="AO1144" s="65"/>
      <c r="AP1144" s="65"/>
      <c r="AQ1144" s="65"/>
      <c r="AR1144" s="65"/>
      <c r="AS1144" s="65"/>
      <c r="AT1144" s="65"/>
      <c r="AU1144" s="65"/>
    </row>
    <row r="1145" spans="3:47">
      <c r="C1145" s="8"/>
      <c r="D1145" s="8"/>
      <c r="AA1145" s="65"/>
      <c r="AB1145" s="65"/>
      <c r="AC1145" s="65"/>
      <c r="AD1145" s="65"/>
      <c r="AE1145" s="65"/>
      <c r="AG1145" s="93"/>
      <c r="AN1145" s="65"/>
      <c r="AO1145" s="65"/>
      <c r="AP1145" s="65"/>
      <c r="AQ1145" s="65"/>
      <c r="AR1145" s="65"/>
      <c r="AS1145" s="65"/>
      <c r="AT1145" s="65"/>
      <c r="AU1145" s="65"/>
    </row>
    <row r="1146" spans="3:47">
      <c r="C1146" s="8"/>
      <c r="D1146" s="8"/>
      <c r="AA1146" s="65"/>
      <c r="AB1146" s="65"/>
      <c r="AC1146" s="65"/>
      <c r="AD1146" s="65"/>
      <c r="AE1146" s="65"/>
      <c r="AG1146" s="93"/>
      <c r="AN1146" s="65"/>
      <c r="AO1146" s="65"/>
      <c r="AP1146" s="65"/>
      <c r="AQ1146" s="65"/>
      <c r="AR1146" s="65"/>
      <c r="AS1146" s="65"/>
      <c r="AT1146" s="65"/>
      <c r="AU1146" s="65"/>
    </row>
    <row r="1147" spans="3:47">
      <c r="C1147" s="8"/>
      <c r="D1147" s="8"/>
      <c r="AA1147" s="65"/>
      <c r="AB1147" s="65"/>
      <c r="AC1147" s="65"/>
      <c r="AD1147" s="65"/>
      <c r="AE1147" s="65"/>
      <c r="AG1147" s="93"/>
      <c r="AN1147" s="65"/>
      <c r="AO1147" s="65"/>
      <c r="AP1147" s="65"/>
      <c r="AQ1147" s="65"/>
      <c r="AR1147" s="65"/>
      <c r="AS1147" s="65"/>
      <c r="AT1147" s="65"/>
      <c r="AU1147" s="65"/>
    </row>
    <row r="1148" spans="3:47">
      <c r="C1148" s="8"/>
      <c r="D1148" s="8"/>
      <c r="AA1148" s="65"/>
      <c r="AB1148" s="65"/>
      <c r="AC1148" s="65"/>
      <c r="AD1148" s="65"/>
      <c r="AE1148" s="65"/>
      <c r="AG1148" s="93"/>
      <c r="AN1148" s="65"/>
      <c r="AO1148" s="65"/>
      <c r="AP1148" s="65"/>
      <c r="AQ1148" s="65"/>
      <c r="AR1148" s="65"/>
      <c r="AS1148" s="65"/>
      <c r="AT1148" s="65"/>
      <c r="AU1148" s="65"/>
    </row>
    <row r="1149" spans="3:47">
      <c r="C1149" s="8"/>
      <c r="D1149" s="8"/>
      <c r="AA1149" s="65"/>
      <c r="AB1149" s="65"/>
      <c r="AC1149" s="65"/>
      <c r="AD1149" s="65"/>
      <c r="AE1149" s="65"/>
      <c r="AG1149" s="93"/>
      <c r="AN1149" s="65"/>
      <c r="AO1149" s="65"/>
      <c r="AP1149" s="65"/>
      <c r="AQ1149" s="65"/>
      <c r="AR1149" s="65"/>
      <c r="AS1149" s="65"/>
      <c r="AT1149" s="65"/>
      <c r="AU1149" s="65"/>
    </row>
    <row r="1150" spans="3:47">
      <c r="C1150" s="8"/>
      <c r="D1150" s="8"/>
      <c r="AA1150" s="65"/>
      <c r="AB1150" s="65"/>
      <c r="AC1150" s="65"/>
      <c r="AD1150" s="65"/>
      <c r="AE1150" s="65"/>
      <c r="AG1150" s="93"/>
      <c r="AN1150" s="65"/>
      <c r="AO1150" s="65"/>
      <c r="AP1150" s="65"/>
      <c r="AQ1150" s="65"/>
      <c r="AR1150" s="65"/>
      <c r="AS1150" s="65"/>
      <c r="AT1150" s="65"/>
      <c r="AU1150" s="65"/>
    </row>
    <row r="1151" spans="3:47">
      <c r="C1151" s="8"/>
      <c r="D1151" s="8"/>
      <c r="AA1151" s="65"/>
      <c r="AB1151" s="65"/>
      <c r="AC1151" s="65"/>
      <c r="AD1151" s="65"/>
      <c r="AE1151" s="65"/>
      <c r="AG1151" s="93"/>
      <c r="AN1151" s="65"/>
      <c r="AO1151" s="65"/>
      <c r="AP1151" s="65"/>
      <c r="AQ1151" s="65"/>
      <c r="AR1151" s="65"/>
      <c r="AS1151" s="65"/>
      <c r="AT1151" s="65"/>
      <c r="AU1151" s="65"/>
    </row>
    <row r="1152" spans="3:47">
      <c r="C1152" s="8"/>
      <c r="D1152" s="8"/>
      <c r="AA1152" s="65"/>
      <c r="AB1152" s="65"/>
      <c r="AC1152" s="65"/>
      <c r="AD1152" s="65"/>
      <c r="AE1152" s="65"/>
      <c r="AG1152" s="93"/>
      <c r="AN1152" s="65"/>
      <c r="AO1152" s="65"/>
      <c r="AP1152" s="65"/>
      <c r="AQ1152" s="65"/>
      <c r="AR1152" s="65"/>
      <c r="AS1152" s="65"/>
      <c r="AT1152" s="65"/>
      <c r="AU1152" s="65"/>
    </row>
    <row r="1153" spans="3:48">
      <c r="C1153" s="8"/>
      <c r="D1153" s="8"/>
      <c r="AA1153" s="65"/>
      <c r="AB1153" s="65"/>
      <c r="AC1153" s="65"/>
      <c r="AD1153" s="65"/>
      <c r="AE1153" s="65"/>
      <c r="AG1153" s="93"/>
      <c r="AN1153" s="65"/>
      <c r="AO1153" s="65"/>
      <c r="AP1153" s="65"/>
      <c r="AQ1153" s="65"/>
      <c r="AR1153" s="65"/>
      <c r="AS1153" s="65"/>
      <c r="AT1153" s="65"/>
      <c r="AU1153" s="65"/>
      <c r="AV1153" s="65"/>
    </row>
    <row r="1154" spans="3:48">
      <c r="C1154" s="8"/>
      <c r="D1154" s="8"/>
      <c r="AA1154" s="65"/>
      <c r="AB1154" s="65"/>
      <c r="AC1154" s="65"/>
      <c r="AD1154" s="65"/>
      <c r="AE1154" s="65"/>
      <c r="AG1154" s="93"/>
      <c r="AN1154" s="65"/>
      <c r="AO1154" s="65"/>
      <c r="AP1154" s="65"/>
      <c r="AQ1154" s="65"/>
      <c r="AR1154" s="65"/>
      <c r="AS1154" s="65"/>
      <c r="AT1154" s="65"/>
      <c r="AU1154" s="65"/>
    </row>
    <row r="1155" spans="3:48">
      <c r="C1155" s="8"/>
      <c r="D1155" s="8"/>
      <c r="AA1155" s="65"/>
      <c r="AB1155" s="65"/>
      <c r="AC1155" s="65"/>
      <c r="AD1155" s="65"/>
      <c r="AE1155" s="65"/>
      <c r="AG1155" s="93"/>
      <c r="AN1155" s="65"/>
      <c r="AO1155" s="65"/>
      <c r="AP1155" s="65"/>
      <c r="AQ1155" s="65"/>
      <c r="AR1155" s="65"/>
      <c r="AS1155" s="65"/>
      <c r="AT1155" s="65"/>
      <c r="AU1155" s="65"/>
    </row>
    <row r="1156" spans="3:48">
      <c r="C1156" s="8"/>
      <c r="D1156" s="8"/>
      <c r="AA1156" s="65"/>
      <c r="AB1156" s="65"/>
      <c r="AC1156" s="65"/>
      <c r="AD1156" s="65"/>
      <c r="AE1156" s="65"/>
      <c r="AG1156" s="93"/>
      <c r="AN1156" s="65"/>
      <c r="AO1156" s="65"/>
      <c r="AP1156" s="65"/>
      <c r="AQ1156" s="65"/>
      <c r="AR1156" s="65"/>
      <c r="AS1156" s="65"/>
      <c r="AT1156" s="65"/>
      <c r="AU1156" s="65"/>
    </row>
    <row r="1157" spans="3:48">
      <c r="C1157" s="8"/>
      <c r="D1157" s="8"/>
      <c r="AA1157" s="65"/>
      <c r="AB1157" s="65"/>
      <c r="AC1157" s="65"/>
      <c r="AD1157" s="65"/>
      <c r="AE1157" s="65"/>
      <c r="AG1157" s="93"/>
      <c r="AN1157" s="65"/>
      <c r="AO1157" s="65"/>
      <c r="AP1157" s="65"/>
      <c r="AQ1157" s="65"/>
      <c r="AR1157" s="65"/>
      <c r="AS1157" s="65"/>
      <c r="AT1157" s="65"/>
      <c r="AU1157" s="65"/>
    </row>
    <row r="1158" spans="3:48">
      <c r="C1158" s="8"/>
      <c r="D1158" s="8"/>
      <c r="AA1158" s="65"/>
      <c r="AB1158" s="65"/>
      <c r="AC1158" s="65"/>
      <c r="AD1158" s="65"/>
      <c r="AE1158" s="65"/>
      <c r="AG1158" s="93"/>
      <c r="AN1158" s="65"/>
      <c r="AO1158" s="65"/>
      <c r="AP1158" s="65"/>
      <c r="AQ1158" s="65"/>
      <c r="AR1158" s="65"/>
      <c r="AS1158" s="65"/>
      <c r="AT1158" s="65"/>
      <c r="AU1158" s="65"/>
    </row>
    <row r="1159" spans="3:48">
      <c r="C1159" s="8"/>
      <c r="D1159" s="8"/>
      <c r="AA1159" s="65"/>
      <c r="AB1159" s="65"/>
      <c r="AC1159" s="65"/>
      <c r="AD1159" s="65"/>
      <c r="AE1159" s="65"/>
      <c r="AG1159" s="93"/>
      <c r="AN1159" s="65"/>
      <c r="AO1159" s="65"/>
      <c r="AP1159" s="65"/>
      <c r="AQ1159" s="65"/>
      <c r="AR1159" s="65"/>
      <c r="AS1159" s="65"/>
      <c r="AT1159" s="65"/>
      <c r="AU1159" s="65"/>
    </row>
    <row r="1160" spans="3:48">
      <c r="C1160" s="8"/>
      <c r="D1160" s="8"/>
      <c r="AA1160" s="65"/>
      <c r="AB1160" s="65"/>
      <c r="AC1160" s="65"/>
      <c r="AD1160" s="65"/>
      <c r="AE1160" s="65"/>
      <c r="AG1160" s="93"/>
      <c r="AN1160" s="65"/>
      <c r="AO1160" s="65"/>
      <c r="AP1160" s="65"/>
      <c r="AQ1160" s="65"/>
      <c r="AR1160" s="65"/>
      <c r="AS1160" s="65"/>
      <c r="AT1160" s="65"/>
      <c r="AU1160" s="65"/>
    </row>
    <row r="1161" spans="3:48">
      <c r="C1161" s="8"/>
      <c r="D1161" s="8"/>
      <c r="AA1161" s="65"/>
      <c r="AB1161" s="65"/>
      <c r="AC1161" s="65"/>
      <c r="AD1161" s="65"/>
      <c r="AE1161" s="65"/>
      <c r="AG1161" s="93"/>
      <c r="AN1161" s="65"/>
      <c r="AO1161" s="65"/>
      <c r="AP1161" s="65"/>
      <c r="AQ1161" s="65"/>
      <c r="AR1161" s="65"/>
      <c r="AS1161" s="65"/>
      <c r="AT1161" s="65"/>
      <c r="AU1161" s="65"/>
    </row>
    <row r="1162" spans="3:48">
      <c r="C1162" s="8"/>
      <c r="D1162" s="8"/>
      <c r="AA1162" s="65"/>
      <c r="AB1162" s="65"/>
      <c r="AC1162" s="65"/>
      <c r="AD1162" s="65"/>
      <c r="AE1162" s="65"/>
      <c r="AG1162" s="93"/>
      <c r="AN1162" s="65"/>
      <c r="AO1162" s="65"/>
      <c r="AP1162" s="65"/>
      <c r="AQ1162" s="65"/>
      <c r="AR1162" s="65"/>
      <c r="AS1162" s="65"/>
      <c r="AT1162" s="65"/>
      <c r="AU1162" s="65"/>
    </row>
    <row r="1163" spans="3:48">
      <c r="C1163" s="8"/>
      <c r="D1163" s="8"/>
      <c r="AA1163" s="65"/>
      <c r="AB1163" s="65"/>
      <c r="AC1163" s="65"/>
      <c r="AD1163" s="65"/>
      <c r="AE1163" s="65"/>
      <c r="AG1163" s="93"/>
      <c r="AN1163" s="65"/>
      <c r="AO1163" s="65"/>
      <c r="AP1163" s="65"/>
      <c r="AQ1163" s="65"/>
      <c r="AR1163" s="65"/>
      <c r="AS1163" s="65"/>
      <c r="AT1163" s="65"/>
      <c r="AU1163" s="65"/>
    </row>
    <row r="1164" spans="3:48">
      <c r="C1164" s="8"/>
      <c r="D1164" s="8"/>
      <c r="AA1164" s="65"/>
      <c r="AB1164" s="65"/>
      <c r="AC1164" s="65"/>
      <c r="AD1164" s="65"/>
      <c r="AE1164" s="65"/>
      <c r="AG1164" s="93"/>
      <c r="AN1164" s="65"/>
      <c r="AO1164" s="65"/>
      <c r="AP1164" s="65"/>
      <c r="AQ1164" s="65"/>
      <c r="AR1164" s="65"/>
      <c r="AS1164" s="65"/>
      <c r="AT1164" s="65"/>
      <c r="AU1164" s="65"/>
    </row>
    <row r="1165" spans="3:48">
      <c r="C1165" s="8"/>
      <c r="D1165" s="8"/>
      <c r="AA1165" s="65"/>
      <c r="AB1165" s="65"/>
      <c r="AC1165" s="65"/>
      <c r="AD1165" s="65"/>
      <c r="AE1165" s="65"/>
      <c r="AG1165" s="93"/>
      <c r="AN1165" s="65"/>
      <c r="AO1165" s="65"/>
      <c r="AP1165" s="65"/>
      <c r="AQ1165" s="65"/>
      <c r="AR1165" s="65"/>
      <c r="AS1165" s="65"/>
      <c r="AT1165" s="65"/>
      <c r="AU1165" s="65"/>
    </row>
    <row r="1166" spans="3:48">
      <c r="C1166" s="8"/>
      <c r="D1166" s="8"/>
      <c r="AA1166" s="65"/>
      <c r="AB1166" s="65"/>
      <c r="AC1166" s="65"/>
      <c r="AD1166" s="65"/>
      <c r="AE1166" s="65"/>
      <c r="AG1166" s="93"/>
      <c r="AN1166" s="65"/>
      <c r="AO1166" s="65"/>
      <c r="AP1166" s="65"/>
      <c r="AQ1166" s="65"/>
      <c r="AR1166" s="65"/>
      <c r="AS1166" s="65"/>
      <c r="AT1166" s="65"/>
      <c r="AU1166" s="65"/>
    </row>
    <row r="1167" spans="3:48">
      <c r="C1167" s="8"/>
      <c r="D1167" s="8"/>
      <c r="AA1167" s="65"/>
      <c r="AB1167" s="65"/>
      <c r="AC1167" s="65"/>
      <c r="AD1167" s="65"/>
      <c r="AE1167" s="65"/>
      <c r="AG1167" s="93"/>
      <c r="AN1167" s="65"/>
      <c r="AO1167" s="65"/>
      <c r="AP1167" s="65"/>
      <c r="AQ1167" s="65"/>
      <c r="AR1167" s="65"/>
      <c r="AS1167" s="65"/>
      <c r="AT1167" s="65"/>
      <c r="AU1167" s="65"/>
    </row>
    <row r="1168" spans="3:48">
      <c r="C1168" s="8"/>
      <c r="D1168" s="8"/>
      <c r="AA1168" s="65"/>
      <c r="AB1168" s="65"/>
      <c r="AC1168" s="65"/>
      <c r="AD1168" s="65"/>
      <c r="AE1168" s="65"/>
      <c r="AG1168" s="93"/>
      <c r="AN1168" s="65"/>
      <c r="AO1168" s="65"/>
      <c r="AP1168" s="65"/>
      <c r="AQ1168" s="65"/>
      <c r="AR1168" s="65"/>
      <c r="AS1168" s="65"/>
      <c r="AT1168" s="65"/>
      <c r="AU1168" s="65"/>
    </row>
    <row r="1169" spans="3:64">
      <c r="C1169" s="8"/>
      <c r="D1169" s="8"/>
      <c r="AA1169" s="65"/>
      <c r="AB1169" s="65"/>
      <c r="AC1169" s="65"/>
      <c r="AD1169" s="65"/>
      <c r="AE1169" s="65"/>
      <c r="AG1169" s="93"/>
      <c r="AN1169" s="65"/>
      <c r="AO1169" s="65"/>
      <c r="AP1169" s="65"/>
      <c r="AQ1169" s="65"/>
      <c r="AR1169" s="65"/>
      <c r="AS1169" s="65"/>
      <c r="AT1169" s="65"/>
      <c r="AU1169" s="65"/>
    </row>
    <row r="1170" spans="3:64">
      <c r="C1170" s="8"/>
      <c r="D1170" s="8"/>
      <c r="AA1170" s="65"/>
      <c r="AB1170" s="65"/>
      <c r="AC1170" s="65"/>
      <c r="AD1170" s="65"/>
      <c r="AE1170" s="65"/>
      <c r="AG1170" s="93"/>
      <c r="AN1170" s="65"/>
      <c r="AO1170" s="65"/>
      <c r="AP1170" s="65"/>
      <c r="AQ1170" s="65"/>
      <c r="AR1170" s="65"/>
      <c r="AS1170" s="65"/>
      <c r="AT1170" s="65"/>
      <c r="AU1170" s="65"/>
    </row>
    <row r="1171" spans="3:64">
      <c r="C1171" s="8"/>
      <c r="D1171" s="8"/>
      <c r="AA1171" s="65"/>
      <c r="AB1171" s="65"/>
      <c r="AC1171" s="65"/>
      <c r="AD1171" s="65"/>
      <c r="AE1171" s="65"/>
      <c r="AG1171" s="93"/>
      <c r="AN1171" s="65"/>
      <c r="AO1171" s="65"/>
      <c r="AP1171" s="65"/>
      <c r="AQ1171" s="65"/>
      <c r="AR1171" s="65"/>
      <c r="AS1171" s="65"/>
      <c r="AT1171" s="65"/>
      <c r="AU1171" s="65"/>
    </row>
    <row r="1172" spans="3:64">
      <c r="C1172" s="8"/>
      <c r="D1172" s="8"/>
      <c r="AA1172" s="65"/>
      <c r="AB1172" s="65"/>
      <c r="AC1172" s="65"/>
      <c r="AD1172" s="65"/>
      <c r="AE1172" s="65"/>
      <c r="AG1172" s="93"/>
      <c r="AN1172" s="65"/>
      <c r="AO1172" s="65"/>
      <c r="AP1172" s="65"/>
      <c r="AQ1172" s="65"/>
      <c r="AR1172" s="65"/>
      <c r="AS1172" s="65"/>
      <c r="AT1172" s="65"/>
      <c r="AU1172" s="65"/>
    </row>
    <row r="1173" spans="3:64">
      <c r="C1173" s="8"/>
      <c r="D1173" s="8"/>
      <c r="AA1173" s="65"/>
      <c r="AB1173" s="65"/>
      <c r="AC1173" s="65"/>
      <c r="AD1173" s="65"/>
      <c r="AE1173" s="65"/>
      <c r="AG1173" s="93"/>
      <c r="AN1173" s="65"/>
      <c r="AO1173" s="65"/>
      <c r="AP1173" s="65"/>
      <c r="AQ1173" s="65"/>
      <c r="AR1173" s="65"/>
      <c r="AS1173" s="65"/>
      <c r="AT1173" s="65"/>
      <c r="AU1173" s="65"/>
      <c r="AV1173" s="65"/>
      <c r="AW1173" s="65"/>
      <c r="AX1173" s="65"/>
      <c r="AY1173" s="65"/>
      <c r="AZ1173" s="65"/>
      <c r="BA1173" s="65"/>
      <c r="BB1173" s="65"/>
      <c r="BC1173" s="65"/>
      <c r="BD1173" s="65"/>
      <c r="BE1173" s="65"/>
      <c r="BF1173" s="65"/>
      <c r="BG1173" s="65"/>
      <c r="BH1173" s="65"/>
      <c r="BI1173" s="65"/>
      <c r="BJ1173" s="65"/>
      <c r="BK1173" s="65"/>
      <c r="BL1173" s="65"/>
    </row>
    <row r="1174" spans="3:64">
      <c r="C1174" s="8"/>
      <c r="D1174" s="8"/>
      <c r="AA1174" s="65"/>
      <c r="AB1174" s="65"/>
      <c r="AC1174" s="65"/>
      <c r="AD1174" s="65"/>
      <c r="AE1174" s="65"/>
      <c r="AG1174" s="93"/>
      <c r="AN1174" s="65"/>
      <c r="AO1174" s="65"/>
      <c r="AP1174" s="65"/>
      <c r="AQ1174" s="65"/>
      <c r="AR1174" s="65"/>
      <c r="AS1174" s="65"/>
      <c r="AT1174" s="65"/>
      <c r="AU1174" s="65"/>
    </row>
    <row r="1175" spans="3:64">
      <c r="C1175" s="8"/>
      <c r="D1175" s="8"/>
      <c r="AA1175" s="65"/>
      <c r="AB1175" s="65"/>
      <c r="AC1175" s="65"/>
      <c r="AD1175" s="65"/>
      <c r="AE1175" s="65"/>
      <c r="AG1175" s="93"/>
      <c r="AN1175" s="65"/>
      <c r="AO1175" s="65"/>
      <c r="AP1175" s="65"/>
      <c r="AQ1175" s="65"/>
      <c r="AR1175" s="65"/>
      <c r="AS1175" s="65"/>
      <c r="AT1175" s="65"/>
      <c r="AU1175" s="65"/>
    </row>
    <row r="1176" spans="3:64">
      <c r="C1176" s="8"/>
      <c r="D1176" s="8"/>
      <c r="AA1176" s="65"/>
      <c r="AB1176" s="65"/>
      <c r="AC1176" s="65"/>
      <c r="AD1176" s="65"/>
      <c r="AE1176" s="65"/>
      <c r="AG1176" s="93"/>
      <c r="AN1176" s="65"/>
      <c r="AO1176" s="65"/>
      <c r="AP1176" s="65"/>
      <c r="AQ1176" s="65"/>
      <c r="AR1176" s="65"/>
      <c r="AS1176" s="65"/>
      <c r="AT1176" s="65"/>
      <c r="AU1176" s="65"/>
    </row>
    <row r="1177" spans="3:64">
      <c r="C1177" s="8"/>
      <c r="D1177" s="8"/>
      <c r="AA1177" s="65"/>
      <c r="AB1177" s="65"/>
      <c r="AC1177" s="65"/>
      <c r="AD1177" s="65"/>
      <c r="AE1177" s="65"/>
      <c r="AG1177" s="93"/>
      <c r="AN1177" s="65"/>
      <c r="AO1177" s="65"/>
      <c r="AP1177" s="65"/>
      <c r="AQ1177" s="65"/>
      <c r="AR1177" s="65"/>
      <c r="AS1177" s="65"/>
      <c r="AT1177" s="65"/>
      <c r="AU1177" s="65"/>
    </row>
    <row r="1178" spans="3:64">
      <c r="C1178" s="8"/>
      <c r="D1178" s="8"/>
      <c r="AA1178" s="65"/>
      <c r="AB1178" s="65"/>
      <c r="AC1178" s="65"/>
      <c r="AD1178" s="65"/>
      <c r="AE1178" s="65"/>
      <c r="AG1178" s="93"/>
      <c r="AN1178" s="65"/>
      <c r="AO1178" s="65"/>
      <c r="AP1178" s="65"/>
      <c r="AQ1178" s="65"/>
      <c r="AR1178" s="65"/>
      <c r="AS1178" s="65"/>
      <c r="AT1178" s="65"/>
      <c r="AU1178" s="65"/>
    </row>
    <row r="1179" spans="3:64">
      <c r="C1179" s="8"/>
      <c r="D1179" s="8"/>
      <c r="AA1179" s="65"/>
      <c r="AB1179" s="65"/>
      <c r="AC1179" s="65"/>
      <c r="AD1179" s="65"/>
      <c r="AE1179" s="65"/>
      <c r="AG1179" s="93"/>
      <c r="AN1179" s="65"/>
      <c r="AO1179" s="65"/>
      <c r="AP1179" s="65"/>
      <c r="AQ1179" s="65"/>
      <c r="AR1179" s="65"/>
      <c r="AS1179" s="65"/>
      <c r="AT1179" s="65"/>
      <c r="AU1179" s="65"/>
    </row>
    <row r="1180" spans="3:64">
      <c r="C1180" s="8"/>
      <c r="D1180" s="8"/>
      <c r="AA1180" s="65"/>
      <c r="AB1180" s="65"/>
      <c r="AC1180" s="65"/>
      <c r="AD1180" s="65"/>
      <c r="AE1180" s="65"/>
      <c r="AG1180" s="93"/>
      <c r="AN1180" s="65"/>
      <c r="AO1180" s="65"/>
      <c r="AP1180" s="65"/>
      <c r="AQ1180" s="65"/>
      <c r="AR1180" s="65"/>
      <c r="AS1180" s="65"/>
      <c r="AT1180" s="65"/>
      <c r="AU1180" s="65"/>
    </row>
    <row r="1181" spans="3:64">
      <c r="C1181" s="8"/>
      <c r="D1181" s="8"/>
      <c r="AA1181" s="65"/>
      <c r="AB1181" s="65"/>
      <c r="AC1181" s="65"/>
      <c r="AD1181" s="65"/>
      <c r="AE1181" s="65"/>
      <c r="AG1181" s="93"/>
      <c r="AN1181" s="65"/>
      <c r="AO1181" s="65"/>
      <c r="AP1181" s="65"/>
      <c r="AQ1181" s="65"/>
      <c r="AR1181" s="65"/>
      <c r="AS1181" s="65"/>
      <c r="AT1181" s="65"/>
      <c r="AU1181" s="65"/>
    </row>
    <row r="1182" spans="3:64">
      <c r="C1182" s="8"/>
      <c r="D1182" s="8"/>
      <c r="AA1182" s="65"/>
      <c r="AB1182" s="65"/>
      <c r="AC1182" s="65"/>
      <c r="AD1182" s="65"/>
      <c r="AE1182" s="65"/>
      <c r="AG1182" s="93"/>
      <c r="AN1182" s="65"/>
      <c r="AO1182" s="65"/>
      <c r="AP1182" s="65"/>
      <c r="AQ1182" s="65"/>
      <c r="AR1182" s="65"/>
      <c r="AS1182" s="65"/>
      <c r="AT1182" s="65"/>
      <c r="AU1182" s="65"/>
    </row>
    <row r="1183" spans="3:64">
      <c r="C1183" s="8"/>
      <c r="D1183" s="8"/>
      <c r="AA1183" s="65"/>
      <c r="AB1183" s="65"/>
      <c r="AC1183" s="65"/>
      <c r="AD1183" s="65"/>
      <c r="AE1183" s="65"/>
      <c r="AG1183" s="93"/>
      <c r="AN1183" s="65"/>
      <c r="AO1183" s="65"/>
      <c r="AP1183" s="65"/>
      <c r="AQ1183" s="65"/>
      <c r="AR1183" s="65"/>
      <c r="AS1183" s="65"/>
      <c r="AT1183" s="65"/>
      <c r="AU1183" s="65"/>
    </row>
    <row r="1184" spans="3:64">
      <c r="C1184" s="8"/>
      <c r="D1184" s="8"/>
      <c r="AA1184" s="65"/>
      <c r="AB1184" s="65"/>
      <c r="AC1184" s="65"/>
      <c r="AD1184" s="65"/>
      <c r="AE1184" s="65"/>
      <c r="AG1184" s="93"/>
      <c r="AN1184" s="65"/>
      <c r="AO1184" s="65"/>
      <c r="AP1184" s="65"/>
      <c r="AQ1184" s="65"/>
      <c r="AR1184" s="65"/>
      <c r="AS1184" s="65"/>
      <c r="AT1184" s="65"/>
      <c r="AU1184" s="65"/>
    </row>
    <row r="1185" spans="3:48">
      <c r="C1185" s="8"/>
      <c r="D1185" s="8"/>
      <c r="AA1185" s="65"/>
      <c r="AB1185" s="65"/>
      <c r="AC1185" s="65"/>
      <c r="AD1185" s="65"/>
      <c r="AE1185" s="65"/>
      <c r="AG1185" s="93"/>
      <c r="AN1185" s="65"/>
      <c r="AO1185" s="65"/>
      <c r="AP1185" s="65"/>
      <c r="AQ1185" s="65"/>
      <c r="AR1185" s="65"/>
      <c r="AS1185" s="65"/>
      <c r="AT1185" s="65"/>
      <c r="AU1185" s="65"/>
    </row>
    <row r="1186" spans="3:48">
      <c r="C1186" s="8"/>
      <c r="D1186" s="8"/>
      <c r="AA1186" s="65"/>
      <c r="AB1186" s="65"/>
      <c r="AC1186" s="65"/>
      <c r="AD1186" s="65"/>
      <c r="AE1186" s="65"/>
      <c r="AG1186" s="93"/>
      <c r="AN1186" s="65"/>
      <c r="AO1186" s="65"/>
      <c r="AP1186" s="65"/>
      <c r="AQ1186" s="65"/>
      <c r="AR1186" s="65"/>
      <c r="AS1186" s="65"/>
      <c r="AT1186" s="65"/>
      <c r="AU1186" s="65"/>
      <c r="AV1186" s="65"/>
    </row>
    <row r="1187" spans="3:48">
      <c r="C1187" s="8"/>
      <c r="D1187" s="8"/>
      <c r="AA1187" s="65"/>
      <c r="AB1187" s="65"/>
      <c r="AC1187" s="65"/>
      <c r="AD1187" s="65"/>
      <c r="AE1187" s="65"/>
      <c r="AG1187" s="93"/>
      <c r="AN1187" s="65"/>
      <c r="AO1187" s="65"/>
      <c r="AP1187" s="65"/>
      <c r="AQ1187" s="65"/>
      <c r="AR1187" s="65"/>
      <c r="AS1187" s="65"/>
      <c r="AT1187" s="65"/>
      <c r="AU1187" s="65"/>
    </row>
    <row r="1188" spans="3:48">
      <c r="C1188" s="8"/>
      <c r="D1188" s="8"/>
      <c r="AA1188" s="65"/>
      <c r="AB1188" s="65"/>
      <c r="AC1188" s="65"/>
      <c r="AD1188" s="65"/>
      <c r="AE1188" s="65"/>
      <c r="AG1188" s="93"/>
      <c r="AN1188" s="65"/>
      <c r="AO1188" s="65"/>
      <c r="AP1188" s="65"/>
      <c r="AQ1188" s="65"/>
      <c r="AR1188" s="65"/>
      <c r="AS1188" s="65"/>
      <c r="AT1188" s="65"/>
      <c r="AU1188" s="65"/>
    </row>
    <row r="1189" spans="3:48">
      <c r="C1189" s="8"/>
      <c r="D1189" s="8"/>
      <c r="AA1189" s="65"/>
      <c r="AB1189" s="65"/>
      <c r="AC1189" s="65"/>
      <c r="AD1189" s="65"/>
      <c r="AE1189" s="65"/>
      <c r="AG1189" s="93"/>
      <c r="AN1189" s="65"/>
      <c r="AO1189" s="65"/>
      <c r="AP1189" s="65"/>
      <c r="AQ1189" s="65"/>
      <c r="AR1189" s="65"/>
      <c r="AS1189" s="65"/>
      <c r="AT1189" s="65"/>
      <c r="AU1189" s="65"/>
      <c r="AV1189" s="65"/>
    </row>
    <row r="1190" spans="3:48">
      <c r="C1190" s="8"/>
      <c r="D1190" s="8"/>
      <c r="AA1190" s="65"/>
      <c r="AB1190" s="65"/>
      <c r="AC1190" s="65"/>
      <c r="AD1190" s="65"/>
      <c r="AE1190" s="65"/>
      <c r="AG1190" s="93"/>
      <c r="AN1190" s="65"/>
      <c r="AO1190" s="65"/>
      <c r="AP1190" s="65"/>
      <c r="AQ1190" s="65"/>
      <c r="AR1190" s="65"/>
      <c r="AS1190" s="65"/>
      <c r="AT1190" s="65"/>
      <c r="AU1190" s="65"/>
    </row>
    <row r="1191" spans="3:48">
      <c r="C1191" s="8"/>
      <c r="D1191" s="8"/>
      <c r="AA1191" s="65"/>
      <c r="AB1191" s="65"/>
      <c r="AC1191" s="65"/>
      <c r="AD1191" s="65"/>
      <c r="AE1191" s="65"/>
      <c r="AG1191" s="93"/>
      <c r="AN1191" s="65"/>
      <c r="AO1191" s="65"/>
      <c r="AP1191" s="65"/>
      <c r="AQ1191" s="65"/>
      <c r="AR1191" s="65"/>
      <c r="AS1191" s="65"/>
      <c r="AT1191" s="65"/>
      <c r="AU1191" s="65"/>
    </row>
    <row r="1192" spans="3:48">
      <c r="C1192" s="8"/>
      <c r="D1192" s="8"/>
      <c r="AA1192" s="65"/>
      <c r="AB1192" s="65"/>
      <c r="AC1192" s="65"/>
      <c r="AD1192" s="65"/>
      <c r="AE1192" s="65"/>
      <c r="AG1192" s="93"/>
      <c r="AN1192" s="65"/>
      <c r="AO1192" s="65"/>
      <c r="AP1192" s="65"/>
      <c r="AQ1192" s="65"/>
      <c r="AR1192" s="65"/>
      <c r="AS1192" s="65"/>
      <c r="AT1192" s="65"/>
      <c r="AU1192" s="65"/>
    </row>
    <row r="1193" spans="3:48">
      <c r="C1193" s="8"/>
      <c r="D1193" s="8"/>
      <c r="AA1193" s="65"/>
      <c r="AB1193" s="65"/>
      <c r="AC1193" s="65"/>
      <c r="AD1193" s="65"/>
      <c r="AE1193" s="65"/>
      <c r="AG1193" s="93"/>
      <c r="AN1193" s="65"/>
      <c r="AO1193" s="65"/>
      <c r="AP1193" s="65"/>
      <c r="AQ1193" s="65"/>
      <c r="AR1193" s="65"/>
      <c r="AS1193" s="65"/>
      <c r="AT1193" s="65"/>
      <c r="AU1193" s="65"/>
    </row>
    <row r="1194" spans="3:48">
      <c r="C1194" s="8"/>
      <c r="D1194" s="8"/>
      <c r="AA1194" s="65"/>
      <c r="AB1194" s="65"/>
      <c r="AC1194" s="65"/>
      <c r="AD1194" s="65"/>
      <c r="AE1194" s="65"/>
      <c r="AG1194" s="93"/>
      <c r="AN1194" s="65"/>
      <c r="AO1194" s="65"/>
      <c r="AP1194" s="65"/>
      <c r="AQ1194" s="65"/>
      <c r="AR1194" s="65"/>
      <c r="AS1194" s="65"/>
      <c r="AT1194" s="65"/>
      <c r="AU1194" s="65"/>
    </row>
    <row r="1195" spans="3:48">
      <c r="C1195" s="8"/>
      <c r="D1195" s="8"/>
      <c r="AA1195" s="65"/>
      <c r="AB1195" s="65"/>
      <c r="AC1195" s="65"/>
      <c r="AD1195" s="65"/>
      <c r="AE1195" s="65"/>
      <c r="AG1195" s="93"/>
      <c r="AN1195" s="65"/>
      <c r="AO1195" s="65"/>
      <c r="AP1195" s="65"/>
      <c r="AQ1195" s="65"/>
      <c r="AR1195" s="65"/>
      <c r="AS1195" s="65"/>
      <c r="AT1195" s="65"/>
      <c r="AU1195" s="65"/>
    </row>
    <row r="1196" spans="3:48">
      <c r="C1196" s="8"/>
      <c r="D1196" s="8"/>
      <c r="AA1196" s="65"/>
      <c r="AB1196" s="65"/>
      <c r="AC1196" s="65"/>
      <c r="AD1196" s="65"/>
      <c r="AE1196" s="65"/>
      <c r="AG1196" s="93"/>
      <c r="AN1196" s="65"/>
      <c r="AO1196" s="65"/>
      <c r="AP1196" s="65"/>
      <c r="AQ1196" s="65"/>
      <c r="AR1196" s="65"/>
      <c r="AS1196" s="65"/>
      <c r="AT1196" s="65"/>
      <c r="AU1196" s="65"/>
    </row>
    <row r="1197" spans="3:48">
      <c r="C1197" s="8"/>
      <c r="D1197" s="8"/>
      <c r="AA1197" s="65"/>
      <c r="AB1197" s="65"/>
      <c r="AC1197" s="65"/>
      <c r="AD1197" s="65"/>
      <c r="AE1197" s="65"/>
      <c r="AG1197" s="93"/>
      <c r="AN1197" s="65"/>
      <c r="AO1197" s="65"/>
      <c r="AP1197" s="65"/>
      <c r="AQ1197" s="65"/>
      <c r="AR1197" s="65"/>
      <c r="AS1197" s="65"/>
      <c r="AT1197" s="65"/>
      <c r="AU1197" s="65"/>
    </row>
    <row r="1198" spans="3:48">
      <c r="C1198" s="8"/>
      <c r="D1198" s="8"/>
      <c r="AA1198" s="65"/>
      <c r="AB1198" s="65"/>
      <c r="AC1198" s="65"/>
      <c r="AD1198" s="65"/>
      <c r="AE1198" s="65"/>
      <c r="AG1198" s="93"/>
      <c r="AN1198" s="65"/>
      <c r="AO1198" s="65"/>
      <c r="AP1198" s="65"/>
      <c r="AQ1198" s="65"/>
      <c r="AR1198" s="65"/>
      <c r="AS1198" s="65"/>
      <c r="AT1198" s="65"/>
      <c r="AU1198" s="65"/>
    </row>
    <row r="1199" spans="3:48">
      <c r="C1199" s="8"/>
      <c r="D1199" s="8"/>
      <c r="AA1199" s="65"/>
      <c r="AB1199" s="65"/>
      <c r="AC1199" s="65"/>
      <c r="AD1199" s="65"/>
      <c r="AE1199" s="65"/>
      <c r="AG1199" s="93"/>
      <c r="AN1199" s="65"/>
      <c r="AO1199" s="65"/>
      <c r="AP1199" s="65"/>
      <c r="AQ1199" s="65"/>
      <c r="AR1199" s="65"/>
      <c r="AS1199" s="65"/>
      <c r="AT1199" s="65"/>
      <c r="AU1199" s="65"/>
    </row>
    <row r="1200" spans="3:48">
      <c r="C1200" s="8"/>
      <c r="D1200" s="8"/>
      <c r="AA1200" s="65"/>
      <c r="AB1200" s="65"/>
      <c r="AC1200" s="65"/>
      <c r="AD1200" s="65"/>
      <c r="AE1200" s="65"/>
      <c r="AG1200" s="93"/>
      <c r="AN1200" s="65"/>
      <c r="AO1200" s="65"/>
      <c r="AP1200" s="65"/>
      <c r="AQ1200" s="65"/>
      <c r="AR1200" s="65"/>
      <c r="AS1200" s="65"/>
      <c r="AT1200" s="65"/>
      <c r="AU1200" s="65"/>
    </row>
    <row r="1201" spans="3:48">
      <c r="C1201" s="8"/>
      <c r="D1201" s="8"/>
      <c r="AA1201" s="65"/>
      <c r="AB1201" s="65"/>
      <c r="AC1201" s="65"/>
      <c r="AD1201" s="65"/>
      <c r="AE1201" s="65"/>
      <c r="AG1201" s="93"/>
      <c r="AN1201" s="65"/>
      <c r="AO1201" s="65"/>
      <c r="AP1201" s="65"/>
      <c r="AQ1201" s="65"/>
      <c r="AR1201" s="65"/>
      <c r="AS1201" s="65"/>
      <c r="AT1201" s="65"/>
      <c r="AU1201" s="65"/>
      <c r="AV1201" s="65"/>
    </row>
    <row r="1202" spans="3:48">
      <c r="C1202" s="8"/>
      <c r="D1202" s="8"/>
      <c r="AA1202" s="65"/>
      <c r="AB1202" s="65"/>
      <c r="AC1202" s="65"/>
      <c r="AD1202" s="65"/>
      <c r="AE1202" s="65"/>
      <c r="AG1202" s="93"/>
      <c r="AN1202" s="65"/>
      <c r="AO1202" s="65"/>
      <c r="AP1202" s="65"/>
      <c r="AQ1202" s="65"/>
      <c r="AR1202" s="65"/>
      <c r="AS1202" s="65"/>
      <c r="AT1202" s="65"/>
      <c r="AU1202" s="65"/>
    </row>
    <row r="1203" spans="3:48">
      <c r="C1203" s="8"/>
      <c r="D1203" s="8"/>
      <c r="AA1203" s="65"/>
      <c r="AB1203" s="65"/>
      <c r="AC1203" s="65"/>
      <c r="AD1203" s="65"/>
      <c r="AE1203" s="65"/>
      <c r="AG1203" s="93"/>
      <c r="AN1203" s="65"/>
      <c r="AO1203" s="65"/>
      <c r="AP1203" s="65"/>
      <c r="AQ1203" s="65"/>
      <c r="AR1203" s="65"/>
      <c r="AS1203" s="65"/>
      <c r="AT1203" s="65"/>
      <c r="AU1203" s="65"/>
    </row>
    <row r="1204" spans="3:48">
      <c r="C1204" s="8"/>
      <c r="D1204" s="8"/>
      <c r="AA1204" s="65"/>
      <c r="AB1204" s="65"/>
      <c r="AC1204" s="65"/>
      <c r="AD1204" s="65"/>
      <c r="AE1204" s="65"/>
      <c r="AG1204" s="93"/>
      <c r="AN1204" s="65"/>
      <c r="AO1204" s="65"/>
      <c r="AP1204" s="65"/>
      <c r="AQ1204" s="65"/>
      <c r="AR1204" s="65"/>
      <c r="AS1204" s="65"/>
      <c r="AT1204" s="65"/>
      <c r="AU1204" s="65"/>
    </row>
    <row r="1205" spans="3:48">
      <c r="C1205" s="8"/>
      <c r="D1205" s="8"/>
      <c r="AA1205" s="65"/>
      <c r="AB1205" s="65"/>
      <c r="AC1205" s="65"/>
      <c r="AD1205" s="65"/>
      <c r="AE1205" s="65"/>
      <c r="AG1205" s="93"/>
      <c r="AN1205" s="65"/>
      <c r="AO1205" s="65"/>
      <c r="AP1205" s="65"/>
      <c r="AQ1205" s="65"/>
      <c r="AR1205" s="65"/>
      <c r="AS1205" s="65"/>
      <c r="AT1205" s="65"/>
      <c r="AU1205" s="65"/>
    </row>
    <row r="1206" spans="3:48">
      <c r="C1206" s="8"/>
      <c r="D1206" s="8"/>
      <c r="AA1206" s="65"/>
      <c r="AB1206" s="65"/>
      <c r="AC1206" s="65"/>
      <c r="AD1206" s="65"/>
      <c r="AE1206" s="65"/>
      <c r="AG1206" s="93"/>
      <c r="AN1206" s="65"/>
      <c r="AO1206" s="65"/>
      <c r="AP1206" s="65"/>
      <c r="AQ1206" s="65"/>
      <c r="AR1206" s="65"/>
      <c r="AS1206" s="65"/>
      <c r="AT1206" s="65"/>
      <c r="AU1206" s="65"/>
    </row>
    <row r="1207" spans="3:48">
      <c r="C1207" s="8"/>
      <c r="D1207" s="8"/>
      <c r="AA1207" s="65"/>
      <c r="AB1207" s="65"/>
      <c r="AC1207" s="65"/>
      <c r="AD1207" s="65"/>
      <c r="AE1207" s="65"/>
      <c r="AG1207" s="93"/>
      <c r="AN1207" s="65"/>
      <c r="AO1207" s="65"/>
      <c r="AP1207" s="65"/>
      <c r="AQ1207" s="65"/>
      <c r="AR1207" s="65"/>
      <c r="AS1207" s="65"/>
      <c r="AT1207" s="65"/>
      <c r="AU1207" s="65"/>
    </row>
    <row r="1208" spans="3:48">
      <c r="C1208" s="8"/>
      <c r="D1208" s="8"/>
      <c r="AA1208" s="65"/>
      <c r="AB1208" s="65"/>
      <c r="AC1208" s="65"/>
      <c r="AD1208" s="65"/>
      <c r="AE1208" s="65"/>
      <c r="AG1208" s="93"/>
      <c r="AN1208" s="65"/>
      <c r="AO1208" s="65"/>
      <c r="AP1208" s="65"/>
      <c r="AQ1208" s="65"/>
      <c r="AR1208" s="65"/>
      <c r="AS1208" s="65"/>
      <c r="AT1208" s="65"/>
      <c r="AU1208" s="65"/>
    </row>
    <row r="1209" spans="3:48">
      <c r="C1209" s="8"/>
      <c r="D1209" s="8"/>
      <c r="AA1209" s="65"/>
      <c r="AB1209" s="65"/>
      <c r="AC1209" s="65"/>
      <c r="AD1209" s="65"/>
      <c r="AE1209" s="65"/>
      <c r="AG1209" s="93"/>
      <c r="AN1209" s="65"/>
      <c r="AO1209" s="65"/>
      <c r="AP1209" s="65"/>
      <c r="AQ1209" s="65"/>
      <c r="AR1209" s="65"/>
      <c r="AS1209" s="65"/>
      <c r="AT1209" s="65"/>
      <c r="AU1209" s="65"/>
    </row>
    <row r="1210" spans="3:48">
      <c r="C1210" s="8"/>
      <c r="D1210" s="8"/>
      <c r="AA1210" s="65"/>
      <c r="AB1210" s="65"/>
      <c r="AC1210" s="65"/>
      <c r="AD1210" s="65"/>
      <c r="AE1210" s="65"/>
      <c r="AG1210" s="93"/>
      <c r="AN1210" s="65"/>
      <c r="AO1210" s="65"/>
      <c r="AP1210" s="65"/>
      <c r="AQ1210" s="65"/>
      <c r="AR1210" s="65"/>
      <c r="AS1210" s="65"/>
      <c r="AT1210" s="65"/>
      <c r="AU1210" s="65"/>
    </row>
    <row r="1211" spans="3:48">
      <c r="C1211" s="8"/>
      <c r="D1211" s="8"/>
      <c r="AA1211" s="65"/>
      <c r="AB1211" s="65"/>
      <c r="AC1211" s="65"/>
      <c r="AD1211" s="65"/>
      <c r="AE1211" s="65"/>
      <c r="AG1211" s="93"/>
      <c r="AN1211" s="65"/>
      <c r="AO1211" s="65"/>
      <c r="AP1211" s="65"/>
      <c r="AQ1211" s="65"/>
      <c r="AR1211" s="65"/>
      <c r="AS1211" s="65"/>
      <c r="AT1211" s="65"/>
      <c r="AU1211" s="65"/>
    </row>
    <row r="1212" spans="3:48">
      <c r="C1212" s="8"/>
      <c r="D1212" s="8"/>
      <c r="AA1212" s="65"/>
      <c r="AB1212" s="65"/>
      <c r="AC1212" s="65"/>
      <c r="AD1212" s="65"/>
      <c r="AE1212" s="65"/>
      <c r="AG1212" s="93"/>
      <c r="AN1212" s="65"/>
      <c r="AO1212" s="65"/>
      <c r="AP1212" s="65"/>
      <c r="AQ1212" s="65"/>
      <c r="AR1212" s="65"/>
      <c r="AS1212" s="65"/>
      <c r="AT1212" s="65"/>
      <c r="AU1212" s="65"/>
    </row>
    <row r="1213" spans="3:48">
      <c r="C1213" s="8"/>
      <c r="D1213" s="8"/>
      <c r="AA1213" s="65"/>
      <c r="AB1213" s="65"/>
      <c r="AC1213" s="65"/>
      <c r="AD1213" s="65"/>
      <c r="AE1213" s="65"/>
      <c r="AG1213" s="93"/>
      <c r="AN1213" s="65"/>
      <c r="AO1213" s="65"/>
      <c r="AP1213" s="65"/>
      <c r="AQ1213" s="65"/>
      <c r="AR1213" s="65"/>
      <c r="AS1213" s="65"/>
      <c r="AT1213" s="65"/>
      <c r="AU1213" s="65"/>
    </row>
    <row r="1214" spans="3:48">
      <c r="C1214" s="8"/>
      <c r="D1214" s="8"/>
      <c r="AA1214" s="65"/>
      <c r="AB1214" s="65"/>
      <c r="AC1214" s="65"/>
      <c r="AD1214" s="65"/>
      <c r="AE1214" s="65"/>
      <c r="AG1214" s="93"/>
      <c r="AN1214" s="65"/>
      <c r="AO1214" s="65"/>
      <c r="AP1214" s="65"/>
      <c r="AQ1214" s="65"/>
      <c r="AR1214" s="65"/>
      <c r="AS1214" s="65"/>
      <c r="AT1214" s="65"/>
      <c r="AU1214" s="65"/>
    </row>
    <row r="1215" spans="3:48">
      <c r="C1215" s="8"/>
      <c r="D1215" s="8"/>
      <c r="AA1215" s="65"/>
      <c r="AB1215" s="65"/>
      <c r="AC1215" s="65"/>
      <c r="AD1215" s="65"/>
      <c r="AE1215" s="65"/>
      <c r="AG1215" s="93"/>
      <c r="AN1215" s="65"/>
      <c r="AO1215" s="65"/>
      <c r="AP1215" s="65"/>
      <c r="AQ1215" s="65"/>
      <c r="AR1215" s="65"/>
      <c r="AS1215" s="65"/>
      <c r="AT1215" s="65"/>
      <c r="AU1215" s="65"/>
    </row>
    <row r="1216" spans="3:48">
      <c r="C1216" s="8"/>
      <c r="D1216" s="8"/>
      <c r="AA1216" s="65"/>
      <c r="AB1216" s="65"/>
      <c r="AC1216" s="65"/>
      <c r="AD1216" s="65"/>
      <c r="AE1216" s="65"/>
      <c r="AG1216" s="93"/>
      <c r="AN1216" s="65"/>
      <c r="AO1216" s="65"/>
      <c r="AP1216" s="65"/>
      <c r="AQ1216" s="65"/>
      <c r="AR1216" s="65"/>
      <c r="AS1216" s="65"/>
      <c r="AT1216" s="65"/>
      <c r="AU1216" s="65"/>
    </row>
    <row r="1217" spans="3:64">
      <c r="C1217" s="8"/>
      <c r="D1217" s="8"/>
      <c r="AA1217" s="65"/>
      <c r="AB1217" s="65"/>
      <c r="AC1217" s="65"/>
      <c r="AD1217" s="65"/>
      <c r="AE1217" s="65"/>
      <c r="AG1217" s="93"/>
      <c r="AN1217" s="65"/>
      <c r="AO1217" s="65"/>
      <c r="AP1217" s="65"/>
      <c r="AQ1217" s="65"/>
      <c r="AR1217" s="65"/>
      <c r="AS1217" s="65"/>
      <c r="AT1217" s="65"/>
      <c r="AU1217" s="65"/>
    </row>
    <row r="1218" spans="3:64">
      <c r="C1218" s="8"/>
      <c r="D1218" s="8"/>
      <c r="AA1218" s="65"/>
      <c r="AB1218" s="65"/>
      <c r="AC1218" s="65"/>
      <c r="AD1218" s="65"/>
      <c r="AE1218" s="65"/>
      <c r="AG1218" s="93"/>
      <c r="AN1218" s="65"/>
      <c r="AO1218" s="65"/>
      <c r="AP1218" s="65"/>
      <c r="AQ1218" s="65"/>
      <c r="AR1218" s="65"/>
      <c r="AS1218" s="65"/>
      <c r="AT1218" s="65"/>
      <c r="AU1218" s="65"/>
    </row>
    <row r="1219" spans="3:64">
      <c r="C1219" s="8"/>
      <c r="D1219" s="8"/>
      <c r="AA1219" s="65"/>
      <c r="AB1219" s="65"/>
      <c r="AC1219" s="65"/>
      <c r="AD1219" s="65"/>
      <c r="AE1219" s="65"/>
      <c r="AG1219" s="93"/>
      <c r="AN1219" s="65"/>
      <c r="AO1219" s="65"/>
      <c r="AP1219" s="65"/>
      <c r="AQ1219" s="65"/>
      <c r="AR1219" s="65"/>
      <c r="AS1219" s="65"/>
      <c r="AT1219" s="65"/>
      <c r="AU1219" s="65"/>
    </row>
    <row r="1220" spans="3:64">
      <c r="C1220" s="8"/>
      <c r="D1220" s="8"/>
      <c r="AA1220" s="65"/>
      <c r="AB1220" s="65"/>
      <c r="AC1220" s="65"/>
      <c r="AD1220" s="65"/>
      <c r="AE1220" s="65"/>
      <c r="AG1220" s="93"/>
      <c r="AN1220" s="65"/>
      <c r="AO1220" s="65"/>
      <c r="AP1220" s="65"/>
      <c r="AQ1220" s="65"/>
      <c r="AR1220" s="65"/>
      <c r="AS1220" s="65"/>
      <c r="AT1220" s="65"/>
      <c r="AU1220" s="65"/>
    </row>
    <row r="1221" spans="3:64">
      <c r="C1221" s="8"/>
      <c r="D1221" s="8"/>
      <c r="AA1221" s="65"/>
      <c r="AB1221" s="65"/>
      <c r="AC1221" s="65"/>
      <c r="AD1221" s="65"/>
      <c r="AE1221" s="65"/>
      <c r="AG1221" s="93"/>
      <c r="AN1221" s="65"/>
      <c r="AO1221" s="65"/>
      <c r="AP1221" s="65"/>
      <c r="AQ1221" s="65"/>
      <c r="AR1221" s="65"/>
      <c r="AS1221" s="65"/>
      <c r="AT1221" s="65"/>
      <c r="AU1221" s="65"/>
    </row>
    <row r="1222" spans="3:64">
      <c r="C1222" s="8"/>
      <c r="D1222" s="8"/>
      <c r="AA1222" s="65"/>
      <c r="AB1222" s="65"/>
      <c r="AC1222" s="65"/>
      <c r="AD1222" s="65"/>
      <c r="AE1222" s="65"/>
      <c r="AG1222" s="93"/>
      <c r="AN1222" s="65"/>
      <c r="AO1222" s="65"/>
      <c r="AP1222" s="65"/>
      <c r="AQ1222" s="65"/>
      <c r="AR1222" s="65"/>
      <c r="AS1222" s="65"/>
      <c r="AT1222" s="65"/>
      <c r="AU1222" s="65"/>
    </row>
    <row r="1223" spans="3:64">
      <c r="C1223" s="8"/>
      <c r="D1223" s="8"/>
      <c r="AA1223" s="65"/>
      <c r="AB1223" s="65"/>
      <c r="AC1223" s="65"/>
      <c r="AD1223" s="65"/>
      <c r="AE1223" s="65"/>
      <c r="AG1223" s="93"/>
      <c r="AN1223" s="65"/>
      <c r="AO1223" s="65"/>
      <c r="AP1223" s="65"/>
      <c r="AQ1223" s="65"/>
      <c r="AR1223" s="65"/>
      <c r="AS1223" s="65"/>
      <c r="AT1223" s="65"/>
      <c r="AU1223" s="65"/>
    </row>
    <row r="1224" spans="3:64">
      <c r="C1224" s="8"/>
      <c r="D1224" s="8"/>
      <c r="AA1224" s="65"/>
      <c r="AB1224" s="65"/>
      <c r="AC1224" s="65"/>
      <c r="AD1224" s="65"/>
      <c r="AE1224" s="65"/>
      <c r="AG1224" s="93"/>
      <c r="AN1224" s="65"/>
      <c r="AO1224" s="65"/>
      <c r="AP1224" s="65"/>
      <c r="AQ1224" s="65"/>
      <c r="AR1224" s="65"/>
      <c r="AS1224" s="65"/>
      <c r="AT1224" s="65"/>
      <c r="AU1224" s="65"/>
    </row>
    <row r="1225" spans="3:64">
      <c r="C1225" s="8"/>
      <c r="D1225" s="8"/>
      <c r="AA1225" s="65"/>
      <c r="AB1225" s="65"/>
      <c r="AC1225" s="65"/>
      <c r="AD1225" s="65"/>
      <c r="AE1225" s="65"/>
      <c r="AG1225" s="93"/>
      <c r="AN1225" s="65"/>
      <c r="AO1225" s="65"/>
      <c r="AP1225" s="65"/>
      <c r="AQ1225" s="65"/>
      <c r="AR1225" s="65"/>
      <c r="AS1225" s="65"/>
      <c r="AT1225" s="65"/>
      <c r="AU1225" s="65"/>
    </row>
    <row r="1226" spans="3:64">
      <c r="C1226" s="8"/>
      <c r="D1226" s="8"/>
      <c r="AA1226" s="65"/>
      <c r="AB1226" s="65"/>
      <c r="AC1226" s="65"/>
      <c r="AD1226" s="65"/>
      <c r="AE1226" s="65"/>
      <c r="AG1226" s="93"/>
      <c r="AN1226" s="65"/>
      <c r="AO1226" s="65"/>
      <c r="AP1226" s="65"/>
      <c r="AQ1226" s="65"/>
      <c r="AR1226" s="65"/>
      <c r="AS1226" s="65"/>
      <c r="AT1226" s="65"/>
      <c r="AU1226" s="65"/>
    </row>
    <row r="1227" spans="3:64">
      <c r="C1227" s="8"/>
      <c r="D1227" s="8"/>
      <c r="AA1227" s="65"/>
      <c r="AB1227" s="65"/>
      <c r="AC1227" s="65"/>
      <c r="AD1227" s="65"/>
      <c r="AE1227" s="65"/>
      <c r="AG1227" s="93"/>
      <c r="AN1227" s="65"/>
      <c r="AO1227" s="65"/>
      <c r="AP1227" s="65"/>
      <c r="AQ1227" s="65"/>
      <c r="AR1227" s="65"/>
      <c r="AS1227" s="65"/>
      <c r="AT1227" s="65"/>
      <c r="AU1227" s="65"/>
    </row>
    <row r="1228" spans="3:64">
      <c r="C1228" s="8"/>
      <c r="D1228" s="8"/>
      <c r="AA1228" s="65"/>
      <c r="AB1228" s="65"/>
      <c r="AC1228" s="65"/>
      <c r="AD1228" s="65"/>
      <c r="AE1228" s="65"/>
      <c r="AG1228" s="93"/>
      <c r="AN1228" s="65"/>
      <c r="AO1228" s="65"/>
      <c r="AP1228" s="65"/>
      <c r="AQ1228" s="65"/>
      <c r="AR1228" s="65"/>
      <c r="AS1228" s="65"/>
      <c r="AT1228" s="65"/>
      <c r="AU1228" s="65"/>
      <c r="AV1228" s="65"/>
      <c r="AW1228" s="65"/>
      <c r="AX1228" s="65"/>
      <c r="AY1228" s="65"/>
      <c r="AZ1228" s="65"/>
      <c r="BA1228" s="65"/>
      <c r="BB1228" s="65"/>
      <c r="BC1228" s="65"/>
      <c r="BD1228" s="65"/>
      <c r="BE1228" s="65"/>
      <c r="BF1228" s="65"/>
      <c r="BG1228" s="65"/>
      <c r="BH1228" s="65"/>
      <c r="BI1228" s="65"/>
      <c r="BJ1228" s="65"/>
      <c r="BK1228" s="65"/>
      <c r="BL1228" s="65"/>
    </row>
    <row r="1229" spans="3:64">
      <c r="C1229" s="8"/>
      <c r="D1229" s="8"/>
      <c r="AA1229" s="65"/>
      <c r="AB1229" s="65"/>
      <c r="AC1229" s="65"/>
      <c r="AD1229" s="65"/>
      <c r="AE1229" s="65"/>
      <c r="AG1229" s="93"/>
      <c r="AN1229" s="65"/>
      <c r="AO1229" s="65"/>
      <c r="AP1229" s="65"/>
      <c r="AQ1229" s="65"/>
      <c r="AR1229" s="65"/>
      <c r="AS1229" s="65"/>
      <c r="AT1229" s="65"/>
      <c r="AU1229" s="65"/>
    </row>
    <row r="1230" spans="3:64">
      <c r="C1230" s="8"/>
      <c r="D1230" s="8"/>
      <c r="AA1230" s="65"/>
      <c r="AB1230" s="65"/>
      <c r="AC1230" s="65"/>
      <c r="AD1230" s="65"/>
      <c r="AE1230" s="65"/>
      <c r="AG1230" s="93"/>
      <c r="AN1230" s="65"/>
      <c r="AO1230" s="65"/>
      <c r="AP1230" s="65"/>
      <c r="AQ1230" s="65"/>
      <c r="AR1230" s="65"/>
      <c r="AS1230" s="65"/>
      <c r="AT1230" s="65"/>
      <c r="AU1230" s="65"/>
    </row>
    <row r="1231" spans="3:64">
      <c r="C1231" s="8"/>
      <c r="D1231" s="8"/>
      <c r="AA1231" s="65"/>
      <c r="AB1231" s="65"/>
      <c r="AC1231" s="65"/>
      <c r="AD1231" s="65"/>
      <c r="AE1231" s="65"/>
      <c r="AG1231" s="93"/>
      <c r="AN1231" s="65"/>
      <c r="AO1231" s="65"/>
      <c r="AP1231" s="65"/>
      <c r="AQ1231" s="65"/>
      <c r="AR1231" s="65"/>
      <c r="AS1231" s="65"/>
      <c r="AT1231" s="65"/>
      <c r="AU1231" s="65"/>
    </row>
    <row r="1232" spans="3:64">
      <c r="C1232" s="8"/>
      <c r="D1232" s="8"/>
      <c r="AA1232" s="65"/>
      <c r="AB1232" s="65"/>
      <c r="AC1232" s="65"/>
      <c r="AD1232" s="65"/>
      <c r="AE1232" s="65"/>
      <c r="AG1232" s="93"/>
      <c r="AN1232" s="65"/>
      <c r="AO1232" s="65"/>
      <c r="AP1232" s="65"/>
      <c r="AQ1232" s="65"/>
      <c r="AR1232" s="65"/>
      <c r="AS1232" s="65"/>
      <c r="AT1232" s="65"/>
      <c r="AU1232" s="65"/>
    </row>
    <row r="1233" spans="3:64">
      <c r="C1233" s="8"/>
      <c r="D1233" s="8"/>
      <c r="AA1233" s="65"/>
      <c r="AB1233" s="65"/>
      <c r="AC1233" s="65"/>
      <c r="AD1233" s="65"/>
      <c r="AE1233" s="65"/>
      <c r="AG1233" s="93"/>
      <c r="AN1233" s="65"/>
      <c r="AO1233" s="65"/>
      <c r="AP1233" s="65"/>
      <c r="AQ1233" s="65"/>
      <c r="AR1233" s="65"/>
      <c r="AS1233" s="65"/>
      <c r="AT1233" s="65"/>
      <c r="AU1233" s="65"/>
    </row>
    <row r="1234" spans="3:64">
      <c r="C1234" s="8"/>
      <c r="D1234" s="8"/>
      <c r="AA1234" s="65"/>
      <c r="AB1234" s="65"/>
      <c r="AC1234" s="65"/>
      <c r="AD1234" s="65"/>
      <c r="AE1234" s="65"/>
      <c r="AG1234" s="93"/>
      <c r="AN1234" s="65"/>
      <c r="AO1234" s="65"/>
      <c r="AP1234" s="65"/>
      <c r="AQ1234" s="65"/>
      <c r="AR1234" s="65"/>
      <c r="AS1234" s="65"/>
      <c r="AT1234" s="65"/>
      <c r="AU1234" s="65"/>
    </row>
    <row r="1235" spans="3:64">
      <c r="C1235" s="8"/>
      <c r="D1235" s="8"/>
      <c r="AA1235" s="65"/>
      <c r="AB1235" s="65"/>
      <c r="AC1235" s="65"/>
      <c r="AD1235" s="65"/>
      <c r="AE1235" s="65"/>
      <c r="AG1235" s="93"/>
      <c r="AN1235" s="65"/>
      <c r="AO1235" s="65"/>
      <c r="AP1235" s="65"/>
      <c r="AQ1235" s="65"/>
      <c r="AR1235" s="65"/>
      <c r="AS1235" s="65"/>
      <c r="AT1235" s="65"/>
      <c r="AU1235" s="65"/>
    </row>
    <row r="1236" spans="3:64">
      <c r="C1236" s="8"/>
      <c r="D1236" s="8"/>
      <c r="AA1236" s="65"/>
      <c r="AB1236" s="65"/>
      <c r="AC1236" s="65"/>
      <c r="AD1236" s="65"/>
      <c r="AE1236" s="65"/>
      <c r="AG1236" s="93"/>
      <c r="AN1236" s="65"/>
      <c r="AO1236" s="65"/>
      <c r="AP1236" s="65"/>
      <c r="AQ1236" s="65"/>
      <c r="AR1236" s="65"/>
      <c r="AS1236" s="65"/>
      <c r="AT1236" s="65"/>
      <c r="AU1236" s="65"/>
    </row>
    <row r="1237" spans="3:64">
      <c r="C1237" s="8"/>
      <c r="D1237" s="8"/>
      <c r="AA1237" s="65"/>
      <c r="AB1237" s="65"/>
      <c r="AC1237" s="65"/>
      <c r="AD1237" s="65"/>
      <c r="AE1237" s="65"/>
      <c r="AG1237" s="93"/>
      <c r="AN1237" s="65"/>
      <c r="AO1237" s="65"/>
      <c r="AP1237" s="65"/>
      <c r="AQ1237" s="65"/>
      <c r="AR1237" s="65"/>
      <c r="AS1237" s="65"/>
      <c r="AT1237" s="65"/>
      <c r="AU1237" s="65"/>
    </row>
    <row r="1238" spans="3:64">
      <c r="C1238" s="8"/>
      <c r="D1238" s="8"/>
      <c r="AA1238" s="65"/>
      <c r="AB1238" s="65"/>
      <c r="AC1238" s="65"/>
      <c r="AD1238" s="65"/>
      <c r="AE1238" s="65"/>
      <c r="AG1238" s="93"/>
      <c r="AN1238" s="65"/>
      <c r="AO1238" s="65"/>
      <c r="AP1238" s="65"/>
      <c r="AQ1238" s="65"/>
      <c r="AR1238" s="65"/>
      <c r="AS1238" s="65"/>
      <c r="AT1238" s="65"/>
      <c r="AU1238" s="65"/>
    </row>
    <row r="1239" spans="3:64">
      <c r="C1239" s="8"/>
      <c r="D1239" s="8"/>
      <c r="AA1239" s="65"/>
      <c r="AB1239" s="65"/>
      <c r="AC1239" s="65"/>
      <c r="AD1239" s="65"/>
      <c r="AE1239" s="65"/>
      <c r="AG1239" s="93"/>
      <c r="AN1239" s="65"/>
      <c r="AO1239" s="65"/>
      <c r="AP1239" s="65"/>
      <c r="AQ1239" s="65"/>
      <c r="AR1239" s="65"/>
      <c r="AS1239" s="65"/>
      <c r="AT1239" s="65"/>
      <c r="AU1239" s="65"/>
    </row>
    <row r="1240" spans="3:64">
      <c r="C1240" s="8"/>
      <c r="D1240" s="8"/>
      <c r="AA1240" s="65"/>
      <c r="AB1240" s="65"/>
      <c r="AC1240" s="65"/>
      <c r="AD1240" s="65"/>
      <c r="AE1240" s="65"/>
      <c r="AG1240" s="93"/>
      <c r="AN1240" s="65"/>
      <c r="AO1240" s="65"/>
      <c r="AP1240" s="65"/>
      <c r="AQ1240" s="65"/>
      <c r="AR1240" s="65"/>
      <c r="AS1240" s="65"/>
      <c r="AT1240" s="65"/>
      <c r="AU1240" s="65"/>
    </row>
    <row r="1241" spans="3:64">
      <c r="C1241" s="8"/>
      <c r="D1241" s="8"/>
      <c r="AA1241" s="65"/>
      <c r="AB1241" s="65"/>
      <c r="AC1241" s="65"/>
      <c r="AD1241" s="65"/>
      <c r="AE1241" s="65"/>
      <c r="AG1241" s="93"/>
      <c r="AN1241" s="65"/>
      <c r="AO1241" s="65"/>
      <c r="AP1241" s="65"/>
      <c r="AQ1241" s="65"/>
      <c r="AR1241" s="65"/>
      <c r="AS1241" s="65"/>
      <c r="AT1241" s="65"/>
      <c r="AU1241" s="65"/>
    </row>
    <row r="1242" spans="3:64">
      <c r="C1242" s="8"/>
      <c r="D1242" s="8"/>
      <c r="AA1242" s="65"/>
      <c r="AB1242" s="65"/>
      <c r="AC1242" s="65"/>
      <c r="AD1242" s="65"/>
      <c r="AE1242" s="65"/>
      <c r="AG1242" s="93"/>
      <c r="AN1242" s="65"/>
      <c r="AO1242" s="65"/>
      <c r="AP1242" s="65"/>
      <c r="AQ1242" s="65"/>
      <c r="AR1242" s="65"/>
      <c r="AS1242" s="65"/>
      <c r="AT1242" s="65"/>
      <c r="AU1242" s="65"/>
    </row>
    <row r="1243" spans="3:64">
      <c r="C1243" s="8"/>
      <c r="D1243" s="8"/>
      <c r="AA1243" s="65"/>
      <c r="AB1243" s="65"/>
      <c r="AC1243" s="65"/>
      <c r="AD1243" s="65"/>
      <c r="AE1243" s="65"/>
      <c r="AG1243" s="93"/>
      <c r="AN1243" s="65"/>
      <c r="AO1243" s="65"/>
      <c r="AP1243" s="65"/>
      <c r="AQ1243" s="65"/>
      <c r="AR1243" s="65"/>
      <c r="AS1243" s="65"/>
      <c r="AT1243" s="65"/>
      <c r="AU1243" s="65"/>
    </row>
    <row r="1244" spans="3:64">
      <c r="C1244" s="8"/>
      <c r="D1244" s="8"/>
      <c r="AA1244" s="65"/>
      <c r="AB1244" s="65"/>
      <c r="AC1244" s="65"/>
      <c r="AD1244" s="65"/>
      <c r="AE1244" s="65"/>
      <c r="AG1244" s="93"/>
      <c r="AN1244" s="65"/>
      <c r="AO1244" s="65"/>
      <c r="AP1244" s="65"/>
      <c r="AQ1244" s="65"/>
      <c r="AR1244" s="65"/>
      <c r="AS1244" s="65"/>
      <c r="AT1244" s="65"/>
      <c r="AU1244" s="65"/>
    </row>
    <row r="1245" spans="3:64">
      <c r="C1245" s="8"/>
      <c r="D1245" s="8"/>
      <c r="AA1245" s="65"/>
      <c r="AB1245" s="65"/>
      <c r="AC1245" s="65"/>
      <c r="AD1245" s="65"/>
      <c r="AE1245" s="65"/>
      <c r="AG1245" s="93"/>
      <c r="AN1245" s="65"/>
      <c r="AO1245" s="65"/>
      <c r="AP1245" s="65"/>
      <c r="AQ1245" s="65"/>
      <c r="AR1245" s="65"/>
      <c r="AS1245" s="65"/>
      <c r="AT1245" s="65"/>
      <c r="AU1245" s="65"/>
      <c r="AV1245" s="65"/>
      <c r="AW1245" s="65"/>
      <c r="AX1245" s="65"/>
      <c r="AY1245" s="65"/>
      <c r="AZ1245" s="65"/>
      <c r="BA1245" s="65"/>
      <c r="BB1245" s="65"/>
      <c r="BC1245" s="65"/>
      <c r="BD1245" s="65"/>
      <c r="BE1245" s="65"/>
      <c r="BF1245" s="65"/>
      <c r="BG1245" s="65"/>
      <c r="BH1245" s="65"/>
      <c r="BI1245" s="65"/>
      <c r="BJ1245" s="65"/>
      <c r="BK1245" s="65"/>
      <c r="BL1245" s="65"/>
    </row>
    <row r="1246" spans="3:64">
      <c r="C1246" s="8"/>
      <c r="D1246" s="8"/>
      <c r="AA1246" s="65"/>
      <c r="AB1246" s="65"/>
      <c r="AC1246" s="65"/>
      <c r="AD1246" s="65"/>
      <c r="AE1246" s="65"/>
      <c r="AG1246" s="93"/>
      <c r="AN1246" s="65"/>
      <c r="AO1246" s="65"/>
      <c r="AP1246" s="65"/>
      <c r="AQ1246" s="65"/>
      <c r="AR1246" s="65"/>
      <c r="AS1246" s="65"/>
      <c r="AT1246" s="65"/>
      <c r="AU1246" s="65"/>
    </row>
    <row r="1247" spans="3:64">
      <c r="C1247" s="8"/>
      <c r="D1247" s="8"/>
      <c r="AA1247" s="65"/>
      <c r="AB1247" s="65"/>
      <c r="AC1247" s="65"/>
      <c r="AD1247" s="65"/>
      <c r="AE1247" s="65"/>
      <c r="AG1247" s="93"/>
      <c r="AN1247" s="65"/>
      <c r="AO1247" s="65"/>
      <c r="AP1247" s="65"/>
      <c r="AQ1247" s="65"/>
      <c r="AR1247" s="65"/>
      <c r="AS1247" s="65"/>
      <c r="AT1247" s="65"/>
      <c r="AU1247" s="65"/>
    </row>
    <row r="1248" spans="3:64">
      <c r="C1248" s="8"/>
      <c r="D1248" s="8"/>
      <c r="AA1248" s="65"/>
      <c r="AB1248" s="65"/>
      <c r="AC1248" s="65"/>
      <c r="AD1248" s="65"/>
      <c r="AE1248" s="65"/>
      <c r="AG1248" s="93"/>
      <c r="AN1248" s="65"/>
      <c r="AO1248" s="65"/>
      <c r="AP1248" s="65"/>
      <c r="AQ1248" s="65"/>
      <c r="AR1248" s="65"/>
      <c r="AS1248" s="65"/>
      <c r="AT1248" s="65"/>
      <c r="AU1248" s="65"/>
    </row>
    <row r="1249" spans="3:64">
      <c r="C1249" s="8"/>
      <c r="D1249" s="8"/>
      <c r="AA1249" s="65"/>
      <c r="AB1249" s="65"/>
      <c r="AC1249" s="65"/>
      <c r="AD1249" s="65"/>
      <c r="AE1249" s="65"/>
      <c r="AG1249" s="93"/>
      <c r="AN1249" s="65"/>
      <c r="AO1249" s="65"/>
      <c r="AP1249" s="65"/>
      <c r="AQ1249" s="65"/>
      <c r="AR1249" s="65"/>
      <c r="AS1249" s="65"/>
      <c r="AT1249" s="65"/>
      <c r="AU1249" s="65"/>
    </row>
    <row r="1250" spans="3:64">
      <c r="C1250" s="8"/>
      <c r="D1250" s="8"/>
      <c r="AA1250" s="65"/>
      <c r="AB1250" s="65"/>
      <c r="AC1250" s="65"/>
      <c r="AD1250" s="65"/>
      <c r="AE1250" s="65"/>
      <c r="AG1250" s="93"/>
      <c r="AN1250" s="65"/>
      <c r="AO1250" s="65"/>
      <c r="AP1250" s="65"/>
      <c r="AQ1250" s="65"/>
      <c r="AR1250" s="65"/>
      <c r="AS1250" s="65"/>
      <c r="AT1250" s="65"/>
      <c r="AU1250" s="65"/>
    </row>
    <row r="1251" spans="3:64">
      <c r="C1251" s="8"/>
      <c r="D1251" s="8"/>
      <c r="AA1251" s="65"/>
      <c r="AB1251" s="65"/>
      <c r="AC1251" s="65"/>
      <c r="AD1251" s="65"/>
      <c r="AE1251" s="65"/>
      <c r="AG1251" s="93"/>
      <c r="AN1251" s="65"/>
      <c r="AO1251" s="65"/>
      <c r="AP1251" s="65"/>
      <c r="AQ1251" s="65"/>
      <c r="AR1251" s="65"/>
      <c r="AS1251" s="65"/>
      <c r="AT1251" s="65"/>
      <c r="AU1251" s="65"/>
    </row>
    <row r="1252" spans="3:64">
      <c r="C1252" s="8"/>
      <c r="D1252" s="8"/>
      <c r="AA1252" s="65"/>
      <c r="AB1252" s="65"/>
      <c r="AC1252" s="65"/>
      <c r="AD1252" s="65"/>
      <c r="AE1252" s="65"/>
      <c r="AG1252" s="93"/>
      <c r="AN1252" s="65"/>
      <c r="AO1252" s="65"/>
      <c r="AP1252" s="65"/>
      <c r="AQ1252" s="65"/>
      <c r="AR1252" s="65"/>
      <c r="AS1252" s="65"/>
      <c r="AT1252" s="65"/>
      <c r="AU1252" s="65"/>
    </row>
    <row r="1253" spans="3:64">
      <c r="C1253" s="8"/>
      <c r="D1253" s="8"/>
      <c r="AA1253" s="65"/>
      <c r="AB1253" s="65"/>
      <c r="AC1253" s="65"/>
      <c r="AD1253" s="65"/>
      <c r="AE1253" s="65"/>
      <c r="AG1253" s="93"/>
      <c r="AN1253" s="65"/>
      <c r="AO1253" s="65"/>
      <c r="AP1253" s="65"/>
      <c r="AQ1253" s="65"/>
      <c r="AR1253" s="65"/>
      <c r="AS1253" s="65"/>
      <c r="AT1253" s="65"/>
      <c r="AU1253" s="65"/>
    </row>
    <row r="1254" spans="3:64">
      <c r="C1254" s="8"/>
      <c r="D1254" s="8"/>
      <c r="AA1254" s="65"/>
      <c r="AB1254" s="65"/>
      <c r="AC1254" s="65"/>
      <c r="AD1254" s="65"/>
      <c r="AE1254" s="65"/>
      <c r="AG1254" s="93"/>
      <c r="AN1254" s="65"/>
      <c r="AO1254" s="65"/>
      <c r="AP1254" s="65"/>
      <c r="AQ1254" s="65"/>
      <c r="AR1254" s="65"/>
      <c r="AS1254" s="65"/>
      <c r="AT1254" s="65"/>
      <c r="AU1254" s="65"/>
      <c r="AV1254" s="65"/>
      <c r="AW1254" s="65"/>
      <c r="AX1254" s="65"/>
      <c r="AY1254" s="65"/>
      <c r="AZ1254" s="65"/>
      <c r="BA1254" s="65"/>
      <c r="BB1254" s="65"/>
      <c r="BC1254" s="65"/>
      <c r="BD1254" s="65"/>
      <c r="BE1254" s="65"/>
      <c r="BF1254" s="65"/>
      <c r="BG1254" s="65"/>
      <c r="BH1254" s="65"/>
      <c r="BI1254" s="65"/>
      <c r="BJ1254" s="65"/>
      <c r="BK1254" s="65"/>
      <c r="BL1254" s="65"/>
    </row>
    <row r="1255" spans="3:64">
      <c r="C1255" s="8"/>
      <c r="D1255" s="8"/>
      <c r="AA1255" s="65"/>
      <c r="AB1255" s="65"/>
      <c r="AC1255" s="65"/>
      <c r="AD1255" s="65"/>
      <c r="AE1255" s="65"/>
      <c r="AG1255" s="93"/>
      <c r="AN1255" s="65"/>
      <c r="AO1255" s="65"/>
      <c r="AP1255" s="65"/>
      <c r="AQ1255" s="65"/>
      <c r="AR1255" s="65"/>
      <c r="AS1255" s="65"/>
      <c r="AT1255" s="65"/>
      <c r="AU1255" s="65"/>
    </row>
    <row r="1256" spans="3:64">
      <c r="C1256" s="8"/>
      <c r="D1256" s="8"/>
      <c r="AA1256" s="65"/>
      <c r="AB1256" s="65"/>
      <c r="AC1256" s="65"/>
      <c r="AD1256" s="65"/>
      <c r="AE1256" s="65"/>
      <c r="AG1256" s="93"/>
      <c r="AN1256" s="65"/>
      <c r="AO1256" s="65"/>
      <c r="AP1256" s="65"/>
      <c r="AQ1256" s="65"/>
      <c r="AR1256" s="65"/>
      <c r="AS1256" s="65"/>
      <c r="AT1256" s="65"/>
      <c r="AU1256" s="65"/>
    </row>
    <row r="1257" spans="3:64">
      <c r="C1257" s="8"/>
      <c r="D1257" s="8"/>
      <c r="AA1257" s="65"/>
      <c r="AB1257" s="65"/>
      <c r="AC1257" s="65"/>
      <c r="AD1257" s="65"/>
      <c r="AE1257" s="65"/>
      <c r="AG1257" s="93"/>
      <c r="AN1257" s="65"/>
      <c r="AO1257" s="65"/>
      <c r="AP1257" s="65"/>
      <c r="AQ1257" s="65"/>
      <c r="AR1257" s="65"/>
      <c r="AS1257" s="65"/>
      <c r="AT1257" s="65"/>
      <c r="AU1257" s="65"/>
    </row>
    <row r="1258" spans="3:64">
      <c r="C1258" s="8"/>
      <c r="D1258" s="8"/>
      <c r="AA1258" s="65"/>
      <c r="AB1258" s="65"/>
      <c r="AC1258" s="65"/>
      <c r="AD1258" s="65"/>
      <c r="AE1258" s="65"/>
      <c r="AG1258" s="93"/>
      <c r="AN1258" s="65"/>
      <c r="AO1258" s="65"/>
      <c r="AP1258" s="65"/>
      <c r="AQ1258" s="65"/>
      <c r="AR1258" s="65"/>
      <c r="AS1258" s="65"/>
      <c r="AT1258" s="65"/>
      <c r="AU1258" s="65"/>
    </row>
    <row r="1259" spans="3:64">
      <c r="C1259" s="8"/>
      <c r="D1259" s="8"/>
      <c r="AA1259" s="65"/>
      <c r="AB1259" s="65"/>
      <c r="AC1259" s="65"/>
      <c r="AD1259" s="65"/>
      <c r="AE1259" s="65"/>
      <c r="AG1259" s="93"/>
      <c r="AN1259" s="65"/>
      <c r="AO1259" s="65"/>
      <c r="AP1259" s="65"/>
      <c r="AQ1259" s="65"/>
      <c r="AR1259" s="65"/>
      <c r="AS1259" s="65"/>
      <c r="AT1259" s="65"/>
      <c r="AU1259" s="65"/>
    </row>
    <row r="1260" spans="3:64">
      <c r="C1260" s="8"/>
      <c r="D1260" s="8"/>
      <c r="AA1260" s="65"/>
      <c r="AB1260" s="65"/>
      <c r="AC1260" s="65"/>
      <c r="AD1260" s="65"/>
      <c r="AE1260" s="65"/>
      <c r="AG1260" s="93"/>
      <c r="AN1260" s="65"/>
      <c r="AO1260" s="65"/>
      <c r="AP1260" s="65"/>
      <c r="AQ1260" s="65"/>
      <c r="AR1260" s="65"/>
      <c r="AS1260" s="65"/>
      <c r="AT1260" s="65"/>
      <c r="AU1260" s="65"/>
    </row>
    <row r="1261" spans="3:64">
      <c r="C1261" s="8"/>
      <c r="D1261" s="8"/>
      <c r="AA1261" s="65"/>
      <c r="AB1261" s="65"/>
      <c r="AC1261" s="65"/>
      <c r="AD1261" s="65"/>
      <c r="AE1261" s="65"/>
      <c r="AG1261" s="93"/>
      <c r="AN1261" s="65"/>
      <c r="AO1261" s="65"/>
      <c r="AP1261" s="65"/>
      <c r="AQ1261" s="65"/>
      <c r="AR1261" s="65"/>
      <c r="AS1261" s="65"/>
      <c r="AT1261" s="65"/>
      <c r="AU1261" s="65"/>
    </row>
    <row r="1262" spans="3:64">
      <c r="C1262" s="8"/>
      <c r="D1262" s="8"/>
      <c r="AA1262" s="65"/>
      <c r="AB1262" s="65"/>
      <c r="AC1262" s="65"/>
      <c r="AD1262" s="65"/>
      <c r="AE1262" s="65"/>
      <c r="AG1262" s="93"/>
      <c r="AN1262" s="65"/>
      <c r="AO1262" s="65"/>
      <c r="AP1262" s="65"/>
      <c r="AQ1262" s="65"/>
      <c r="AR1262" s="65"/>
      <c r="AS1262" s="65"/>
      <c r="AT1262" s="65"/>
      <c r="AU1262" s="65"/>
    </row>
    <row r="1263" spans="3:64">
      <c r="C1263" s="8"/>
      <c r="D1263" s="8"/>
      <c r="AA1263" s="65"/>
      <c r="AB1263" s="65"/>
      <c r="AC1263" s="65"/>
      <c r="AD1263" s="65"/>
      <c r="AE1263" s="65"/>
      <c r="AG1263" s="93"/>
      <c r="AN1263" s="65"/>
      <c r="AO1263" s="65"/>
      <c r="AP1263" s="65"/>
      <c r="AQ1263" s="65"/>
      <c r="AR1263" s="65"/>
      <c r="AS1263" s="65"/>
      <c r="AT1263" s="65"/>
      <c r="AU1263" s="65"/>
    </row>
    <row r="1264" spans="3:64">
      <c r="C1264" s="8"/>
      <c r="D1264" s="8"/>
      <c r="AA1264" s="65"/>
      <c r="AB1264" s="65"/>
      <c r="AC1264" s="65"/>
      <c r="AD1264" s="65"/>
      <c r="AE1264" s="65"/>
      <c r="AG1264" s="93"/>
      <c r="AN1264" s="65"/>
      <c r="AO1264" s="65"/>
      <c r="AP1264" s="65"/>
      <c r="AQ1264" s="65"/>
      <c r="AR1264" s="65"/>
      <c r="AS1264" s="65"/>
      <c r="AT1264" s="65"/>
      <c r="AU1264" s="65"/>
    </row>
    <row r="1265" spans="3:47">
      <c r="C1265" s="8"/>
      <c r="D1265" s="8"/>
      <c r="AA1265" s="65"/>
      <c r="AB1265" s="65"/>
      <c r="AC1265" s="65"/>
      <c r="AD1265" s="65"/>
      <c r="AE1265" s="65"/>
      <c r="AG1265" s="93"/>
      <c r="AN1265" s="65"/>
      <c r="AO1265" s="65"/>
      <c r="AP1265" s="65"/>
      <c r="AQ1265" s="65"/>
      <c r="AR1265" s="65"/>
      <c r="AS1265" s="65"/>
      <c r="AT1265" s="65"/>
      <c r="AU1265" s="65"/>
    </row>
    <row r="1266" spans="3:47">
      <c r="C1266" s="8"/>
      <c r="D1266" s="8"/>
      <c r="AA1266" s="65"/>
      <c r="AB1266" s="65"/>
      <c r="AC1266" s="65"/>
      <c r="AD1266" s="65"/>
      <c r="AE1266" s="65"/>
      <c r="AG1266" s="93"/>
      <c r="AN1266" s="65"/>
      <c r="AO1266" s="65"/>
      <c r="AP1266" s="65"/>
      <c r="AQ1266" s="65"/>
      <c r="AR1266" s="65"/>
      <c r="AS1266" s="65"/>
      <c r="AT1266" s="65"/>
      <c r="AU1266" s="65"/>
    </row>
    <row r="1267" spans="3:47">
      <c r="C1267" s="8"/>
      <c r="D1267" s="8"/>
      <c r="AA1267" s="65"/>
      <c r="AB1267" s="65"/>
      <c r="AC1267" s="65"/>
      <c r="AD1267" s="65"/>
      <c r="AE1267" s="65"/>
      <c r="AG1267" s="93"/>
      <c r="AN1267" s="65"/>
      <c r="AO1267" s="65"/>
      <c r="AP1267" s="65"/>
      <c r="AQ1267" s="65"/>
      <c r="AR1267" s="65"/>
      <c r="AS1267" s="65"/>
      <c r="AT1267" s="65"/>
      <c r="AU1267" s="65"/>
    </row>
    <row r="1268" spans="3:47">
      <c r="C1268" s="8"/>
      <c r="D1268" s="8"/>
      <c r="AA1268" s="65"/>
      <c r="AB1268" s="65"/>
      <c r="AC1268" s="65"/>
      <c r="AD1268" s="65"/>
      <c r="AE1268" s="65"/>
      <c r="AG1268" s="93"/>
      <c r="AN1268" s="65"/>
      <c r="AO1268" s="65"/>
      <c r="AP1268" s="65"/>
      <c r="AQ1268" s="65"/>
      <c r="AR1268" s="65"/>
      <c r="AS1268" s="65"/>
      <c r="AT1268" s="65"/>
      <c r="AU1268" s="65"/>
    </row>
    <row r="1269" spans="3:47">
      <c r="C1269" s="8"/>
      <c r="D1269" s="8"/>
      <c r="AA1269" s="65"/>
      <c r="AB1269" s="65"/>
      <c r="AC1269" s="65"/>
      <c r="AD1269" s="65"/>
      <c r="AE1269" s="65"/>
      <c r="AG1269" s="93"/>
      <c r="AN1269" s="65"/>
      <c r="AO1269" s="65"/>
      <c r="AP1269" s="65"/>
      <c r="AQ1269" s="65"/>
      <c r="AR1269" s="65"/>
      <c r="AS1269" s="65"/>
      <c r="AT1269" s="65"/>
      <c r="AU1269" s="65"/>
    </row>
    <row r="1270" spans="3:47">
      <c r="C1270" s="8"/>
      <c r="D1270" s="8"/>
      <c r="AA1270" s="65"/>
      <c r="AB1270" s="65"/>
      <c r="AC1270" s="65"/>
      <c r="AD1270" s="65"/>
      <c r="AE1270" s="65"/>
      <c r="AG1270" s="93"/>
      <c r="AN1270" s="65"/>
      <c r="AO1270" s="65"/>
      <c r="AP1270" s="65"/>
      <c r="AQ1270" s="65"/>
      <c r="AR1270" s="65"/>
      <c r="AS1270" s="65"/>
      <c r="AT1270" s="65"/>
      <c r="AU1270" s="65"/>
    </row>
    <row r="1271" spans="3:47">
      <c r="C1271" s="8"/>
      <c r="D1271" s="8"/>
      <c r="AA1271" s="65"/>
      <c r="AB1271" s="65"/>
      <c r="AC1271" s="65"/>
      <c r="AD1271" s="65"/>
      <c r="AE1271" s="65"/>
      <c r="AG1271" s="93"/>
      <c r="AN1271" s="65"/>
      <c r="AO1271" s="65"/>
      <c r="AP1271" s="65"/>
      <c r="AQ1271" s="65"/>
      <c r="AR1271" s="65"/>
      <c r="AS1271" s="65"/>
      <c r="AT1271" s="65"/>
      <c r="AU1271" s="65"/>
    </row>
    <row r="1272" spans="3:47">
      <c r="C1272" s="8"/>
      <c r="D1272" s="8"/>
      <c r="AA1272" s="65"/>
      <c r="AB1272" s="65"/>
      <c r="AC1272" s="65"/>
      <c r="AD1272" s="65"/>
      <c r="AE1272" s="65"/>
      <c r="AG1272" s="93"/>
      <c r="AN1272" s="65"/>
      <c r="AO1272" s="65"/>
      <c r="AP1272" s="65"/>
      <c r="AQ1272" s="65"/>
      <c r="AR1272" s="65"/>
      <c r="AS1272" s="65"/>
      <c r="AT1272" s="65"/>
      <c r="AU1272" s="65"/>
    </row>
    <row r="1273" spans="3:47">
      <c r="C1273" s="8"/>
      <c r="D1273" s="8"/>
      <c r="AA1273" s="65"/>
      <c r="AB1273" s="65"/>
      <c r="AC1273" s="65"/>
      <c r="AD1273" s="65"/>
      <c r="AE1273" s="65"/>
      <c r="AG1273" s="93"/>
      <c r="AN1273" s="65"/>
      <c r="AO1273" s="65"/>
      <c r="AP1273" s="65"/>
      <c r="AQ1273" s="65"/>
      <c r="AR1273" s="65"/>
      <c r="AS1273" s="65"/>
      <c r="AT1273" s="65"/>
      <c r="AU1273" s="65"/>
    </row>
    <row r="1274" spans="3:47">
      <c r="C1274" s="8"/>
      <c r="D1274" s="8"/>
      <c r="AA1274" s="65"/>
      <c r="AB1274" s="65"/>
      <c r="AC1274" s="65"/>
      <c r="AD1274" s="65"/>
      <c r="AE1274" s="65"/>
      <c r="AG1274" s="93"/>
      <c r="AN1274" s="65"/>
      <c r="AO1274" s="65"/>
      <c r="AP1274" s="65"/>
      <c r="AQ1274" s="65"/>
      <c r="AR1274" s="65"/>
      <c r="AS1274" s="65"/>
      <c r="AT1274" s="65"/>
      <c r="AU1274" s="65"/>
    </row>
    <row r="1275" spans="3:47">
      <c r="C1275" s="8"/>
      <c r="D1275" s="8"/>
      <c r="AA1275" s="65"/>
      <c r="AB1275" s="65"/>
      <c r="AC1275" s="65"/>
      <c r="AD1275" s="65"/>
      <c r="AE1275" s="65"/>
      <c r="AG1275" s="93"/>
      <c r="AN1275" s="65"/>
      <c r="AO1275" s="65"/>
      <c r="AP1275" s="65"/>
      <c r="AQ1275" s="65"/>
      <c r="AR1275" s="65"/>
      <c r="AS1275" s="65"/>
      <c r="AT1275" s="65"/>
      <c r="AU1275" s="65"/>
    </row>
    <row r="1276" spans="3:47">
      <c r="C1276" s="8"/>
      <c r="D1276" s="8"/>
      <c r="AA1276" s="65"/>
      <c r="AB1276" s="65"/>
      <c r="AC1276" s="65"/>
      <c r="AD1276" s="65"/>
      <c r="AE1276" s="65"/>
      <c r="AG1276" s="93"/>
      <c r="AN1276" s="65"/>
      <c r="AO1276" s="65"/>
      <c r="AP1276" s="65"/>
      <c r="AQ1276" s="65"/>
      <c r="AR1276" s="65"/>
      <c r="AS1276" s="65"/>
      <c r="AT1276" s="65"/>
      <c r="AU1276" s="65"/>
    </row>
    <row r="1277" spans="3:47">
      <c r="C1277" s="8"/>
      <c r="D1277" s="8"/>
      <c r="AA1277" s="65"/>
      <c r="AB1277" s="65"/>
      <c r="AC1277" s="65"/>
      <c r="AD1277" s="65"/>
      <c r="AE1277" s="65"/>
      <c r="AG1277" s="93"/>
      <c r="AN1277" s="65"/>
      <c r="AO1277" s="65"/>
      <c r="AP1277" s="65"/>
      <c r="AQ1277" s="65"/>
      <c r="AR1277" s="65"/>
      <c r="AS1277" s="65"/>
      <c r="AT1277" s="65"/>
      <c r="AU1277" s="65"/>
    </row>
    <row r="1278" spans="3:47">
      <c r="C1278" s="8"/>
      <c r="D1278" s="8"/>
      <c r="AA1278" s="65"/>
      <c r="AB1278" s="65"/>
      <c r="AC1278" s="65"/>
      <c r="AD1278" s="65"/>
      <c r="AE1278" s="65"/>
      <c r="AG1278" s="93"/>
      <c r="AN1278" s="65"/>
      <c r="AO1278" s="65"/>
      <c r="AP1278" s="65"/>
      <c r="AQ1278" s="65"/>
      <c r="AR1278" s="65"/>
      <c r="AS1278" s="65"/>
      <c r="AT1278" s="65"/>
      <c r="AU1278" s="65"/>
    </row>
    <row r="1279" spans="3:47">
      <c r="C1279" s="8"/>
      <c r="D1279" s="8"/>
      <c r="AA1279" s="65"/>
      <c r="AB1279" s="65"/>
      <c r="AC1279" s="65"/>
      <c r="AD1279" s="65"/>
      <c r="AE1279" s="65"/>
      <c r="AG1279" s="93"/>
      <c r="AN1279" s="65"/>
      <c r="AO1279" s="65"/>
      <c r="AP1279" s="65"/>
      <c r="AQ1279" s="65"/>
      <c r="AR1279" s="65"/>
      <c r="AS1279" s="65"/>
      <c r="AT1279" s="65"/>
      <c r="AU1279" s="65"/>
    </row>
    <row r="1280" spans="3:47">
      <c r="C1280" s="8"/>
      <c r="D1280" s="8"/>
      <c r="AA1280" s="65"/>
      <c r="AB1280" s="65"/>
      <c r="AC1280" s="65"/>
      <c r="AD1280" s="65"/>
      <c r="AE1280" s="65"/>
      <c r="AG1280" s="93"/>
      <c r="AN1280" s="65"/>
      <c r="AO1280" s="65"/>
      <c r="AP1280" s="65"/>
      <c r="AQ1280" s="65"/>
      <c r="AR1280" s="65"/>
      <c r="AS1280" s="65"/>
      <c r="AT1280" s="65"/>
      <c r="AU1280" s="65"/>
    </row>
    <row r="1281" spans="3:64">
      <c r="C1281" s="8"/>
      <c r="D1281" s="8"/>
      <c r="AA1281" s="65"/>
      <c r="AB1281" s="65"/>
      <c r="AC1281" s="65"/>
      <c r="AD1281" s="65"/>
      <c r="AE1281" s="65"/>
      <c r="AG1281" s="93"/>
      <c r="AN1281" s="65"/>
      <c r="AO1281" s="65"/>
      <c r="AP1281" s="65"/>
      <c r="AQ1281" s="65"/>
      <c r="AR1281" s="65"/>
      <c r="AS1281" s="65"/>
      <c r="AT1281" s="65"/>
      <c r="AU1281" s="65"/>
    </row>
    <row r="1282" spans="3:64">
      <c r="C1282" s="8"/>
      <c r="D1282" s="8"/>
      <c r="AA1282" s="65"/>
      <c r="AB1282" s="65"/>
      <c r="AC1282" s="65"/>
      <c r="AD1282" s="65"/>
      <c r="AE1282" s="65"/>
      <c r="AG1282" s="93"/>
      <c r="AN1282" s="65"/>
      <c r="AO1282" s="65"/>
      <c r="AP1282" s="65"/>
      <c r="AQ1282" s="65"/>
      <c r="AR1282" s="65"/>
      <c r="AS1282" s="65"/>
      <c r="AT1282" s="65"/>
      <c r="AU1282" s="65"/>
    </row>
    <row r="1283" spans="3:64">
      <c r="C1283" s="8"/>
      <c r="D1283" s="8"/>
      <c r="AA1283" s="65"/>
      <c r="AB1283" s="65"/>
      <c r="AC1283" s="65"/>
      <c r="AD1283" s="65"/>
      <c r="AE1283" s="65"/>
      <c r="AG1283" s="93"/>
      <c r="AN1283" s="65"/>
      <c r="AO1283" s="65"/>
      <c r="AP1283" s="65"/>
      <c r="AQ1283" s="65"/>
      <c r="AR1283" s="65"/>
      <c r="AS1283" s="65"/>
      <c r="AT1283" s="65"/>
      <c r="AU1283" s="65"/>
    </row>
    <row r="1284" spans="3:64">
      <c r="C1284" s="8"/>
      <c r="D1284" s="8"/>
      <c r="AA1284" s="65"/>
      <c r="AB1284" s="65"/>
      <c r="AC1284" s="65"/>
      <c r="AD1284" s="65"/>
      <c r="AE1284" s="65"/>
      <c r="AG1284" s="93"/>
      <c r="AN1284" s="65"/>
      <c r="AO1284" s="65"/>
      <c r="AP1284" s="65"/>
      <c r="AQ1284" s="65"/>
      <c r="AR1284" s="65"/>
      <c r="AS1284" s="65"/>
      <c r="AT1284" s="65"/>
      <c r="AU1284" s="65"/>
    </row>
    <row r="1285" spans="3:64">
      <c r="C1285" s="8"/>
      <c r="D1285" s="8"/>
      <c r="AA1285" s="65"/>
      <c r="AB1285" s="65"/>
      <c r="AC1285" s="65"/>
      <c r="AD1285" s="65"/>
      <c r="AE1285" s="65"/>
      <c r="AG1285" s="93"/>
      <c r="AN1285" s="65"/>
      <c r="AO1285" s="65"/>
      <c r="AP1285" s="65"/>
      <c r="AQ1285" s="65"/>
      <c r="AR1285" s="65"/>
      <c r="AS1285" s="65"/>
      <c r="AT1285" s="65"/>
      <c r="AU1285" s="65"/>
    </row>
    <row r="1286" spans="3:64">
      <c r="C1286" s="8"/>
      <c r="D1286" s="8"/>
      <c r="AA1286" s="65"/>
      <c r="AB1286" s="65"/>
      <c r="AC1286" s="65"/>
      <c r="AD1286" s="65"/>
      <c r="AE1286" s="65"/>
      <c r="AG1286" s="93"/>
      <c r="AN1286" s="65"/>
      <c r="AO1286" s="65"/>
      <c r="AP1286" s="65"/>
      <c r="AQ1286" s="65"/>
      <c r="AR1286" s="65"/>
      <c r="AS1286" s="65"/>
      <c r="AT1286" s="65"/>
      <c r="AU1286" s="65"/>
    </row>
    <row r="1287" spans="3:64">
      <c r="C1287" s="8"/>
      <c r="D1287" s="8"/>
      <c r="AA1287" s="65"/>
      <c r="AB1287" s="65"/>
      <c r="AC1287" s="65"/>
      <c r="AD1287" s="65"/>
      <c r="AE1287" s="65"/>
      <c r="AG1287" s="93"/>
      <c r="AN1287" s="65"/>
      <c r="AO1287" s="65"/>
      <c r="AP1287" s="65"/>
      <c r="AQ1287" s="65"/>
      <c r="AR1287" s="65"/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5"/>
      <c r="BF1287" s="65"/>
      <c r="BG1287" s="65"/>
      <c r="BH1287" s="65"/>
      <c r="BI1287" s="65"/>
      <c r="BJ1287" s="65"/>
      <c r="BK1287" s="65"/>
      <c r="BL1287" s="65"/>
    </row>
    <row r="1288" spans="3:64">
      <c r="C1288" s="8"/>
      <c r="D1288" s="8"/>
      <c r="AA1288" s="65"/>
      <c r="AB1288" s="65"/>
      <c r="AC1288" s="65"/>
      <c r="AD1288" s="65"/>
      <c r="AE1288" s="65"/>
      <c r="AG1288" s="93"/>
      <c r="AN1288" s="65"/>
      <c r="AO1288" s="65"/>
      <c r="AP1288" s="65"/>
      <c r="AQ1288" s="65"/>
      <c r="AR1288" s="65"/>
      <c r="AS1288" s="65"/>
      <c r="AT1288" s="65"/>
      <c r="AU1288" s="65"/>
    </row>
    <row r="1289" spans="3:64">
      <c r="C1289" s="8"/>
      <c r="D1289" s="8"/>
      <c r="AA1289" s="65"/>
      <c r="AB1289" s="65"/>
      <c r="AC1289" s="65"/>
      <c r="AD1289" s="65"/>
      <c r="AE1289" s="65"/>
      <c r="AG1289" s="93"/>
      <c r="AN1289" s="65"/>
      <c r="AO1289" s="65"/>
      <c r="AP1289" s="65"/>
      <c r="AQ1289" s="65"/>
      <c r="AR1289" s="65"/>
      <c r="AS1289" s="65"/>
      <c r="AT1289" s="65"/>
      <c r="AU1289" s="65"/>
      <c r="AV1289" s="65"/>
      <c r="AW1289" s="65"/>
      <c r="AX1289" s="65"/>
      <c r="AY1289" s="65"/>
      <c r="AZ1289" s="65"/>
      <c r="BA1289" s="65"/>
      <c r="BB1289" s="65"/>
      <c r="BC1289" s="65"/>
      <c r="BD1289" s="65"/>
      <c r="BE1289" s="65"/>
      <c r="BF1289" s="65"/>
      <c r="BG1289" s="65"/>
      <c r="BH1289" s="65"/>
      <c r="BI1289" s="65"/>
      <c r="BJ1289" s="65"/>
      <c r="BK1289" s="65"/>
      <c r="BL1289" s="65"/>
    </row>
    <row r="1290" spans="3:64">
      <c r="C1290" s="8"/>
      <c r="D1290" s="8"/>
      <c r="AA1290" s="65"/>
      <c r="AB1290" s="65"/>
      <c r="AC1290" s="65"/>
      <c r="AD1290" s="65"/>
      <c r="AE1290" s="65"/>
      <c r="AG1290" s="93"/>
      <c r="AN1290" s="65"/>
      <c r="AO1290" s="65"/>
      <c r="AP1290" s="65"/>
      <c r="AQ1290" s="65"/>
      <c r="AR1290" s="65"/>
      <c r="AS1290" s="65"/>
      <c r="AT1290" s="65"/>
      <c r="AU1290" s="65"/>
    </row>
    <row r="1291" spans="3:64">
      <c r="C1291" s="8"/>
      <c r="D1291" s="8"/>
      <c r="AA1291" s="65"/>
      <c r="AB1291" s="65"/>
      <c r="AC1291" s="65"/>
      <c r="AD1291" s="65"/>
      <c r="AE1291" s="65"/>
      <c r="AG1291" s="93"/>
      <c r="AN1291" s="65"/>
      <c r="AO1291" s="65"/>
      <c r="AP1291" s="65"/>
      <c r="AQ1291" s="65"/>
      <c r="AR1291" s="65"/>
      <c r="AS1291" s="65"/>
      <c r="AT1291" s="65"/>
      <c r="AU1291" s="65"/>
      <c r="AV1291" s="65"/>
    </row>
    <row r="1292" spans="3:64">
      <c r="C1292" s="8"/>
      <c r="D1292" s="8"/>
      <c r="AA1292" s="65"/>
      <c r="AB1292" s="65"/>
      <c r="AC1292" s="65"/>
      <c r="AD1292" s="65"/>
      <c r="AE1292" s="65"/>
      <c r="AG1292" s="93"/>
      <c r="AN1292" s="65"/>
      <c r="AO1292" s="65"/>
      <c r="AP1292" s="65"/>
      <c r="AQ1292" s="65"/>
      <c r="AR1292" s="65"/>
      <c r="AS1292" s="65"/>
      <c r="AT1292" s="65"/>
      <c r="AU1292" s="65"/>
    </row>
    <row r="1293" spans="3:64">
      <c r="C1293" s="8"/>
      <c r="D1293" s="8"/>
      <c r="AA1293" s="65"/>
      <c r="AB1293" s="65"/>
      <c r="AC1293" s="65"/>
      <c r="AD1293" s="65"/>
      <c r="AE1293" s="65"/>
      <c r="AG1293" s="93"/>
      <c r="AN1293" s="65"/>
      <c r="AO1293" s="65"/>
      <c r="AP1293" s="65"/>
      <c r="AQ1293" s="65"/>
      <c r="AR1293" s="65"/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/>
      <c r="BI1293" s="65"/>
      <c r="BJ1293" s="65"/>
      <c r="BK1293" s="65"/>
      <c r="BL1293" s="65"/>
    </row>
    <row r="1294" spans="3:64">
      <c r="C1294" s="8"/>
      <c r="D1294" s="8"/>
      <c r="AA1294" s="65"/>
      <c r="AB1294" s="65"/>
      <c r="AC1294" s="65"/>
      <c r="AD1294" s="65"/>
      <c r="AE1294" s="65"/>
      <c r="AG1294" s="93"/>
      <c r="AN1294" s="65"/>
      <c r="AO1294" s="65"/>
      <c r="AP1294" s="65"/>
      <c r="AQ1294" s="65"/>
      <c r="AR1294" s="65"/>
      <c r="AS1294" s="65"/>
      <c r="AT1294" s="65"/>
      <c r="AU1294" s="65"/>
    </row>
    <row r="1295" spans="3:64">
      <c r="C1295" s="8"/>
      <c r="D1295" s="8"/>
      <c r="AA1295" s="65"/>
      <c r="AB1295" s="65"/>
      <c r="AC1295" s="65"/>
      <c r="AD1295" s="65"/>
      <c r="AE1295" s="65"/>
      <c r="AG1295" s="93"/>
      <c r="AN1295" s="65"/>
      <c r="AO1295" s="65"/>
      <c r="AP1295" s="65"/>
      <c r="AQ1295" s="65"/>
      <c r="AR1295" s="65"/>
      <c r="AS1295" s="65"/>
      <c r="AT1295" s="65"/>
      <c r="AU1295" s="65"/>
    </row>
    <row r="1296" spans="3:64">
      <c r="C1296" s="8"/>
      <c r="D1296" s="8"/>
      <c r="AA1296" s="65"/>
      <c r="AB1296" s="65"/>
      <c r="AC1296" s="65"/>
      <c r="AD1296" s="65"/>
      <c r="AE1296" s="65"/>
      <c r="AG1296" s="93"/>
      <c r="AN1296" s="65"/>
      <c r="AO1296" s="65"/>
      <c r="AP1296" s="65"/>
      <c r="AQ1296" s="65"/>
      <c r="AR1296" s="65"/>
      <c r="AS1296" s="65"/>
      <c r="AT1296" s="65"/>
      <c r="AU1296" s="65"/>
    </row>
    <row r="1297" spans="3:48">
      <c r="C1297" s="8"/>
      <c r="D1297" s="8"/>
      <c r="AA1297" s="65"/>
      <c r="AB1297" s="65"/>
      <c r="AC1297" s="65"/>
      <c r="AD1297" s="65"/>
      <c r="AE1297" s="65"/>
      <c r="AG1297" s="93"/>
      <c r="AN1297" s="65"/>
      <c r="AO1297" s="65"/>
      <c r="AP1297" s="65"/>
      <c r="AQ1297" s="65"/>
      <c r="AR1297" s="65"/>
      <c r="AS1297" s="65"/>
      <c r="AT1297" s="65"/>
      <c r="AU1297" s="65"/>
      <c r="AV1297" s="65"/>
    </row>
    <row r="1298" spans="3:48">
      <c r="C1298" s="8"/>
      <c r="D1298" s="8"/>
      <c r="AA1298" s="65"/>
      <c r="AB1298" s="65"/>
      <c r="AC1298" s="65"/>
      <c r="AD1298" s="65"/>
      <c r="AE1298" s="65"/>
      <c r="AG1298" s="93"/>
      <c r="AN1298" s="65"/>
      <c r="AO1298" s="65"/>
      <c r="AP1298" s="65"/>
      <c r="AQ1298" s="65"/>
      <c r="AR1298" s="65"/>
      <c r="AS1298" s="65"/>
      <c r="AT1298" s="65"/>
      <c r="AU1298" s="65"/>
    </row>
    <row r="1299" spans="3:48">
      <c r="C1299" s="8"/>
      <c r="D1299" s="8"/>
      <c r="AA1299" s="65"/>
      <c r="AB1299" s="65"/>
      <c r="AC1299" s="65"/>
      <c r="AD1299" s="65"/>
      <c r="AE1299" s="65"/>
      <c r="AG1299" s="93"/>
      <c r="AN1299" s="65"/>
      <c r="AO1299" s="65"/>
      <c r="AP1299" s="65"/>
      <c r="AQ1299" s="65"/>
      <c r="AR1299" s="65"/>
      <c r="AS1299" s="65"/>
      <c r="AT1299" s="65"/>
      <c r="AU1299" s="65"/>
    </row>
    <row r="1300" spans="3:48">
      <c r="C1300" s="8"/>
      <c r="D1300" s="8"/>
      <c r="AA1300" s="65"/>
      <c r="AB1300" s="65"/>
      <c r="AC1300" s="65"/>
      <c r="AD1300" s="65"/>
      <c r="AE1300" s="65"/>
      <c r="AG1300" s="93"/>
      <c r="AN1300" s="65"/>
      <c r="AO1300" s="65"/>
      <c r="AP1300" s="65"/>
      <c r="AQ1300" s="65"/>
      <c r="AR1300" s="65"/>
      <c r="AS1300" s="65"/>
      <c r="AT1300" s="65"/>
      <c r="AU1300" s="65"/>
    </row>
    <row r="1301" spans="3:48">
      <c r="C1301" s="8"/>
      <c r="D1301" s="8"/>
      <c r="AA1301" s="65"/>
      <c r="AB1301" s="65"/>
      <c r="AC1301" s="65"/>
      <c r="AD1301" s="65"/>
      <c r="AE1301" s="65"/>
      <c r="AG1301" s="93"/>
      <c r="AN1301" s="65"/>
      <c r="AO1301" s="65"/>
      <c r="AP1301" s="65"/>
      <c r="AQ1301" s="65"/>
      <c r="AR1301" s="65"/>
      <c r="AS1301" s="65"/>
      <c r="AT1301" s="65"/>
      <c r="AU1301" s="65"/>
    </row>
    <row r="1302" spans="3:48">
      <c r="C1302" s="8"/>
      <c r="D1302" s="8"/>
      <c r="AA1302" s="65"/>
      <c r="AB1302" s="65"/>
      <c r="AC1302" s="65"/>
      <c r="AD1302" s="65"/>
      <c r="AE1302" s="65"/>
      <c r="AG1302" s="93"/>
      <c r="AN1302" s="65"/>
      <c r="AO1302" s="65"/>
      <c r="AP1302" s="65"/>
      <c r="AQ1302" s="65"/>
      <c r="AR1302" s="65"/>
      <c r="AS1302" s="65"/>
      <c r="AT1302" s="65"/>
      <c r="AU1302" s="65"/>
    </row>
    <row r="1303" spans="3:48">
      <c r="C1303" s="8"/>
      <c r="D1303" s="8"/>
      <c r="AA1303" s="65"/>
      <c r="AB1303" s="65"/>
      <c r="AC1303" s="65"/>
      <c r="AD1303" s="65"/>
      <c r="AE1303" s="65"/>
      <c r="AG1303" s="93"/>
      <c r="AN1303" s="65"/>
      <c r="AO1303" s="65"/>
      <c r="AP1303" s="65"/>
      <c r="AQ1303" s="65"/>
      <c r="AR1303" s="65"/>
      <c r="AS1303" s="65"/>
      <c r="AT1303" s="65"/>
      <c r="AU1303" s="65"/>
    </row>
    <row r="1304" spans="3:48">
      <c r="C1304" s="8"/>
      <c r="D1304" s="8"/>
      <c r="AA1304" s="65"/>
      <c r="AB1304" s="65"/>
      <c r="AC1304" s="65"/>
      <c r="AD1304" s="65"/>
      <c r="AE1304" s="65"/>
      <c r="AG1304" s="93"/>
      <c r="AN1304" s="65"/>
      <c r="AO1304" s="65"/>
      <c r="AP1304" s="65"/>
      <c r="AQ1304" s="65"/>
      <c r="AR1304" s="65"/>
      <c r="AS1304" s="65"/>
      <c r="AT1304" s="65"/>
      <c r="AU1304" s="65"/>
    </row>
    <row r="1305" spans="3:48">
      <c r="C1305" s="8"/>
      <c r="D1305" s="8"/>
      <c r="AA1305" s="65"/>
      <c r="AB1305" s="65"/>
      <c r="AC1305" s="65"/>
      <c r="AD1305" s="65"/>
      <c r="AE1305" s="65"/>
      <c r="AG1305" s="93"/>
      <c r="AN1305" s="65"/>
      <c r="AO1305" s="65"/>
      <c r="AP1305" s="65"/>
      <c r="AQ1305" s="65"/>
      <c r="AR1305" s="65"/>
      <c r="AS1305" s="65"/>
      <c r="AT1305" s="65"/>
      <c r="AU1305" s="65"/>
    </row>
    <row r="1306" spans="3:48">
      <c r="C1306" s="8"/>
      <c r="D1306" s="8"/>
      <c r="AA1306" s="65"/>
      <c r="AB1306" s="65"/>
      <c r="AC1306" s="65"/>
      <c r="AD1306" s="65"/>
      <c r="AE1306" s="65"/>
      <c r="AG1306" s="93"/>
      <c r="AN1306" s="65"/>
      <c r="AO1306" s="65"/>
      <c r="AP1306" s="65"/>
      <c r="AQ1306" s="65"/>
      <c r="AR1306" s="65"/>
      <c r="AS1306" s="65"/>
      <c r="AT1306" s="65"/>
      <c r="AU1306" s="65"/>
    </row>
    <row r="1307" spans="3:48">
      <c r="C1307" s="8"/>
      <c r="D1307" s="8"/>
      <c r="AA1307" s="65"/>
      <c r="AB1307" s="65"/>
      <c r="AC1307" s="65"/>
      <c r="AD1307" s="65"/>
      <c r="AE1307" s="65"/>
      <c r="AG1307" s="93"/>
      <c r="AN1307" s="65"/>
      <c r="AO1307" s="65"/>
      <c r="AP1307" s="65"/>
      <c r="AQ1307" s="65"/>
      <c r="AR1307" s="65"/>
      <c r="AS1307" s="65"/>
      <c r="AT1307" s="65"/>
      <c r="AU1307" s="65"/>
    </row>
    <row r="1308" spans="3:48">
      <c r="C1308" s="8"/>
      <c r="D1308" s="8"/>
      <c r="AA1308" s="65"/>
      <c r="AB1308" s="65"/>
      <c r="AC1308" s="65"/>
      <c r="AD1308" s="65"/>
      <c r="AE1308" s="65"/>
      <c r="AG1308" s="93"/>
      <c r="AN1308" s="65"/>
      <c r="AO1308" s="65"/>
      <c r="AP1308" s="65"/>
      <c r="AQ1308" s="65"/>
      <c r="AR1308" s="65"/>
      <c r="AS1308" s="65"/>
      <c r="AT1308" s="65"/>
      <c r="AU1308" s="65"/>
    </row>
    <row r="1309" spans="3:48">
      <c r="C1309" s="8"/>
      <c r="D1309" s="8"/>
      <c r="AA1309" s="65"/>
      <c r="AB1309" s="65"/>
      <c r="AC1309" s="65"/>
      <c r="AD1309" s="65"/>
      <c r="AE1309" s="65"/>
      <c r="AG1309" s="93"/>
      <c r="AN1309" s="65"/>
      <c r="AO1309" s="65"/>
      <c r="AP1309" s="65"/>
      <c r="AQ1309" s="65"/>
      <c r="AR1309" s="65"/>
      <c r="AS1309" s="65"/>
      <c r="AT1309" s="65"/>
      <c r="AU1309" s="65"/>
    </row>
    <row r="1310" spans="3:48">
      <c r="C1310" s="8"/>
      <c r="D1310" s="8"/>
      <c r="AA1310" s="65"/>
      <c r="AB1310" s="65"/>
      <c r="AC1310" s="65"/>
      <c r="AD1310" s="65"/>
      <c r="AE1310" s="65"/>
      <c r="AG1310" s="93"/>
      <c r="AN1310" s="65"/>
      <c r="AO1310" s="65"/>
      <c r="AP1310" s="65"/>
      <c r="AQ1310" s="65"/>
      <c r="AR1310" s="65"/>
      <c r="AS1310" s="65"/>
      <c r="AT1310" s="65"/>
      <c r="AU1310" s="65"/>
    </row>
    <row r="1311" spans="3:48">
      <c r="C1311" s="8"/>
      <c r="D1311" s="8"/>
      <c r="AA1311" s="65"/>
      <c r="AB1311" s="65"/>
      <c r="AC1311" s="65"/>
      <c r="AD1311" s="65"/>
      <c r="AE1311" s="65"/>
      <c r="AG1311" s="93"/>
      <c r="AN1311" s="65"/>
      <c r="AO1311" s="65"/>
      <c r="AP1311" s="65"/>
      <c r="AQ1311" s="65"/>
      <c r="AR1311" s="65"/>
      <c r="AS1311" s="65"/>
      <c r="AT1311" s="65"/>
      <c r="AU1311" s="65"/>
    </row>
    <row r="1312" spans="3:48">
      <c r="C1312" s="8"/>
      <c r="D1312" s="8"/>
      <c r="AA1312" s="65"/>
      <c r="AB1312" s="65"/>
      <c r="AC1312" s="65"/>
      <c r="AD1312" s="65"/>
      <c r="AE1312" s="65"/>
      <c r="AG1312" s="93"/>
      <c r="AN1312" s="65"/>
      <c r="AO1312" s="65"/>
      <c r="AP1312" s="65"/>
      <c r="AQ1312" s="65"/>
      <c r="AR1312" s="65"/>
      <c r="AS1312" s="65"/>
      <c r="AT1312" s="65"/>
      <c r="AU1312" s="65"/>
    </row>
    <row r="1313" spans="3:64">
      <c r="C1313" s="8"/>
      <c r="D1313" s="8"/>
      <c r="AA1313" s="65"/>
      <c r="AB1313" s="65"/>
      <c r="AC1313" s="65"/>
      <c r="AD1313" s="65"/>
      <c r="AE1313" s="65"/>
      <c r="AG1313" s="93"/>
      <c r="AN1313" s="65"/>
      <c r="AO1313" s="65"/>
      <c r="AP1313" s="65"/>
      <c r="AQ1313" s="65"/>
      <c r="AR1313" s="65"/>
      <c r="AS1313" s="65"/>
      <c r="AT1313" s="65"/>
      <c r="AU1313" s="65"/>
    </row>
    <row r="1314" spans="3:64">
      <c r="C1314" s="8"/>
      <c r="D1314" s="8"/>
      <c r="AA1314" s="65"/>
      <c r="AB1314" s="65"/>
      <c r="AC1314" s="65"/>
      <c r="AD1314" s="65"/>
      <c r="AE1314" s="65"/>
      <c r="AG1314" s="93"/>
      <c r="AN1314" s="65"/>
      <c r="AO1314" s="65"/>
      <c r="AP1314" s="65"/>
      <c r="AQ1314" s="65"/>
      <c r="AR1314" s="65"/>
      <c r="AS1314" s="65"/>
      <c r="AT1314" s="65"/>
      <c r="AU1314" s="65"/>
    </row>
    <row r="1315" spans="3:64">
      <c r="C1315" s="8"/>
      <c r="D1315" s="8"/>
      <c r="AA1315" s="65"/>
      <c r="AB1315" s="65"/>
      <c r="AC1315" s="65"/>
      <c r="AD1315" s="65"/>
      <c r="AE1315" s="65"/>
      <c r="AG1315" s="93"/>
      <c r="AN1315" s="65"/>
      <c r="AO1315" s="65"/>
      <c r="AP1315" s="65"/>
      <c r="AQ1315" s="65"/>
      <c r="AR1315" s="65"/>
      <c r="AS1315" s="65"/>
      <c r="AT1315" s="65"/>
      <c r="AU1315" s="65"/>
    </row>
    <row r="1316" spans="3:64">
      <c r="C1316" s="8"/>
      <c r="D1316" s="8"/>
      <c r="AA1316" s="65"/>
      <c r="AB1316" s="65"/>
      <c r="AC1316" s="65"/>
      <c r="AD1316" s="65"/>
      <c r="AE1316" s="65"/>
      <c r="AG1316" s="93"/>
      <c r="AN1316" s="65"/>
      <c r="AO1316" s="65"/>
      <c r="AP1316" s="65"/>
      <c r="AQ1316" s="65"/>
      <c r="AR1316" s="65"/>
      <c r="AS1316" s="65"/>
      <c r="AT1316" s="65"/>
      <c r="AU1316" s="65"/>
    </row>
    <row r="1317" spans="3:64">
      <c r="C1317" s="8"/>
      <c r="D1317" s="8"/>
      <c r="AA1317" s="65"/>
      <c r="AB1317" s="65"/>
      <c r="AC1317" s="65"/>
      <c r="AD1317" s="65"/>
      <c r="AE1317" s="65"/>
      <c r="AG1317" s="93"/>
      <c r="AN1317" s="65"/>
      <c r="AO1317" s="65"/>
      <c r="AP1317" s="65"/>
      <c r="AQ1317" s="65"/>
      <c r="AR1317" s="65"/>
      <c r="AS1317" s="65"/>
      <c r="AT1317" s="65"/>
      <c r="AU1317" s="65"/>
    </row>
    <row r="1318" spans="3:64">
      <c r="C1318" s="8"/>
      <c r="D1318" s="8"/>
      <c r="AA1318" s="65"/>
      <c r="AB1318" s="65"/>
      <c r="AC1318" s="65"/>
      <c r="AD1318" s="65"/>
      <c r="AE1318" s="65"/>
      <c r="AG1318" s="93"/>
      <c r="AN1318" s="65"/>
      <c r="AO1318" s="65"/>
      <c r="AP1318" s="65"/>
      <c r="AQ1318" s="65"/>
      <c r="AR1318" s="65"/>
      <c r="AS1318" s="65"/>
      <c r="AT1318" s="65"/>
      <c r="AU1318" s="65"/>
    </row>
    <row r="1319" spans="3:64">
      <c r="C1319" s="8"/>
      <c r="D1319" s="8"/>
      <c r="AA1319" s="65"/>
      <c r="AB1319" s="65"/>
      <c r="AC1319" s="65"/>
      <c r="AD1319" s="65"/>
      <c r="AE1319" s="65"/>
      <c r="AG1319" s="93"/>
      <c r="AN1319" s="65"/>
      <c r="AO1319" s="65"/>
      <c r="AP1319" s="65"/>
      <c r="AQ1319" s="65"/>
      <c r="AR1319" s="65"/>
      <c r="AS1319" s="65"/>
      <c r="AT1319" s="65"/>
      <c r="AU1319" s="65"/>
    </row>
    <row r="1320" spans="3:64">
      <c r="C1320" s="8"/>
      <c r="D1320" s="8"/>
      <c r="AA1320" s="65"/>
      <c r="AB1320" s="65"/>
      <c r="AC1320" s="65"/>
      <c r="AD1320" s="65"/>
      <c r="AE1320" s="65"/>
      <c r="AG1320" s="93"/>
      <c r="AN1320" s="65"/>
      <c r="AO1320" s="65"/>
      <c r="AP1320" s="65"/>
      <c r="AQ1320" s="65"/>
      <c r="AR1320" s="65"/>
      <c r="AS1320" s="65"/>
      <c r="AT1320" s="65"/>
      <c r="AU1320" s="65"/>
    </row>
    <row r="1321" spans="3:64">
      <c r="C1321" s="8"/>
      <c r="D1321" s="8"/>
      <c r="AA1321" s="65"/>
      <c r="AB1321" s="65"/>
      <c r="AC1321" s="65"/>
      <c r="AD1321" s="65"/>
      <c r="AE1321" s="65"/>
      <c r="AG1321" s="93"/>
      <c r="AN1321" s="65"/>
      <c r="AO1321" s="65"/>
      <c r="AP1321" s="65"/>
      <c r="AQ1321" s="65"/>
      <c r="AR1321" s="65"/>
      <c r="AS1321" s="65"/>
      <c r="AT1321" s="65"/>
      <c r="AU1321" s="65"/>
      <c r="AV1321" s="65"/>
      <c r="AW1321" s="65"/>
      <c r="AX1321" s="65"/>
      <c r="AY1321" s="65"/>
      <c r="AZ1321" s="65"/>
      <c r="BA1321" s="65"/>
      <c r="BB1321" s="65"/>
      <c r="BC1321" s="65"/>
      <c r="BD1321" s="65"/>
      <c r="BE1321" s="65"/>
      <c r="BF1321" s="65"/>
      <c r="BG1321" s="65"/>
      <c r="BH1321" s="65"/>
      <c r="BI1321" s="65"/>
      <c r="BJ1321" s="65"/>
      <c r="BK1321" s="65"/>
      <c r="BL1321" s="65"/>
    </row>
    <row r="1322" spans="3:64">
      <c r="C1322" s="8"/>
      <c r="D1322" s="8"/>
      <c r="AA1322" s="65"/>
      <c r="AB1322" s="65"/>
      <c r="AC1322" s="65"/>
      <c r="AD1322" s="65"/>
      <c r="AE1322" s="65"/>
      <c r="AG1322" s="93"/>
      <c r="AN1322" s="65"/>
      <c r="AO1322" s="65"/>
      <c r="AP1322" s="65"/>
      <c r="AQ1322" s="65"/>
      <c r="AR1322" s="65"/>
      <c r="AS1322" s="65"/>
      <c r="AT1322" s="65"/>
      <c r="AU1322" s="65"/>
    </row>
    <row r="1323" spans="3:64">
      <c r="C1323" s="8"/>
      <c r="D1323" s="8"/>
      <c r="AA1323" s="65"/>
      <c r="AB1323" s="65"/>
      <c r="AC1323" s="65"/>
      <c r="AD1323" s="65"/>
      <c r="AE1323" s="65"/>
      <c r="AG1323" s="93"/>
      <c r="AN1323" s="65"/>
      <c r="AO1323" s="65"/>
      <c r="AP1323" s="65"/>
      <c r="AQ1323" s="65"/>
      <c r="AR1323" s="65"/>
      <c r="AS1323" s="65"/>
      <c r="AT1323" s="65"/>
      <c r="AU1323" s="65"/>
      <c r="AV1323" s="65"/>
      <c r="AW1323" s="65"/>
      <c r="AX1323" s="65"/>
      <c r="AY1323" s="65"/>
      <c r="AZ1323" s="65"/>
      <c r="BA1323" s="65"/>
      <c r="BB1323" s="65"/>
      <c r="BC1323" s="65"/>
      <c r="BD1323" s="65"/>
      <c r="BE1323" s="65"/>
      <c r="BF1323" s="65"/>
      <c r="BG1323" s="65"/>
      <c r="BH1323" s="65"/>
      <c r="BI1323" s="65"/>
      <c r="BJ1323" s="65"/>
      <c r="BK1323" s="65"/>
      <c r="BL1323" s="65"/>
    </row>
    <row r="1324" spans="3:64">
      <c r="C1324" s="8"/>
      <c r="D1324" s="8"/>
      <c r="AA1324" s="65"/>
      <c r="AB1324" s="65"/>
      <c r="AC1324" s="65"/>
      <c r="AD1324" s="65"/>
      <c r="AE1324" s="65"/>
      <c r="AG1324" s="93"/>
      <c r="AN1324" s="65"/>
      <c r="AO1324" s="65"/>
      <c r="AP1324" s="65"/>
      <c r="AQ1324" s="65"/>
      <c r="AR1324" s="65"/>
      <c r="AS1324" s="65"/>
      <c r="AT1324" s="65"/>
      <c r="AU1324" s="65"/>
    </row>
    <row r="1325" spans="3:64">
      <c r="C1325" s="8"/>
      <c r="D1325" s="8"/>
      <c r="AA1325" s="65"/>
      <c r="AB1325" s="65"/>
      <c r="AC1325" s="65"/>
      <c r="AD1325" s="65"/>
      <c r="AE1325" s="65"/>
      <c r="AG1325" s="93"/>
      <c r="AN1325" s="65"/>
      <c r="AO1325" s="65"/>
      <c r="AP1325" s="65"/>
      <c r="AQ1325" s="65"/>
      <c r="AR1325" s="65"/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/>
      <c r="BI1325" s="65"/>
      <c r="BJ1325" s="65"/>
      <c r="BK1325" s="65"/>
      <c r="BL1325" s="65"/>
    </row>
    <row r="1326" spans="3:64">
      <c r="C1326" s="8"/>
      <c r="D1326" s="8"/>
      <c r="AA1326" s="65"/>
      <c r="AB1326" s="65"/>
      <c r="AC1326" s="65"/>
      <c r="AD1326" s="65"/>
      <c r="AE1326" s="65"/>
      <c r="AG1326" s="93"/>
      <c r="AN1326" s="65"/>
      <c r="AO1326" s="65"/>
      <c r="AP1326" s="65"/>
      <c r="AQ1326" s="65"/>
      <c r="AR1326" s="65"/>
      <c r="AS1326" s="65"/>
      <c r="AT1326" s="65"/>
      <c r="AU1326" s="65"/>
    </row>
    <row r="1327" spans="3:64">
      <c r="C1327" s="8"/>
      <c r="D1327" s="8"/>
      <c r="AA1327" s="65"/>
      <c r="AB1327" s="65"/>
      <c r="AC1327" s="65"/>
      <c r="AD1327" s="65"/>
      <c r="AE1327" s="65"/>
      <c r="AG1327" s="93"/>
      <c r="AN1327" s="65"/>
      <c r="AO1327" s="65"/>
      <c r="AP1327" s="65"/>
      <c r="AQ1327" s="65"/>
      <c r="AR1327" s="65"/>
      <c r="AS1327" s="65"/>
      <c r="AT1327" s="65"/>
      <c r="AU1327" s="65"/>
    </row>
    <row r="1328" spans="3:64">
      <c r="C1328" s="8"/>
      <c r="D1328" s="8"/>
      <c r="AA1328" s="65"/>
      <c r="AB1328" s="65"/>
      <c r="AC1328" s="65"/>
      <c r="AD1328" s="65"/>
      <c r="AE1328" s="65"/>
      <c r="AG1328" s="93"/>
      <c r="AN1328" s="65"/>
      <c r="AO1328" s="65"/>
      <c r="AP1328" s="65"/>
      <c r="AQ1328" s="65"/>
      <c r="AR1328" s="65"/>
      <c r="AS1328" s="65"/>
      <c r="AT1328" s="65"/>
      <c r="AU1328" s="65"/>
    </row>
    <row r="1329" spans="3:64">
      <c r="C1329" s="8"/>
      <c r="D1329" s="8"/>
      <c r="AA1329" s="65"/>
      <c r="AB1329" s="65"/>
      <c r="AC1329" s="65"/>
      <c r="AD1329" s="65"/>
      <c r="AE1329" s="65"/>
      <c r="AG1329" s="93"/>
      <c r="AN1329" s="65"/>
      <c r="AO1329" s="65"/>
      <c r="AP1329" s="65"/>
      <c r="AQ1329" s="65"/>
      <c r="AR1329" s="65"/>
      <c r="AS1329" s="65"/>
      <c r="AT1329" s="65"/>
      <c r="AU1329" s="65"/>
    </row>
    <row r="1330" spans="3:64">
      <c r="C1330" s="8"/>
      <c r="D1330" s="8"/>
      <c r="AA1330" s="65"/>
      <c r="AB1330" s="65"/>
      <c r="AC1330" s="65"/>
      <c r="AD1330" s="65"/>
      <c r="AE1330" s="65"/>
      <c r="AG1330" s="93"/>
      <c r="AN1330" s="65"/>
      <c r="AO1330" s="65"/>
      <c r="AP1330" s="65"/>
      <c r="AQ1330" s="65"/>
      <c r="AR1330" s="65"/>
      <c r="AS1330" s="65"/>
      <c r="AT1330" s="65"/>
      <c r="AU1330" s="65"/>
    </row>
    <row r="1331" spans="3:64">
      <c r="C1331" s="8"/>
      <c r="D1331" s="8"/>
      <c r="AA1331" s="65"/>
      <c r="AB1331" s="65"/>
      <c r="AC1331" s="65"/>
      <c r="AD1331" s="65"/>
      <c r="AE1331" s="65"/>
      <c r="AG1331" s="93"/>
      <c r="AN1331" s="65"/>
      <c r="AO1331" s="65"/>
      <c r="AP1331" s="65"/>
      <c r="AQ1331" s="65"/>
      <c r="AR1331" s="65"/>
      <c r="AS1331" s="65"/>
      <c r="AT1331" s="65"/>
      <c r="AU1331" s="65"/>
    </row>
    <row r="1332" spans="3:64">
      <c r="C1332" s="8"/>
      <c r="D1332" s="8"/>
      <c r="AA1332" s="65"/>
      <c r="AB1332" s="65"/>
      <c r="AC1332" s="65"/>
      <c r="AD1332" s="65"/>
      <c r="AE1332" s="65"/>
      <c r="AG1332" s="93"/>
      <c r="AN1332" s="65"/>
      <c r="AO1332" s="65"/>
      <c r="AP1332" s="65"/>
      <c r="AQ1332" s="65"/>
      <c r="AR1332" s="65"/>
      <c r="AS1332" s="65"/>
      <c r="AT1332" s="65"/>
      <c r="AU1332" s="65"/>
    </row>
    <row r="1333" spans="3:64">
      <c r="C1333" s="8"/>
      <c r="D1333" s="8"/>
      <c r="AA1333" s="65"/>
      <c r="AB1333" s="65"/>
      <c r="AC1333" s="65"/>
      <c r="AD1333" s="65"/>
      <c r="AE1333" s="65"/>
      <c r="AG1333" s="93"/>
      <c r="AN1333" s="65"/>
      <c r="AO1333" s="65"/>
      <c r="AP1333" s="65"/>
      <c r="AQ1333" s="65"/>
      <c r="AR1333" s="65"/>
      <c r="AS1333" s="65"/>
      <c r="AT1333" s="65"/>
      <c r="AU1333" s="65"/>
    </row>
    <row r="1334" spans="3:64">
      <c r="C1334" s="8"/>
      <c r="D1334" s="8"/>
      <c r="AA1334" s="65"/>
      <c r="AB1334" s="65"/>
      <c r="AC1334" s="65"/>
      <c r="AD1334" s="65"/>
      <c r="AE1334" s="65"/>
      <c r="AG1334" s="93"/>
      <c r="AN1334" s="65"/>
      <c r="AO1334" s="65"/>
      <c r="AP1334" s="65"/>
      <c r="AQ1334" s="65"/>
      <c r="AR1334" s="65"/>
      <c r="AS1334" s="65"/>
      <c r="AT1334" s="65"/>
      <c r="AU1334" s="65"/>
      <c r="AV1334" s="65"/>
    </row>
    <row r="1335" spans="3:64">
      <c r="C1335" s="8"/>
      <c r="D1335" s="8"/>
      <c r="AA1335" s="65"/>
      <c r="AB1335" s="65"/>
      <c r="AC1335" s="65"/>
      <c r="AD1335" s="65"/>
      <c r="AE1335" s="65"/>
      <c r="AG1335" s="93"/>
      <c r="AN1335" s="65"/>
      <c r="AO1335" s="65"/>
      <c r="AP1335" s="65"/>
      <c r="AQ1335" s="65"/>
      <c r="AR1335" s="65"/>
      <c r="AS1335" s="65"/>
      <c r="AT1335" s="65"/>
      <c r="AU1335" s="65"/>
    </row>
    <row r="1336" spans="3:64">
      <c r="C1336" s="8"/>
      <c r="D1336" s="8"/>
      <c r="AA1336" s="65"/>
      <c r="AB1336" s="65"/>
      <c r="AC1336" s="65"/>
      <c r="AD1336" s="65"/>
      <c r="AE1336" s="65"/>
      <c r="AG1336" s="93"/>
      <c r="AN1336" s="65"/>
      <c r="AO1336" s="65"/>
      <c r="AP1336" s="65"/>
      <c r="AQ1336" s="65"/>
      <c r="AR1336" s="65"/>
      <c r="AS1336" s="65"/>
      <c r="AT1336" s="65"/>
      <c r="AU1336" s="65"/>
      <c r="AV1336" s="65"/>
    </row>
    <row r="1337" spans="3:64">
      <c r="C1337" s="8"/>
      <c r="D1337" s="8"/>
      <c r="AA1337" s="65"/>
      <c r="AB1337" s="65"/>
      <c r="AC1337" s="65"/>
      <c r="AD1337" s="65"/>
      <c r="AE1337" s="65"/>
      <c r="AG1337" s="93"/>
      <c r="AN1337" s="65"/>
      <c r="AO1337" s="65"/>
      <c r="AP1337" s="65"/>
      <c r="AQ1337" s="65"/>
      <c r="AR1337" s="65"/>
      <c r="AS1337" s="65"/>
      <c r="AT1337" s="65"/>
      <c r="AU1337" s="65"/>
      <c r="AV1337" s="65"/>
      <c r="AW1337" s="65"/>
      <c r="AX1337" s="65"/>
      <c r="AY1337" s="65"/>
      <c r="AZ1337" s="65"/>
      <c r="BA1337" s="65"/>
      <c r="BB1337" s="65"/>
      <c r="BC1337" s="65"/>
      <c r="BD1337" s="65"/>
      <c r="BE1337" s="65"/>
      <c r="BF1337" s="65"/>
      <c r="BG1337" s="65"/>
      <c r="BH1337" s="65"/>
      <c r="BI1337" s="65"/>
      <c r="BJ1337" s="65"/>
      <c r="BK1337" s="65"/>
      <c r="BL1337" s="65"/>
    </row>
    <row r="1338" spans="3:64">
      <c r="C1338" s="8"/>
      <c r="D1338" s="8"/>
      <c r="AA1338" s="65"/>
      <c r="AB1338" s="65"/>
      <c r="AC1338" s="65"/>
      <c r="AD1338" s="65"/>
      <c r="AE1338" s="65"/>
      <c r="AG1338" s="93"/>
      <c r="AN1338" s="65"/>
      <c r="AO1338" s="65"/>
      <c r="AP1338" s="65"/>
      <c r="AQ1338" s="65"/>
      <c r="AR1338" s="65"/>
      <c r="AS1338" s="65"/>
      <c r="AT1338" s="65"/>
      <c r="AU1338" s="65"/>
    </row>
    <row r="1339" spans="3:64">
      <c r="C1339" s="8"/>
      <c r="D1339" s="8"/>
      <c r="AA1339" s="65"/>
      <c r="AB1339" s="65"/>
      <c r="AC1339" s="65"/>
      <c r="AD1339" s="65"/>
      <c r="AE1339" s="65"/>
      <c r="AG1339" s="93"/>
      <c r="AN1339" s="65"/>
      <c r="AO1339" s="65"/>
      <c r="AP1339" s="65"/>
      <c r="AQ1339" s="65"/>
      <c r="AR1339" s="65"/>
      <c r="AS1339" s="65"/>
      <c r="AT1339" s="65"/>
      <c r="AU1339" s="65"/>
    </row>
    <row r="1340" spans="3:64">
      <c r="C1340" s="8"/>
      <c r="D1340" s="8"/>
      <c r="AA1340" s="65"/>
      <c r="AB1340" s="65"/>
      <c r="AC1340" s="65"/>
      <c r="AD1340" s="65"/>
      <c r="AE1340" s="65"/>
      <c r="AG1340" s="93"/>
      <c r="AN1340" s="65"/>
      <c r="AO1340" s="65"/>
      <c r="AP1340" s="65"/>
      <c r="AQ1340" s="65"/>
      <c r="AR1340" s="65"/>
      <c r="AS1340" s="65"/>
      <c r="AT1340" s="65"/>
      <c r="AU1340" s="65"/>
    </row>
    <row r="1341" spans="3:64">
      <c r="C1341" s="8"/>
      <c r="D1341" s="8"/>
      <c r="AA1341" s="65"/>
      <c r="AB1341" s="65"/>
      <c r="AC1341" s="65"/>
      <c r="AD1341" s="65"/>
      <c r="AE1341" s="65"/>
      <c r="AG1341" s="93"/>
      <c r="AN1341" s="65"/>
      <c r="AO1341" s="65"/>
      <c r="AP1341" s="65"/>
      <c r="AQ1341" s="65"/>
      <c r="AR1341" s="65"/>
      <c r="AS1341" s="65"/>
      <c r="AT1341" s="65"/>
      <c r="AU1341" s="65"/>
    </row>
    <row r="1342" spans="3:64">
      <c r="C1342" s="8"/>
      <c r="D1342" s="8"/>
      <c r="AA1342" s="65"/>
      <c r="AB1342" s="65"/>
      <c r="AC1342" s="65"/>
      <c r="AD1342" s="65"/>
      <c r="AE1342" s="65"/>
      <c r="AG1342" s="93"/>
      <c r="AN1342" s="65"/>
      <c r="AO1342" s="65"/>
      <c r="AP1342" s="65"/>
      <c r="AQ1342" s="65"/>
      <c r="AR1342" s="65"/>
      <c r="AS1342" s="65"/>
      <c r="AT1342" s="65"/>
      <c r="AU1342" s="65"/>
    </row>
    <row r="1343" spans="3:64">
      <c r="C1343" s="8"/>
      <c r="D1343" s="8"/>
      <c r="AA1343" s="65"/>
      <c r="AB1343" s="65"/>
      <c r="AC1343" s="65"/>
      <c r="AD1343" s="65"/>
      <c r="AE1343" s="65"/>
      <c r="AG1343" s="93"/>
      <c r="AN1343" s="65"/>
      <c r="AO1343" s="65"/>
      <c r="AP1343" s="65"/>
      <c r="AQ1343" s="65"/>
      <c r="AR1343" s="65"/>
      <c r="AS1343" s="65"/>
      <c r="AT1343" s="65"/>
      <c r="AU1343" s="65"/>
    </row>
    <row r="1344" spans="3:64">
      <c r="C1344" s="8"/>
      <c r="D1344" s="8"/>
      <c r="AA1344" s="65"/>
      <c r="AB1344" s="65"/>
      <c r="AC1344" s="65"/>
      <c r="AD1344" s="65"/>
      <c r="AE1344" s="65"/>
      <c r="AG1344" s="93"/>
      <c r="AN1344" s="65"/>
      <c r="AO1344" s="65"/>
      <c r="AP1344" s="65"/>
      <c r="AQ1344" s="65"/>
      <c r="AR1344" s="65"/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5"/>
      <c r="BD1344" s="65"/>
      <c r="BE1344" s="65"/>
      <c r="BF1344" s="65"/>
      <c r="BG1344" s="65"/>
      <c r="BH1344" s="65"/>
      <c r="BI1344" s="65"/>
      <c r="BJ1344" s="65"/>
      <c r="BK1344" s="65"/>
      <c r="BL1344" s="65"/>
    </row>
    <row r="1345" spans="3:64">
      <c r="C1345" s="8"/>
      <c r="D1345" s="8"/>
      <c r="AA1345" s="65"/>
      <c r="AB1345" s="65"/>
      <c r="AC1345" s="65"/>
      <c r="AD1345" s="65"/>
      <c r="AE1345" s="65"/>
      <c r="AG1345" s="93"/>
      <c r="AN1345" s="65"/>
      <c r="AO1345" s="65"/>
      <c r="AP1345" s="65"/>
      <c r="AQ1345" s="65"/>
      <c r="AR1345" s="65"/>
      <c r="AS1345" s="65"/>
      <c r="AT1345" s="65"/>
      <c r="AU1345" s="65"/>
      <c r="AV1345" s="65"/>
      <c r="AX1345" s="65"/>
    </row>
    <row r="1346" spans="3:64">
      <c r="C1346" s="8"/>
      <c r="D1346" s="8"/>
      <c r="AA1346" s="65"/>
      <c r="AB1346" s="65"/>
      <c r="AC1346" s="65"/>
      <c r="AD1346" s="65"/>
      <c r="AE1346" s="65"/>
      <c r="AG1346" s="93"/>
      <c r="AN1346" s="65"/>
      <c r="AO1346" s="65"/>
      <c r="AP1346" s="65"/>
      <c r="AQ1346" s="65"/>
      <c r="AR1346" s="65"/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5"/>
      <c r="BD1346" s="65"/>
      <c r="BE1346" s="65"/>
      <c r="BF1346" s="65"/>
      <c r="BG1346" s="65"/>
      <c r="BH1346" s="65"/>
      <c r="BI1346" s="65"/>
      <c r="BJ1346" s="65"/>
      <c r="BK1346" s="65"/>
      <c r="BL1346" s="65"/>
    </row>
    <row r="1347" spans="3:64">
      <c r="C1347" s="8"/>
      <c r="D1347" s="8"/>
      <c r="AA1347" s="65"/>
      <c r="AB1347" s="65"/>
      <c r="AC1347" s="65"/>
      <c r="AD1347" s="65"/>
      <c r="AE1347" s="65"/>
      <c r="AG1347" s="93"/>
      <c r="AN1347" s="65"/>
      <c r="AO1347" s="65"/>
      <c r="AP1347" s="65"/>
      <c r="AQ1347" s="65"/>
      <c r="AR1347" s="65"/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5"/>
      <c r="BF1347" s="65"/>
      <c r="BG1347" s="65"/>
      <c r="BH1347" s="65"/>
      <c r="BI1347" s="65"/>
      <c r="BJ1347" s="65"/>
      <c r="BK1347" s="65"/>
      <c r="BL1347" s="65"/>
    </row>
    <row r="1348" spans="3:64">
      <c r="C1348" s="8"/>
      <c r="D1348" s="8"/>
      <c r="AA1348" s="65"/>
      <c r="AB1348" s="65"/>
      <c r="AC1348" s="65"/>
      <c r="AD1348" s="65"/>
      <c r="AE1348" s="65"/>
      <c r="AG1348" s="93"/>
      <c r="AN1348" s="65"/>
      <c r="AO1348" s="65"/>
      <c r="AP1348" s="65"/>
      <c r="AQ1348" s="65"/>
      <c r="AR1348" s="65"/>
      <c r="AS1348" s="65"/>
      <c r="AT1348" s="65"/>
      <c r="AU1348" s="65"/>
    </row>
    <row r="1349" spans="3:64">
      <c r="C1349" s="8"/>
      <c r="D1349" s="8"/>
      <c r="AA1349" s="65"/>
      <c r="AB1349" s="65"/>
      <c r="AC1349" s="65"/>
      <c r="AD1349" s="65"/>
      <c r="AE1349" s="65"/>
      <c r="AG1349" s="93"/>
      <c r="AN1349" s="65"/>
      <c r="AO1349" s="65"/>
      <c r="AP1349" s="65"/>
      <c r="AQ1349" s="65"/>
      <c r="AR1349" s="65"/>
      <c r="AS1349" s="65"/>
      <c r="AT1349" s="65"/>
      <c r="AU1349" s="65"/>
    </row>
    <row r="1350" spans="3:64">
      <c r="C1350" s="8"/>
      <c r="D1350" s="8"/>
      <c r="AA1350" s="65"/>
      <c r="AB1350" s="65"/>
      <c r="AC1350" s="65"/>
      <c r="AD1350" s="65"/>
      <c r="AE1350" s="65"/>
      <c r="AG1350" s="93"/>
      <c r="AN1350" s="65"/>
      <c r="AO1350" s="65"/>
      <c r="AP1350" s="65"/>
      <c r="AQ1350" s="65"/>
      <c r="AR1350" s="65"/>
      <c r="AS1350" s="65"/>
      <c r="AT1350" s="65"/>
      <c r="AU1350" s="65"/>
    </row>
    <row r="1351" spans="3:64">
      <c r="C1351" s="8"/>
      <c r="D1351" s="8"/>
      <c r="AA1351" s="65"/>
      <c r="AB1351" s="65"/>
      <c r="AC1351" s="65"/>
      <c r="AD1351" s="65"/>
      <c r="AE1351" s="65"/>
      <c r="AG1351" s="93"/>
      <c r="AN1351" s="65"/>
      <c r="AO1351" s="65"/>
      <c r="AP1351" s="65"/>
      <c r="AQ1351" s="65"/>
      <c r="AR1351" s="65"/>
      <c r="AS1351" s="65"/>
      <c r="AT1351" s="65"/>
      <c r="AU1351" s="65"/>
    </row>
    <row r="1352" spans="3:64">
      <c r="C1352" s="8"/>
      <c r="D1352" s="8"/>
      <c r="AA1352" s="65"/>
      <c r="AB1352" s="65"/>
      <c r="AC1352" s="65"/>
      <c r="AD1352" s="65"/>
      <c r="AE1352" s="65"/>
      <c r="AG1352" s="93"/>
      <c r="AN1352" s="65"/>
      <c r="AO1352" s="65"/>
      <c r="AP1352" s="65"/>
      <c r="AQ1352" s="65"/>
      <c r="AR1352" s="65"/>
      <c r="AS1352" s="65"/>
      <c r="AT1352" s="65"/>
      <c r="AU1352" s="65"/>
    </row>
    <row r="1353" spans="3:64">
      <c r="C1353" s="8"/>
      <c r="D1353" s="8"/>
      <c r="AA1353" s="65"/>
      <c r="AB1353" s="65"/>
      <c r="AC1353" s="65"/>
      <c r="AD1353" s="65"/>
      <c r="AE1353" s="65"/>
      <c r="AG1353" s="93"/>
      <c r="AN1353" s="65"/>
      <c r="AO1353" s="65"/>
      <c r="AP1353" s="65"/>
      <c r="AQ1353" s="65"/>
      <c r="AR1353" s="65"/>
      <c r="AS1353" s="65"/>
      <c r="AT1353" s="65"/>
      <c r="AU1353" s="65"/>
    </row>
    <row r="1354" spans="3:64">
      <c r="C1354" s="8"/>
      <c r="D1354" s="8"/>
      <c r="AA1354" s="65"/>
      <c r="AB1354" s="65"/>
      <c r="AC1354" s="65"/>
      <c r="AD1354" s="65"/>
      <c r="AE1354" s="65"/>
      <c r="AG1354" s="93"/>
      <c r="AN1354" s="65"/>
      <c r="AO1354" s="65"/>
      <c r="AP1354" s="65"/>
      <c r="AQ1354" s="65"/>
      <c r="AR1354" s="65"/>
      <c r="AS1354" s="65"/>
      <c r="AT1354" s="65"/>
      <c r="AU1354" s="65"/>
    </row>
    <row r="1355" spans="3:64">
      <c r="C1355" s="8"/>
      <c r="D1355" s="8"/>
      <c r="AA1355" s="65"/>
      <c r="AB1355" s="65"/>
      <c r="AC1355" s="65"/>
      <c r="AD1355" s="65"/>
      <c r="AE1355" s="65"/>
      <c r="AG1355" s="93"/>
      <c r="AN1355" s="65"/>
      <c r="AO1355" s="65"/>
      <c r="AP1355" s="65"/>
      <c r="AQ1355" s="65"/>
      <c r="AR1355" s="65"/>
      <c r="AS1355" s="65"/>
      <c r="AT1355" s="65"/>
      <c r="AU1355" s="65"/>
    </row>
    <row r="1356" spans="3:64">
      <c r="C1356" s="8"/>
      <c r="D1356" s="8"/>
      <c r="AA1356" s="65"/>
      <c r="AB1356" s="65"/>
      <c r="AC1356" s="65"/>
      <c r="AD1356" s="65"/>
      <c r="AE1356" s="65"/>
      <c r="AG1356" s="93"/>
      <c r="AN1356" s="65"/>
      <c r="AO1356" s="65"/>
      <c r="AP1356" s="65"/>
      <c r="AQ1356" s="65"/>
      <c r="AR1356" s="65"/>
      <c r="AS1356" s="65"/>
      <c r="AT1356" s="65"/>
      <c r="AU1356" s="65"/>
    </row>
    <row r="1357" spans="3:64">
      <c r="C1357" s="8"/>
      <c r="D1357" s="8"/>
      <c r="AA1357" s="65"/>
      <c r="AB1357" s="65"/>
      <c r="AC1357" s="65"/>
      <c r="AD1357" s="65"/>
      <c r="AE1357" s="65"/>
      <c r="AG1357" s="93"/>
      <c r="AN1357" s="65"/>
      <c r="AO1357" s="65"/>
      <c r="AP1357" s="65"/>
      <c r="AQ1357" s="65"/>
      <c r="AR1357" s="65"/>
      <c r="AS1357" s="65"/>
      <c r="AT1357" s="65"/>
      <c r="AU1357" s="65"/>
    </row>
    <row r="1358" spans="3:64">
      <c r="C1358" s="8"/>
      <c r="D1358" s="8"/>
      <c r="AA1358" s="65"/>
      <c r="AB1358" s="65"/>
      <c r="AC1358" s="65"/>
      <c r="AD1358" s="65"/>
      <c r="AE1358" s="65"/>
      <c r="AG1358" s="93"/>
      <c r="AN1358" s="65"/>
      <c r="AO1358" s="65"/>
      <c r="AP1358" s="65"/>
      <c r="AQ1358" s="65"/>
      <c r="AR1358" s="65"/>
      <c r="AS1358" s="65"/>
      <c r="AT1358" s="65"/>
      <c r="AU1358" s="65"/>
    </row>
    <row r="1359" spans="3:64">
      <c r="C1359" s="8"/>
      <c r="D1359" s="8"/>
      <c r="AA1359" s="65"/>
      <c r="AB1359" s="65"/>
      <c r="AC1359" s="65"/>
      <c r="AD1359" s="65"/>
      <c r="AE1359" s="65"/>
      <c r="AG1359" s="93"/>
      <c r="AN1359" s="65"/>
      <c r="AO1359" s="65"/>
      <c r="AP1359" s="65"/>
      <c r="AQ1359" s="65"/>
      <c r="AR1359" s="65"/>
      <c r="AS1359" s="65"/>
      <c r="AT1359" s="65"/>
      <c r="AU1359" s="65"/>
    </row>
    <row r="1360" spans="3:64">
      <c r="C1360" s="8"/>
      <c r="D1360" s="8"/>
      <c r="AA1360" s="65"/>
      <c r="AB1360" s="65"/>
      <c r="AC1360" s="65"/>
      <c r="AD1360" s="65"/>
      <c r="AE1360" s="65"/>
      <c r="AG1360" s="93"/>
      <c r="AN1360" s="65"/>
      <c r="AO1360" s="65"/>
      <c r="AP1360" s="65"/>
      <c r="AQ1360" s="65"/>
      <c r="AR1360" s="65"/>
      <c r="AS1360" s="65"/>
      <c r="AT1360" s="65"/>
      <c r="AU1360" s="65"/>
    </row>
    <row r="1361" spans="3:64">
      <c r="C1361" s="8"/>
      <c r="D1361" s="8"/>
      <c r="AA1361" s="65"/>
      <c r="AB1361" s="65"/>
      <c r="AC1361" s="65"/>
      <c r="AD1361" s="65"/>
      <c r="AE1361" s="65"/>
      <c r="AG1361" s="93"/>
      <c r="AN1361" s="65"/>
      <c r="AO1361" s="65"/>
      <c r="AP1361" s="65"/>
      <c r="AQ1361" s="65"/>
      <c r="AR1361" s="65"/>
      <c r="AS1361" s="65"/>
      <c r="AT1361" s="65"/>
      <c r="AU1361" s="65"/>
    </row>
    <row r="1362" spans="3:64">
      <c r="C1362" s="8"/>
      <c r="D1362" s="8"/>
      <c r="AA1362" s="65"/>
      <c r="AB1362" s="65"/>
      <c r="AC1362" s="65"/>
      <c r="AD1362" s="65"/>
      <c r="AE1362" s="65"/>
      <c r="AG1362" s="93"/>
      <c r="AN1362" s="65"/>
      <c r="AO1362" s="65"/>
      <c r="AP1362" s="65"/>
      <c r="AQ1362" s="65"/>
      <c r="AR1362" s="65"/>
      <c r="AS1362" s="65"/>
      <c r="AT1362" s="65"/>
      <c r="AU1362" s="65"/>
    </row>
    <row r="1363" spans="3:64">
      <c r="C1363" s="8"/>
      <c r="D1363" s="8"/>
      <c r="AA1363" s="65"/>
      <c r="AB1363" s="65"/>
      <c r="AC1363" s="65"/>
      <c r="AD1363" s="65"/>
      <c r="AE1363" s="65"/>
      <c r="AG1363" s="93"/>
      <c r="AN1363" s="65"/>
      <c r="AO1363" s="65"/>
      <c r="AP1363" s="65"/>
      <c r="AQ1363" s="65"/>
      <c r="AR1363" s="65"/>
      <c r="AS1363" s="65"/>
      <c r="AT1363" s="65"/>
      <c r="AU1363" s="65"/>
    </row>
    <row r="1364" spans="3:64">
      <c r="C1364" s="8"/>
      <c r="D1364" s="8"/>
      <c r="AA1364" s="65"/>
      <c r="AB1364" s="65"/>
      <c r="AC1364" s="65"/>
      <c r="AD1364" s="65"/>
      <c r="AE1364" s="65"/>
      <c r="AG1364" s="93"/>
      <c r="AN1364" s="65"/>
      <c r="AO1364" s="65"/>
      <c r="AP1364" s="65"/>
      <c r="AQ1364" s="65"/>
      <c r="AR1364" s="65"/>
      <c r="AS1364" s="65"/>
      <c r="AT1364" s="65"/>
      <c r="AU1364" s="65"/>
    </row>
    <row r="1365" spans="3:64">
      <c r="C1365" s="8"/>
      <c r="D1365" s="8"/>
      <c r="AA1365" s="65"/>
      <c r="AB1365" s="65"/>
      <c r="AC1365" s="65"/>
      <c r="AD1365" s="65"/>
      <c r="AE1365" s="65"/>
      <c r="AG1365" s="93"/>
      <c r="AN1365" s="65"/>
      <c r="AO1365" s="65"/>
      <c r="AP1365" s="65"/>
      <c r="AQ1365" s="65"/>
      <c r="AR1365" s="65"/>
      <c r="AS1365" s="65"/>
      <c r="AT1365" s="65"/>
      <c r="AU1365" s="65"/>
      <c r="AV1365" s="65"/>
      <c r="AX1365" s="65"/>
      <c r="AY1365" s="65"/>
      <c r="AZ1365" s="65"/>
      <c r="BA1365" s="65"/>
      <c r="BB1365" s="65"/>
      <c r="BC1365" s="65"/>
      <c r="BD1365" s="65"/>
      <c r="BE1365" s="65"/>
      <c r="BF1365" s="65"/>
      <c r="BG1365" s="65"/>
      <c r="BH1365" s="65"/>
      <c r="BI1365" s="65"/>
      <c r="BJ1365" s="65"/>
      <c r="BK1365" s="65"/>
      <c r="BL1365" s="65"/>
    </row>
    <row r="1366" spans="3:64">
      <c r="C1366" s="8"/>
      <c r="D1366" s="8"/>
      <c r="AA1366" s="65"/>
      <c r="AB1366" s="65"/>
      <c r="AC1366" s="65"/>
      <c r="AD1366" s="65"/>
      <c r="AE1366" s="65"/>
      <c r="AG1366" s="93"/>
      <c r="AN1366" s="65"/>
      <c r="AO1366" s="65"/>
      <c r="AP1366" s="65"/>
      <c r="AQ1366" s="65"/>
      <c r="AR1366" s="65"/>
      <c r="AS1366" s="65"/>
      <c r="AT1366" s="65"/>
      <c r="AU1366" s="65"/>
    </row>
    <row r="1367" spans="3:64">
      <c r="C1367" s="8"/>
      <c r="D1367" s="8"/>
      <c r="AA1367" s="65"/>
      <c r="AB1367" s="65"/>
      <c r="AC1367" s="65"/>
      <c r="AD1367" s="65"/>
      <c r="AE1367" s="65"/>
      <c r="AG1367" s="93"/>
      <c r="AN1367" s="65"/>
      <c r="AO1367" s="65"/>
      <c r="AP1367" s="65"/>
      <c r="AQ1367" s="65"/>
      <c r="AR1367" s="65"/>
      <c r="AS1367" s="65"/>
      <c r="AT1367" s="65"/>
      <c r="AU1367" s="65"/>
    </row>
    <row r="1368" spans="3:64">
      <c r="C1368" s="8"/>
      <c r="D1368" s="8"/>
      <c r="AA1368" s="65"/>
      <c r="AB1368" s="65"/>
      <c r="AC1368" s="65"/>
      <c r="AD1368" s="65"/>
      <c r="AE1368" s="65"/>
      <c r="AG1368" s="93"/>
      <c r="AN1368" s="65"/>
      <c r="AO1368" s="65"/>
      <c r="AP1368" s="65"/>
      <c r="AQ1368" s="65"/>
      <c r="AR1368" s="65"/>
      <c r="AS1368" s="65"/>
      <c r="AT1368" s="65"/>
      <c r="AU1368" s="65"/>
    </row>
    <row r="1369" spans="3:64">
      <c r="C1369" s="8"/>
      <c r="D1369" s="8"/>
      <c r="AA1369" s="65"/>
      <c r="AB1369" s="65"/>
      <c r="AC1369" s="65"/>
      <c r="AD1369" s="65"/>
      <c r="AE1369" s="65"/>
      <c r="AG1369" s="93"/>
      <c r="AN1369" s="65"/>
      <c r="AO1369" s="65"/>
      <c r="AP1369" s="65"/>
      <c r="AQ1369" s="65"/>
      <c r="AR1369" s="65"/>
      <c r="AS1369" s="65"/>
      <c r="AT1369" s="65"/>
      <c r="AU1369" s="65"/>
      <c r="AV1369" s="65"/>
      <c r="AX1369" s="65"/>
    </row>
    <row r="1370" spans="3:64">
      <c r="C1370" s="8"/>
      <c r="D1370" s="8"/>
      <c r="AA1370" s="65"/>
      <c r="AB1370" s="65"/>
      <c r="AC1370" s="65"/>
      <c r="AD1370" s="65"/>
      <c r="AE1370" s="65"/>
      <c r="AG1370" s="93"/>
      <c r="AN1370" s="65"/>
      <c r="AO1370" s="65"/>
      <c r="AP1370" s="65"/>
      <c r="AQ1370" s="65"/>
      <c r="AR1370" s="65"/>
      <c r="AS1370" s="65"/>
      <c r="AT1370" s="65"/>
      <c r="AU1370" s="65"/>
    </row>
    <row r="1371" spans="3:64">
      <c r="C1371" s="8"/>
      <c r="D1371" s="8"/>
      <c r="AA1371" s="65"/>
      <c r="AB1371" s="65"/>
      <c r="AC1371" s="65"/>
      <c r="AD1371" s="65"/>
      <c r="AE1371" s="65"/>
      <c r="AG1371" s="93"/>
      <c r="AN1371" s="65"/>
      <c r="AO1371" s="65"/>
      <c r="AP1371" s="65"/>
      <c r="AQ1371" s="65"/>
      <c r="AR1371" s="65"/>
      <c r="AS1371" s="65"/>
      <c r="AT1371" s="65"/>
      <c r="AU1371" s="65"/>
      <c r="AV1371" s="65"/>
      <c r="AX1371" s="65"/>
      <c r="AY1371" s="65"/>
      <c r="AZ1371" s="65"/>
      <c r="BA1371" s="65"/>
      <c r="BB1371" s="65"/>
      <c r="BC1371" s="65"/>
      <c r="BD1371" s="65"/>
      <c r="BE1371" s="65"/>
      <c r="BF1371" s="65"/>
      <c r="BG1371" s="65"/>
      <c r="BH1371" s="65"/>
      <c r="BI1371" s="65"/>
      <c r="BJ1371" s="65"/>
      <c r="BK1371" s="65"/>
      <c r="BL1371" s="65"/>
    </row>
    <row r="1372" spans="3:64">
      <c r="C1372" s="8"/>
      <c r="D1372" s="8"/>
      <c r="AA1372" s="65"/>
      <c r="AB1372" s="65"/>
      <c r="AC1372" s="65"/>
      <c r="AD1372" s="65"/>
      <c r="AE1372" s="65"/>
      <c r="AG1372" s="93"/>
      <c r="AN1372" s="65"/>
      <c r="AO1372" s="65"/>
      <c r="AP1372" s="65"/>
      <c r="AQ1372" s="65"/>
      <c r="AR1372" s="65"/>
      <c r="AS1372" s="65"/>
      <c r="AT1372" s="65"/>
      <c r="AU1372" s="65"/>
    </row>
    <row r="1373" spans="3:64">
      <c r="C1373" s="8"/>
      <c r="D1373" s="8"/>
      <c r="AA1373" s="65"/>
      <c r="AB1373" s="65"/>
      <c r="AC1373" s="65"/>
      <c r="AD1373" s="65"/>
      <c r="AE1373" s="65"/>
      <c r="AG1373" s="93"/>
      <c r="AN1373" s="65"/>
      <c r="AO1373" s="65"/>
      <c r="AP1373" s="65"/>
      <c r="AQ1373" s="65"/>
      <c r="AR1373" s="65"/>
      <c r="AS1373" s="65"/>
      <c r="AT1373" s="65"/>
      <c r="AU1373" s="65"/>
    </row>
    <row r="1374" spans="3:64">
      <c r="C1374" s="8"/>
      <c r="D1374" s="8"/>
      <c r="AA1374" s="65"/>
      <c r="AB1374" s="65"/>
      <c r="AC1374" s="65"/>
      <c r="AD1374" s="65"/>
      <c r="AE1374" s="65"/>
      <c r="AG1374" s="93"/>
      <c r="AN1374" s="65"/>
      <c r="AO1374" s="65"/>
      <c r="AP1374" s="65"/>
      <c r="AQ1374" s="65"/>
      <c r="AR1374" s="65"/>
      <c r="AS1374" s="65"/>
      <c r="AT1374" s="65"/>
      <c r="AU1374" s="65"/>
      <c r="AV1374" s="65"/>
    </row>
    <row r="1375" spans="3:64">
      <c r="C1375" s="8"/>
      <c r="D1375" s="8"/>
      <c r="AA1375" s="65"/>
      <c r="AB1375" s="65"/>
      <c r="AC1375" s="65"/>
      <c r="AD1375" s="65"/>
      <c r="AE1375" s="65"/>
      <c r="AG1375" s="93"/>
      <c r="AN1375" s="65"/>
      <c r="AO1375" s="65"/>
      <c r="AP1375" s="65"/>
      <c r="AQ1375" s="65"/>
      <c r="AR1375" s="65"/>
      <c r="AS1375" s="65"/>
      <c r="AT1375" s="65"/>
      <c r="AU1375" s="65"/>
      <c r="AV1375" s="65"/>
    </row>
    <row r="1376" spans="3:64">
      <c r="C1376" s="8"/>
      <c r="D1376" s="8"/>
      <c r="AA1376" s="65"/>
      <c r="AB1376" s="65"/>
      <c r="AC1376" s="65"/>
      <c r="AD1376" s="65"/>
      <c r="AE1376" s="65"/>
      <c r="AG1376" s="93"/>
      <c r="AN1376" s="65"/>
      <c r="AO1376" s="65"/>
      <c r="AP1376" s="65"/>
      <c r="AQ1376" s="65"/>
      <c r="AR1376" s="65"/>
      <c r="AS1376" s="65"/>
      <c r="AT1376" s="65"/>
      <c r="AU1376" s="65"/>
      <c r="AV1376" s="65"/>
      <c r="AW1376" s="65"/>
      <c r="AX1376" s="65"/>
      <c r="AY1376" s="65"/>
      <c r="AZ1376" s="65"/>
      <c r="BA1376" s="65"/>
      <c r="BB1376" s="65"/>
      <c r="BC1376" s="65"/>
      <c r="BD1376" s="65"/>
      <c r="BE1376" s="65"/>
      <c r="BF1376" s="65"/>
      <c r="BG1376" s="65"/>
      <c r="BH1376" s="65"/>
      <c r="BI1376" s="65"/>
      <c r="BJ1376" s="65"/>
      <c r="BK1376" s="65"/>
      <c r="BL1376" s="65"/>
    </row>
    <row r="1377" spans="3:64">
      <c r="C1377" s="8"/>
      <c r="D1377" s="8"/>
      <c r="AA1377" s="65"/>
      <c r="AB1377" s="65"/>
      <c r="AC1377" s="65"/>
      <c r="AD1377" s="65"/>
      <c r="AE1377" s="65"/>
      <c r="AG1377" s="93"/>
      <c r="AN1377" s="65"/>
      <c r="AO1377" s="65"/>
      <c r="AP1377" s="65"/>
      <c r="AQ1377" s="65"/>
      <c r="AR1377" s="65"/>
      <c r="AS1377" s="65"/>
      <c r="AT1377" s="65"/>
      <c r="AU1377" s="65"/>
    </row>
    <row r="1378" spans="3:64">
      <c r="C1378" s="8"/>
      <c r="D1378" s="8"/>
      <c r="AA1378" s="65"/>
      <c r="AB1378" s="65"/>
      <c r="AC1378" s="65"/>
      <c r="AD1378" s="65"/>
      <c r="AE1378" s="65"/>
      <c r="AG1378" s="93"/>
      <c r="AN1378" s="65"/>
      <c r="AO1378" s="65"/>
      <c r="AP1378" s="65"/>
      <c r="AQ1378" s="65"/>
      <c r="AR1378" s="65"/>
      <c r="AS1378" s="65"/>
      <c r="AT1378" s="65"/>
      <c r="AU1378" s="65"/>
    </row>
    <row r="1379" spans="3:64">
      <c r="C1379" s="8"/>
      <c r="D1379" s="8"/>
      <c r="AA1379" s="65"/>
      <c r="AB1379" s="65"/>
      <c r="AC1379" s="65"/>
      <c r="AD1379" s="65"/>
      <c r="AE1379" s="65"/>
      <c r="AG1379" s="93"/>
      <c r="AN1379" s="65"/>
      <c r="AO1379" s="65"/>
      <c r="AP1379" s="65"/>
      <c r="AQ1379" s="65"/>
      <c r="AR1379" s="65"/>
      <c r="AS1379" s="65"/>
      <c r="AT1379" s="65"/>
      <c r="AU1379" s="65"/>
      <c r="AV1379" s="65"/>
      <c r="AX1379" s="65"/>
      <c r="AY1379" s="65"/>
      <c r="AZ1379" s="65"/>
      <c r="BA1379" s="65"/>
      <c r="BB1379" s="65"/>
      <c r="BC1379" s="65"/>
      <c r="BD1379" s="65"/>
      <c r="BE1379" s="65"/>
      <c r="BF1379" s="65"/>
      <c r="BG1379" s="65"/>
      <c r="BH1379" s="65"/>
      <c r="BI1379" s="65"/>
      <c r="BJ1379" s="65"/>
      <c r="BK1379" s="65"/>
      <c r="BL1379" s="65"/>
    </row>
    <row r="1380" spans="3:64">
      <c r="C1380" s="8"/>
      <c r="D1380" s="8"/>
      <c r="AA1380" s="65"/>
      <c r="AB1380" s="65"/>
      <c r="AC1380" s="65"/>
      <c r="AD1380" s="65"/>
      <c r="AE1380" s="65"/>
      <c r="AG1380" s="93"/>
      <c r="AN1380" s="65"/>
      <c r="AO1380" s="65"/>
      <c r="AP1380" s="65"/>
      <c r="AQ1380" s="65"/>
      <c r="AR1380" s="65"/>
      <c r="AS1380" s="65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5"/>
      <c r="BF1380" s="65"/>
      <c r="BG1380" s="65"/>
      <c r="BH1380" s="65"/>
      <c r="BI1380" s="65"/>
      <c r="BJ1380" s="65"/>
      <c r="BK1380" s="65"/>
      <c r="BL1380" s="65"/>
    </row>
    <row r="1381" spans="3:64">
      <c r="C1381" s="8"/>
      <c r="D1381" s="8"/>
      <c r="AA1381" s="65"/>
      <c r="AB1381" s="65"/>
      <c r="AC1381" s="65"/>
      <c r="AD1381" s="65"/>
      <c r="AE1381" s="65"/>
      <c r="AG1381" s="93"/>
      <c r="AN1381" s="65"/>
      <c r="AO1381" s="65"/>
      <c r="AP1381" s="65"/>
      <c r="AQ1381" s="65"/>
      <c r="AR1381" s="65"/>
      <c r="AS1381" s="65"/>
      <c r="AT1381" s="65"/>
      <c r="AU1381" s="65"/>
    </row>
    <row r="1382" spans="3:64">
      <c r="C1382" s="8"/>
      <c r="D1382" s="8"/>
      <c r="AA1382" s="65"/>
      <c r="AB1382" s="65"/>
      <c r="AC1382" s="65"/>
      <c r="AD1382" s="65"/>
      <c r="AE1382" s="65"/>
      <c r="AG1382" s="93"/>
      <c r="AN1382" s="65"/>
      <c r="AO1382" s="65"/>
      <c r="AP1382" s="65"/>
      <c r="AQ1382" s="65"/>
      <c r="AR1382" s="65"/>
      <c r="AS1382" s="65"/>
      <c r="AT1382" s="65"/>
      <c r="AU1382" s="65"/>
    </row>
    <row r="1383" spans="3:64">
      <c r="C1383" s="8"/>
      <c r="D1383" s="8"/>
      <c r="AA1383" s="65"/>
      <c r="AB1383" s="65"/>
      <c r="AC1383" s="65"/>
      <c r="AD1383" s="65"/>
      <c r="AE1383" s="65"/>
      <c r="AG1383" s="93"/>
      <c r="AN1383" s="65"/>
      <c r="AO1383" s="65"/>
      <c r="AP1383" s="65"/>
      <c r="AQ1383" s="65"/>
      <c r="AR1383" s="65"/>
      <c r="AS1383" s="65"/>
      <c r="AT1383" s="65"/>
      <c r="AU1383" s="65"/>
    </row>
    <row r="1384" spans="3:64">
      <c r="C1384" s="8"/>
      <c r="D1384" s="8"/>
      <c r="AA1384" s="65"/>
      <c r="AB1384" s="65"/>
      <c r="AC1384" s="65"/>
      <c r="AD1384" s="65"/>
      <c r="AE1384" s="65"/>
      <c r="AG1384" s="93"/>
      <c r="AN1384" s="65"/>
      <c r="AO1384" s="65"/>
      <c r="AP1384" s="65"/>
      <c r="AQ1384" s="65"/>
      <c r="AR1384" s="65"/>
      <c r="AS1384" s="65"/>
      <c r="AT1384" s="65"/>
      <c r="AU1384" s="65"/>
    </row>
    <row r="1385" spans="3:64">
      <c r="C1385" s="8"/>
      <c r="D1385" s="8"/>
      <c r="AA1385" s="65"/>
      <c r="AB1385" s="65"/>
      <c r="AC1385" s="65"/>
      <c r="AD1385" s="65"/>
      <c r="AE1385" s="65"/>
      <c r="AG1385" s="93"/>
      <c r="AN1385" s="65"/>
      <c r="AO1385" s="65"/>
      <c r="AP1385" s="65"/>
      <c r="AQ1385" s="65"/>
      <c r="AR1385" s="65"/>
      <c r="AS1385" s="65"/>
      <c r="AT1385" s="65"/>
      <c r="AU1385" s="65"/>
      <c r="AV1385" s="65"/>
      <c r="AX1385" s="65"/>
      <c r="AY1385" s="65"/>
      <c r="AZ1385" s="65"/>
      <c r="BA1385" s="65"/>
      <c r="BB1385" s="65"/>
      <c r="BC1385" s="65"/>
      <c r="BD1385" s="65"/>
      <c r="BE1385" s="65"/>
      <c r="BF1385" s="65"/>
      <c r="BG1385" s="65"/>
      <c r="BH1385" s="65"/>
      <c r="BI1385" s="65"/>
      <c r="BJ1385" s="65"/>
      <c r="BK1385" s="65"/>
      <c r="BL1385" s="65"/>
    </row>
    <row r="1386" spans="3:64">
      <c r="C1386" s="8"/>
      <c r="D1386" s="8"/>
      <c r="AA1386" s="65"/>
      <c r="AB1386" s="65"/>
      <c r="AC1386" s="65"/>
      <c r="AD1386" s="65"/>
      <c r="AE1386" s="65"/>
      <c r="AG1386" s="93"/>
      <c r="AN1386" s="65"/>
      <c r="AO1386" s="65"/>
      <c r="AP1386" s="65"/>
      <c r="AQ1386" s="65"/>
      <c r="AR1386" s="65"/>
      <c r="AS1386" s="65"/>
      <c r="AT1386" s="65"/>
      <c r="AU1386" s="65"/>
      <c r="AV1386" s="65"/>
      <c r="AX1386" s="65"/>
      <c r="AY1386" s="65"/>
      <c r="AZ1386" s="65"/>
      <c r="BA1386" s="65"/>
      <c r="BB1386" s="65"/>
      <c r="BC1386" s="65"/>
      <c r="BD1386" s="65"/>
      <c r="BE1386" s="65"/>
      <c r="BF1386" s="65"/>
      <c r="BG1386" s="65"/>
      <c r="BH1386" s="65"/>
      <c r="BI1386" s="65"/>
      <c r="BJ1386" s="65"/>
      <c r="BK1386" s="65"/>
      <c r="BL1386" s="65"/>
    </row>
    <row r="1387" spans="3:64">
      <c r="C1387" s="8"/>
      <c r="D1387" s="8"/>
      <c r="AA1387" s="65"/>
      <c r="AB1387" s="65"/>
      <c r="AC1387" s="65"/>
      <c r="AD1387" s="65"/>
      <c r="AE1387" s="65"/>
      <c r="AG1387" s="93"/>
      <c r="AN1387" s="65"/>
      <c r="AO1387" s="65"/>
      <c r="AP1387" s="65"/>
      <c r="AQ1387" s="65"/>
      <c r="AR1387" s="65"/>
      <c r="AS1387" s="65"/>
      <c r="AT1387" s="65"/>
      <c r="AU1387" s="65"/>
    </row>
    <row r="1388" spans="3:64">
      <c r="C1388" s="8"/>
      <c r="D1388" s="8"/>
      <c r="AA1388" s="65"/>
      <c r="AB1388" s="65"/>
      <c r="AC1388" s="65"/>
      <c r="AD1388" s="65"/>
      <c r="AE1388" s="65"/>
      <c r="AG1388" s="93"/>
      <c r="AN1388" s="65"/>
      <c r="AO1388" s="65"/>
      <c r="AP1388" s="65"/>
      <c r="AQ1388" s="65"/>
      <c r="AR1388" s="65"/>
      <c r="AS1388" s="65"/>
      <c r="AT1388" s="65"/>
      <c r="AU1388" s="65"/>
    </row>
    <row r="1389" spans="3:64">
      <c r="C1389" s="8"/>
      <c r="D1389" s="8"/>
      <c r="AA1389" s="65"/>
      <c r="AB1389" s="65"/>
      <c r="AC1389" s="65"/>
      <c r="AD1389" s="65"/>
      <c r="AE1389" s="65"/>
      <c r="AG1389" s="93"/>
      <c r="AN1389" s="65"/>
      <c r="AO1389" s="65"/>
      <c r="AP1389" s="65"/>
      <c r="AQ1389" s="65"/>
      <c r="AR1389" s="65"/>
      <c r="AS1389" s="65"/>
      <c r="AT1389" s="65"/>
      <c r="AU1389" s="65"/>
    </row>
    <row r="1390" spans="3:64">
      <c r="C1390" s="8"/>
      <c r="D1390" s="8"/>
      <c r="AA1390" s="65"/>
      <c r="AB1390" s="65"/>
      <c r="AC1390" s="65"/>
      <c r="AD1390" s="65"/>
      <c r="AE1390" s="65"/>
      <c r="AG1390" s="93"/>
      <c r="AN1390" s="65"/>
      <c r="AO1390" s="65"/>
      <c r="AP1390" s="65"/>
      <c r="AQ1390" s="65"/>
      <c r="AR1390" s="65"/>
      <c r="AS1390" s="65"/>
      <c r="AT1390" s="65"/>
      <c r="AU1390" s="65"/>
    </row>
    <row r="1391" spans="3:64">
      <c r="C1391" s="8"/>
      <c r="D1391" s="8"/>
      <c r="AA1391" s="65"/>
      <c r="AB1391" s="65"/>
      <c r="AC1391" s="65"/>
      <c r="AD1391" s="65"/>
      <c r="AE1391" s="65"/>
      <c r="AG1391" s="93"/>
      <c r="AN1391" s="65"/>
      <c r="AO1391" s="65"/>
      <c r="AP1391" s="65"/>
      <c r="AQ1391" s="65"/>
      <c r="AR1391" s="65"/>
      <c r="AS1391" s="65"/>
      <c r="AT1391" s="65"/>
      <c r="AU1391" s="65"/>
    </row>
    <row r="1392" spans="3:64">
      <c r="C1392" s="8"/>
      <c r="D1392" s="8"/>
      <c r="AA1392" s="65"/>
      <c r="AB1392" s="65"/>
      <c r="AC1392" s="65"/>
      <c r="AD1392" s="65"/>
      <c r="AE1392" s="65"/>
      <c r="AG1392" s="93"/>
      <c r="AN1392" s="65"/>
      <c r="AO1392" s="65"/>
      <c r="AP1392" s="65"/>
      <c r="AQ1392" s="65"/>
      <c r="AR1392" s="65"/>
      <c r="AS1392" s="65"/>
      <c r="AT1392" s="65"/>
      <c r="AU1392" s="65"/>
    </row>
    <row r="1393" spans="3:64">
      <c r="C1393" s="8"/>
      <c r="D1393" s="8"/>
      <c r="AA1393" s="65"/>
      <c r="AB1393" s="65"/>
      <c r="AC1393" s="65"/>
      <c r="AD1393" s="65"/>
      <c r="AE1393" s="65"/>
      <c r="AG1393" s="93"/>
      <c r="AN1393" s="65"/>
      <c r="AO1393" s="65"/>
      <c r="AP1393" s="65"/>
      <c r="AQ1393" s="65"/>
      <c r="AR1393" s="65"/>
      <c r="AS1393" s="65"/>
      <c r="AT1393" s="65"/>
      <c r="AU1393" s="65"/>
    </row>
    <row r="1394" spans="3:64">
      <c r="C1394" s="8"/>
      <c r="D1394" s="8"/>
      <c r="AA1394" s="65"/>
      <c r="AB1394" s="65"/>
      <c r="AC1394" s="65"/>
      <c r="AD1394" s="65"/>
      <c r="AE1394" s="65"/>
      <c r="AG1394" s="93"/>
      <c r="AN1394" s="65"/>
      <c r="AO1394" s="65"/>
      <c r="AP1394" s="65"/>
      <c r="AQ1394" s="65"/>
      <c r="AR1394" s="65"/>
      <c r="AS1394" s="65"/>
      <c r="AT1394" s="65"/>
      <c r="AU1394" s="65"/>
      <c r="AV1394" s="65"/>
      <c r="AX1394" s="65"/>
      <c r="AY1394" s="65"/>
      <c r="AZ1394" s="65"/>
      <c r="BA1394" s="65"/>
      <c r="BB1394" s="65"/>
      <c r="BC1394" s="65"/>
      <c r="BD1394" s="65"/>
      <c r="BE1394" s="65"/>
      <c r="BF1394" s="65"/>
      <c r="BG1394" s="65"/>
      <c r="BH1394" s="65"/>
      <c r="BI1394" s="65"/>
      <c r="BJ1394" s="65"/>
      <c r="BK1394" s="65"/>
      <c r="BL1394" s="65"/>
    </row>
    <row r="1395" spans="3:64">
      <c r="C1395" s="8"/>
      <c r="D1395" s="8"/>
      <c r="AA1395" s="65"/>
      <c r="AB1395" s="65"/>
      <c r="AC1395" s="65"/>
      <c r="AD1395" s="65"/>
      <c r="AE1395" s="65"/>
      <c r="AG1395" s="93"/>
      <c r="AN1395" s="65"/>
      <c r="AO1395" s="65"/>
      <c r="AP1395" s="65"/>
      <c r="AQ1395" s="65"/>
      <c r="AR1395" s="65"/>
      <c r="AS1395" s="65"/>
      <c r="AT1395" s="65"/>
      <c r="AU1395" s="65"/>
    </row>
    <row r="1396" spans="3:64">
      <c r="C1396" s="8"/>
      <c r="D1396" s="8"/>
      <c r="AA1396" s="65"/>
      <c r="AB1396" s="65"/>
      <c r="AC1396" s="65"/>
      <c r="AD1396" s="65"/>
      <c r="AE1396" s="65"/>
      <c r="AG1396" s="93"/>
      <c r="AN1396" s="65"/>
      <c r="AO1396" s="65"/>
      <c r="AP1396" s="65"/>
      <c r="AQ1396" s="65"/>
      <c r="AR1396" s="65"/>
      <c r="AS1396" s="65"/>
      <c r="AT1396" s="65"/>
      <c r="AU1396" s="65"/>
    </row>
    <row r="1397" spans="3:64">
      <c r="C1397" s="8"/>
      <c r="D1397" s="8"/>
      <c r="AA1397" s="65"/>
      <c r="AB1397" s="65"/>
      <c r="AC1397" s="65"/>
      <c r="AD1397" s="65"/>
      <c r="AE1397" s="65"/>
      <c r="AG1397" s="93"/>
      <c r="AN1397" s="65"/>
      <c r="AO1397" s="65"/>
      <c r="AP1397" s="65"/>
      <c r="AQ1397" s="65"/>
      <c r="AR1397" s="65"/>
      <c r="AS1397" s="65"/>
      <c r="AT1397" s="65"/>
      <c r="AU1397" s="65"/>
    </row>
    <row r="1398" spans="3:64">
      <c r="C1398" s="8"/>
      <c r="D1398" s="8"/>
      <c r="AA1398" s="65"/>
      <c r="AB1398" s="65"/>
      <c r="AC1398" s="65"/>
      <c r="AD1398" s="65"/>
      <c r="AE1398" s="65"/>
      <c r="AG1398" s="93"/>
      <c r="AN1398" s="65"/>
      <c r="AO1398" s="65"/>
      <c r="AP1398" s="65"/>
      <c r="AQ1398" s="65"/>
      <c r="AR1398" s="65"/>
      <c r="AS1398" s="65"/>
      <c r="AT1398" s="65"/>
      <c r="AU1398" s="65"/>
    </row>
    <row r="1399" spans="3:64">
      <c r="C1399" s="8"/>
      <c r="D1399" s="8"/>
      <c r="AA1399" s="65"/>
      <c r="AB1399" s="65"/>
      <c r="AC1399" s="65"/>
      <c r="AD1399" s="65"/>
      <c r="AE1399" s="65"/>
      <c r="AG1399" s="93"/>
      <c r="AN1399" s="65"/>
      <c r="AO1399" s="65"/>
      <c r="AP1399" s="65"/>
      <c r="AQ1399" s="65"/>
      <c r="AR1399" s="65"/>
      <c r="AS1399" s="65"/>
      <c r="AT1399" s="65"/>
      <c r="AU1399" s="65"/>
    </row>
    <row r="1400" spans="3:64">
      <c r="C1400" s="8"/>
      <c r="D1400" s="8"/>
      <c r="AA1400" s="65"/>
      <c r="AB1400" s="65"/>
      <c r="AC1400" s="65"/>
      <c r="AD1400" s="65"/>
      <c r="AE1400" s="65"/>
      <c r="AG1400" s="93"/>
      <c r="AN1400" s="65"/>
      <c r="AO1400" s="65"/>
      <c r="AP1400" s="65"/>
      <c r="AQ1400" s="65"/>
      <c r="AR1400" s="65"/>
      <c r="AS1400" s="65"/>
      <c r="AT1400" s="65"/>
      <c r="AU1400" s="65"/>
      <c r="AV1400" s="65"/>
      <c r="AW1400" s="65"/>
      <c r="AX1400" s="65"/>
      <c r="AY1400" s="65"/>
      <c r="AZ1400" s="65"/>
      <c r="BA1400" s="65"/>
      <c r="BB1400" s="65"/>
      <c r="BC1400" s="65"/>
      <c r="BD1400" s="65"/>
      <c r="BE1400" s="65"/>
      <c r="BF1400" s="65"/>
      <c r="BG1400" s="65"/>
      <c r="BH1400" s="65"/>
      <c r="BI1400" s="65"/>
      <c r="BJ1400" s="65"/>
      <c r="BK1400" s="65"/>
      <c r="BL1400" s="65"/>
    </row>
    <row r="1401" spans="3:64">
      <c r="C1401" s="8"/>
      <c r="D1401" s="8"/>
      <c r="AA1401" s="65"/>
      <c r="AB1401" s="65"/>
      <c r="AC1401" s="65"/>
      <c r="AD1401" s="65"/>
      <c r="AE1401" s="65"/>
      <c r="AG1401" s="93"/>
      <c r="AN1401" s="65"/>
      <c r="AO1401" s="65"/>
      <c r="AP1401" s="65"/>
      <c r="AQ1401" s="65"/>
      <c r="AR1401" s="65"/>
      <c r="AS1401" s="65"/>
      <c r="AT1401" s="65"/>
      <c r="AU1401" s="65"/>
    </row>
    <row r="1402" spans="3:64">
      <c r="C1402" s="8"/>
      <c r="D1402" s="8"/>
      <c r="AA1402" s="65"/>
      <c r="AB1402" s="65"/>
      <c r="AC1402" s="65"/>
      <c r="AD1402" s="65"/>
      <c r="AE1402" s="65"/>
      <c r="AG1402" s="93"/>
      <c r="AN1402" s="65"/>
      <c r="AO1402" s="65"/>
      <c r="AP1402" s="65"/>
      <c r="AQ1402" s="65"/>
      <c r="AR1402" s="65"/>
      <c r="AS1402" s="65"/>
      <c r="AT1402" s="65"/>
      <c r="AU1402" s="65"/>
    </row>
    <row r="1403" spans="3:64">
      <c r="C1403" s="8"/>
      <c r="D1403" s="8"/>
      <c r="AA1403" s="65"/>
      <c r="AB1403" s="65"/>
      <c r="AC1403" s="65"/>
      <c r="AD1403" s="65"/>
      <c r="AE1403" s="65"/>
      <c r="AG1403" s="93"/>
      <c r="AN1403" s="65"/>
      <c r="AO1403" s="65"/>
      <c r="AP1403" s="65"/>
      <c r="AQ1403" s="65"/>
      <c r="AR1403" s="65"/>
      <c r="AS1403" s="65"/>
      <c r="AT1403" s="65"/>
      <c r="AU1403" s="65"/>
    </row>
    <row r="1404" spans="3:64">
      <c r="C1404" s="8"/>
      <c r="D1404" s="8"/>
      <c r="AA1404" s="65"/>
      <c r="AB1404" s="65"/>
      <c r="AC1404" s="65"/>
      <c r="AD1404" s="65"/>
      <c r="AE1404" s="65"/>
      <c r="AG1404" s="93"/>
      <c r="AN1404" s="65"/>
      <c r="AO1404" s="65"/>
      <c r="AP1404" s="65"/>
      <c r="AQ1404" s="65"/>
      <c r="AR1404" s="65"/>
      <c r="AS1404" s="65"/>
      <c r="AT1404" s="65"/>
      <c r="AU1404" s="65"/>
    </row>
    <row r="1405" spans="3:64">
      <c r="C1405" s="8"/>
      <c r="D1405" s="8"/>
      <c r="AA1405" s="65"/>
      <c r="AB1405" s="65"/>
      <c r="AC1405" s="65"/>
      <c r="AD1405" s="65"/>
      <c r="AE1405" s="65"/>
      <c r="AG1405" s="93"/>
      <c r="AN1405" s="65"/>
      <c r="AO1405" s="65"/>
      <c r="AP1405" s="65"/>
      <c r="AQ1405" s="65"/>
      <c r="AR1405" s="65"/>
      <c r="AS1405" s="65"/>
      <c r="AT1405" s="65"/>
      <c r="AU1405" s="65"/>
    </row>
    <row r="1406" spans="3:64">
      <c r="C1406" s="8"/>
      <c r="D1406" s="8"/>
      <c r="AA1406" s="65"/>
      <c r="AB1406" s="65"/>
      <c r="AC1406" s="65"/>
      <c r="AD1406" s="65"/>
      <c r="AE1406" s="65"/>
      <c r="AG1406" s="93"/>
      <c r="AN1406" s="65"/>
      <c r="AO1406" s="65"/>
      <c r="AP1406" s="65"/>
      <c r="AQ1406" s="65"/>
      <c r="AR1406" s="65"/>
      <c r="AS1406" s="65"/>
      <c r="AT1406" s="65"/>
      <c r="AU1406" s="65"/>
    </row>
    <row r="1407" spans="3:64">
      <c r="C1407" s="8"/>
      <c r="D1407" s="8"/>
      <c r="AA1407" s="65"/>
      <c r="AB1407" s="65"/>
      <c r="AC1407" s="65"/>
      <c r="AD1407" s="65"/>
      <c r="AE1407" s="65"/>
      <c r="AG1407" s="93"/>
      <c r="AN1407" s="65"/>
      <c r="AO1407" s="65"/>
      <c r="AP1407" s="65"/>
      <c r="AQ1407" s="65"/>
      <c r="AR1407" s="65"/>
      <c r="AS1407" s="65"/>
      <c r="AT1407" s="65"/>
      <c r="AU1407" s="65"/>
    </row>
    <row r="1408" spans="3:64">
      <c r="C1408" s="8"/>
      <c r="D1408" s="8"/>
      <c r="AA1408" s="65"/>
      <c r="AB1408" s="65"/>
      <c r="AC1408" s="65"/>
      <c r="AD1408" s="65"/>
      <c r="AE1408" s="65"/>
      <c r="AG1408" s="93"/>
      <c r="AN1408" s="65"/>
      <c r="AO1408" s="65"/>
      <c r="AP1408" s="65"/>
      <c r="AQ1408" s="65"/>
      <c r="AR1408" s="65"/>
      <c r="AS1408" s="65"/>
      <c r="AT1408" s="65"/>
      <c r="AU1408" s="65"/>
    </row>
    <row r="1409" spans="3:64">
      <c r="C1409" s="8"/>
      <c r="D1409" s="8"/>
      <c r="AA1409" s="65"/>
      <c r="AB1409" s="65"/>
      <c r="AC1409" s="65"/>
      <c r="AD1409" s="65"/>
      <c r="AE1409" s="65"/>
      <c r="AG1409" s="93"/>
      <c r="AN1409" s="65"/>
      <c r="AO1409" s="65"/>
      <c r="AP1409" s="65"/>
      <c r="AQ1409" s="65"/>
      <c r="AR1409" s="65"/>
      <c r="AS1409" s="65"/>
      <c r="AT1409" s="65"/>
      <c r="AU1409" s="65"/>
    </row>
    <row r="1410" spans="3:64">
      <c r="C1410" s="8"/>
      <c r="D1410" s="8"/>
      <c r="AA1410" s="65"/>
      <c r="AB1410" s="65"/>
      <c r="AC1410" s="65"/>
      <c r="AD1410" s="65"/>
      <c r="AE1410" s="65"/>
      <c r="AG1410" s="93"/>
      <c r="AN1410" s="65"/>
      <c r="AO1410" s="65"/>
      <c r="AP1410" s="65"/>
      <c r="AQ1410" s="65"/>
      <c r="AR1410" s="65"/>
      <c r="AS1410" s="65"/>
      <c r="AT1410" s="65"/>
      <c r="AU1410" s="65"/>
    </row>
    <row r="1411" spans="3:64">
      <c r="C1411" s="8"/>
      <c r="D1411" s="8"/>
      <c r="AA1411" s="65"/>
      <c r="AB1411" s="65"/>
      <c r="AC1411" s="65"/>
      <c r="AD1411" s="65"/>
      <c r="AE1411" s="65"/>
      <c r="AG1411" s="93"/>
      <c r="AN1411" s="65"/>
      <c r="AO1411" s="65"/>
      <c r="AP1411" s="65"/>
      <c r="AQ1411" s="65"/>
      <c r="AR1411" s="65"/>
      <c r="AS1411" s="65"/>
      <c r="AT1411" s="65"/>
      <c r="AU1411" s="65"/>
    </row>
    <row r="1412" spans="3:64">
      <c r="C1412" s="8"/>
      <c r="D1412" s="8"/>
      <c r="AA1412" s="65"/>
      <c r="AB1412" s="65"/>
      <c r="AC1412" s="65"/>
      <c r="AD1412" s="65"/>
      <c r="AE1412" s="65"/>
      <c r="AG1412" s="93"/>
      <c r="AN1412" s="65"/>
      <c r="AO1412" s="65"/>
      <c r="AP1412" s="65"/>
      <c r="AQ1412" s="65"/>
      <c r="AR1412" s="65"/>
      <c r="AS1412" s="65"/>
      <c r="AT1412" s="65"/>
      <c r="AU1412" s="65"/>
    </row>
    <row r="1413" spans="3:64">
      <c r="C1413" s="8"/>
      <c r="D1413" s="8"/>
      <c r="AA1413" s="65"/>
      <c r="AB1413" s="65"/>
      <c r="AC1413" s="65"/>
      <c r="AD1413" s="65"/>
      <c r="AE1413" s="65"/>
      <c r="AG1413" s="93"/>
      <c r="AN1413" s="65"/>
      <c r="AO1413" s="65"/>
      <c r="AP1413" s="65"/>
      <c r="AQ1413" s="65"/>
      <c r="AR1413" s="65"/>
      <c r="AS1413" s="65"/>
      <c r="AT1413" s="65"/>
      <c r="AU1413" s="65"/>
    </row>
    <row r="1414" spans="3:64">
      <c r="C1414" s="8"/>
      <c r="D1414" s="8"/>
      <c r="AA1414" s="65"/>
      <c r="AB1414" s="65"/>
      <c r="AC1414" s="65"/>
      <c r="AD1414" s="65"/>
      <c r="AE1414" s="65"/>
      <c r="AG1414" s="93"/>
      <c r="AN1414" s="65"/>
      <c r="AO1414" s="65"/>
      <c r="AP1414" s="65"/>
      <c r="AQ1414" s="65"/>
      <c r="AR1414" s="65"/>
      <c r="AS1414" s="65"/>
      <c r="AT1414" s="65"/>
      <c r="AU1414" s="65"/>
      <c r="AV1414" s="65"/>
      <c r="AW1414" s="65"/>
      <c r="AX1414" s="65"/>
      <c r="AY1414" s="65"/>
      <c r="AZ1414" s="65"/>
      <c r="BA1414" s="65"/>
      <c r="BB1414" s="65"/>
      <c r="BC1414" s="65"/>
      <c r="BD1414" s="65"/>
      <c r="BE1414" s="65"/>
      <c r="BF1414" s="65"/>
      <c r="BG1414" s="65"/>
      <c r="BH1414" s="65"/>
      <c r="BI1414" s="65"/>
      <c r="BJ1414" s="65"/>
      <c r="BK1414" s="65"/>
      <c r="BL1414" s="65"/>
    </row>
    <row r="1415" spans="3:64">
      <c r="C1415" s="8"/>
      <c r="D1415" s="8"/>
      <c r="AA1415" s="65"/>
      <c r="AB1415" s="65"/>
      <c r="AC1415" s="65"/>
      <c r="AD1415" s="65"/>
      <c r="AE1415" s="65"/>
      <c r="AG1415" s="93"/>
      <c r="AN1415" s="65"/>
      <c r="AO1415" s="65"/>
      <c r="AP1415" s="65"/>
      <c r="AQ1415" s="65"/>
      <c r="AR1415" s="65"/>
      <c r="AS1415" s="65"/>
      <c r="AT1415" s="65"/>
      <c r="AU1415" s="65"/>
    </row>
    <row r="1416" spans="3:64">
      <c r="C1416" s="8"/>
      <c r="D1416" s="8"/>
      <c r="AA1416" s="65"/>
      <c r="AB1416" s="65"/>
      <c r="AC1416" s="65"/>
      <c r="AD1416" s="65"/>
      <c r="AE1416" s="65"/>
      <c r="AG1416" s="93"/>
      <c r="AN1416" s="65"/>
      <c r="AO1416" s="65"/>
      <c r="AP1416" s="65"/>
      <c r="AQ1416" s="65"/>
      <c r="AR1416" s="65"/>
      <c r="AS1416" s="65"/>
      <c r="AT1416" s="65"/>
      <c r="AU1416" s="65"/>
    </row>
    <row r="1417" spans="3:64">
      <c r="C1417" s="8"/>
      <c r="D1417" s="8"/>
      <c r="AA1417" s="65"/>
      <c r="AB1417" s="65"/>
      <c r="AC1417" s="65"/>
      <c r="AD1417" s="65"/>
      <c r="AE1417" s="65"/>
      <c r="AG1417" s="93"/>
      <c r="AN1417" s="65"/>
      <c r="AO1417" s="65"/>
      <c r="AP1417" s="65"/>
      <c r="AQ1417" s="65"/>
      <c r="AR1417" s="65"/>
      <c r="AS1417" s="65"/>
      <c r="AT1417" s="65"/>
      <c r="AU1417" s="65"/>
    </row>
    <row r="1418" spans="3:64">
      <c r="C1418" s="8"/>
      <c r="D1418" s="8"/>
      <c r="AA1418" s="65"/>
      <c r="AB1418" s="65"/>
      <c r="AC1418" s="65"/>
      <c r="AD1418" s="65"/>
      <c r="AE1418" s="65"/>
      <c r="AG1418" s="93"/>
      <c r="AN1418" s="65"/>
      <c r="AO1418" s="65"/>
      <c r="AP1418" s="65"/>
      <c r="AQ1418" s="65"/>
      <c r="AR1418" s="65"/>
      <c r="AS1418" s="65"/>
      <c r="AT1418" s="65"/>
      <c r="AU1418" s="65"/>
    </row>
    <row r="1419" spans="3:64">
      <c r="C1419" s="8"/>
      <c r="D1419" s="8"/>
      <c r="AA1419" s="65"/>
      <c r="AB1419" s="65"/>
      <c r="AC1419" s="65"/>
      <c r="AD1419" s="65"/>
      <c r="AE1419" s="65"/>
      <c r="AG1419" s="93"/>
      <c r="AN1419" s="65"/>
      <c r="AO1419" s="65"/>
      <c r="AP1419" s="65"/>
      <c r="AQ1419" s="65"/>
      <c r="AR1419" s="65"/>
      <c r="AS1419" s="65"/>
      <c r="AT1419" s="65"/>
      <c r="AU1419" s="65"/>
    </row>
    <row r="1420" spans="3:64">
      <c r="C1420" s="8"/>
      <c r="D1420" s="8"/>
      <c r="AA1420" s="65"/>
      <c r="AB1420" s="65"/>
      <c r="AC1420" s="65"/>
      <c r="AD1420" s="65"/>
      <c r="AE1420" s="65"/>
      <c r="AG1420" s="93"/>
      <c r="AN1420" s="65"/>
      <c r="AO1420" s="65"/>
      <c r="AP1420" s="65"/>
      <c r="AQ1420" s="65"/>
      <c r="AR1420" s="65"/>
      <c r="AS1420" s="65"/>
      <c r="AT1420" s="65"/>
      <c r="AU1420" s="65"/>
    </row>
    <row r="1421" spans="3:64">
      <c r="C1421" s="8"/>
      <c r="D1421" s="8"/>
      <c r="AA1421" s="65"/>
      <c r="AB1421" s="65"/>
      <c r="AC1421" s="65"/>
      <c r="AD1421" s="65"/>
      <c r="AE1421" s="65"/>
      <c r="AG1421" s="93"/>
      <c r="AN1421" s="65"/>
      <c r="AO1421" s="65"/>
      <c r="AP1421" s="65"/>
      <c r="AQ1421" s="65"/>
      <c r="AR1421" s="65"/>
      <c r="AS1421" s="65"/>
      <c r="AT1421" s="65"/>
      <c r="AU1421" s="65"/>
    </row>
    <row r="1422" spans="3:64">
      <c r="C1422" s="8"/>
      <c r="D1422" s="8"/>
      <c r="AA1422" s="65"/>
      <c r="AB1422" s="65"/>
      <c r="AC1422" s="65"/>
      <c r="AD1422" s="65"/>
      <c r="AE1422" s="65"/>
      <c r="AG1422" s="93"/>
      <c r="AN1422" s="65"/>
      <c r="AO1422" s="65"/>
      <c r="AP1422" s="65"/>
      <c r="AQ1422" s="65"/>
      <c r="AR1422" s="65"/>
      <c r="AS1422" s="65"/>
      <c r="AT1422" s="65"/>
      <c r="AU1422" s="65"/>
    </row>
    <row r="1423" spans="3:64">
      <c r="C1423" s="8"/>
      <c r="D1423" s="8"/>
      <c r="AA1423" s="65"/>
      <c r="AB1423" s="65"/>
      <c r="AC1423" s="65"/>
      <c r="AD1423" s="65"/>
      <c r="AE1423" s="65"/>
      <c r="AG1423" s="93"/>
      <c r="AN1423" s="65"/>
      <c r="AO1423" s="65"/>
      <c r="AP1423" s="65"/>
      <c r="AQ1423" s="65"/>
      <c r="AR1423" s="65"/>
      <c r="AS1423" s="65"/>
      <c r="AT1423" s="65"/>
      <c r="AU1423" s="65"/>
    </row>
    <row r="1424" spans="3:64">
      <c r="C1424" s="8"/>
      <c r="D1424" s="8"/>
      <c r="AA1424" s="65"/>
      <c r="AB1424" s="65"/>
      <c r="AC1424" s="65"/>
      <c r="AD1424" s="65"/>
      <c r="AE1424" s="65"/>
      <c r="AG1424" s="93"/>
      <c r="AN1424" s="65"/>
      <c r="AO1424" s="65"/>
      <c r="AP1424" s="65"/>
      <c r="AQ1424" s="65"/>
      <c r="AR1424" s="65"/>
      <c r="AS1424" s="65"/>
      <c r="AT1424" s="65"/>
      <c r="AU1424" s="65"/>
    </row>
    <row r="1425" spans="3:64">
      <c r="C1425" s="8"/>
      <c r="D1425" s="8"/>
      <c r="AA1425" s="65"/>
      <c r="AB1425" s="65"/>
      <c r="AC1425" s="65"/>
      <c r="AD1425" s="65"/>
      <c r="AE1425" s="65"/>
      <c r="AG1425" s="93"/>
      <c r="AN1425" s="65"/>
      <c r="AO1425" s="65"/>
      <c r="AP1425" s="65"/>
      <c r="AQ1425" s="65"/>
      <c r="AR1425" s="65"/>
      <c r="AS1425" s="65"/>
      <c r="AT1425" s="65"/>
      <c r="AU1425" s="65"/>
    </row>
    <row r="1426" spans="3:64">
      <c r="C1426" s="8"/>
      <c r="D1426" s="8"/>
      <c r="AA1426" s="65"/>
      <c r="AB1426" s="65"/>
      <c r="AC1426" s="65"/>
      <c r="AD1426" s="65"/>
      <c r="AE1426" s="65"/>
      <c r="AG1426" s="93"/>
      <c r="AN1426" s="65"/>
      <c r="AO1426" s="65"/>
      <c r="AP1426" s="65"/>
      <c r="AQ1426" s="65"/>
      <c r="AR1426" s="65"/>
      <c r="AS1426" s="65"/>
      <c r="AT1426" s="65"/>
      <c r="AU1426" s="65"/>
    </row>
    <row r="1427" spans="3:64">
      <c r="C1427" s="8"/>
      <c r="D1427" s="8"/>
      <c r="AA1427" s="65"/>
      <c r="AB1427" s="65"/>
      <c r="AC1427" s="65"/>
      <c r="AD1427" s="65"/>
      <c r="AE1427" s="65"/>
      <c r="AG1427" s="93"/>
      <c r="AN1427" s="65"/>
      <c r="AO1427" s="65"/>
      <c r="AP1427" s="65"/>
      <c r="AQ1427" s="65"/>
      <c r="AR1427" s="65"/>
      <c r="AS1427" s="65"/>
      <c r="AT1427" s="65"/>
      <c r="AU1427" s="65"/>
    </row>
    <row r="1428" spans="3:64">
      <c r="C1428" s="8"/>
      <c r="D1428" s="8"/>
      <c r="AA1428" s="65"/>
      <c r="AB1428" s="65"/>
      <c r="AC1428" s="65"/>
      <c r="AD1428" s="65"/>
      <c r="AE1428" s="65"/>
      <c r="AG1428" s="93"/>
      <c r="AN1428" s="65"/>
      <c r="AO1428" s="65"/>
      <c r="AP1428" s="65"/>
      <c r="AQ1428" s="65"/>
      <c r="AR1428" s="65"/>
      <c r="AS1428" s="65"/>
      <c r="AT1428" s="65"/>
      <c r="AU1428" s="65"/>
    </row>
    <row r="1429" spans="3:64">
      <c r="C1429" s="8"/>
      <c r="D1429" s="8"/>
      <c r="AA1429" s="65"/>
      <c r="AB1429" s="65"/>
      <c r="AC1429" s="65"/>
      <c r="AD1429" s="65"/>
      <c r="AE1429" s="65"/>
      <c r="AG1429" s="93"/>
      <c r="AN1429" s="65"/>
      <c r="AO1429" s="65"/>
      <c r="AP1429" s="65"/>
      <c r="AQ1429" s="65"/>
      <c r="AR1429" s="65"/>
      <c r="AS1429" s="65"/>
      <c r="AT1429" s="65"/>
      <c r="AU1429" s="65"/>
    </row>
    <row r="1430" spans="3:64">
      <c r="C1430" s="8"/>
      <c r="D1430" s="8"/>
      <c r="AA1430" s="65"/>
      <c r="AB1430" s="65"/>
      <c r="AC1430" s="65"/>
      <c r="AD1430" s="65"/>
      <c r="AE1430" s="65"/>
      <c r="AG1430" s="93"/>
      <c r="AN1430" s="65"/>
      <c r="AO1430" s="65"/>
      <c r="AP1430" s="65"/>
      <c r="AQ1430" s="65"/>
      <c r="AR1430" s="65"/>
      <c r="AS1430" s="65"/>
      <c r="AT1430" s="65"/>
      <c r="AU1430" s="65"/>
    </row>
    <row r="1431" spans="3:64">
      <c r="C1431" s="8"/>
      <c r="D1431" s="8"/>
      <c r="AA1431" s="65"/>
      <c r="AB1431" s="65"/>
      <c r="AC1431" s="65"/>
      <c r="AD1431" s="65"/>
      <c r="AE1431" s="65"/>
      <c r="AG1431" s="93"/>
      <c r="AN1431" s="65"/>
      <c r="AO1431" s="65"/>
      <c r="AP1431" s="65"/>
      <c r="AQ1431" s="65"/>
      <c r="AR1431" s="65"/>
      <c r="AS1431" s="65"/>
      <c r="AT1431" s="65"/>
      <c r="AU1431" s="65"/>
      <c r="AV1431" s="65"/>
      <c r="AW1431" s="65"/>
      <c r="AX1431" s="65"/>
      <c r="AY1431" s="65"/>
      <c r="AZ1431" s="65"/>
      <c r="BA1431" s="65"/>
      <c r="BB1431" s="65"/>
      <c r="BC1431" s="65"/>
      <c r="BD1431" s="65"/>
      <c r="BE1431" s="65"/>
      <c r="BF1431" s="65"/>
      <c r="BG1431" s="65"/>
      <c r="BH1431" s="65"/>
      <c r="BI1431" s="65"/>
      <c r="BJ1431" s="65"/>
      <c r="BK1431" s="65"/>
      <c r="BL1431" s="65"/>
    </row>
    <row r="1432" spans="3:64">
      <c r="C1432" s="8"/>
      <c r="D1432" s="8"/>
      <c r="AA1432" s="65"/>
      <c r="AB1432" s="65"/>
      <c r="AC1432" s="65"/>
      <c r="AD1432" s="65"/>
      <c r="AE1432" s="65"/>
      <c r="AG1432" s="93"/>
      <c r="AN1432" s="65"/>
      <c r="AO1432" s="65"/>
      <c r="AP1432" s="65"/>
      <c r="AQ1432" s="65"/>
      <c r="AR1432" s="65"/>
      <c r="AS1432" s="65"/>
      <c r="AT1432" s="65"/>
      <c r="AU1432" s="65"/>
    </row>
    <row r="1433" spans="3:64">
      <c r="C1433" s="8"/>
      <c r="D1433" s="8"/>
      <c r="AA1433" s="65"/>
      <c r="AB1433" s="65"/>
      <c r="AC1433" s="65"/>
      <c r="AD1433" s="65"/>
      <c r="AE1433" s="65"/>
      <c r="AG1433" s="93"/>
      <c r="AN1433" s="65"/>
      <c r="AO1433" s="65"/>
      <c r="AP1433" s="65"/>
      <c r="AQ1433" s="65"/>
      <c r="AR1433" s="65"/>
      <c r="AS1433" s="65"/>
      <c r="AT1433" s="65"/>
      <c r="AU1433" s="65"/>
      <c r="AV1433" s="65"/>
    </row>
    <row r="1434" spans="3:64">
      <c r="C1434" s="8"/>
      <c r="D1434" s="8"/>
      <c r="AA1434" s="65"/>
      <c r="AB1434" s="65"/>
      <c r="AC1434" s="65"/>
      <c r="AD1434" s="65"/>
      <c r="AE1434" s="65"/>
      <c r="AG1434" s="93"/>
      <c r="AN1434" s="65"/>
      <c r="AO1434" s="65"/>
      <c r="AP1434" s="65"/>
      <c r="AQ1434" s="65"/>
      <c r="AR1434" s="65"/>
      <c r="AS1434" s="65"/>
      <c r="AT1434" s="65"/>
      <c r="AU1434" s="65"/>
      <c r="AV1434" s="65"/>
    </row>
    <row r="1435" spans="3:64">
      <c r="C1435" s="8"/>
      <c r="D1435" s="8"/>
      <c r="AA1435" s="65"/>
      <c r="AB1435" s="65"/>
      <c r="AC1435" s="65"/>
      <c r="AD1435" s="65"/>
      <c r="AE1435" s="65"/>
      <c r="AG1435" s="93"/>
      <c r="AN1435" s="65"/>
      <c r="AO1435" s="65"/>
      <c r="AP1435" s="65"/>
      <c r="AQ1435" s="65"/>
      <c r="AR1435" s="65"/>
      <c r="AS1435" s="65"/>
      <c r="AT1435" s="65"/>
      <c r="AU1435" s="65"/>
      <c r="AV1435" s="65"/>
    </row>
    <row r="1436" spans="3:64">
      <c r="C1436" s="8"/>
      <c r="D1436" s="8"/>
      <c r="AA1436" s="65"/>
      <c r="AB1436" s="65"/>
      <c r="AC1436" s="65"/>
      <c r="AD1436" s="65"/>
      <c r="AE1436" s="65"/>
      <c r="AG1436" s="93"/>
      <c r="AN1436" s="65"/>
      <c r="AO1436" s="65"/>
      <c r="AP1436" s="65"/>
      <c r="AQ1436" s="65"/>
      <c r="AR1436" s="65"/>
      <c r="AS1436" s="65"/>
      <c r="AT1436" s="65"/>
      <c r="AU1436" s="65"/>
      <c r="AV1436" s="65"/>
      <c r="AX1436" s="65"/>
    </row>
    <row r="1437" spans="3:64">
      <c r="C1437" s="8"/>
      <c r="D1437" s="8"/>
      <c r="AA1437" s="65"/>
      <c r="AB1437" s="65"/>
      <c r="AC1437" s="65"/>
      <c r="AD1437" s="65"/>
      <c r="AE1437" s="65"/>
      <c r="AG1437" s="93"/>
      <c r="AN1437" s="65"/>
      <c r="AO1437" s="65"/>
      <c r="AP1437" s="65"/>
      <c r="AQ1437" s="65"/>
      <c r="AR1437" s="65"/>
      <c r="AS1437" s="65"/>
      <c r="AT1437" s="65"/>
      <c r="AU1437" s="65"/>
      <c r="AV1437" s="65"/>
      <c r="AX1437" s="65"/>
    </row>
    <row r="1438" spans="3:64">
      <c r="C1438" s="8"/>
      <c r="D1438" s="8"/>
      <c r="AA1438" s="65"/>
      <c r="AB1438" s="65"/>
      <c r="AC1438" s="65"/>
      <c r="AD1438" s="65"/>
      <c r="AE1438" s="65"/>
      <c r="AG1438" s="93"/>
      <c r="AN1438" s="65"/>
      <c r="AO1438" s="65"/>
      <c r="AP1438" s="65"/>
      <c r="AQ1438" s="65"/>
      <c r="AR1438" s="65"/>
      <c r="AS1438" s="65"/>
      <c r="AT1438" s="65"/>
      <c r="AU1438" s="65"/>
      <c r="AV1438" s="65"/>
      <c r="AW1438" s="65"/>
      <c r="AX1438" s="65"/>
      <c r="AY1438" s="65"/>
      <c r="AZ1438" s="65"/>
      <c r="BA1438" s="65"/>
      <c r="BB1438" s="65"/>
      <c r="BC1438" s="65"/>
      <c r="BD1438" s="65"/>
      <c r="BE1438" s="65"/>
      <c r="BF1438" s="65"/>
      <c r="BG1438" s="65"/>
      <c r="BH1438" s="65"/>
      <c r="BI1438" s="65"/>
      <c r="BJ1438" s="65"/>
      <c r="BK1438" s="65"/>
      <c r="BL1438" s="65"/>
    </row>
    <row r="1439" spans="3:64">
      <c r="C1439" s="8"/>
      <c r="D1439" s="8"/>
      <c r="AA1439" s="65"/>
      <c r="AB1439" s="65"/>
      <c r="AC1439" s="65"/>
      <c r="AD1439" s="65"/>
      <c r="AE1439" s="65"/>
      <c r="AG1439" s="93"/>
      <c r="AN1439" s="65"/>
      <c r="AO1439" s="65"/>
      <c r="AP1439" s="65"/>
      <c r="AQ1439" s="65"/>
      <c r="AR1439" s="65"/>
      <c r="AS1439" s="65"/>
      <c r="AT1439" s="65"/>
      <c r="AU1439" s="65"/>
    </row>
    <row r="1440" spans="3:64">
      <c r="C1440" s="8"/>
      <c r="D1440" s="8"/>
      <c r="AA1440" s="65"/>
      <c r="AB1440" s="65"/>
      <c r="AC1440" s="65"/>
      <c r="AD1440" s="65"/>
      <c r="AE1440" s="65"/>
      <c r="AG1440" s="93"/>
      <c r="AN1440" s="65"/>
      <c r="AO1440" s="65"/>
      <c r="AP1440" s="65"/>
      <c r="AQ1440" s="65"/>
      <c r="AR1440" s="65"/>
      <c r="AS1440" s="65"/>
      <c r="AT1440" s="65"/>
      <c r="AU1440" s="65"/>
    </row>
    <row r="1441" spans="3:64">
      <c r="C1441" s="8"/>
      <c r="D1441" s="8"/>
      <c r="AA1441" s="65"/>
      <c r="AB1441" s="65"/>
      <c r="AC1441" s="65"/>
      <c r="AD1441" s="65"/>
      <c r="AE1441" s="65"/>
      <c r="AG1441" s="93"/>
      <c r="AN1441" s="65"/>
      <c r="AO1441" s="65"/>
      <c r="AP1441" s="65"/>
      <c r="AQ1441" s="65"/>
      <c r="AR1441" s="65"/>
      <c r="AS1441" s="65"/>
      <c r="AT1441" s="65"/>
      <c r="AU1441" s="65"/>
    </row>
    <row r="1442" spans="3:64">
      <c r="C1442" s="8"/>
      <c r="D1442" s="8"/>
      <c r="AA1442" s="65"/>
      <c r="AB1442" s="65"/>
      <c r="AC1442" s="65"/>
      <c r="AD1442" s="65"/>
      <c r="AE1442" s="65"/>
      <c r="AG1442" s="93"/>
      <c r="AN1442" s="65"/>
      <c r="AO1442" s="65"/>
      <c r="AP1442" s="65"/>
      <c r="AQ1442" s="65"/>
      <c r="AR1442" s="65"/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/>
      <c r="BI1442" s="65"/>
      <c r="BJ1442" s="65"/>
      <c r="BK1442" s="65"/>
      <c r="BL1442" s="65"/>
    </row>
    <row r="1443" spans="3:64">
      <c r="C1443" s="8"/>
      <c r="D1443" s="8"/>
      <c r="AA1443" s="65"/>
      <c r="AB1443" s="65"/>
      <c r="AC1443" s="65"/>
      <c r="AD1443" s="65"/>
      <c r="AE1443" s="65"/>
      <c r="AG1443" s="93"/>
      <c r="AN1443" s="65"/>
      <c r="AO1443" s="65"/>
      <c r="AP1443" s="65"/>
      <c r="AQ1443" s="65"/>
      <c r="AR1443" s="65"/>
      <c r="AS1443" s="65"/>
      <c r="AT1443" s="65"/>
      <c r="AU1443" s="65"/>
      <c r="AV1443" s="65"/>
      <c r="AX1443" s="65"/>
    </row>
    <row r="1444" spans="3:64">
      <c r="C1444" s="8"/>
      <c r="D1444" s="8"/>
      <c r="AA1444" s="65"/>
      <c r="AB1444" s="65"/>
      <c r="AC1444" s="65"/>
      <c r="AD1444" s="65"/>
      <c r="AE1444" s="65"/>
      <c r="AG1444" s="93"/>
      <c r="AN1444" s="65"/>
      <c r="AO1444" s="65"/>
      <c r="AP1444" s="65"/>
      <c r="AQ1444" s="65"/>
      <c r="AR1444" s="65"/>
      <c r="AS1444" s="65"/>
      <c r="AT1444" s="65"/>
      <c r="AU1444" s="65"/>
      <c r="AV1444" s="65"/>
      <c r="AX1444" s="65"/>
      <c r="AY1444" s="65"/>
      <c r="AZ1444" s="65"/>
      <c r="BA1444" s="65"/>
      <c r="BB1444" s="65"/>
      <c r="BC1444" s="65"/>
      <c r="BD1444" s="65"/>
      <c r="BE1444" s="65"/>
      <c r="BF1444" s="65"/>
      <c r="BG1444" s="65"/>
      <c r="BH1444" s="65"/>
      <c r="BI1444" s="65"/>
      <c r="BJ1444" s="65"/>
      <c r="BK1444" s="65"/>
      <c r="BL1444" s="65"/>
    </row>
    <row r="1445" spans="3:64">
      <c r="C1445" s="8"/>
      <c r="D1445" s="8"/>
      <c r="AA1445" s="65"/>
      <c r="AB1445" s="65"/>
      <c r="AC1445" s="65"/>
      <c r="AD1445" s="65"/>
      <c r="AE1445" s="65"/>
      <c r="AG1445" s="93"/>
      <c r="AN1445" s="65"/>
      <c r="AO1445" s="65"/>
      <c r="AP1445" s="65"/>
      <c r="AQ1445" s="65"/>
      <c r="AR1445" s="65"/>
      <c r="AS1445" s="65"/>
      <c r="AT1445" s="65"/>
      <c r="AU1445" s="65"/>
      <c r="AV1445" s="65"/>
      <c r="AW1445" s="65"/>
      <c r="AX1445" s="65"/>
      <c r="AY1445" s="65"/>
      <c r="AZ1445" s="65"/>
      <c r="BA1445" s="65"/>
      <c r="BB1445" s="65"/>
      <c r="BC1445" s="65"/>
      <c r="BD1445" s="65"/>
      <c r="BE1445" s="65"/>
      <c r="BF1445" s="65"/>
      <c r="BG1445" s="65"/>
      <c r="BH1445" s="65"/>
      <c r="BI1445" s="65"/>
      <c r="BJ1445" s="65"/>
      <c r="BK1445" s="65"/>
      <c r="BL1445" s="65"/>
    </row>
    <row r="1446" spans="3:64">
      <c r="C1446" s="8"/>
      <c r="D1446" s="8"/>
      <c r="AA1446" s="65"/>
      <c r="AB1446" s="65"/>
      <c r="AC1446" s="65"/>
      <c r="AD1446" s="65"/>
      <c r="AE1446" s="65"/>
      <c r="AG1446" s="93"/>
      <c r="AN1446" s="65"/>
      <c r="AO1446" s="65"/>
      <c r="AP1446" s="65"/>
      <c r="AQ1446" s="65"/>
      <c r="AR1446" s="65"/>
      <c r="AS1446" s="65"/>
      <c r="AT1446" s="65"/>
      <c r="AU1446" s="65"/>
      <c r="AV1446" s="65"/>
      <c r="AW1446" s="65"/>
      <c r="AX1446" s="65"/>
      <c r="AY1446" s="65"/>
      <c r="AZ1446" s="65"/>
      <c r="BA1446" s="65"/>
      <c r="BB1446" s="65"/>
      <c r="BC1446" s="65"/>
      <c r="BD1446" s="65"/>
      <c r="BE1446" s="65"/>
      <c r="BF1446" s="65"/>
      <c r="BG1446" s="65"/>
      <c r="BH1446" s="65"/>
      <c r="BI1446" s="65"/>
      <c r="BJ1446" s="65"/>
      <c r="BK1446" s="65"/>
      <c r="BL1446" s="65"/>
    </row>
    <row r="1447" spans="3:64">
      <c r="C1447" s="8"/>
      <c r="D1447" s="8"/>
      <c r="AA1447" s="65"/>
      <c r="AB1447" s="65"/>
      <c r="AC1447" s="65"/>
      <c r="AD1447" s="65"/>
      <c r="AE1447" s="65"/>
      <c r="AG1447" s="93"/>
      <c r="AN1447" s="65"/>
      <c r="AO1447" s="65"/>
      <c r="AP1447" s="65"/>
      <c r="AQ1447" s="65"/>
      <c r="AR1447" s="65"/>
      <c r="AS1447" s="65"/>
      <c r="AT1447" s="65"/>
      <c r="AU1447" s="65"/>
      <c r="AV1447" s="65"/>
    </row>
    <row r="1448" spans="3:64">
      <c r="C1448" s="8"/>
      <c r="D1448" s="8"/>
      <c r="AA1448" s="65"/>
      <c r="AB1448" s="65"/>
      <c r="AC1448" s="65"/>
      <c r="AD1448" s="65"/>
      <c r="AE1448" s="65"/>
      <c r="AG1448" s="93"/>
      <c r="AN1448" s="65"/>
      <c r="AO1448" s="65"/>
      <c r="AP1448" s="65"/>
      <c r="AQ1448" s="65"/>
      <c r="AR1448" s="65"/>
      <c r="AS1448" s="65"/>
      <c r="AT1448" s="65"/>
      <c r="AU1448" s="65"/>
    </row>
    <row r="1449" spans="3:64">
      <c r="C1449" s="8"/>
      <c r="D1449" s="8"/>
      <c r="AA1449" s="65"/>
      <c r="AB1449" s="65"/>
      <c r="AC1449" s="65"/>
      <c r="AD1449" s="65"/>
      <c r="AE1449" s="65"/>
      <c r="AG1449" s="93"/>
      <c r="AN1449" s="65"/>
      <c r="AO1449" s="65"/>
      <c r="AP1449" s="65"/>
      <c r="AQ1449" s="65"/>
      <c r="AR1449" s="65"/>
      <c r="AS1449" s="65"/>
      <c r="AT1449" s="65"/>
      <c r="AU1449" s="65"/>
      <c r="AV1449" s="65"/>
      <c r="AX1449" s="65"/>
    </row>
    <row r="1450" spans="3:64">
      <c r="C1450" s="8"/>
      <c r="D1450" s="8"/>
      <c r="AA1450" s="65"/>
      <c r="AB1450" s="65"/>
      <c r="AC1450" s="65"/>
      <c r="AD1450" s="65"/>
      <c r="AE1450" s="65"/>
      <c r="AG1450" s="93"/>
      <c r="AN1450" s="65"/>
      <c r="AO1450" s="65"/>
      <c r="AP1450" s="65"/>
      <c r="AQ1450" s="65"/>
      <c r="AR1450" s="65"/>
      <c r="AS1450" s="65"/>
      <c r="AT1450" s="65"/>
      <c r="AU1450" s="65"/>
      <c r="AV1450" s="65"/>
      <c r="AX1450" s="65"/>
      <c r="AY1450" s="65"/>
      <c r="AZ1450" s="65"/>
      <c r="BA1450" s="65"/>
      <c r="BB1450" s="65"/>
      <c r="BC1450" s="65"/>
      <c r="BD1450" s="65"/>
      <c r="BE1450" s="65"/>
      <c r="BF1450" s="65"/>
      <c r="BG1450" s="65"/>
      <c r="BH1450" s="65"/>
      <c r="BI1450" s="65"/>
      <c r="BJ1450" s="65"/>
      <c r="BK1450" s="65"/>
      <c r="BL1450" s="65"/>
    </row>
    <row r="1451" spans="3:64">
      <c r="C1451" s="8"/>
      <c r="D1451" s="8"/>
      <c r="AA1451" s="65"/>
      <c r="AB1451" s="65"/>
      <c r="AC1451" s="65"/>
      <c r="AD1451" s="65"/>
      <c r="AE1451" s="65"/>
      <c r="AG1451" s="93"/>
      <c r="AN1451" s="65"/>
      <c r="AO1451" s="65"/>
      <c r="AP1451" s="65"/>
      <c r="AQ1451" s="65"/>
      <c r="AR1451" s="65"/>
      <c r="AS1451" s="65"/>
      <c r="AT1451" s="65"/>
      <c r="AU1451" s="65"/>
      <c r="AV1451" s="65"/>
      <c r="AW1451" s="65"/>
      <c r="AX1451" s="65"/>
      <c r="AY1451" s="65"/>
      <c r="AZ1451" s="65"/>
      <c r="BA1451" s="65"/>
      <c r="BB1451" s="65"/>
      <c r="BC1451" s="65"/>
      <c r="BD1451" s="65"/>
      <c r="BE1451" s="65"/>
      <c r="BF1451" s="65"/>
      <c r="BG1451" s="65"/>
      <c r="BH1451" s="65"/>
      <c r="BI1451" s="65"/>
      <c r="BJ1451" s="65"/>
      <c r="BK1451" s="65"/>
      <c r="BL1451" s="65"/>
    </row>
    <row r="1452" spans="3:64">
      <c r="C1452" s="8"/>
      <c r="D1452" s="8"/>
      <c r="AA1452" s="65"/>
      <c r="AB1452" s="65"/>
      <c r="AC1452" s="65"/>
      <c r="AD1452" s="65"/>
      <c r="AE1452" s="65"/>
      <c r="AG1452" s="93"/>
      <c r="AN1452" s="65"/>
      <c r="AO1452" s="65"/>
      <c r="AP1452" s="65"/>
      <c r="AQ1452" s="65"/>
      <c r="AR1452" s="65"/>
      <c r="AS1452" s="65"/>
      <c r="AT1452" s="65"/>
      <c r="AU1452" s="65"/>
      <c r="AV1452" s="65"/>
      <c r="AW1452" s="65"/>
      <c r="AX1452" s="65"/>
      <c r="AY1452" s="65"/>
      <c r="AZ1452" s="65"/>
      <c r="BA1452" s="65"/>
      <c r="BB1452" s="65"/>
      <c r="BC1452" s="65"/>
      <c r="BD1452" s="65"/>
      <c r="BE1452" s="65"/>
      <c r="BF1452" s="65"/>
      <c r="BG1452" s="65"/>
      <c r="BH1452" s="65"/>
      <c r="BI1452" s="65"/>
      <c r="BJ1452" s="65"/>
      <c r="BK1452" s="65"/>
      <c r="BL1452" s="65"/>
    </row>
    <row r="1453" spans="3:64">
      <c r="C1453" s="8"/>
      <c r="D1453" s="8"/>
      <c r="AA1453" s="65"/>
      <c r="AB1453" s="65"/>
      <c r="AC1453" s="65"/>
      <c r="AD1453" s="65"/>
      <c r="AE1453" s="65"/>
      <c r="AG1453" s="93"/>
      <c r="AN1453" s="65"/>
      <c r="AO1453" s="65"/>
      <c r="AP1453" s="65"/>
      <c r="AQ1453" s="65"/>
      <c r="AR1453" s="65"/>
      <c r="AS1453" s="65"/>
      <c r="AT1453" s="65"/>
      <c r="AU1453" s="65"/>
    </row>
    <row r="1454" spans="3:64">
      <c r="C1454" s="8"/>
      <c r="D1454" s="8"/>
      <c r="AA1454" s="65"/>
      <c r="AB1454" s="65"/>
      <c r="AC1454" s="65"/>
      <c r="AD1454" s="65"/>
      <c r="AE1454" s="65"/>
      <c r="AG1454" s="93"/>
      <c r="AN1454" s="65"/>
      <c r="AO1454" s="65"/>
      <c r="AP1454" s="65"/>
      <c r="AQ1454" s="65"/>
      <c r="AR1454" s="65"/>
      <c r="AS1454" s="65"/>
      <c r="AT1454" s="65"/>
      <c r="AU1454" s="65"/>
    </row>
    <row r="1455" spans="3:64">
      <c r="C1455" s="8"/>
      <c r="D1455" s="8"/>
      <c r="AA1455" s="65"/>
      <c r="AB1455" s="65"/>
      <c r="AC1455" s="65"/>
      <c r="AD1455" s="65"/>
      <c r="AE1455" s="65"/>
      <c r="AG1455" s="93"/>
      <c r="AN1455" s="65"/>
      <c r="AO1455" s="65"/>
      <c r="AP1455" s="65"/>
      <c r="AQ1455" s="65"/>
      <c r="AR1455" s="65"/>
      <c r="AS1455" s="65"/>
      <c r="AT1455" s="65"/>
      <c r="AU1455" s="65"/>
      <c r="AV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/>
      <c r="BI1455" s="65"/>
      <c r="BJ1455" s="65"/>
      <c r="BK1455" s="65"/>
      <c r="BL1455" s="65"/>
    </row>
    <row r="1456" spans="3:64">
      <c r="C1456" s="8"/>
      <c r="D1456" s="8"/>
      <c r="AA1456" s="65"/>
      <c r="AB1456" s="65"/>
      <c r="AC1456" s="65"/>
      <c r="AD1456" s="65"/>
      <c r="AE1456" s="65"/>
      <c r="AG1456" s="93"/>
      <c r="AN1456" s="65"/>
      <c r="AO1456" s="65"/>
      <c r="AP1456" s="65"/>
      <c r="AQ1456" s="65"/>
      <c r="AR1456" s="65"/>
      <c r="AS1456" s="65"/>
      <c r="AT1456" s="65"/>
      <c r="AU1456" s="65"/>
      <c r="AV1456" s="65"/>
      <c r="AW1456" s="65"/>
      <c r="AX1456" s="65"/>
      <c r="AY1456" s="65"/>
      <c r="AZ1456" s="65"/>
      <c r="BA1456" s="65"/>
      <c r="BB1456" s="65"/>
      <c r="BC1456" s="65"/>
      <c r="BD1456" s="65"/>
      <c r="BE1456" s="65"/>
      <c r="BF1456" s="65"/>
      <c r="BG1456" s="65"/>
      <c r="BH1456" s="65"/>
      <c r="BI1456" s="65"/>
      <c r="BJ1456" s="65"/>
      <c r="BK1456" s="65"/>
      <c r="BL1456" s="65"/>
    </row>
    <row r="1457" spans="3:64">
      <c r="C1457" s="8"/>
      <c r="D1457" s="8"/>
      <c r="AA1457" s="65"/>
      <c r="AB1457" s="65"/>
      <c r="AC1457" s="65"/>
      <c r="AD1457" s="65"/>
      <c r="AE1457" s="65"/>
      <c r="AG1457" s="93"/>
      <c r="AN1457" s="65"/>
      <c r="AO1457" s="65"/>
      <c r="AP1457" s="65"/>
      <c r="AQ1457" s="65"/>
      <c r="AR1457" s="65"/>
      <c r="AS1457" s="65"/>
      <c r="AT1457" s="65"/>
      <c r="AU1457" s="65"/>
      <c r="AV1457" s="65"/>
      <c r="AW1457" s="65"/>
      <c r="AX1457" s="65"/>
      <c r="AY1457" s="65"/>
      <c r="AZ1457" s="65"/>
      <c r="BA1457" s="65"/>
      <c r="BB1457" s="65"/>
      <c r="BC1457" s="65"/>
      <c r="BD1457" s="65"/>
      <c r="BE1457" s="65"/>
      <c r="BF1457" s="65"/>
      <c r="BG1457" s="65"/>
      <c r="BH1457" s="65"/>
      <c r="BI1457" s="65"/>
      <c r="BJ1457" s="65"/>
      <c r="BK1457" s="65"/>
      <c r="BL1457" s="65"/>
    </row>
    <row r="1458" spans="3:64">
      <c r="C1458" s="8"/>
      <c r="D1458" s="8"/>
      <c r="AA1458" s="65"/>
      <c r="AB1458" s="65"/>
      <c r="AC1458" s="65"/>
      <c r="AD1458" s="65"/>
      <c r="AE1458" s="65"/>
      <c r="AG1458" s="93"/>
      <c r="AN1458" s="65"/>
      <c r="AO1458" s="65"/>
      <c r="AP1458" s="65"/>
      <c r="AQ1458" s="65"/>
      <c r="AR1458" s="65"/>
      <c r="AS1458" s="65"/>
      <c r="AT1458" s="65"/>
      <c r="AU1458" s="65"/>
    </row>
    <row r="1459" spans="3:64">
      <c r="C1459" s="8"/>
      <c r="D1459" s="8"/>
      <c r="AA1459" s="65"/>
      <c r="AB1459" s="65"/>
      <c r="AC1459" s="65"/>
      <c r="AD1459" s="65"/>
      <c r="AE1459" s="65"/>
      <c r="AG1459" s="93"/>
      <c r="AN1459" s="65"/>
      <c r="AO1459" s="65"/>
      <c r="AP1459" s="65"/>
      <c r="AQ1459" s="65"/>
      <c r="AR1459" s="65"/>
      <c r="AS1459" s="65"/>
      <c r="AT1459" s="65"/>
      <c r="AU1459" s="65"/>
      <c r="AV1459" s="65"/>
      <c r="AW1459" s="65"/>
      <c r="AX1459" s="65"/>
      <c r="AY1459" s="65"/>
      <c r="AZ1459" s="65"/>
      <c r="BA1459" s="65"/>
      <c r="BB1459" s="65"/>
      <c r="BC1459" s="65"/>
      <c r="BD1459" s="65"/>
      <c r="BE1459" s="65"/>
      <c r="BF1459" s="65"/>
      <c r="BG1459" s="65"/>
      <c r="BH1459" s="65"/>
      <c r="BI1459" s="65"/>
      <c r="BJ1459" s="65"/>
      <c r="BK1459" s="65"/>
      <c r="BL1459" s="65"/>
    </row>
    <row r="1460" spans="3:64">
      <c r="C1460" s="8"/>
      <c r="D1460" s="8"/>
      <c r="AA1460" s="65"/>
      <c r="AB1460" s="65"/>
      <c r="AC1460" s="65"/>
      <c r="AD1460" s="65"/>
      <c r="AE1460" s="65"/>
      <c r="AG1460" s="93"/>
      <c r="AN1460" s="65"/>
      <c r="AO1460" s="65"/>
      <c r="AP1460" s="65"/>
      <c r="AQ1460" s="65"/>
      <c r="AR1460" s="65"/>
      <c r="AS1460" s="65"/>
      <c r="AT1460" s="65"/>
      <c r="AU1460" s="65"/>
      <c r="AV1460" s="65"/>
    </row>
    <row r="1461" spans="3:64">
      <c r="C1461" s="8"/>
      <c r="D1461" s="8"/>
      <c r="AA1461" s="65"/>
      <c r="AB1461" s="65"/>
      <c r="AC1461" s="65"/>
      <c r="AD1461" s="65"/>
      <c r="AE1461" s="65"/>
      <c r="AG1461" s="93"/>
      <c r="AN1461" s="65"/>
      <c r="AO1461" s="65"/>
      <c r="AP1461" s="65"/>
      <c r="AQ1461" s="65"/>
      <c r="AR1461" s="65"/>
      <c r="AS1461" s="65"/>
      <c r="AT1461" s="65"/>
      <c r="AU1461" s="65"/>
      <c r="AV1461" s="65"/>
    </row>
    <row r="1462" spans="3:64">
      <c r="C1462" s="8"/>
      <c r="D1462" s="8"/>
      <c r="AA1462" s="65"/>
      <c r="AB1462" s="65"/>
      <c r="AC1462" s="65"/>
      <c r="AD1462" s="65"/>
      <c r="AE1462" s="65"/>
      <c r="AG1462" s="93"/>
      <c r="AN1462" s="65"/>
      <c r="AO1462" s="65"/>
      <c r="AP1462" s="65"/>
      <c r="AQ1462" s="65"/>
      <c r="AR1462" s="65"/>
      <c r="AS1462" s="65"/>
      <c r="AT1462" s="65"/>
      <c r="AU1462" s="65"/>
      <c r="AV1462" s="65"/>
    </row>
    <row r="1463" spans="3:64">
      <c r="C1463" s="8"/>
      <c r="D1463" s="8"/>
      <c r="AA1463" s="65"/>
      <c r="AB1463" s="65"/>
      <c r="AC1463" s="65"/>
      <c r="AD1463" s="65"/>
      <c r="AE1463" s="65"/>
      <c r="AG1463" s="93"/>
      <c r="AN1463" s="65"/>
      <c r="AO1463" s="65"/>
      <c r="AP1463" s="65"/>
      <c r="AQ1463" s="65"/>
      <c r="AR1463" s="65"/>
      <c r="AS1463" s="65"/>
      <c r="AT1463" s="65"/>
      <c r="AU1463" s="65"/>
      <c r="AV1463" s="65"/>
      <c r="AW1463" s="65"/>
      <c r="AX1463" s="65"/>
      <c r="AY1463" s="65"/>
      <c r="AZ1463" s="65"/>
      <c r="BA1463" s="65"/>
      <c r="BB1463" s="65"/>
      <c r="BC1463" s="65"/>
      <c r="BD1463" s="65"/>
      <c r="BE1463" s="65"/>
      <c r="BF1463" s="65"/>
      <c r="BG1463" s="65"/>
      <c r="BH1463" s="65"/>
      <c r="BI1463" s="65"/>
      <c r="BJ1463" s="65"/>
      <c r="BK1463" s="65"/>
      <c r="BL1463" s="65"/>
    </row>
    <row r="1464" spans="3:64">
      <c r="C1464" s="8"/>
      <c r="D1464" s="8"/>
      <c r="AA1464" s="65"/>
      <c r="AB1464" s="65"/>
      <c r="AC1464" s="65"/>
      <c r="AD1464" s="65"/>
      <c r="AE1464" s="65"/>
      <c r="AG1464" s="93"/>
      <c r="AN1464" s="65"/>
      <c r="AO1464" s="65"/>
      <c r="AP1464" s="65"/>
      <c r="AQ1464" s="65"/>
      <c r="AR1464" s="65"/>
      <c r="AS1464" s="65"/>
      <c r="AT1464" s="65"/>
      <c r="AU1464" s="65"/>
      <c r="AV1464" s="65"/>
      <c r="AW1464" s="65"/>
      <c r="AX1464" s="65"/>
      <c r="AY1464" s="65"/>
      <c r="AZ1464" s="65"/>
      <c r="BA1464" s="65"/>
      <c r="BB1464" s="65"/>
      <c r="BC1464" s="65"/>
      <c r="BD1464" s="65"/>
      <c r="BE1464" s="65"/>
      <c r="BF1464" s="65"/>
      <c r="BG1464" s="65"/>
      <c r="BH1464" s="65"/>
      <c r="BI1464" s="65"/>
      <c r="BJ1464" s="65"/>
      <c r="BK1464" s="65"/>
      <c r="BL1464" s="65"/>
    </row>
    <row r="1465" spans="3:64">
      <c r="C1465" s="8"/>
      <c r="D1465" s="8"/>
      <c r="AA1465" s="65"/>
      <c r="AB1465" s="65"/>
      <c r="AC1465" s="65"/>
      <c r="AD1465" s="65"/>
      <c r="AE1465" s="65"/>
      <c r="AG1465" s="93"/>
      <c r="AN1465" s="65"/>
      <c r="AO1465" s="65"/>
      <c r="AP1465" s="65"/>
      <c r="AQ1465" s="65"/>
      <c r="AR1465" s="65"/>
      <c r="AS1465" s="65"/>
      <c r="AT1465" s="65"/>
      <c r="AU1465" s="65"/>
    </row>
    <row r="1466" spans="3:64">
      <c r="C1466" s="8"/>
      <c r="D1466" s="8"/>
      <c r="AA1466" s="65"/>
      <c r="AB1466" s="65"/>
      <c r="AC1466" s="65"/>
      <c r="AD1466" s="65"/>
      <c r="AE1466" s="65"/>
      <c r="AG1466" s="93"/>
      <c r="AN1466" s="65"/>
      <c r="AO1466" s="65"/>
      <c r="AP1466" s="65"/>
      <c r="AQ1466" s="65"/>
      <c r="AR1466" s="65"/>
      <c r="AS1466" s="65"/>
      <c r="AT1466" s="65"/>
      <c r="AU1466" s="65"/>
      <c r="AV1466" s="65"/>
      <c r="AW1466" s="65"/>
      <c r="AX1466" s="65"/>
      <c r="AY1466" s="65"/>
      <c r="AZ1466" s="65"/>
      <c r="BA1466" s="65"/>
      <c r="BB1466" s="65"/>
      <c r="BC1466" s="65"/>
      <c r="BD1466" s="65"/>
      <c r="BE1466" s="65"/>
      <c r="BF1466" s="65"/>
      <c r="BG1466" s="65"/>
      <c r="BH1466" s="65"/>
      <c r="BI1466" s="65"/>
      <c r="BJ1466" s="65"/>
      <c r="BK1466" s="65"/>
      <c r="BL1466" s="65"/>
    </row>
    <row r="1467" spans="3:64">
      <c r="C1467" s="8"/>
      <c r="D1467" s="8"/>
      <c r="AA1467" s="65"/>
      <c r="AB1467" s="65"/>
      <c r="AC1467" s="65"/>
      <c r="AD1467" s="65"/>
      <c r="AE1467" s="65"/>
      <c r="AG1467" s="93"/>
      <c r="AN1467" s="65"/>
      <c r="AO1467" s="65"/>
      <c r="AP1467" s="65"/>
      <c r="AQ1467" s="65"/>
      <c r="AR1467" s="65"/>
      <c r="AS1467" s="65"/>
      <c r="AT1467" s="65"/>
      <c r="AU1467" s="65"/>
      <c r="AV1467" s="65"/>
    </row>
    <row r="1468" spans="3:64">
      <c r="C1468" s="8"/>
      <c r="D1468" s="8"/>
      <c r="AA1468" s="65"/>
      <c r="AB1468" s="65"/>
      <c r="AC1468" s="65"/>
      <c r="AD1468" s="65"/>
      <c r="AE1468" s="65"/>
      <c r="AG1468" s="93"/>
      <c r="AN1468" s="65"/>
      <c r="AO1468" s="65"/>
      <c r="AP1468" s="65"/>
      <c r="AQ1468" s="65"/>
      <c r="AR1468" s="65"/>
      <c r="AS1468" s="65"/>
      <c r="AT1468" s="65"/>
      <c r="AU1468" s="65"/>
      <c r="AV1468" s="65"/>
    </row>
    <row r="1469" spans="3:64">
      <c r="C1469" s="8"/>
      <c r="D1469" s="8"/>
      <c r="AA1469" s="65"/>
      <c r="AB1469" s="65"/>
      <c r="AC1469" s="65"/>
      <c r="AD1469" s="65"/>
      <c r="AE1469" s="65"/>
      <c r="AG1469" s="93"/>
      <c r="AN1469" s="65"/>
      <c r="AO1469" s="65"/>
      <c r="AP1469" s="65"/>
      <c r="AQ1469" s="65"/>
      <c r="AR1469" s="65"/>
      <c r="AS1469" s="65"/>
      <c r="AT1469" s="65"/>
      <c r="AU1469" s="65"/>
    </row>
    <row r="1470" spans="3:64">
      <c r="C1470" s="8"/>
      <c r="D1470" s="8"/>
      <c r="AA1470" s="65"/>
      <c r="AB1470" s="65"/>
      <c r="AC1470" s="65"/>
      <c r="AD1470" s="65"/>
      <c r="AE1470" s="65"/>
      <c r="AG1470" s="93"/>
      <c r="AN1470" s="65"/>
      <c r="AO1470" s="65"/>
      <c r="AP1470" s="65"/>
      <c r="AQ1470" s="65"/>
      <c r="AR1470" s="65"/>
      <c r="AS1470" s="65"/>
      <c r="AT1470" s="65"/>
      <c r="AU1470" s="65"/>
      <c r="AV1470" s="65"/>
      <c r="AX1470" s="65"/>
      <c r="AY1470" s="65"/>
      <c r="AZ1470" s="65"/>
      <c r="BA1470" s="65"/>
      <c r="BB1470" s="65"/>
      <c r="BC1470" s="65"/>
      <c r="BD1470" s="65"/>
      <c r="BE1470" s="65"/>
      <c r="BF1470" s="65"/>
      <c r="BG1470" s="65"/>
      <c r="BH1470" s="65"/>
      <c r="BI1470" s="65"/>
      <c r="BJ1470" s="65"/>
      <c r="BK1470" s="65"/>
      <c r="BL1470" s="65"/>
    </row>
    <row r="1471" spans="3:64">
      <c r="C1471" s="8"/>
      <c r="D1471" s="8"/>
      <c r="AA1471" s="65"/>
      <c r="AB1471" s="65"/>
      <c r="AC1471" s="65"/>
      <c r="AD1471" s="65"/>
      <c r="AE1471" s="65"/>
      <c r="AG1471" s="93"/>
      <c r="AN1471" s="65"/>
      <c r="AO1471" s="65"/>
      <c r="AP1471" s="65"/>
      <c r="AQ1471" s="65"/>
      <c r="AR1471" s="65"/>
      <c r="AS1471" s="65"/>
      <c r="AT1471" s="65"/>
      <c r="AU1471" s="65"/>
      <c r="AV1471" s="65"/>
      <c r="AX1471" s="65"/>
    </row>
    <row r="1472" spans="3:64">
      <c r="C1472" s="8"/>
      <c r="D1472" s="8"/>
      <c r="AA1472" s="65"/>
      <c r="AB1472" s="65"/>
      <c r="AC1472" s="65"/>
      <c r="AD1472" s="65"/>
      <c r="AE1472" s="65"/>
      <c r="AG1472" s="93"/>
      <c r="AN1472" s="65"/>
      <c r="AO1472" s="65"/>
      <c r="AP1472" s="65"/>
      <c r="AQ1472" s="65"/>
      <c r="AR1472" s="65"/>
      <c r="AS1472" s="65"/>
      <c r="AT1472" s="65"/>
      <c r="AU1472" s="65"/>
      <c r="AV1472" s="65"/>
      <c r="AX1472" s="65"/>
    </row>
    <row r="1473" spans="3:64">
      <c r="C1473" s="8"/>
      <c r="D1473" s="8"/>
      <c r="AA1473" s="65"/>
      <c r="AB1473" s="65"/>
      <c r="AC1473" s="65"/>
      <c r="AD1473" s="65"/>
      <c r="AE1473" s="65"/>
      <c r="AG1473" s="93"/>
      <c r="AN1473" s="65"/>
      <c r="AO1473" s="65"/>
      <c r="AP1473" s="65"/>
      <c r="AQ1473" s="65"/>
      <c r="AR1473" s="65"/>
      <c r="AS1473" s="65"/>
      <c r="AT1473" s="65"/>
      <c r="AU1473" s="65"/>
      <c r="AV1473" s="65"/>
      <c r="AW1473" s="65"/>
      <c r="AX1473" s="65"/>
      <c r="AY1473" s="65"/>
      <c r="AZ1473" s="65"/>
      <c r="BA1473" s="65"/>
      <c r="BB1473" s="65"/>
      <c r="BC1473" s="65"/>
      <c r="BD1473" s="65"/>
      <c r="BE1473" s="65"/>
      <c r="BF1473" s="65"/>
      <c r="BG1473" s="65"/>
      <c r="BH1473" s="65"/>
      <c r="BI1473" s="65"/>
      <c r="BJ1473" s="65"/>
      <c r="BK1473" s="65"/>
      <c r="BL1473" s="65"/>
    </row>
    <row r="1474" spans="3:64">
      <c r="C1474" s="8"/>
      <c r="D1474" s="8"/>
      <c r="AA1474" s="65"/>
      <c r="AB1474" s="65"/>
      <c r="AC1474" s="65"/>
      <c r="AD1474" s="65"/>
      <c r="AE1474" s="65"/>
      <c r="AG1474" s="93"/>
      <c r="AN1474" s="65"/>
      <c r="AO1474" s="65"/>
      <c r="AP1474" s="65"/>
      <c r="AQ1474" s="65"/>
      <c r="AR1474" s="65"/>
      <c r="AS1474" s="65"/>
      <c r="AT1474" s="65"/>
      <c r="AU1474" s="65"/>
      <c r="AV1474" s="65"/>
      <c r="AW1474" s="65"/>
      <c r="AX1474" s="65"/>
      <c r="AY1474" s="65"/>
      <c r="AZ1474" s="65"/>
      <c r="BA1474" s="65"/>
      <c r="BB1474" s="65"/>
      <c r="BC1474" s="65"/>
      <c r="BD1474" s="65"/>
      <c r="BE1474" s="65"/>
      <c r="BF1474" s="65"/>
      <c r="BG1474" s="65"/>
      <c r="BH1474" s="65"/>
      <c r="BI1474" s="65"/>
      <c r="BJ1474" s="65"/>
      <c r="BK1474" s="65"/>
      <c r="BL1474" s="65"/>
    </row>
    <row r="1475" spans="3:64">
      <c r="C1475" s="8"/>
      <c r="D1475" s="8"/>
      <c r="AA1475" s="65"/>
      <c r="AB1475" s="65"/>
      <c r="AC1475" s="65"/>
      <c r="AD1475" s="65"/>
      <c r="AE1475" s="65"/>
      <c r="AG1475" s="93"/>
      <c r="AN1475" s="65"/>
      <c r="AO1475" s="65"/>
      <c r="AP1475" s="65"/>
      <c r="AQ1475" s="65"/>
      <c r="AR1475" s="65"/>
      <c r="AS1475" s="65"/>
      <c r="AT1475" s="65"/>
      <c r="AU1475" s="65"/>
      <c r="AV1475" s="65"/>
      <c r="AW1475" s="65"/>
      <c r="AX1475" s="65"/>
      <c r="AY1475" s="65"/>
      <c r="AZ1475" s="65"/>
      <c r="BA1475" s="65"/>
      <c r="BB1475" s="65"/>
      <c r="BC1475" s="65"/>
      <c r="BD1475" s="65"/>
      <c r="BE1475" s="65"/>
      <c r="BF1475" s="65"/>
      <c r="BG1475" s="65"/>
      <c r="BH1475" s="65"/>
      <c r="BI1475" s="65"/>
      <c r="BJ1475" s="65"/>
      <c r="BK1475" s="65"/>
      <c r="BL1475" s="65"/>
    </row>
    <row r="1476" spans="3:64">
      <c r="C1476" s="8"/>
      <c r="D1476" s="8"/>
      <c r="AA1476" s="65"/>
      <c r="AB1476" s="65"/>
      <c r="AC1476" s="65"/>
      <c r="AD1476" s="65"/>
      <c r="AE1476" s="65"/>
      <c r="AG1476" s="93"/>
      <c r="AN1476" s="65"/>
      <c r="AO1476" s="65"/>
      <c r="AP1476" s="65"/>
      <c r="AQ1476" s="65"/>
      <c r="AR1476" s="65"/>
      <c r="AS1476" s="65"/>
      <c r="AT1476" s="65"/>
      <c r="AU1476" s="65"/>
      <c r="AV1476" s="65"/>
      <c r="AW1476" s="65"/>
      <c r="AX1476" s="65"/>
      <c r="AY1476" s="65"/>
      <c r="AZ1476" s="65"/>
      <c r="BA1476" s="65"/>
      <c r="BB1476" s="65"/>
      <c r="BC1476" s="65"/>
      <c r="BD1476" s="65"/>
      <c r="BE1476" s="65"/>
      <c r="BF1476" s="65"/>
      <c r="BG1476" s="65"/>
      <c r="BH1476" s="65"/>
      <c r="BI1476" s="65"/>
      <c r="BJ1476" s="65"/>
      <c r="BK1476" s="65"/>
      <c r="BL1476" s="65"/>
    </row>
    <row r="1477" spans="3:64">
      <c r="C1477" s="8"/>
      <c r="D1477" s="8"/>
      <c r="AA1477" s="65"/>
      <c r="AB1477" s="65"/>
      <c r="AC1477" s="65"/>
      <c r="AD1477" s="65"/>
      <c r="AE1477" s="65"/>
      <c r="AG1477" s="93"/>
      <c r="AN1477" s="65"/>
      <c r="AO1477" s="65"/>
      <c r="AP1477" s="65"/>
      <c r="AQ1477" s="65"/>
      <c r="AR1477" s="65"/>
      <c r="AS1477" s="65"/>
      <c r="AT1477" s="65"/>
      <c r="AU1477" s="65"/>
      <c r="AV1477" s="65"/>
    </row>
    <row r="1478" spans="3:64">
      <c r="C1478" s="8"/>
      <c r="D1478" s="8"/>
      <c r="AA1478" s="65"/>
      <c r="AB1478" s="65"/>
      <c r="AC1478" s="65"/>
      <c r="AD1478" s="65"/>
      <c r="AE1478" s="65"/>
      <c r="AG1478" s="93"/>
      <c r="AN1478" s="65"/>
      <c r="AO1478" s="65"/>
      <c r="AP1478" s="65"/>
      <c r="AQ1478" s="65"/>
      <c r="AR1478" s="65"/>
      <c r="AS1478" s="65"/>
      <c r="AT1478" s="65"/>
      <c r="AU1478" s="65"/>
    </row>
    <row r="1479" spans="3:64">
      <c r="C1479" s="8"/>
      <c r="D1479" s="8"/>
      <c r="AA1479" s="65"/>
      <c r="AB1479" s="65"/>
      <c r="AC1479" s="65"/>
      <c r="AD1479" s="65"/>
      <c r="AE1479" s="65"/>
      <c r="AG1479" s="93"/>
      <c r="AN1479" s="65"/>
      <c r="AO1479" s="65"/>
      <c r="AP1479" s="65"/>
      <c r="AQ1479" s="65"/>
      <c r="AR1479" s="65"/>
      <c r="AS1479" s="65"/>
      <c r="AT1479" s="65"/>
      <c r="AU1479" s="65"/>
    </row>
    <row r="1480" spans="3:64">
      <c r="C1480" s="8"/>
      <c r="D1480" s="8"/>
      <c r="AA1480" s="65"/>
      <c r="AB1480" s="65"/>
      <c r="AC1480" s="65"/>
      <c r="AD1480" s="65"/>
      <c r="AE1480" s="65"/>
      <c r="AG1480" s="93"/>
      <c r="AN1480" s="65"/>
      <c r="AO1480" s="65"/>
      <c r="AP1480" s="65"/>
      <c r="AQ1480" s="65"/>
      <c r="AR1480" s="65"/>
      <c r="AS1480" s="65"/>
      <c r="AT1480" s="65"/>
      <c r="AU1480" s="65"/>
      <c r="AV1480" s="65"/>
    </row>
    <row r="1481" spans="3:64">
      <c r="C1481" s="8"/>
      <c r="D1481" s="8"/>
      <c r="AA1481" s="65"/>
      <c r="AB1481" s="65"/>
      <c r="AC1481" s="65"/>
      <c r="AD1481" s="65"/>
      <c r="AE1481" s="65"/>
      <c r="AG1481" s="93"/>
      <c r="AN1481" s="65"/>
      <c r="AO1481" s="65"/>
      <c r="AP1481" s="65"/>
      <c r="AQ1481" s="65"/>
      <c r="AR1481" s="65"/>
      <c r="AS1481" s="65"/>
      <c r="AT1481" s="65"/>
      <c r="AU1481" s="65"/>
      <c r="AV1481" s="65"/>
      <c r="AW1481" s="65"/>
      <c r="AX1481" s="65"/>
      <c r="AY1481" s="65"/>
      <c r="AZ1481" s="65"/>
      <c r="BA1481" s="65"/>
      <c r="BB1481" s="65"/>
      <c r="BC1481" s="65"/>
      <c r="BD1481" s="65"/>
      <c r="BE1481" s="65"/>
      <c r="BF1481" s="65"/>
      <c r="BG1481" s="65"/>
      <c r="BH1481" s="65"/>
      <c r="BI1481" s="65"/>
      <c r="BJ1481" s="65"/>
      <c r="BK1481" s="65"/>
      <c r="BL1481" s="65"/>
    </row>
    <row r="1482" spans="3:64">
      <c r="C1482" s="8"/>
      <c r="D1482" s="8"/>
      <c r="AA1482" s="65"/>
      <c r="AB1482" s="65"/>
      <c r="AC1482" s="65"/>
      <c r="AD1482" s="65"/>
      <c r="AE1482" s="65"/>
      <c r="AG1482" s="93"/>
      <c r="AN1482" s="65"/>
      <c r="AO1482" s="65"/>
      <c r="AP1482" s="65"/>
      <c r="AQ1482" s="65"/>
      <c r="AR1482" s="65"/>
      <c r="AS1482" s="65"/>
      <c r="AT1482" s="65"/>
      <c r="AU1482" s="65"/>
      <c r="AV1482" s="65"/>
      <c r="AW1482" s="65"/>
      <c r="AX1482" s="65"/>
      <c r="AY1482" s="65"/>
      <c r="AZ1482" s="65"/>
      <c r="BA1482" s="65"/>
      <c r="BB1482" s="65"/>
      <c r="BC1482" s="65"/>
      <c r="BD1482" s="65"/>
      <c r="BE1482" s="65"/>
      <c r="BF1482" s="65"/>
      <c r="BG1482" s="65"/>
      <c r="BH1482" s="65"/>
      <c r="BI1482" s="65"/>
      <c r="BJ1482" s="65"/>
      <c r="BK1482" s="65"/>
      <c r="BL1482" s="65"/>
    </row>
    <row r="1483" spans="3:64">
      <c r="C1483" s="8"/>
      <c r="D1483" s="8"/>
      <c r="AA1483" s="65"/>
      <c r="AB1483" s="65"/>
      <c r="AC1483" s="65"/>
      <c r="AD1483" s="65"/>
      <c r="AE1483" s="65"/>
      <c r="AG1483" s="93"/>
      <c r="AN1483" s="65"/>
      <c r="AO1483" s="65"/>
      <c r="AP1483" s="65"/>
      <c r="AQ1483" s="65"/>
      <c r="AR1483" s="65"/>
      <c r="AS1483" s="65"/>
      <c r="AT1483" s="65"/>
      <c r="AU1483" s="65"/>
    </row>
    <row r="1484" spans="3:64">
      <c r="C1484" s="8"/>
      <c r="D1484" s="8"/>
      <c r="AA1484" s="65"/>
      <c r="AB1484" s="65"/>
      <c r="AC1484" s="65"/>
      <c r="AD1484" s="65"/>
      <c r="AE1484" s="65"/>
      <c r="AG1484" s="93"/>
      <c r="AN1484" s="65"/>
      <c r="AO1484" s="65"/>
      <c r="AP1484" s="65"/>
      <c r="AQ1484" s="65"/>
      <c r="AR1484" s="65"/>
      <c r="AS1484" s="65"/>
      <c r="AT1484" s="65"/>
      <c r="AU1484" s="65"/>
      <c r="AV1484" s="65"/>
      <c r="AX1484" s="65"/>
    </row>
    <row r="1485" spans="3:64">
      <c r="C1485" s="8"/>
      <c r="D1485" s="8"/>
      <c r="AA1485" s="65"/>
      <c r="AB1485" s="65"/>
      <c r="AC1485" s="65"/>
      <c r="AD1485" s="65"/>
      <c r="AE1485" s="65"/>
      <c r="AG1485" s="93"/>
      <c r="AN1485" s="65"/>
      <c r="AO1485" s="65"/>
      <c r="AP1485" s="65"/>
      <c r="AQ1485" s="65"/>
      <c r="AR1485" s="65"/>
      <c r="AS1485" s="65"/>
      <c r="AT1485" s="65"/>
      <c r="AU1485" s="65"/>
      <c r="AV1485" s="65"/>
    </row>
    <row r="1486" spans="3:64">
      <c r="C1486" s="8"/>
      <c r="D1486" s="8"/>
      <c r="AA1486" s="65"/>
      <c r="AB1486" s="65"/>
      <c r="AC1486" s="65"/>
      <c r="AD1486" s="65"/>
      <c r="AE1486" s="65"/>
      <c r="AG1486" s="93"/>
      <c r="AN1486" s="65"/>
      <c r="AO1486" s="65"/>
      <c r="AP1486" s="65"/>
      <c r="AQ1486" s="65"/>
      <c r="AR1486" s="65"/>
      <c r="AS1486" s="65"/>
      <c r="AT1486" s="65"/>
      <c r="AU1486" s="65"/>
    </row>
    <row r="1487" spans="3:64">
      <c r="C1487" s="8"/>
      <c r="D1487" s="8"/>
      <c r="AA1487" s="65"/>
      <c r="AB1487" s="65"/>
      <c r="AC1487" s="65"/>
      <c r="AD1487" s="65"/>
      <c r="AE1487" s="65"/>
      <c r="AG1487" s="93"/>
      <c r="AN1487" s="65"/>
      <c r="AO1487" s="65"/>
      <c r="AP1487" s="65"/>
      <c r="AQ1487" s="65"/>
      <c r="AR1487" s="65"/>
      <c r="AS1487" s="65"/>
      <c r="AT1487" s="65"/>
      <c r="AU1487" s="65"/>
    </row>
    <row r="1488" spans="3:64">
      <c r="C1488" s="8"/>
      <c r="D1488" s="8"/>
      <c r="AA1488" s="65"/>
      <c r="AB1488" s="65"/>
      <c r="AC1488" s="65"/>
      <c r="AD1488" s="65"/>
      <c r="AE1488" s="65"/>
      <c r="AG1488" s="93"/>
      <c r="AN1488" s="65"/>
      <c r="AO1488" s="65"/>
      <c r="AP1488" s="65"/>
      <c r="AQ1488" s="65"/>
      <c r="AR1488" s="65"/>
      <c r="AS1488" s="65"/>
      <c r="AT1488" s="65"/>
      <c r="AU1488" s="65"/>
    </row>
    <row r="1489" spans="3:64">
      <c r="C1489" s="8"/>
      <c r="D1489" s="8"/>
      <c r="AA1489" s="65"/>
      <c r="AB1489" s="65"/>
      <c r="AC1489" s="65"/>
      <c r="AD1489" s="65"/>
      <c r="AE1489" s="65"/>
      <c r="AG1489" s="93"/>
      <c r="AN1489" s="65"/>
      <c r="AO1489" s="65"/>
      <c r="AP1489" s="65"/>
      <c r="AQ1489" s="65"/>
      <c r="AR1489" s="65"/>
      <c r="AS1489" s="65"/>
      <c r="AT1489" s="65"/>
      <c r="AU1489" s="65"/>
    </row>
    <row r="1490" spans="3:64">
      <c r="C1490" s="8"/>
      <c r="D1490" s="8"/>
      <c r="AA1490" s="65"/>
      <c r="AB1490" s="65"/>
      <c r="AC1490" s="65"/>
      <c r="AD1490" s="65"/>
      <c r="AE1490" s="65"/>
      <c r="AG1490" s="93"/>
      <c r="AN1490" s="65"/>
      <c r="AO1490" s="65"/>
      <c r="AP1490" s="65"/>
      <c r="AQ1490" s="65"/>
      <c r="AR1490" s="65"/>
      <c r="AS1490" s="65"/>
      <c r="AT1490" s="65"/>
      <c r="AU1490" s="65"/>
      <c r="AV1490" s="65"/>
      <c r="AW1490" s="65"/>
      <c r="AX1490" s="65"/>
      <c r="AY1490" s="65"/>
      <c r="AZ1490" s="65"/>
      <c r="BA1490" s="65"/>
      <c r="BB1490" s="65"/>
      <c r="BC1490" s="65"/>
      <c r="BD1490" s="65"/>
      <c r="BE1490" s="65"/>
      <c r="BF1490" s="65"/>
      <c r="BG1490" s="65"/>
      <c r="BH1490" s="65"/>
      <c r="BI1490" s="65"/>
      <c r="BJ1490" s="65"/>
      <c r="BK1490" s="65"/>
      <c r="BL1490" s="65"/>
    </row>
    <row r="1491" spans="3:64">
      <c r="C1491" s="8"/>
      <c r="D1491" s="8"/>
      <c r="AA1491" s="65"/>
      <c r="AB1491" s="65"/>
      <c r="AC1491" s="65"/>
      <c r="AD1491" s="65"/>
      <c r="AE1491" s="65"/>
      <c r="AG1491" s="93"/>
      <c r="AN1491" s="65"/>
      <c r="AO1491" s="65"/>
      <c r="AP1491" s="65"/>
      <c r="AQ1491" s="65"/>
      <c r="AR1491" s="65"/>
      <c r="AS1491" s="65"/>
      <c r="AT1491" s="65"/>
      <c r="AU1491" s="65"/>
    </row>
    <row r="1492" spans="3:64">
      <c r="C1492" s="8"/>
      <c r="D1492" s="8"/>
      <c r="AA1492" s="65"/>
      <c r="AB1492" s="65"/>
      <c r="AC1492" s="65"/>
      <c r="AD1492" s="65"/>
      <c r="AE1492" s="65"/>
      <c r="AG1492" s="93"/>
      <c r="AN1492" s="65"/>
      <c r="AO1492" s="65"/>
      <c r="AP1492" s="65"/>
      <c r="AQ1492" s="65"/>
      <c r="AR1492" s="65"/>
      <c r="AS1492" s="65"/>
      <c r="AT1492" s="65"/>
      <c r="AU1492" s="65"/>
      <c r="AV1492" s="65"/>
      <c r="AW1492" s="65"/>
      <c r="AX1492" s="65"/>
      <c r="AY1492" s="65"/>
      <c r="AZ1492" s="65"/>
      <c r="BA1492" s="65"/>
      <c r="BB1492" s="65"/>
      <c r="BC1492" s="65"/>
      <c r="BD1492" s="65"/>
      <c r="BE1492" s="65"/>
      <c r="BF1492" s="65"/>
      <c r="BG1492" s="65"/>
      <c r="BH1492" s="65"/>
      <c r="BI1492" s="65"/>
      <c r="BJ1492" s="65"/>
      <c r="BK1492" s="65"/>
      <c r="BL1492" s="65"/>
    </row>
    <row r="1493" spans="3:64">
      <c r="C1493" s="8"/>
      <c r="D1493" s="8"/>
      <c r="AA1493" s="65"/>
      <c r="AB1493" s="65"/>
      <c r="AC1493" s="65"/>
      <c r="AD1493" s="65"/>
      <c r="AE1493" s="65"/>
      <c r="AG1493" s="93"/>
      <c r="AN1493" s="65"/>
      <c r="AO1493" s="65"/>
      <c r="AP1493" s="65"/>
      <c r="AQ1493" s="65"/>
      <c r="AR1493" s="65"/>
      <c r="AS1493" s="65"/>
      <c r="AT1493" s="65"/>
      <c r="AU1493" s="65"/>
      <c r="AV1493" s="65"/>
      <c r="AX1493" s="65"/>
    </row>
    <row r="1494" spans="3:64">
      <c r="C1494" s="8"/>
      <c r="D1494" s="8"/>
      <c r="AA1494" s="65"/>
      <c r="AB1494" s="65"/>
      <c r="AC1494" s="65"/>
      <c r="AD1494" s="65"/>
      <c r="AE1494" s="65"/>
      <c r="AG1494" s="93"/>
      <c r="AN1494" s="65"/>
      <c r="AO1494" s="65"/>
      <c r="AP1494" s="65"/>
      <c r="AQ1494" s="65"/>
      <c r="AR1494" s="65"/>
      <c r="AS1494" s="65"/>
      <c r="AT1494" s="65"/>
      <c r="AU1494" s="65"/>
      <c r="AV1494" s="65"/>
    </row>
    <row r="1495" spans="3:64">
      <c r="C1495" s="8"/>
      <c r="D1495" s="8"/>
      <c r="AA1495" s="65"/>
      <c r="AB1495" s="65"/>
      <c r="AC1495" s="65"/>
      <c r="AD1495" s="65"/>
      <c r="AE1495" s="65"/>
      <c r="AG1495" s="93"/>
      <c r="AN1495" s="65"/>
      <c r="AO1495" s="65"/>
      <c r="AP1495" s="65"/>
      <c r="AQ1495" s="65"/>
      <c r="AR1495" s="65"/>
      <c r="AS1495" s="65"/>
      <c r="AT1495" s="65"/>
      <c r="AU1495" s="65"/>
      <c r="AV1495" s="65"/>
    </row>
    <row r="1496" spans="3:64">
      <c r="C1496" s="8"/>
      <c r="D1496" s="8"/>
      <c r="AA1496" s="65"/>
      <c r="AB1496" s="65"/>
      <c r="AC1496" s="65"/>
      <c r="AD1496" s="65"/>
      <c r="AE1496" s="65"/>
      <c r="AG1496" s="93"/>
      <c r="AN1496" s="65"/>
      <c r="AO1496" s="65"/>
      <c r="AP1496" s="65"/>
      <c r="AQ1496" s="65"/>
      <c r="AR1496" s="65"/>
      <c r="AS1496" s="65"/>
      <c r="AT1496" s="65"/>
      <c r="AU1496" s="65"/>
      <c r="AV1496" s="65"/>
      <c r="AX1496" s="65"/>
    </row>
    <row r="1497" spans="3:64">
      <c r="C1497" s="8"/>
      <c r="D1497" s="8"/>
      <c r="AA1497" s="65"/>
      <c r="AB1497" s="65"/>
      <c r="AC1497" s="65"/>
      <c r="AD1497" s="65"/>
      <c r="AE1497" s="65"/>
      <c r="AG1497" s="93"/>
      <c r="AN1497" s="65"/>
      <c r="AO1497" s="65"/>
      <c r="AP1497" s="65"/>
      <c r="AQ1497" s="65"/>
      <c r="AR1497" s="65"/>
      <c r="AS1497" s="65"/>
      <c r="AT1497" s="65"/>
      <c r="AU1497" s="65"/>
      <c r="AV1497" s="65"/>
      <c r="AW1497" s="65"/>
      <c r="AX1497" s="65"/>
      <c r="AY1497" s="65"/>
      <c r="AZ1497" s="65"/>
      <c r="BA1497" s="65"/>
      <c r="BB1497" s="65"/>
      <c r="BC1497" s="65"/>
      <c r="BD1497" s="65"/>
      <c r="BE1497" s="65"/>
      <c r="BF1497" s="65"/>
      <c r="BG1497" s="65"/>
      <c r="BH1497" s="65"/>
      <c r="BI1497" s="65"/>
      <c r="BJ1497" s="65"/>
      <c r="BK1497" s="65"/>
      <c r="BL1497" s="65"/>
    </row>
    <row r="1498" spans="3:64">
      <c r="C1498" s="8"/>
      <c r="D1498" s="8"/>
      <c r="AA1498" s="65"/>
      <c r="AB1498" s="65"/>
      <c r="AC1498" s="65"/>
      <c r="AD1498" s="65"/>
      <c r="AE1498" s="65"/>
      <c r="AG1498" s="93"/>
      <c r="AN1498" s="65"/>
      <c r="AO1498" s="65"/>
      <c r="AP1498" s="65"/>
      <c r="AQ1498" s="65"/>
      <c r="AR1498" s="65"/>
      <c r="AS1498" s="65"/>
      <c r="AT1498" s="65"/>
      <c r="AU1498" s="65"/>
      <c r="AV1498" s="65"/>
    </row>
    <row r="1499" spans="3:64">
      <c r="C1499" s="8"/>
      <c r="D1499" s="8"/>
      <c r="AA1499" s="65"/>
      <c r="AB1499" s="65"/>
      <c r="AC1499" s="65"/>
      <c r="AD1499" s="65"/>
      <c r="AE1499" s="65"/>
      <c r="AG1499" s="93"/>
      <c r="AN1499" s="65"/>
      <c r="AO1499" s="65"/>
      <c r="AP1499" s="65"/>
      <c r="AQ1499" s="65"/>
      <c r="AR1499" s="65"/>
      <c r="AS1499" s="65"/>
      <c r="AT1499" s="65"/>
      <c r="AU1499" s="65"/>
      <c r="AV1499" s="65"/>
      <c r="AX1499" s="65"/>
    </row>
    <row r="1500" spans="3:64">
      <c r="C1500" s="8"/>
      <c r="D1500" s="8"/>
      <c r="AA1500" s="65"/>
      <c r="AB1500" s="65"/>
      <c r="AC1500" s="65"/>
      <c r="AD1500" s="65"/>
      <c r="AE1500" s="65"/>
      <c r="AG1500" s="93"/>
      <c r="AN1500" s="65"/>
      <c r="AO1500" s="65"/>
      <c r="AP1500" s="65"/>
      <c r="AQ1500" s="65"/>
      <c r="AR1500" s="65"/>
      <c r="AS1500" s="65"/>
      <c r="AT1500" s="65"/>
      <c r="AU1500" s="65"/>
      <c r="AV1500" s="65"/>
      <c r="AW1500" s="65"/>
      <c r="AX1500" s="65"/>
      <c r="AY1500" s="65"/>
      <c r="AZ1500" s="65"/>
      <c r="BA1500" s="65"/>
      <c r="BB1500" s="65"/>
      <c r="BC1500" s="65"/>
      <c r="BD1500" s="65"/>
      <c r="BE1500" s="65"/>
      <c r="BF1500" s="65"/>
      <c r="BG1500" s="65"/>
      <c r="BH1500" s="65"/>
      <c r="BI1500" s="65"/>
      <c r="BJ1500" s="65"/>
      <c r="BK1500" s="65"/>
      <c r="BL1500" s="65"/>
    </row>
    <row r="1501" spans="3:64">
      <c r="C1501" s="8"/>
      <c r="D1501" s="8"/>
      <c r="AA1501" s="65"/>
      <c r="AB1501" s="65"/>
      <c r="AC1501" s="65"/>
      <c r="AD1501" s="65"/>
      <c r="AE1501" s="65"/>
      <c r="AG1501" s="93"/>
      <c r="AN1501" s="65"/>
      <c r="AO1501" s="65"/>
      <c r="AP1501" s="65"/>
      <c r="AQ1501" s="65"/>
      <c r="AR1501" s="65"/>
      <c r="AS1501" s="65"/>
      <c r="AT1501" s="65"/>
      <c r="AU1501" s="65"/>
      <c r="AV1501" s="65"/>
    </row>
    <row r="1502" spans="3:64">
      <c r="C1502" s="8"/>
      <c r="D1502" s="8"/>
      <c r="AA1502" s="65"/>
      <c r="AB1502" s="65"/>
      <c r="AC1502" s="65"/>
      <c r="AD1502" s="65"/>
      <c r="AE1502" s="65"/>
      <c r="AG1502" s="93"/>
      <c r="AN1502" s="65"/>
      <c r="AO1502" s="65"/>
      <c r="AP1502" s="65"/>
      <c r="AQ1502" s="65"/>
      <c r="AR1502" s="65"/>
      <c r="AS1502" s="65"/>
      <c r="AT1502" s="65"/>
      <c r="AU1502" s="65"/>
      <c r="AV1502" s="65"/>
    </row>
    <row r="1503" spans="3:64">
      <c r="C1503" s="8"/>
      <c r="D1503" s="8"/>
      <c r="AA1503" s="65"/>
      <c r="AB1503" s="65"/>
      <c r="AC1503" s="65"/>
      <c r="AD1503" s="65"/>
      <c r="AE1503" s="65"/>
      <c r="AG1503" s="93"/>
      <c r="AN1503" s="65"/>
      <c r="AO1503" s="65"/>
      <c r="AP1503" s="65"/>
      <c r="AQ1503" s="65"/>
      <c r="AR1503" s="65"/>
      <c r="AS1503" s="65"/>
      <c r="AT1503" s="65"/>
      <c r="AU1503" s="65"/>
      <c r="AV1503" s="65"/>
      <c r="AX1503" s="65"/>
      <c r="AY1503" s="65"/>
      <c r="AZ1503" s="65"/>
      <c r="BA1503" s="65"/>
      <c r="BB1503" s="65"/>
      <c r="BC1503" s="65"/>
      <c r="BD1503" s="65"/>
      <c r="BE1503" s="65"/>
      <c r="BF1503" s="65"/>
      <c r="BG1503" s="65"/>
      <c r="BH1503" s="65"/>
      <c r="BI1503" s="65"/>
      <c r="BJ1503" s="65"/>
      <c r="BK1503" s="65"/>
      <c r="BL1503" s="65"/>
    </row>
    <row r="1504" spans="3:64">
      <c r="C1504" s="8"/>
      <c r="D1504" s="8"/>
      <c r="AA1504" s="65"/>
      <c r="AB1504" s="65"/>
      <c r="AC1504" s="65"/>
      <c r="AD1504" s="65"/>
      <c r="AE1504" s="65"/>
      <c r="AG1504" s="93"/>
      <c r="AN1504" s="65"/>
      <c r="AO1504" s="65"/>
      <c r="AP1504" s="65"/>
      <c r="AQ1504" s="65"/>
      <c r="AR1504" s="65"/>
      <c r="AS1504" s="65"/>
      <c r="AT1504" s="65"/>
      <c r="AU1504" s="65"/>
      <c r="AV1504" s="65"/>
    </row>
    <row r="1505" spans="3:64">
      <c r="C1505" s="8"/>
      <c r="D1505" s="8"/>
      <c r="AA1505" s="65"/>
      <c r="AB1505" s="65"/>
      <c r="AC1505" s="65"/>
      <c r="AD1505" s="65"/>
      <c r="AE1505" s="65"/>
      <c r="AG1505" s="93"/>
      <c r="AN1505" s="65"/>
      <c r="AO1505" s="65"/>
      <c r="AP1505" s="65"/>
      <c r="AQ1505" s="65"/>
      <c r="AR1505" s="65"/>
      <c r="AS1505" s="65"/>
      <c r="AT1505" s="65"/>
      <c r="AU1505" s="65"/>
      <c r="AV1505" s="65"/>
      <c r="AX1505" s="65"/>
      <c r="AY1505" s="65"/>
      <c r="AZ1505" s="65"/>
      <c r="BA1505" s="65"/>
      <c r="BB1505" s="65"/>
      <c r="BC1505" s="65"/>
      <c r="BD1505" s="65"/>
      <c r="BE1505" s="65"/>
      <c r="BF1505" s="65"/>
      <c r="BG1505" s="65"/>
      <c r="BH1505" s="65"/>
      <c r="BI1505" s="65"/>
      <c r="BJ1505" s="65"/>
      <c r="BK1505" s="65"/>
      <c r="BL1505" s="65"/>
    </row>
    <row r="1506" spans="3:64">
      <c r="C1506" s="8"/>
      <c r="D1506" s="8"/>
      <c r="AA1506" s="65"/>
      <c r="AB1506" s="65"/>
      <c r="AC1506" s="65"/>
      <c r="AD1506" s="65"/>
      <c r="AE1506" s="65"/>
      <c r="AG1506" s="93"/>
      <c r="AN1506" s="65"/>
      <c r="AO1506" s="65"/>
      <c r="AP1506" s="65"/>
      <c r="AQ1506" s="65"/>
      <c r="AR1506" s="65"/>
      <c r="AS1506" s="65"/>
      <c r="AT1506" s="65"/>
      <c r="AU1506" s="65"/>
    </row>
    <row r="1507" spans="3:64">
      <c r="C1507" s="8"/>
      <c r="D1507" s="8"/>
      <c r="AA1507" s="65"/>
      <c r="AB1507" s="65"/>
      <c r="AC1507" s="65"/>
      <c r="AD1507" s="65"/>
      <c r="AE1507" s="65"/>
      <c r="AG1507" s="93"/>
      <c r="AN1507" s="65"/>
      <c r="AO1507" s="65"/>
      <c r="AP1507" s="65"/>
      <c r="AQ1507" s="65"/>
      <c r="AR1507" s="65"/>
      <c r="AS1507" s="65"/>
      <c r="AT1507" s="65"/>
      <c r="AU1507" s="65"/>
      <c r="AV1507" s="65"/>
      <c r="AX1507" s="65"/>
    </row>
    <row r="1508" spans="3:64">
      <c r="C1508" s="8"/>
      <c r="D1508" s="8"/>
      <c r="AA1508" s="65"/>
      <c r="AB1508" s="65"/>
      <c r="AC1508" s="65"/>
      <c r="AD1508" s="65"/>
      <c r="AE1508" s="65"/>
      <c r="AG1508" s="93"/>
      <c r="AN1508" s="65"/>
      <c r="AO1508" s="65"/>
      <c r="AP1508" s="65"/>
      <c r="AQ1508" s="65"/>
      <c r="AR1508" s="65"/>
      <c r="AS1508" s="65"/>
      <c r="AT1508" s="65"/>
      <c r="AU1508" s="65"/>
    </row>
    <row r="1509" spans="3:64">
      <c r="C1509" s="8"/>
      <c r="D1509" s="8"/>
      <c r="AA1509" s="65"/>
      <c r="AB1509" s="65"/>
      <c r="AC1509" s="65"/>
      <c r="AD1509" s="65"/>
      <c r="AE1509" s="65"/>
      <c r="AG1509" s="93"/>
      <c r="AN1509" s="65"/>
      <c r="AO1509" s="65"/>
      <c r="AP1509" s="65"/>
      <c r="AQ1509" s="65"/>
      <c r="AR1509" s="65"/>
      <c r="AS1509" s="65"/>
      <c r="AT1509" s="65"/>
      <c r="AU1509" s="65"/>
      <c r="AV1509" s="65"/>
    </row>
    <row r="1510" spans="3:64">
      <c r="C1510" s="8"/>
      <c r="D1510" s="8"/>
      <c r="AA1510" s="65"/>
      <c r="AB1510" s="65"/>
      <c r="AC1510" s="65"/>
      <c r="AD1510" s="65"/>
      <c r="AE1510" s="65"/>
      <c r="AG1510" s="93"/>
      <c r="AN1510" s="65"/>
      <c r="AO1510" s="65"/>
      <c r="AP1510" s="65"/>
      <c r="AQ1510" s="65"/>
      <c r="AR1510" s="65"/>
      <c r="AS1510" s="65"/>
      <c r="AT1510" s="65"/>
      <c r="AU1510" s="65"/>
      <c r="AV1510" s="65"/>
      <c r="AW1510" s="65"/>
      <c r="AX1510" s="65"/>
      <c r="AY1510" s="65"/>
      <c r="AZ1510" s="65"/>
      <c r="BA1510" s="65"/>
      <c r="BB1510" s="65"/>
      <c r="BC1510" s="65"/>
      <c r="BD1510" s="65"/>
      <c r="BE1510" s="65"/>
      <c r="BF1510" s="65"/>
      <c r="BG1510" s="65"/>
      <c r="BH1510" s="65"/>
      <c r="BI1510" s="65"/>
      <c r="BJ1510" s="65"/>
      <c r="BK1510" s="65"/>
      <c r="BL1510" s="65"/>
    </row>
    <row r="1511" spans="3:64">
      <c r="C1511" s="8"/>
      <c r="D1511" s="8"/>
      <c r="AA1511" s="65"/>
      <c r="AB1511" s="65"/>
      <c r="AC1511" s="65"/>
      <c r="AD1511" s="65"/>
      <c r="AE1511" s="65"/>
      <c r="AG1511" s="93"/>
      <c r="AN1511" s="65"/>
      <c r="AO1511" s="65"/>
      <c r="AP1511" s="65"/>
      <c r="AQ1511" s="65"/>
      <c r="AR1511" s="65"/>
      <c r="AS1511" s="65"/>
      <c r="AT1511" s="65"/>
      <c r="AU1511" s="65"/>
    </row>
    <row r="1512" spans="3:64">
      <c r="C1512" s="8"/>
      <c r="D1512" s="8"/>
      <c r="AA1512" s="65"/>
      <c r="AB1512" s="65"/>
      <c r="AC1512" s="65"/>
      <c r="AD1512" s="65"/>
      <c r="AE1512" s="65"/>
      <c r="AG1512" s="93"/>
      <c r="AN1512" s="65"/>
      <c r="AO1512" s="65"/>
      <c r="AP1512" s="65"/>
      <c r="AQ1512" s="65"/>
      <c r="AR1512" s="65"/>
      <c r="AS1512" s="65"/>
      <c r="AT1512" s="65"/>
      <c r="AU1512" s="65"/>
      <c r="AV1512" s="65"/>
      <c r="AX1512" s="65"/>
    </row>
    <row r="1513" spans="3:64">
      <c r="C1513" s="8"/>
      <c r="D1513" s="8"/>
      <c r="AA1513" s="65"/>
      <c r="AB1513" s="65"/>
      <c r="AC1513" s="65"/>
      <c r="AD1513" s="65"/>
      <c r="AE1513" s="65"/>
      <c r="AG1513" s="93"/>
      <c r="AN1513" s="65"/>
      <c r="AO1513" s="65"/>
      <c r="AP1513" s="65"/>
      <c r="AQ1513" s="65"/>
      <c r="AR1513" s="65"/>
      <c r="AS1513" s="65"/>
      <c r="AT1513" s="65"/>
      <c r="AU1513" s="65"/>
      <c r="AV1513" s="65"/>
      <c r="AW1513" s="65"/>
      <c r="AX1513" s="65"/>
      <c r="AY1513" s="65"/>
      <c r="AZ1513" s="65"/>
      <c r="BA1513" s="65"/>
      <c r="BB1513" s="65"/>
      <c r="BC1513" s="65"/>
      <c r="BD1513" s="65"/>
      <c r="BE1513" s="65"/>
      <c r="BF1513" s="65"/>
      <c r="BG1513" s="65"/>
      <c r="BH1513" s="65"/>
      <c r="BI1513" s="65"/>
      <c r="BJ1513" s="65"/>
      <c r="BK1513" s="65"/>
      <c r="BL1513" s="65"/>
    </row>
    <row r="1514" spans="3:64">
      <c r="C1514" s="8"/>
      <c r="D1514" s="8"/>
      <c r="AA1514" s="65"/>
      <c r="AB1514" s="65"/>
      <c r="AC1514" s="65"/>
      <c r="AD1514" s="65"/>
      <c r="AE1514" s="65"/>
      <c r="AG1514" s="93"/>
      <c r="AN1514" s="65"/>
      <c r="AO1514" s="65"/>
      <c r="AP1514" s="65"/>
      <c r="AQ1514" s="65"/>
      <c r="AR1514" s="65"/>
      <c r="AS1514" s="65"/>
      <c r="AT1514" s="65"/>
      <c r="AU1514" s="65"/>
      <c r="AV1514" s="65"/>
      <c r="AW1514" s="65"/>
      <c r="AX1514" s="65"/>
      <c r="AY1514" s="65"/>
      <c r="AZ1514" s="65"/>
      <c r="BA1514" s="65"/>
      <c r="BB1514" s="65"/>
      <c r="BC1514" s="65"/>
      <c r="BD1514" s="65"/>
      <c r="BE1514" s="65"/>
      <c r="BF1514" s="65"/>
      <c r="BG1514" s="65"/>
      <c r="BH1514" s="65"/>
      <c r="BI1514" s="65"/>
      <c r="BJ1514" s="65"/>
      <c r="BK1514" s="65"/>
      <c r="BL1514" s="65"/>
    </row>
    <row r="1515" spans="3:64">
      <c r="C1515" s="8"/>
      <c r="D1515" s="8"/>
      <c r="AA1515" s="65"/>
      <c r="AB1515" s="65"/>
      <c r="AC1515" s="65"/>
      <c r="AD1515" s="65"/>
      <c r="AE1515" s="65"/>
      <c r="AG1515" s="93"/>
      <c r="AN1515" s="65"/>
      <c r="AO1515" s="65"/>
      <c r="AP1515" s="65"/>
      <c r="AQ1515" s="65"/>
      <c r="AR1515" s="65"/>
      <c r="AS1515" s="65"/>
      <c r="AT1515" s="65"/>
      <c r="AU1515" s="65"/>
      <c r="AV1515" s="65"/>
      <c r="AW1515" s="65"/>
      <c r="AX1515" s="65"/>
      <c r="AY1515" s="65"/>
      <c r="AZ1515" s="65"/>
      <c r="BA1515" s="65"/>
      <c r="BB1515" s="65"/>
      <c r="BC1515" s="65"/>
      <c r="BD1515" s="65"/>
      <c r="BE1515" s="65"/>
      <c r="BF1515" s="65"/>
      <c r="BG1515" s="65"/>
      <c r="BH1515" s="65"/>
      <c r="BI1515" s="65"/>
      <c r="BJ1515" s="65"/>
      <c r="BK1515" s="65"/>
      <c r="BL1515" s="65"/>
    </row>
    <row r="1516" spans="3:64">
      <c r="C1516" s="8"/>
      <c r="D1516" s="8"/>
      <c r="AA1516" s="65"/>
      <c r="AB1516" s="65"/>
      <c r="AC1516" s="65"/>
      <c r="AD1516" s="65"/>
      <c r="AE1516" s="65"/>
      <c r="AG1516" s="93"/>
      <c r="AN1516" s="65"/>
      <c r="AO1516" s="65"/>
      <c r="AP1516" s="65"/>
      <c r="AQ1516" s="65"/>
      <c r="AR1516" s="65"/>
      <c r="AS1516" s="65"/>
      <c r="AT1516" s="65"/>
      <c r="AU1516" s="65"/>
      <c r="AV1516" s="65"/>
    </row>
    <row r="1517" spans="3:64">
      <c r="C1517" s="8"/>
      <c r="D1517" s="8"/>
      <c r="AA1517" s="65"/>
      <c r="AB1517" s="65"/>
      <c r="AC1517" s="65"/>
      <c r="AD1517" s="65"/>
      <c r="AE1517" s="65"/>
      <c r="AG1517" s="93"/>
      <c r="AN1517" s="65"/>
      <c r="AO1517" s="65"/>
      <c r="AP1517" s="65"/>
      <c r="AQ1517" s="65"/>
      <c r="AR1517" s="65"/>
      <c r="AS1517" s="65"/>
      <c r="AT1517" s="65"/>
      <c r="AU1517" s="65"/>
      <c r="AV1517" s="65"/>
    </row>
    <row r="1518" spans="3:64">
      <c r="C1518" s="8"/>
      <c r="D1518" s="8"/>
      <c r="AA1518" s="65"/>
      <c r="AB1518" s="65"/>
      <c r="AC1518" s="65"/>
      <c r="AD1518" s="65"/>
      <c r="AE1518" s="65"/>
      <c r="AG1518" s="93"/>
      <c r="AN1518" s="65"/>
      <c r="AO1518" s="65"/>
      <c r="AP1518" s="65"/>
      <c r="AQ1518" s="65"/>
      <c r="AR1518" s="65"/>
      <c r="AS1518" s="65"/>
      <c r="AT1518" s="65"/>
      <c r="AU1518" s="65"/>
      <c r="AV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/>
      <c r="BI1518" s="65"/>
      <c r="BJ1518" s="65"/>
      <c r="BK1518" s="65"/>
      <c r="BL1518" s="65"/>
    </row>
    <row r="1519" spans="3:64">
      <c r="C1519" s="8"/>
      <c r="D1519" s="8"/>
      <c r="AA1519" s="65"/>
      <c r="AB1519" s="65"/>
      <c r="AC1519" s="65"/>
      <c r="AD1519" s="65"/>
      <c r="AE1519" s="65"/>
      <c r="AG1519" s="93"/>
      <c r="AN1519" s="65"/>
      <c r="AO1519" s="65"/>
      <c r="AP1519" s="65"/>
      <c r="AQ1519" s="65"/>
      <c r="AR1519" s="65"/>
      <c r="AS1519" s="65"/>
      <c r="AT1519" s="65"/>
      <c r="AU1519" s="65"/>
      <c r="AV1519" s="65"/>
    </row>
    <row r="1520" spans="3:64">
      <c r="C1520" s="8"/>
      <c r="D1520" s="8"/>
      <c r="AA1520" s="65"/>
      <c r="AB1520" s="65"/>
      <c r="AC1520" s="65"/>
      <c r="AD1520" s="65"/>
      <c r="AE1520" s="65"/>
      <c r="AG1520" s="93"/>
      <c r="AN1520" s="65"/>
      <c r="AO1520" s="65"/>
      <c r="AP1520" s="65"/>
      <c r="AQ1520" s="65"/>
      <c r="AR1520" s="65"/>
      <c r="AS1520" s="65"/>
      <c r="AT1520" s="65"/>
      <c r="AU1520" s="65"/>
      <c r="AV1520" s="65"/>
      <c r="AX1520" s="65"/>
      <c r="AY1520" s="65"/>
      <c r="AZ1520" s="65"/>
      <c r="BA1520" s="65"/>
      <c r="BB1520" s="65"/>
      <c r="BC1520" s="65"/>
      <c r="BD1520" s="65"/>
      <c r="BE1520" s="65"/>
      <c r="BF1520" s="65"/>
      <c r="BG1520" s="65"/>
      <c r="BH1520" s="65"/>
      <c r="BI1520" s="65"/>
      <c r="BJ1520" s="65"/>
      <c r="BK1520" s="65"/>
      <c r="BL1520" s="65"/>
    </row>
    <row r="1521" spans="3:64">
      <c r="C1521" s="8"/>
      <c r="D1521" s="8"/>
      <c r="AA1521" s="65"/>
      <c r="AB1521" s="65"/>
      <c r="AC1521" s="65"/>
      <c r="AD1521" s="65"/>
      <c r="AE1521" s="65"/>
      <c r="AG1521" s="93"/>
      <c r="AN1521" s="65"/>
      <c r="AO1521" s="65"/>
      <c r="AP1521" s="65"/>
      <c r="AQ1521" s="65"/>
      <c r="AR1521" s="65"/>
      <c r="AS1521" s="65"/>
      <c r="AT1521" s="65"/>
      <c r="AU1521" s="65"/>
      <c r="AV1521" s="65"/>
    </row>
    <row r="1522" spans="3:64">
      <c r="C1522" s="8"/>
      <c r="D1522" s="8"/>
      <c r="AA1522" s="65"/>
      <c r="AB1522" s="65"/>
      <c r="AC1522" s="65"/>
      <c r="AD1522" s="65"/>
      <c r="AE1522" s="65"/>
      <c r="AG1522" s="93"/>
      <c r="AN1522" s="65"/>
      <c r="AO1522" s="65"/>
      <c r="AP1522" s="65"/>
      <c r="AQ1522" s="65"/>
      <c r="AR1522" s="65"/>
      <c r="AS1522" s="65"/>
      <c r="AT1522" s="65"/>
      <c r="AU1522" s="65"/>
      <c r="AV1522" s="65"/>
    </row>
    <row r="1523" spans="3:64">
      <c r="C1523" s="8"/>
      <c r="D1523" s="8"/>
      <c r="AA1523" s="65"/>
      <c r="AB1523" s="65"/>
      <c r="AC1523" s="65"/>
      <c r="AD1523" s="65"/>
      <c r="AE1523" s="65"/>
      <c r="AG1523" s="93"/>
      <c r="AN1523" s="65"/>
      <c r="AO1523" s="65"/>
      <c r="AP1523" s="65"/>
      <c r="AQ1523" s="65"/>
      <c r="AR1523" s="65"/>
      <c r="AS1523" s="65"/>
      <c r="AT1523" s="65"/>
      <c r="AU1523" s="65"/>
      <c r="AV1523" s="65"/>
      <c r="AX1523" s="65"/>
    </row>
    <row r="1524" spans="3:64">
      <c r="C1524" s="8"/>
      <c r="D1524" s="8"/>
      <c r="AA1524" s="65"/>
      <c r="AB1524" s="65"/>
      <c r="AC1524" s="65"/>
      <c r="AD1524" s="65"/>
      <c r="AE1524" s="65"/>
      <c r="AG1524" s="93"/>
      <c r="AN1524" s="65"/>
      <c r="AO1524" s="65"/>
      <c r="AP1524" s="65"/>
      <c r="AQ1524" s="65"/>
      <c r="AR1524" s="65"/>
      <c r="AS1524" s="65"/>
      <c r="AT1524" s="65"/>
      <c r="AU1524" s="65"/>
      <c r="AV1524" s="65"/>
    </row>
    <row r="1525" spans="3:64">
      <c r="C1525" s="8"/>
      <c r="D1525" s="8"/>
      <c r="AA1525" s="65"/>
      <c r="AB1525" s="65"/>
      <c r="AC1525" s="65"/>
      <c r="AD1525" s="65"/>
      <c r="AE1525" s="65"/>
      <c r="AG1525" s="93"/>
      <c r="AN1525" s="65"/>
      <c r="AO1525" s="65"/>
      <c r="AP1525" s="65"/>
      <c r="AQ1525" s="65"/>
      <c r="AR1525" s="65"/>
      <c r="AS1525" s="65"/>
      <c r="AT1525" s="65"/>
      <c r="AU1525" s="65"/>
      <c r="AV1525" s="65"/>
      <c r="AX1525" s="65"/>
    </row>
    <row r="1526" spans="3:64">
      <c r="C1526" s="8"/>
      <c r="D1526" s="8"/>
      <c r="AA1526" s="65"/>
      <c r="AB1526" s="65"/>
      <c r="AC1526" s="65"/>
      <c r="AD1526" s="65"/>
      <c r="AE1526" s="65"/>
      <c r="AG1526" s="93"/>
      <c r="AN1526" s="65"/>
      <c r="AO1526" s="65"/>
      <c r="AP1526" s="65"/>
      <c r="AQ1526" s="65"/>
      <c r="AR1526" s="65"/>
      <c r="AS1526" s="65"/>
      <c r="AT1526" s="65"/>
      <c r="AU1526" s="65"/>
      <c r="AV1526" s="65"/>
    </row>
    <row r="1527" spans="3:64">
      <c r="C1527" s="8"/>
      <c r="D1527" s="8"/>
      <c r="AA1527" s="65"/>
      <c r="AB1527" s="65"/>
      <c r="AC1527" s="65"/>
      <c r="AD1527" s="65"/>
      <c r="AE1527" s="65"/>
      <c r="AG1527" s="93"/>
      <c r="AN1527" s="65"/>
      <c r="AO1527" s="65"/>
      <c r="AP1527" s="65"/>
      <c r="AQ1527" s="65"/>
      <c r="AR1527" s="65"/>
      <c r="AS1527" s="65"/>
      <c r="AT1527" s="65"/>
      <c r="AU1527" s="65"/>
      <c r="AV1527" s="65"/>
    </row>
    <row r="1528" spans="3:64">
      <c r="C1528" s="8"/>
      <c r="D1528" s="8"/>
      <c r="AA1528" s="65"/>
      <c r="AB1528" s="65"/>
      <c r="AC1528" s="65"/>
      <c r="AD1528" s="65"/>
      <c r="AE1528" s="65"/>
      <c r="AG1528" s="93"/>
      <c r="AN1528" s="65"/>
      <c r="AO1528" s="65"/>
      <c r="AP1528" s="65"/>
      <c r="AQ1528" s="65"/>
      <c r="AR1528" s="65"/>
      <c r="AS1528" s="65"/>
      <c r="AT1528" s="65"/>
      <c r="AU1528" s="65"/>
      <c r="AV1528" s="65"/>
    </row>
    <row r="1529" spans="3:64">
      <c r="C1529" s="8"/>
      <c r="D1529" s="8"/>
      <c r="AA1529" s="65"/>
      <c r="AB1529" s="65"/>
      <c r="AC1529" s="65"/>
      <c r="AD1529" s="65"/>
      <c r="AE1529" s="65"/>
      <c r="AG1529" s="93"/>
      <c r="AN1529" s="65"/>
      <c r="AO1529" s="65"/>
      <c r="AP1529" s="65"/>
      <c r="AQ1529" s="65"/>
      <c r="AR1529" s="65"/>
      <c r="AS1529" s="65"/>
      <c r="AT1529" s="65"/>
      <c r="AU1529" s="65"/>
    </row>
    <row r="1530" spans="3:64">
      <c r="C1530" s="8"/>
      <c r="D1530" s="8"/>
      <c r="AA1530" s="65"/>
      <c r="AB1530" s="65"/>
      <c r="AC1530" s="65"/>
      <c r="AD1530" s="65"/>
      <c r="AE1530" s="65"/>
      <c r="AG1530" s="93"/>
      <c r="AN1530" s="65"/>
      <c r="AO1530" s="65"/>
      <c r="AP1530" s="65"/>
      <c r="AQ1530" s="65"/>
      <c r="AR1530" s="65"/>
      <c r="AS1530" s="65"/>
      <c r="AT1530" s="65"/>
      <c r="AU1530" s="65"/>
      <c r="AV1530" s="65"/>
    </row>
    <row r="1531" spans="3:64">
      <c r="C1531" s="8"/>
      <c r="D1531" s="8"/>
      <c r="AA1531" s="65"/>
      <c r="AB1531" s="65"/>
      <c r="AC1531" s="65"/>
      <c r="AD1531" s="65"/>
      <c r="AE1531" s="65"/>
      <c r="AG1531" s="93"/>
      <c r="AN1531" s="65"/>
      <c r="AO1531" s="65"/>
      <c r="AP1531" s="65"/>
      <c r="AQ1531" s="65"/>
      <c r="AR1531" s="65"/>
      <c r="AS1531" s="65"/>
      <c r="AT1531" s="65"/>
      <c r="AU1531" s="65"/>
      <c r="AV1531" s="65"/>
      <c r="AW1531" s="65"/>
      <c r="AX1531" s="65"/>
      <c r="AY1531" s="65"/>
      <c r="AZ1531" s="65"/>
      <c r="BA1531" s="65"/>
      <c r="BB1531" s="65"/>
      <c r="BC1531" s="65"/>
      <c r="BD1531" s="65"/>
      <c r="BE1531" s="65"/>
      <c r="BF1531" s="65"/>
      <c r="BG1531" s="65"/>
      <c r="BH1531" s="65"/>
      <c r="BI1531" s="65"/>
      <c r="BJ1531" s="65"/>
      <c r="BK1531" s="65"/>
      <c r="BL1531" s="65"/>
    </row>
    <row r="1532" spans="3:64">
      <c r="C1532" s="8"/>
      <c r="D1532" s="8"/>
      <c r="AA1532" s="65"/>
      <c r="AB1532" s="65"/>
      <c r="AC1532" s="65"/>
      <c r="AD1532" s="65"/>
      <c r="AE1532" s="65"/>
      <c r="AG1532" s="93"/>
      <c r="AN1532" s="65"/>
      <c r="AO1532" s="65"/>
      <c r="AP1532" s="65"/>
      <c r="AQ1532" s="65"/>
      <c r="AR1532" s="65"/>
      <c r="AS1532" s="65"/>
      <c r="AT1532" s="65"/>
      <c r="AU1532" s="65"/>
    </row>
    <row r="1533" spans="3:64">
      <c r="C1533" s="8"/>
      <c r="D1533" s="8"/>
      <c r="AA1533" s="65"/>
      <c r="AB1533" s="65"/>
      <c r="AC1533" s="65"/>
      <c r="AD1533" s="65"/>
      <c r="AE1533" s="65"/>
      <c r="AG1533" s="93"/>
      <c r="AN1533" s="65"/>
      <c r="AO1533" s="65"/>
      <c r="AP1533" s="65"/>
      <c r="AQ1533" s="65"/>
      <c r="AR1533" s="65"/>
      <c r="AS1533" s="65"/>
      <c r="AT1533" s="65"/>
      <c r="AU1533" s="65"/>
    </row>
    <row r="1534" spans="3:64">
      <c r="C1534" s="8"/>
      <c r="D1534" s="8"/>
      <c r="AA1534" s="65"/>
      <c r="AB1534" s="65"/>
      <c r="AC1534" s="65"/>
      <c r="AD1534" s="65"/>
      <c r="AE1534" s="65"/>
      <c r="AG1534" s="93"/>
      <c r="AN1534" s="65"/>
      <c r="AO1534" s="65"/>
      <c r="AP1534" s="65"/>
      <c r="AQ1534" s="65"/>
      <c r="AR1534" s="65"/>
      <c r="AS1534" s="65"/>
      <c r="AT1534" s="65"/>
      <c r="AU1534" s="65"/>
    </row>
    <row r="1535" spans="3:64">
      <c r="C1535" s="8"/>
      <c r="D1535" s="8"/>
      <c r="AA1535" s="65"/>
      <c r="AB1535" s="65"/>
      <c r="AC1535" s="65"/>
      <c r="AD1535" s="65"/>
      <c r="AE1535" s="65"/>
      <c r="AG1535" s="93"/>
      <c r="AN1535" s="65"/>
      <c r="AO1535" s="65"/>
      <c r="AP1535" s="65"/>
      <c r="AQ1535" s="65"/>
      <c r="AR1535" s="65"/>
      <c r="AS1535" s="65"/>
      <c r="AT1535" s="65"/>
      <c r="AU1535" s="65"/>
      <c r="AV1535" s="65"/>
    </row>
    <row r="1536" spans="3:64">
      <c r="C1536" s="8"/>
      <c r="D1536" s="8"/>
      <c r="AA1536" s="65"/>
      <c r="AB1536" s="65"/>
      <c r="AC1536" s="65"/>
      <c r="AD1536" s="65"/>
      <c r="AE1536" s="65"/>
      <c r="AG1536" s="93"/>
      <c r="AN1536" s="65"/>
      <c r="AO1536" s="65"/>
      <c r="AP1536" s="65"/>
      <c r="AQ1536" s="65"/>
      <c r="AR1536" s="65"/>
      <c r="AS1536" s="65"/>
      <c r="AT1536" s="65"/>
      <c r="AU1536" s="65"/>
      <c r="AV1536" s="65"/>
    </row>
    <row r="1537" spans="3:64">
      <c r="C1537" s="8"/>
      <c r="D1537" s="8"/>
      <c r="AA1537" s="65"/>
      <c r="AB1537" s="65"/>
      <c r="AC1537" s="65"/>
      <c r="AD1537" s="65"/>
      <c r="AE1537" s="65"/>
      <c r="AG1537" s="93"/>
      <c r="AN1537" s="65"/>
      <c r="AO1537" s="65"/>
      <c r="AP1537" s="65"/>
      <c r="AQ1537" s="65"/>
      <c r="AR1537" s="65"/>
      <c r="AS1537" s="65"/>
      <c r="AT1537" s="65"/>
      <c r="AU1537" s="65"/>
      <c r="AV1537" s="65"/>
    </row>
    <row r="1538" spans="3:64">
      <c r="C1538" s="8"/>
      <c r="D1538" s="8"/>
      <c r="AA1538" s="65"/>
      <c r="AB1538" s="65"/>
      <c r="AC1538" s="65"/>
      <c r="AD1538" s="65"/>
      <c r="AE1538" s="65"/>
      <c r="AG1538" s="93"/>
      <c r="AN1538" s="65"/>
      <c r="AO1538" s="65"/>
      <c r="AP1538" s="65"/>
      <c r="AQ1538" s="65"/>
      <c r="AR1538" s="65"/>
      <c r="AS1538" s="65"/>
      <c r="AT1538" s="65"/>
      <c r="AU1538" s="65"/>
    </row>
    <row r="1539" spans="3:64">
      <c r="C1539" s="8"/>
      <c r="D1539" s="8"/>
      <c r="AA1539" s="65"/>
      <c r="AB1539" s="65"/>
      <c r="AC1539" s="65"/>
      <c r="AD1539" s="65"/>
      <c r="AE1539" s="65"/>
      <c r="AG1539" s="93"/>
      <c r="AN1539" s="65"/>
      <c r="AO1539" s="65"/>
      <c r="AP1539" s="65"/>
      <c r="AQ1539" s="65"/>
      <c r="AR1539" s="65"/>
      <c r="AS1539" s="65"/>
      <c r="AT1539" s="65"/>
      <c r="AU1539" s="65"/>
      <c r="AV1539" s="65"/>
      <c r="AW1539" s="65"/>
      <c r="AX1539" s="65"/>
      <c r="AY1539" s="65"/>
      <c r="AZ1539" s="65"/>
      <c r="BA1539" s="65"/>
      <c r="BB1539" s="65"/>
      <c r="BC1539" s="65"/>
      <c r="BD1539" s="65"/>
      <c r="BE1539" s="65"/>
      <c r="BF1539" s="65"/>
      <c r="BG1539" s="65"/>
      <c r="BH1539" s="65"/>
      <c r="BI1539" s="65"/>
      <c r="BJ1539" s="65"/>
      <c r="BK1539" s="65"/>
      <c r="BL1539" s="65"/>
    </row>
    <row r="1540" spans="3:64">
      <c r="C1540" s="8"/>
      <c r="D1540" s="8"/>
      <c r="AA1540" s="65"/>
      <c r="AB1540" s="65"/>
      <c r="AC1540" s="65"/>
      <c r="AD1540" s="65"/>
      <c r="AE1540" s="65"/>
      <c r="AG1540" s="93"/>
      <c r="AN1540" s="65"/>
      <c r="AO1540" s="65"/>
      <c r="AP1540" s="65"/>
      <c r="AQ1540" s="65"/>
      <c r="AR1540" s="65"/>
      <c r="AS1540" s="65"/>
      <c r="AT1540" s="65"/>
      <c r="AU1540" s="65"/>
      <c r="AV1540" s="65"/>
      <c r="AX1540" s="65"/>
      <c r="AY1540" s="65"/>
      <c r="AZ1540" s="65"/>
      <c r="BA1540" s="65"/>
      <c r="BB1540" s="65"/>
      <c r="BC1540" s="65"/>
      <c r="BD1540" s="65"/>
      <c r="BE1540" s="65"/>
      <c r="BF1540" s="65"/>
      <c r="BG1540" s="65"/>
      <c r="BH1540" s="65"/>
      <c r="BI1540" s="65"/>
      <c r="BJ1540" s="65"/>
      <c r="BK1540" s="65"/>
      <c r="BL1540" s="65"/>
    </row>
    <row r="1541" spans="3:64">
      <c r="C1541" s="8"/>
      <c r="D1541" s="8"/>
      <c r="AA1541" s="65"/>
      <c r="AB1541" s="65"/>
      <c r="AC1541" s="65"/>
      <c r="AD1541" s="65"/>
      <c r="AE1541" s="65"/>
      <c r="AG1541" s="93"/>
      <c r="AN1541" s="65"/>
      <c r="AO1541" s="65"/>
      <c r="AP1541" s="65"/>
      <c r="AQ1541" s="65"/>
      <c r="AR1541" s="65"/>
      <c r="AS1541" s="65"/>
      <c r="AT1541" s="65"/>
      <c r="AU1541" s="65"/>
    </row>
    <row r="1542" spans="3:64">
      <c r="C1542" s="8"/>
      <c r="D1542" s="8"/>
      <c r="AA1542" s="65"/>
      <c r="AB1542" s="65"/>
      <c r="AC1542" s="65"/>
      <c r="AD1542" s="65"/>
      <c r="AE1542" s="65"/>
      <c r="AG1542" s="93"/>
      <c r="AN1542" s="65"/>
      <c r="AO1542" s="65"/>
      <c r="AP1542" s="65"/>
      <c r="AQ1542" s="65"/>
      <c r="AR1542" s="65"/>
      <c r="AS1542" s="65"/>
      <c r="AT1542" s="65"/>
      <c r="AU1542" s="65"/>
      <c r="AV1542" s="65"/>
    </row>
    <row r="1543" spans="3:64">
      <c r="C1543" s="8"/>
      <c r="D1543" s="8"/>
      <c r="AA1543" s="65"/>
      <c r="AB1543" s="65"/>
      <c r="AC1543" s="65"/>
      <c r="AD1543" s="65"/>
      <c r="AE1543" s="65"/>
      <c r="AG1543" s="93"/>
      <c r="AN1543" s="65"/>
      <c r="AO1543" s="65"/>
      <c r="AP1543" s="65"/>
      <c r="AQ1543" s="65"/>
      <c r="AR1543" s="65"/>
      <c r="AS1543" s="65"/>
      <c r="AT1543" s="65"/>
      <c r="AU1543" s="65"/>
    </row>
    <row r="1544" spans="3:64">
      <c r="C1544" s="8"/>
      <c r="D1544" s="8"/>
      <c r="AA1544" s="65"/>
      <c r="AB1544" s="65"/>
      <c r="AC1544" s="65"/>
      <c r="AD1544" s="65"/>
      <c r="AE1544" s="65"/>
      <c r="AG1544" s="93"/>
      <c r="AN1544" s="65"/>
      <c r="AO1544" s="65"/>
      <c r="AP1544" s="65"/>
      <c r="AQ1544" s="65"/>
      <c r="AR1544" s="65"/>
      <c r="AS1544" s="65"/>
      <c r="AT1544" s="65"/>
      <c r="AU1544" s="65"/>
      <c r="AV1544" s="65"/>
      <c r="AW1544" s="65"/>
      <c r="AX1544" s="65"/>
      <c r="AY1544" s="65"/>
      <c r="AZ1544" s="65"/>
      <c r="BA1544" s="65"/>
      <c r="BB1544" s="65"/>
      <c r="BC1544" s="65"/>
      <c r="BD1544" s="65"/>
      <c r="BE1544" s="65"/>
      <c r="BF1544" s="65"/>
      <c r="BG1544" s="65"/>
      <c r="BH1544" s="65"/>
      <c r="BI1544" s="65"/>
      <c r="BJ1544" s="65"/>
      <c r="BK1544" s="65"/>
      <c r="BL1544" s="65"/>
    </row>
    <row r="1545" spans="3:64">
      <c r="C1545" s="8"/>
      <c r="D1545" s="8"/>
      <c r="AA1545" s="65"/>
      <c r="AB1545" s="65"/>
      <c r="AC1545" s="65"/>
      <c r="AD1545" s="65"/>
      <c r="AE1545" s="65"/>
      <c r="AG1545" s="93"/>
      <c r="AN1545" s="65"/>
      <c r="AO1545" s="65"/>
      <c r="AP1545" s="65"/>
      <c r="AQ1545" s="65"/>
      <c r="AR1545" s="65"/>
      <c r="AS1545" s="65"/>
      <c r="AT1545" s="65"/>
      <c r="AU1545" s="65"/>
    </row>
    <row r="1546" spans="3:64">
      <c r="C1546" s="8"/>
      <c r="D1546" s="8"/>
      <c r="AA1546" s="65"/>
      <c r="AB1546" s="65"/>
      <c r="AC1546" s="65"/>
      <c r="AD1546" s="65"/>
      <c r="AE1546" s="65"/>
      <c r="AG1546" s="93"/>
      <c r="AN1546" s="65"/>
      <c r="AO1546" s="65"/>
      <c r="AP1546" s="65"/>
      <c r="AQ1546" s="65"/>
      <c r="AR1546" s="65"/>
      <c r="AS1546" s="65"/>
      <c r="AT1546" s="65"/>
      <c r="AU1546" s="65"/>
      <c r="AV1546" s="65"/>
      <c r="AX1546" s="65"/>
    </row>
    <row r="1547" spans="3:64">
      <c r="C1547" s="8"/>
      <c r="D1547" s="8"/>
      <c r="AA1547" s="65"/>
      <c r="AB1547" s="65"/>
      <c r="AC1547" s="65"/>
      <c r="AD1547" s="65"/>
      <c r="AE1547" s="65"/>
      <c r="AG1547" s="93"/>
      <c r="AN1547" s="65"/>
      <c r="AO1547" s="65"/>
      <c r="AP1547" s="65"/>
      <c r="AQ1547" s="65"/>
      <c r="AR1547" s="65"/>
      <c r="AS1547" s="65"/>
      <c r="AT1547" s="65"/>
      <c r="AU1547" s="65"/>
      <c r="AV1547" s="65"/>
      <c r="AX1547" s="65"/>
    </row>
    <row r="1548" spans="3:64">
      <c r="C1548" s="8"/>
      <c r="D1548" s="8"/>
      <c r="AA1548" s="65"/>
      <c r="AB1548" s="65"/>
      <c r="AC1548" s="65"/>
      <c r="AD1548" s="65"/>
      <c r="AE1548" s="65"/>
      <c r="AG1548" s="93"/>
      <c r="AN1548" s="65"/>
      <c r="AO1548" s="65"/>
      <c r="AP1548" s="65"/>
      <c r="AQ1548" s="65"/>
      <c r="AR1548" s="65"/>
      <c r="AS1548" s="65"/>
      <c r="AT1548" s="65"/>
      <c r="AU1548" s="65"/>
      <c r="AV1548" s="65"/>
      <c r="AX1548" s="65"/>
    </row>
    <row r="1549" spans="3:64">
      <c r="C1549" s="8"/>
      <c r="D1549" s="8"/>
      <c r="AA1549" s="65"/>
      <c r="AB1549" s="65"/>
      <c r="AC1549" s="65"/>
      <c r="AD1549" s="65"/>
      <c r="AE1549" s="65"/>
      <c r="AG1549" s="93"/>
      <c r="AN1549" s="65"/>
      <c r="AO1549" s="65"/>
      <c r="AP1549" s="65"/>
      <c r="AQ1549" s="65"/>
      <c r="AR1549" s="65"/>
      <c r="AS1549" s="65"/>
      <c r="AT1549" s="65"/>
      <c r="AU1549" s="65"/>
      <c r="AV1549" s="65"/>
    </row>
    <row r="1550" spans="3:64">
      <c r="C1550" s="8"/>
      <c r="D1550" s="8"/>
      <c r="AA1550" s="65"/>
      <c r="AB1550" s="65"/>
      <c r="AC1550" s="65"/>
      <c r="AD1550" s="65"/>
      <c r="AE1550" s="65"/>
      <c r="AG1550" s="93"/>
      <c r="AN1550" s="65"/>
      <c r="AO1550" s="65"/>
      <c r="AP1550" s="65"/>
      <c r="AQ1550" s="65"/>
      <c r="AR1550" s="65"/>
      <c r="AS1550" s="65"/>
      <c r="AT1550" s="65"/>
      <c r="AU1550" s="65"/>
    </row>
    <row r="1551" spans="3:64">
      <c r="C1551" s="8"/>
      <c r="D1551" s="8"/>
      <c r="AA1551" s="65"/>
      <c r="AB1551" s="65"/>
      <c r="AC1551" s="65"/>
      <c r="AD1551" s="65"/>
      <c r="AE1551" s="65"/>
      <c r="AG1551" s="93"/>
      <c r="AN1551" s="65"/>
      <c r="AO1551" s="65"/>
      <c r="AP1551" s="65"/>
      <c r="AQ1551" s="65"/>
      <c r="AR1551" s="65"/>
      <c r="AS1551" s="65"/>
      <c r="AT1551" s="65"/>
      <c r="AU1551" s="65"/>
      <c r="AV1551" s="65"/>
    </row>
    <row r="1552" spans="3:64">
      <c r="C1552" s="8"/>
      <c r="D1552" s="8"/>
      <c r="AA1552" s="65"/>
      <c r="AB1552" s="65"/>
      <c r="AC1552" s="65"/>
      <c r="AD1552" s="65"/>
      <c r="AE1552" s="65"/>
      <c r="AG1552" s="93"/>
      <c r="AN1552" s="65"/>
      <c r="AO1552" s="65"/>
      <c r="AP1552" s="65"/>
      <c r="AQ1552" s="65"/>
      <c r="AR1552" s="65"/>
      <c r="AS1552" s="65"/>
      <c r="AT1552" s="65"/>
      <c r="AU1552" s="65"/>
      <c r="AV1552" s="65"/>
    </row>
    <row r="1553" spans="3:64">
      <c r="C1553" s="8"/>
      <c r="D1553" s="8"/>
      <c r="AA1553" s="65"/>
      <c r="AB1553" s="65"/>
      <c r="AC1553" s="65"/>
      <c r="AD1553" s="65"/>
      <c r="AE1553" s="65"/>
      <c r="AG1553" s="93"/>
      <c r="AN1553" s="65"/>
      <c r="AO1553" s="65"/>
      <c r="AP1553" s="65"/>
      <c r="AQ1553" s="65"/>
      <c r="AR1553" s="65"/>
      <c r="AS1553" s="65"/>
      <c r="AT1553" s="65"/>
      <c r="AU1553" s="65"/>
      <c r="AV1553" s="65"/>
      <c r="AW1553" s="65"/>
      <c r="AX1553" s="65"/>
      <c r="AY1553" s="65"/>
      <c r="AZ1553" s="65"/>
      <c r="BA1553" s="65"/>
      <c r="BB1553" s="65"/>
      <c r="BC1553" s="65"/>
      <c r="BD1553" s="65"/>
      <c r="BE1553" s="65"/>
      <c r="BF1553" s="65"/>
      <c r="BG1553" s="65"/>
      <c r="BH1553" s="65"/>
      <c r="BI1553" s="65"/>
      <c r="BJ1553" s="65"/>
      <c r="BK1553" s="65"/>
      <c r="BL1553" s="65"/>
    </row>
    <row r="1554" spans="3:64">
      <c r="C1554" s="8"/>
      <c r="D1554" s="8"/>
      <c r="AA1554" s="65"/>
      <c r="AB1554" s="65"/>
      <c r="AC1554" s="65"/>
      <c r="AD1554" s="65"/>
      <c r="AE1554" s="65"/>
      <c r="AG1554" s="93"/>
      <c r="AN1554" s="65"/>
      <c r="AO1554" s="65"/>
      <c r="AP1554" s="65"/>
      <c r="AQ1554" s="65"/>
      <c r="AR1554" s="65"/>
      <c r="AS1554" s="65"/>
      <c r="AT1554" s="65"/>
      <c r="AU1554" s="65"/>
    </row>
    <row r="1555" spans="3:64">
      <c r="C1555" s="8"/>
      <c r="D1555" s="8"/>
      <c r="AA1555" s="65"/>
      <c r="AB1555" s="65"/>
      <c r="AC1555" s="65"/>
      <c r="AD1555" s="65"/>
      <c r="AE1555" s="65"/>
      <c r="AG1555" s="93"/>
      <c r="AN1555" s="65"/>
      <c r="AO1555" s="65"/>
      <c r="AP1555" s="65"/>
      <c r="AQ1555" s="65"/>
      <c r="AR1555" s="65"/>
      <c r="AS1555" s="65"/>
      <c r="AT1555" s="65"/>
      <c r="AU1555" s="65"/>
    </row>
    <row r="1556" spans="3:64">
      <c r="C1556" s="8"/>
      <c r="D1556" s="8"/>
      <c r="AA1556" s="65"/>
      <c r="AB1556" s="65"/>
      <c r="AC1556" s="65"/>
      <c r="AD1556" s="65"/>
      <c r="AE1556" s="65"/>
      <c r="AG1556" s="93"/>
      <c r="AN1556" s="65"/>
      <c r="AO1556" s="65"/>
      <c r="AP1556" s="65"/>
      <c r="AQ1556" s="65"/>
      <c r="AR1556" s="65"/>
      <c r="AS1556" s="65"/>
      <c r="AT1556" s="65"/>
      <c r="AU1556" s="65"/>
      <c r="AV1556" s="65"/>
      <c r="AW1556" s="65"/>
      <c r="AX1556" s="65"/>
      <c r="AY1556" s="65"/>
      <c r="AZ1556" s="65"/>
      <c r="BA1556" s="65"/>
      <c r="BB1556" s="65"/>
      <c r="BC1556" s="65"/>
      <c r="BD1556" s="65"/>
      <c r="BE1556" s="65"/>
      <c r="BF1556" s="65"/>
      <c r="BG1556" s="65"/>
      <c r="BH1556" s="65"/>
      <c r="BI1556" s="65"/>
      <c r="BJ1556" s="65"/>
      <c r="BK1556" s="65"/>
      <c r="BL1556" s="65"/>
    </row>
    <row r="1557" spans="3:64">
      <c r="C1557" s="8"/>
      <c r="D1557" s="8"/>
      <c r="AA1557" s="65"/>
      <c r="AB1557" s="65"/>
      <c r="AC1557" s="65"/>
      <c r="AD1557" s="65"/>
      <c r="AE1557" s="65"/>
      <c r="AG1557" s="93"/>
      <c r="AN1557" s="65"/>
      <c r="AO1557" s="65"/>
      <c r="AP1557" s="65"/>
      <c r="AQ1557" s="65"/>
      <c r="AR1557" s="65"/>
      <c r="AS1557" s="65"/>
      <c r="AT1557" s="65"/>
      <c r="AU1557" s="65"/>
      <c r="AV1557" s="65"/>
      <c r="AX1557" s="65"/>
      <c r="AY1557" s="65"/>
      <c r="AZ1557" s="65"/>
      <c r="BA1557" s="65"/>
      <c r="BB1557" s="65"/>
      <c r="BC1557" s="65"/>
      <c r="BD1557" s="65"/>
      <c r="BE1557" s="65"/>
      <c r="BF1557" s="65"/>
      <c r="BG1557" s="65"/>
      <c r="BH1557" s="65"/>
      <c r="BI1557" s="65"/>
      <c r="BJ1557" s="65"/>
      <c r="BK1557" s="65"/>
      <c r="BL1557" s="65"/>
    </row>
    <row r="1558" spans="3:64">
      <c r="C1558" s="8"/>
      <c r="D1558" s="8"/>
      <c r="AA1558" s="65"/>
      <c r="AB1558" s="65"/>
      <c r="AC1558" s="65"/>
      <c r="AD1558" s="65"/>
      <c r="AE1558" s="65"/>
      <c r="AG1558" s="93"/>
      <c r="AN1558" s="65"/>
      <c r="AO1558" s="65"/>
      <c r="AP1558" s="65"/>
      <c r="AQ1558" s="65"/>
      <c r="AR1558" s="65"/>
      <c r="AS1558" s="65"/>
      <c r="AT1558" s="65"/>
      <c r="AU1558" s="65"/>
      <c r="AV1558" s="65"/>
      <c r="AX1558" s="65"/>
    </row>
    <row r="1559" spans="3:64">
      <c r="C1559" s="8"/>
      <c r="D1559" s="8"/>
      <c r="AA1559" s="65"/>
      <c r="AB1559" s="65"/>
      <c r="AC1559" s="65"/>
      <c r="AD1559" s="65"/>
      <c r="AE1559" s="65"/>
      <c r="AG1559" s="93"/>
      <c r="AN1559" s="65"/>
      <c r="AO1559" s="65"/>
      <c r="AP1559" s="65"/>
      <c r="AQ1559" s="65"/>
      <c r="AR1559" s="65"/>
      <c r="AS1559" s="65"/>
      <c r="AT1559" s="65"/>
      <c r="AU1559" s="65"/>
    </row>
    <row r="1560" spans="3:64">
      <c r="C1560" s="8"/>
      <c r="D1560" s="8"/>
      <c r="AA1560" s="65"/>
      <c r="AB1560" s="65"/>
      <c r="AC1560" s="65"/>
      <c r="AD1560" s="65"/>
      <c r="AE1560" s="65"/>
      <c r="AG1560" s="93"/>
      <c r="AN1560" s="65"/>
      <c r="AO1560" s="65"/>
      <c r="AP1560" s="65"/>
      <c r="AQ1560" s="65"/>
      <c r="AR1560" s="65"/>
      <c r="AS1560" s="65"/>
      <c r="AT1560" s="65"/>
      <c r="AU1560" s="65"/>
      <c r="AV1560" s="65"/>
    </row>
    <row r="1561" spans="3:64">
      <c r="C1561" s="8"/>
      <c r="D1561" s="8"/>
      <c r="AA1561" s="65"/>
      <c r="AB1561" s="65"/>
      <c r="AC1561" s="65"/>
      <c r="AD1561" s="65"/>
      <c r="AE1561" s="65"/>
      <c r="AG1561" s="93"/>
      <c r="AN1561" s="65"/>
      <c r="AO1561" s="65"/>
      <c r="AP1561" s="65"/>
      <c r="AQ1561" s="65"/>
      <c r="AR1561" s="65"/>
      <c r="AS1561" s="65"/>
      <c r="AT1561" s="65"/>
      <c r="AU1561" s="65"/>
      <c r="AV1561" s="65"/>
    </row>
    <row r="1562" spans="3:64">
      <c r="C1562" s="8"/>
      <c r="D1562" s="8"/>
      <c r="AA1562" s="65"/>
      <c r="AB1562" s="65"/>
      <c r="AC1562" s="65"/>
      <c r="AD1562" s="65"/>
      <c r="AE1562" s="65"/>
      <c r="AG1562" s="93"/>
      <c r="AN1562" s="65"/>
      <c r="AO1562" s="65"/>
      <c r="AP1562" s="65"/>
      <c r="AQ1562" s="65"/>
      <c r="AR1562" s="65"/>
      <c r="AS1562" s="65"/>
      <c r="AT1562" s="65"/>
      <c r="AU1562" s="65"/>
      <c r="AV1562" s="65"/>
      <c r="AX1562" s="65"/>
    </row>
    <row r="1563" spans="3:64">
      <c r="C1563" s="8"/>
      <c r="D1563" s="8"/>
      <c r="AA1563" s="65"/>
      <c r="AB1563" s="65"/>
      <c r="AC1563" s="65"/>
      <c r="AD1563" s="65"/>
      <c r="AE1563" s="65"/>
      <c r="AG1563" s="93"/>
      <c r="AN1563" s="65"/>
      <c r="AO1563" s="65"/>
      <c r="AP1563" s="65"/>
      <c r="AQ1563" s="65"/>
      <c r="AR1563" s="65"/>
      <c r="AS1563" s="65"/>
      <c r="AT1563" s="65"/>
      <c r="AU1563" s="65"/>
      <c r="AV1563" s="65"/>
      <c r="AX1563" s="65"/>
      <c r="AY1563" s="65"/>
      <c r="AZ1563" s="65"/>
      <c r="BA1563" s="65"/>
      <c r="BB1563" s="65"/>
      <c r="BC1563" s="65"/>
      <c r="BD1563" s="65"/>
      <c r="BE1563" s="65"/>
      <c r="BF1563" s="65"/>
      <c r="BG1563" s="65"/>
      <c r="BH1563" s="65"/>
      <c r="BI1563" s="65"/>
      <c r="BJ1563" s="65"/>
      <c r="BK1563" s="65"/>
      <c r="BL1563" s="65"/>
    </row>
    <row r="1564" spans="3:64">
      <c r="C1564" s="8"/>
      <c r="D1564" s="8"/>
      <c r="AA1564" s="65"/>
      <c r="AB1564" s="65"/>
      <c r="AC1564" s="65"/>
      <c r="AD1564" s="65"/>
      <c r="AE1564" s="65"/>
      <c r="AG1564" s="93"/>
      <c r="AN1564" s="65"/>
      <c r="AO1564" s="65"/>
      <c r="AP1564" s="65"/>
      <c r="AQ1564" s="65"/>
      <c r="AR1564" s="65"/>
      <c r="AS1564" s="65"/>
      <c r="AT1564" s="65"/>
      <c r="AU1564" s="65"/>
      <c r="AV1564" s="65"/>
    </row>
    <row r="1565" spans="3:64">
      <c r="C1565" s="8"/>
      <c r="D1565" s="8"/>
      <c r="AA1565" s="65"/>
      <c r="AB1565" s="65"/>
      <c r="AC1565" s="65"/>
      <c r="AD1565" s="65"/>
      <c r="AE1565" s="65"/>
      <c r="AG1565" s="93"/>
      <c r="AN1565" s="65"/>
      <c r="AO1565" s="65"/>
      <c r="AP1565" s="65"/>
      <c r="AQ1565" s="65"/>
      <c r="AR1565" s="65"/>
      <c r="AS1565" s="65"/>
      <c r="AT1565" s="65"/>
      <c r="AU1565" s="65"/>
      <c r="AV1565" s="65"/>
    </row>
    <row r="1566" spans="3:64">
      <c r="C1566" s="8"/>
      <c r="D1566" s="8"/>
      <c r="AA1566" s="65"/>
      <c r="AB1566" s="65"/>
      <c r="AC1566" s="65"/>
      <c r="AD1566" s="65"/>
      <c r="AE1566" s="65"/>
      <c r="AG1566" s="93"/>
      <c r="AN1566" s="65"/>
      <c r="AO1566" s="65"/>
      <c r="AP1566" s="65"/>
      <c r="AQ1566" s="65"/>
      <c r="AR1566" s="65"/>
      <c r="AS1566" s="65"/>
      <c r="AT1566" s="65"/>
      <c r="AU1566" s="65"/>
      <c r="AV1566" s="65"/>
    </row>
    <row r="1567" spans="3:64">
      <c r="C1567" s="8"/>
      <c r="D1567" s="8"/>
      <c r="AA1567" s="65"/>
      <c r="AB1567" s="65"/>
      <c r="AC1567" s="65"/>
      <c r="AD1567" s="65"/>
      <c r="AE1567" s="65"/>
      <c r="AG1567" s="93"/>
      <c r="AN1567" s="65"/>
      <c r="AO1567" s="65"/>
      <c r="AP1567" s="65"/>
      <c r="AQ1567" s="65"/>
      <c r="AR1567" s="65"/>
      <c r="AS1567" s="65"/>
      <c r="AT1567" s="65"/>
      <c r="AU1567" s="65"/>
      <c r="AV1567" s="65"/>
      <c r="AX1567" s="65"/>
    </row>
    <row r="1568" spans="3:64">
      <c r="C1568" s="8"/>
      <c r="D1568" s="8"/>
      <c r="AA1568" s="65"/>
      <c r="AB1568" s="65"/>
      <c r="AC1568" s="65"/>
      <c r="AD1568" s="65"/>
      <c r="AE1568" s="65"/>
      <c r="AG1568" s="93"/>
      <c r="AN1568" s="65"/>
      <c r="AO1568" s="65"/>
      <c r="AP1568" s="65"/>
      <c r="AQ1568" s="65"/>
      <c r="AR1568" s="65"/>
      <c r="AS1568" s="65"/>
      <c r="AT1568" s="65"/>
      <c r="AU1568" s="65"/>
      <c r="AV1568" s="65"/>
      <c r="AX1568" s="65"/>
      <c r="AY1568" s="65"/>
      <c r="AZ1568" s="65"/>
      <c r="BA1568" s="65"/>
      <c r="BB1568" s="65"/>
      <c r="BC1568" s="65"/>
      <c r="BD1568" s="65"/>
      <c r="BE1568" s="65"/>
      <c r="BF1568" s="65"/>
      <c r="BG1568" s="65"/>
      <c r="BH1568" s="65"/>
      <c r="BI1568" s="65"/>
      <c r="BJ1568" s="65"/>
      <c r="BK1568" s="65"/>
      <c r="BL1568" s="65"/>
    </row>
    <row r="1569" spans="3:64">
      <c r="C1569" s="8"/>
      <c r="D1569" s="8"/>
      <c r="AA1569" s="65"/>
      <c r="AB1569" s="65"/>
      <c r="AC1569" s="65"/>
      <c r="AD1569" s="65"/>
      <c r="AE1569" s="65"/>
      <c r="AG1569" s="93"/>
      <c r="AN1569" s="65"/>
      <c r="AO1569" s="65"/>
      <c r="AP1569" s="65"/>
      <c r="AQ1569" s="65"/>
      <c r="AR1569" s="65"/>
      <c r="AS1569" s="65"/>
      <c r="AT1569" s="65"/>
      <c r="AU1569" s="65"/>
    </row>
    <row r="1570" spans="3:64">
      <c r="C1570" s="8"/>
      <c r="D1570" s="8"/>
      <c r="AA1570" s="65"/>
      <c r="AB1570" s="65"/>
      <c r="AC1570" s="65"/>
      <c r="AD1570" s="65"/>
      <c r="AE1570" s="65"/>
      <c r="AG1570" s="93"/>
      <c r="AN1570" s="65"/>
      <c r="AO1570" s="65"/>
      <c r="AP1570" s="65"/>
      <c r="AQ1570" s="65"/>
      <c r="AR1570" s="65"/>
      <c r="AS1570" s="65"/>
      <c r="AT1570" s="65"/>
      <c r="AU1570" s="65"/>
      <c r="AV1570" s="65"/>
    </row>
    <row r="1571" spans="3:64">
      <c r="C1571" s="8"/>
      <c r="D1571" s="8"/>
      <c r="AA1571" s="65"/>
      <c r="AB1571" s="65"/>
      <c r="AC1571" s="65"/>
      <c r="AD1571" s="65"/>
      <c r="AE1571" s="65"/>
      <c r="AG1571" s="93"/>
      <c r="AN1571" s="65"/>
      <c r="AO1571" s="65"/>
      <c r="AP1571" s="65"/>
      <c r="AQ1571" s="65"/>
      <c r="AR1571" s="65"/>
      <c r="AS1571" s="65"/>
      <c r="AT1571" s="65"/>
      <c r="AU1571" s="65"/>
      <c r="AV1571" s="65"/>
    </row>
    <row r="1572" spans="3:64">
      <c r="C1572" s="8"/>
      <c r="D1572" s="8"/>
      <c r="AA1572" s="65"/>
      <c r="AB1572" s="65"/>
      <c r="AC1572" s="65"/>
      <c r="AD1572" s="65"/>
      <c r="AE1572" s="65"/>
      <c r="AG1572" s="93"/>
      <c r="AN1572" s="65"/>
      <c r="AO1572" s="65"/>
      <c r="AP1572" s="65"/>
      <c r="AQ1572" s="65"/>
      <c r="AR1572" s="65"/>
      <c r="AS1572" s="65"/>
      <c r="AT1572" s="65"/>
      <c r="AU1572" s="65"/>
      <c r="AV1572" s="65"/>
      <c r="AX1572" s="65"/>
    </row>
    <row r="1573" spans="3:64">
      <c r="C1573" s="8"/>
      <c r="D1573" s="8"/>
      <c r="AA1573" s="65"/>
      <c r="AB1573" s="65"/>
      <c r="AC1573" s="65"/>
      <c r="AD1573" s="65"/>
      <c r="AE1573" s="65"/>
      <c r="AG1573" s="93"/>
      <c r="AN1573" s="65"/>
      <c r="AO1573" s="65"/>
      <c r="AP1573" s="65"/>
      <c r="AQ1573" s="65"/>
      <c r="AR1573" s="65"/>
      <c r="AS1573" s="65"/>
      <c r="AT1573" s="65"/>
      <c r="AU1573" s="65"/>
      <c r="AV1573" s="65"/>
    </row>
    <row r="1574" spans="3:64">
      <c r="C1574" s="8"/>
      <c r="D1574" s="8"/>
      <c r="AA1574" s="65"/>
      <c r="AB1574" s="65"/>
      <c r="AC1574" s="65"/>
      <c r="AD1574" s="65"/>
      <c r="AE1574" s="65"/>
      <c r="AG1574" s="93"/>
      <c r="AN1574" s="65"/>
      <c r="AO1574" s="65"/>
      <c r="AP1574" s="65"/>
      <c r="AQ1574" s="65"/>
      <c r="AR1574" s="65"/>
      <c r="AS1574" s="65"/>
      <c r="AT1574" s="65"/>
      <c r="AU1574" s="65"/>
    </row>
    <row r="1575" spans="3:64">
      <c r="C1575" s="8"/>
      <c r="D1575" s="8"/>
      <c r="AA1575" s="65"/>
      <c r="AB1575" s="65"/>
      <c r="AC1575" s="65"/>
      <c r="AD1575" s="65"/>
      <c r="AE1575" s="65"/>
      <c r="AG1575" s="93"/>
      <c r="AN1575" s="65"/>
      <c r="AO1575" s="65"/>
      <c r="AP1575" s="65"/>
      <c r="AQ1575" s="65"/>
      <c r="AR1575" s="65"/>
      <c r="AS1575" s="65"/>
      <c r="AT1575" s="65"/>
      <c r="AU1575" s="65"/>
    </row>
    <row r="1576" spans="3:64">
      <c r="C1576" s="8"/>
      <c r="D1576" s="8"/>
      <c r="AA1576" s="65"/>
      <c r="AB1576" s="65"/>
      <c r="AC1576" s="65"/>
      <c r="AD1576" s="65"/>
      <c r="AE1576" s="65"/>
      <c r="AG1576" s="93"/>
      <c r="AN1576" s="65"/>
      <c r="AO1576" s="65"/>
      <c r="AP1576" s="65"/>
      <c r="AQ1576" s="65"/>
      <c r="AR1576" s="65"/>
      <c r="AS1576" s="65"/>
      <c r="AT1576" s="65"/>
      <c r="AU1576" s="65"/>
      <c r="AV1576" s="65"/>
      <c r="AW1576" s="65"/>
      <c r="AX1576" s="65"/>
      <c r="AY1576" s="65"/>
      <c r="AZ1576" s="65"/>
      <c r="BA1576" s="65"/>
      <c r="BB1576" s="65"/>
      <c r="BC1576" s="65"/>
      <c r="BD1576" s="65"/>
      <c r="BE1576" s="65"/>
      <c r="BF1576" s="65"/>
      <c r="BG1576" s="65"/>
      <c r="BH1576" s="65"/>
      <c r="BI1576" s="65"/>
      <c r="BJ1576" s="65"/>
      <c r="BK1576" s="65"/>
      <c r="BL1576" s="65"/>
    </row>
    <row r="1577" spans="3:64">
      <c r="C1577" s="8"/>
      <c r="D1577" s="8"/>
      <c r="AA1577" s="65"/>
      <c r="AB1577" s="65"/>
      <c r="AC1577" s="65"/>
      <c r="AD1577" s="65"/>
      <c r="AE1577" s="65"/>
      <c r="AG1577" s="93"/>
      <c r="AN1577" s="65"/>
      <c r="AO1577" s="65"/>
      <c r="AP1577" s="65"/>
      <c r="AQ1577" s="65"/>
      <c r="AR1577" s="65"/>
      <c r="AS1577" s="65"/>
      <c r="AT1577" s="65"/>
      <c r="AU1577" s="65"/>
    </row>
    <row r="1578" spans="3:64">
      <c r="C1578" s="8"/>
      <c r="D1578" s="8"/>
      <c r="AA1578" s="65"/>
      <c r="AB1578" s="65"/>
      <c r="AC1578" s="65"/>
      <c r="AD1578" s="65"/>
      <c r="AE1578" s="65"/>
      <c r="AG1578" s="93"/>
      <c r="AN1578" s="65"/>
      <c r="AO1578" s="65"/>
      <c r="AP1578" s="65"/>
      <c r="AQ1578" s="65"/>
      <c r="AR1578" s="65"/>
      <c r="AS1578" s="65"/>
      <c r="AT1578" s="65"/>
      <c r="AU1578" s="65"/>
      <c r="AV1578" s="65"/>
      <c r="AW1578" s="65"/>
      <c r="AX1578" s="65"/>
      <c r="AY1578" s="65"/>
      <c r="AZ1578" s="65"/>
      <c r="BA1578" s="65"/>
      <c r="BB1578" s="65"/>
      <c r="BC1578" s="65"/>
      <c r="BD1578" s="65"/>
      <c r="BE1578" s="65"/>
      <c r="BF1578" s="65"/>
      <c r="BG1578" s="65"/>
      <c r="BH1578" s="65"/>
      <c r="BI1578" s="65"/>
      <c r="BJ1578" s="65"/>
      <c r="BK1578" s="65"/>
      <c r="BL1578" s="65"/>
    </row>
    <row r="1579" spans="3:64">
      <c r="C1579" s="8"/>
      <c r="D1579" s="8"/>
      <c r="AA1579" s="65"/>
      <c r="AB1579" s="65"/>
      <c r="AC1579" s="65"/>
      <c r="AD1579" s="65"/>
      <c r="AE1579" s="65"/>
      <c r="AG1579" s="93"/>
      <c r="AN1579" s="65"/>
      <c r="AO1579" s="65"/>
      <c r="AP1579" s="65"/>
      <c r="AQ1579" s="65"/>
      <c r="AR1579" s="65"/>
      <c r="AS1579" s="65"/>
      <c r="AT1579" s="65"/>
      <c r="AU1579" s="65"/>
      <c r="AV1579" s="65"/>
      <c r="AX1579" s="65"/>
      <c r="AY1579" s="65"/>
      <c r="AZ1579" s="65"/>
      <c r="BA1579" s="65"/>
      <c r="BB1579" s="65"/>
      <c r="BC1579" s="65"/>
      <c r="BD1579" s="65"/>
      <c r="BE1579" s="65"/>
      <c r="BF1579" s="65"/>
      <c r="BG1579" s="65"/>
      <c r="BH1579" s="65"/>
      <c r="BI1579" s="65"/>
      <c r="BJ1579" s="65"/>
      <c r="BK1579" s="65"/>
      <c r="BL1579" s="65"/>
    </row>
    <row r="1580" spans="3:64">
      <c r="C1580" s="8"/>
      <c r="D1580" s="8"/>
      <c r="AA1580" s="65"/>
      <c r="AB1580" s="65"/>
      <c r="AC1580" s="65"/>
      <c r="AD1580" s="65"/>
      <c r="AE1580" s="65"/>
      <c r="AG1580" s="93"/>
      <c r="AN1580" s="65"/>
      <c r="AO1580" s="65"/>
      <c r="AP1580" s="65"/>
      <c r="AQ1580" s="65"/>
      <c r="AR1580" s="65"/>
      <c r="AS1580" s="65"/>
      <c r="AT1580" s="65"/>
      <c r="AU1580" s="65"/>
      <c r="AV1580" s="65"/>
      <c r="AW1580" s="65"/>
      <c r="AX1580" s="65"/>
      <c r="AY1580" s="65"/>
      <c r="AZ1580" s="65"/>
      <c r="BA1580" s="65"/>
      <c r="BB1580" s="65"/>
      <c r="BC1580" s="65"/>
      <c r="BD1580" s="65"/>
      <c r="BE1580" s="65"/>
      <c r="BF1580" s="65"/>
      <c r="BG1580" s="65"/>
      <c r="BH1580" s="65"/>
      <c r="BI1580" s="65"/>
      <c r="BJ1580" s="65"/>
      <c r="BK1580" s="65"/>
      <c r="BL1580" s="65"/>
    </row>
    <row r="1581" spans="3:64">
      <c r="C1581" s="8"/>
      <c r="D1581" s="8"/>
      <c r="AA1581" s="65"/>
      <c r="AB1581" s="65"/>
      <c r="AC1581" s="65"/>
      <c r="AD1581" s="65"/>
      <c r="AE1581" s="65"/>
      <c r="AG1581" s="93"/>
      <c r="AN1581" s="65"/>
      <c r="AO1581" s="65"/>
      <c r="AP1581" s="65"/>
      <c r="AQ1581" s="65"/>
      <c r="AR1581" s="65"/>
      <c r="AS1581" s="65"/>
      <c r="AT1581" s="65"/>
      <c r="AU1581" s="65"/>
      <c r="AV1581" s="65"/>
      <c r="AX1581" s="65"/>
      <c r="AY1581" s="65"/>
      <c r="AZ1581" s="65"/>
      <c r="BA1581" s="65"/>
      <c r="BB1581" s="65"/>
      <c r="BC1581" s="65"/>
      <c r="BD1581" s="65"/>
      <c r="BE1581" s="65"/>
      <c r="BF1581" s="65"/>
      <c r="BG1581" s="65"/>
      <c r="BH1581" s="65"/>
      <c r="BI1581" s="65"/>
      <c r="BJ1581" s="65"/>
      <c r="BK1581" s="65"/>
      <c r="BL1581" s="65"/>
    </row>
    <row r="1582" spans="3:64">
      <c r="C1582" s="8"/>
      <c r="D1582" s="8"/>
      <c r="AA1582" s="65"/>
      <c r="AB1582" s="65"/>
      <c r="AC1582" s="65"/>
      <c r="AD1582" s="65"/>
      <c r="AE1582" s="65"/>
      <c r="AG1582" s="93"/>
      <c r="AN1582" s="65"/>
      <c r="AO1582" s="65"/>
      <c r="AP1582" s="65"/>
      <c r="AQ1582" s="65"/>
      <c r="AR1582" s="65"/>
      <c r="AS1582" s="65"/>
      <c r="AT1582" s="65"/>
      <c r="AU1582" s="65"/>
      <c r="AV1582" s="65"/>
      <c r="AW1582" s="65"/>
      <c r="AX1582" s="65"/>
      <c r="AY1582" s="65"/>
      <c r="AZ1582" s="65"/>
      <c r="BA1582" s="65"/>
      <c r="BB1582" s="65"/>
      <c r="BC1582" s="65"/>
      <c r="BD1582" s="65"/>
      <c r="BE1582" s="65"/>
      <c r="BF1582" s="65"/>
      <c r="BG1582" s="65"/>
      <c r="BH1582" s="65"/>
      <c r="BI1582" s="65"/>
      <c r="BJ1582" s="65"/>
      <c r="BK1582" s="65"/>
      <c r="BL1582" s="65"/>
    </row>
    <row r="1583" spans="3:64">
      <c r="C1583" s="8"/>
      <c r="D1583" s="8"/>
      <c r="AA1583" s="65"/>
      <c r="AB1583" s="65"/>
      <c r="AC1583" s="65"/>
      <c r="AD1583" s="65"/>
      <c r="AE1583" s="65"/>
      <c r="AG1583" s="93"/>
      <c r="AN1583" s="65"/>
      <c r="AO1583" s="65"/>
      <c r="AP1583" s="65"/>
      <c r="AQ1583" s="65"/>
      <c r="AR1583" s="65"/>
      <c r="AS1583" s="65"/>
      <c r="AT1583" s="65"/>
      <c r="AU1583" s="65"/>
      <c r="AV1583" s="65"/>
      <c r="AX1583" s="65"/>
    </row>
    <row r="1584" spans="3:64">
      <c r="C1584" s="8"/>
      <c r="D1584" s="8"/>
      <c r="AA1584" s="65"/>
      <c r="AB1584" s="65"/>
      <c r="AC1584" s="65"/>
      <c r="AD1584" s="65"/>
      <c r="AE1584" s="65"/>
      <c r="AG1584" s="93"/>
      <c r="AN1584" s="65"/>
      <c r="AO1584" s="65"/>
      <c r="AP1584" s="65"/>
      <c r="AQ1584" s="65"/>
      <c r="AR1584" s="65"/>
      <c r="AS1584" s="65"/>
      <c r="AT1584" s="65"/>
      <c r="AU1584" s="65"/>
      <c r="AV1584" s="65"/>
      <c r="AW1584" s="65"/>
      <c r="AX1584" s="65"/>
      <c r="AY1584" s="65"/>
      <c r="AZ1584" s="65"/>
      <c r="BA1584" s="65"/>
      <c r="BB1584" s="65"/>
      <c r="BC1584" s="65"/>
      <c r="BD1584" s="65"/>
      <c r="BE1584" s="65"/>
      <c r="BF1584" s="65"/>
      <c r="BG1584" s="65"/>
      <c r="BH1584" s="65"/>
      <c r="BI1584" s="65"/>
      <c r="BJ1584" s="65"/>
      <c r="BK1584" s="65"/>
      <c r="BL1584" s="65"/>
    </row>
    <row r="1585" spans="3:64">
      <c r="C1585" s="8"/>
      <c r="D1585" s="8"/>
      <c r="AA1585" s="65"/>
      <c r="AB1585" s="65"/>
      <c r="AC1585" s="65"/>
      <c r="AD1585" s="65"/>
      <c r="AE1585" s="65"/>
      <c r="AG1585" s="93"/>
      <c r="AN1585" s="65"/>
      <c r="AO1585" s="65"/>
      <c r="AP1585" s="65"/>
      <c r="AQ1585" s="65"/>
      <c r="AR1585" s="65"/>
      <c r="AS1585" s="65"/>
      <c r="AT1585" s="65"/>
      <c r="AU1585" s="65"/>
      <c r="AV1585" s="65"/>
      <c r="AX1585" s="65"/>
    </row>
    <row r="1586" spans="3:64">
      <c r="C1586" s="8"/>
      <c r="D1586" s="8"/>
      <c r="AA1586" s="65"/>
      <c r="AB1586" s="65"/>
      <c r="AC1586" s="65"/>
      <c r="AD1586" s="65"/>
      <c r="AE1586" s="65"/>
      <c r="AG1586" s="93"/>
      <c r="AN1586" s="65"/>
      <c r="AO1586" s="65"/>
      <c r="AP1586" s="65"/>
      <c r="AQ1586" s="65"/>
      <c r="AR1586" s="65"/>
      <c r="AS1586" s="65"/>
      <c r="AT1586" s="65"/>
      <c r="AU1586" s="65"/>
      <c r="AV1586" s="65"/>
      <c r="AW1586" s="65"/>
      <c r="AX1586" s="65"/>
      <c r="AY1586" s="65"/>
      <c r="AZ1586" s="65"/>
      <c r="BA1586" s="65"/>
      <c r="BB1586" s="65"/>
      <c r="BC1586" s="65"/>
      <c r="BD1586" s="65"/>
      <c r="BE1586" s="65"/>
      <c r="BF1586" s="65"/>
      <c r="BG1586" s="65"/>
      <c r="BH1586" s="65"/>
      <c r="BI1586" s="65"/>
      <c r="BJ1586" s="65"/>
      <c r="BK1586" s="65"/>
      <c r="BL1586" s="65"/>
    </row>
    <row r="1587" spans="3:64">
      <c r="C1587" s="8"/>
      <c r="D1587" s="8"/>
      <c r="AA1587" s="65"/>
      <c r="AB1587" s="65"/>
      <c r="AC1587" s="65"/>
      <c r="AD1587" s="65"/>
      <c r="AE1587" s="65"/>
      <c r="AG1587" s="93"/>
      <c r="AN1587" s="65"/>
      <c r="AO1587" s="65"/>
      <c r="AP1587" s="65"/>
      <c r="AQ1587" s="65"/>
      <c r="AR1587" s="65"/>
      <c r="AS1587" s="65"/>
      <c r="AT1587" s="65"/>
      <c r="AU1587" s="65"/>
      <c r="AV1587" s="65"/>
      <c r="AW1587" s="65"/>
      <c r="AX1587" s="65"/>
      <c r="AY1587" s="65"/>
      <c r="AZ1587" s="65"/>
      <c r="BA1587" s="65"/>
      <c r="BB1587" s="65"/>
      <c r="BC1587" s="65"/>
      <c r="BD1587" s="65"/>
      <c r="BE1587" s="65"/>
      <c r="BF1587" s="65"/>
      <c r="BG1587" s="65"/>
      <c r="BH1587" s="65"/>
      <c r="BI1587" s="65"/>
      <c r="BJ1587" s="65"/>
      <c r="BK1587" s="65"/>
      <c r="BL1587" s="65"/>
    </row>
    <row r="1588" spans="3:64">
      <c r="C1588" s="8"/>
      <c r="D1588" s="8"/>
      <c r="AA1588" s="65"/>
      <c r="AB1588" s="65"/>
      <c r="AC1588" s="65"/>
      <c r="AD1588" s="65"/>
      <c r="AE1588" s="65"/>
      <c r="AG1588" s="93"/>
      <c r="AN1588" s="65"/>
      <c r="AO1588" s="65"/>
      <c r="AP1588" s="65"/>
      <c r="AQ1588" s="65"/>
      <c r="AR1588" s="65"/>
      <c r="AS1588" s="65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5"/>
      <c r="BF1588" s="65"/>
      <c r="BG1588" s="65"/>
      <c r="BH1588" s="65"/>
      <c r="BI1588" s="65"/>
      <c r="BJ1588" s="65"/>
      <c r="BK1588" s="65"/>
      <c r="BL1588" s="65"/>
    </row>
    <row r="1589" spans="3:64">
      <c r="C1589" s="8"/>
      <c r="D1589" s="8"/>
      <c r="AA1589" s="65"/>
      <c r="AB1589" s="65"/>
      <c r="AC1589" s="65"/>
      <c r="AD1589" s="65"/>
      <c r="AE1589" s="65"/>
      <c r="AG1589" s="93"/>
      <c r="AN1589" s="65"/>
      <c r="AO1589" s="65"/>
      <c r="AP1589" s="65"/>
      <c r="AQ1589" s="65"/>
      <c r="AR1589" s="65"/>
      <c r="AS1589" s="65"/>
      <c r="AT1589" s="65"/>
      <c r="AU1589" s="65"/>
      <c r="AV1589" s="65"/>
      <c r="AW1589" s="65"/>
      <c r="AX1589" s="65"/>
      <c r="AY1589" s="65"/>
      <c r="AZ1589" s="65"/>
      <c r="BA1589" s="65"/>
      <c r="BB1589" s="65"/>
      <c r="BC1589" s="65"/>
      <c r="BD1589" s="65"/>
      <c r="BE1589" s="65"/>
      <c r="BF1589" s="65"/>
      <c r="BG1589" s="65"/>
      <c r="BH1589" s="65"/>
      <c r="BI1589" s="65"/>
      <c r="BJ1589" s="65"/>
      <c r="BK1589" s="65"/>
      <c r="BL1589" s="65"/>
    </row>
    <row r="1590" spans="3:64">
      <c r="C1590" s="8"/>
      <c r="D1590" s="8"/>
      <c r="AA1590" s="65"/>
      <c r="AB1590" s="65"/>
      <c r="AC1590" s="65"/>
      <c r="AD1590" s="65"/>
      <c r="AE1590" s="65"/>
      <c r="AG1590" s="93"/>
      <c r="AN1590" s="65"/>
      <c r="AO1590" s="65"/>
      <c r="AP1590" s="65"/>
      <c r="AQ1590" s="65"/>
      <c r="AR1590" s="65"/>
      <c r="AS1590" s="65"/>
      <c r="AT1590" s="65"/>
      <c r="AU1590" s="65"/>
      <c r="AV1590" s="65"/>
      <c r="AX1590" s="65"/>
    </row>
    <row r="1591" spans="3:64">
      <c r="C1591" s="8"/>
      <c r="D1591" s="8"/>
      <c r="AA1591" s="65"/>
      <c r="AB1591" s="65"/>
      <c r="AC1591" s="65"/>
      <c r="AD1591" s="65"/>
      <c r="AE1591" s="65"/>
      <c r="AG1591" s="93"/>
      <c r="AN1591" s="65"/>
      <c r="AO1591" s="65"/>
      <c r="AP1591" s="65"/>
      <c r="AQ1591" s="65"/>
      <c r="AR1591" s="65"/>
      <c r="AS1591" s="65"/>
      <c r="AT1591" s="65"/>
      <c r="AU1591" s="65"/>
    </row>
    <row r="1592" spans="3:64">
      <c r="C1592" s="8"/>
      <c r="D1592" s="8"/>
      <c r="AA1592" s="65"/>
      <c r="AB1592" s="65"/>
      <c r="AC1592" s="65"/>
      <c r="AD1592" s="65"/>
      <c r="AE1592" s="65"/>
      <c r="AG1592" s="93"/>
      <c r="AN1592" s="65"/>
      <c r="AO1592" s="65"/>
      <c r="AP1592" s="65"/>
      <c r="AQ1592" s="65"/>
      <c r="AR1592" s="65"/>
      <c r="AS1592" s="65"/>
      <c r="AT1592" s="65"/>
      <c r="AU1592" s="65"/>
    </row>
    <row r="1593" spans="3:64">
      <c r="C1593" s="8"/>
      <c r="D1593" s="8"/>
      <c r="AA1593" s="65"/>
      <c r="AB1593" s="65"/>
      <c r="AC1593" s="65"/>
      <c r="AD1593" s="65"/>
      <c r="AE1593" s="65"/>
      <c r="AG1593" s="93"/>
      <c r="AN1593" s="65"/>
      <c r="AO1593" s="65"/>
      <c r="AP1593" s="65"/>
      <c r="AQ1593" s="65"/>
      <c r="AR1593" s="65"/>
      <c r="AS1593" s="65"/>
      <c r="AT1593" s="65"/>
      <c r="AU1593" s="65"/>
    </row>
    <row r="1594" spans="3:64">
      <c r="C1594" s="8"/>
      <c r="D1594" s="8"/>
      <c r="AA1594" s="65"/>
      <c r="AB1594" s="65"/>
      <c r="AC1594" s="65"/>
      <c r="AD1594" s="65"/>
      <c r="AE1594" s="65"/>
      <c r="AG1594" s="93"/>
      <c r="AN1594" s="65"/>
      <c r="AO1594" s="65"/>
      <c r="AP1594" s="65"/>
      <c r="AQ1594" s="65"/>
      <c r="AR1594" s="65"/>
      <c r="AS1594" s="65"/>
      <c r="AT1594" s="65"/>
      <c r="AU1594" s="65"/>
      <c r="AV1594" s="65"/>
    </row>
    <row r="1595" spans="3:64">
      <c r="C1595" s="8"/>
      <c r="D1595" s="8"/>
      <c r="AA1595" s="65"/>
      <c r="AB1595" s="65"/>
      <c r="AC1595" s="65"/>
      <c r="AD1595" s="65"/>
      <c r="AE1595" s="65"/>
      <c r="AG1595" s="93"/>
      <c r="AN1595" s="65"/>
      <c r="AO1595" s="65"/>
      <c r="AP1595" s="65"/>
      <c r="AQ1595" s="65"/>
      <c r="AR1595" s="65"/>
      <c r="AS1595" s="65"/>
      <c r="AT1595" s="65"/>
      <c r="AU1595" s="65"/>
      <c r="AV1595" s="65"/>
      <c r="AX1595" s="65"/>
    </row>
    <row r="1596" spans="3:64">
      <c r="C1596" s="8"/>
      <c r="D1596" s="8"/>
      <c r="AA1596" s="65"/>
      <c r="AB1596" s="65"/>
      <c r="AC1596" s="65"/>
      <c r="AD1596" s="65"/>
      <c r="AE1596" s="65"/>
      <c r="AG1596" s="93"/>
      <c r="AN1596" s="65"/>
      <c r="AO1596" s="65"/>
      <c r="AP1596" s="65"/>
      <c r="AQ1596" s="65"/>
      <c r="AR1596" s="65"/>
      <c r="AS1596" s="65"/>
      <c r="AT1596" s="65"/>
      <c r="AU1596" s="65"/>
      <c r="AV1596" s="65"/>
      <c r="AW1596" s="65"/>
      <c r="AX1596" s="65"/>
      <c r="AY1596" s="65"/>
      <c r="AZ1596" s="65"/>
      <c r="BA1596" s="65"/>
      <c r="BB1596" s="65"/>
      <c r="BC1596" s="65"/>
      <c r="BD1596" s="65"/>
      <c r="BE1596" s="65"/>
      <c r="BF1596" s="65"/>
      <c r="BG1596" s="65"/>
      <c r="BH1596" s="65"/>
      <c r="BI1596" s="65"/>
      <c r="BJ1596" s="65"/>
      <c r="BK1596" s="65"/>
      <c r="BL1596" s="65"/>
    </row>
    <row r="1597" spans="3:64">
      <c r="C1597" s="8"/>
      <c r="D1597" s="8"/>
      <c r="AA1597" s="65"/>
      <c r="AB1597" s="65"/>
      <c r="AC1597" s="65"/>
      <c r="AD1597" s="65"/>
      <c r="AE1597" s="65"/>
      <c r="AG1597" s="93"/>
      <c r="AN1597" s="65"/>
      <c r="AO1597" s="65"/>
      <c r="AP1597" s="65"/>
      <c r="AQ1597" s="65"/>
      <c r="AR1597" s="65"/>
      <c r="AS1597" s="65"/>
      <c r="AT1597" s="65"/>
      <c r="AU1597" s="65"/>
      <c r="AV1597" s="65"/>
    </row>
    <row r="1598" spans="3:64">
      <c r="C1598" s="8"/>
      <c r="D1598" s="8"/>
      <c r="AA1598" s="65"/>
      <c r="AB1598" s="65"/>
      <c r="AC1598" s="65"/>
      <c r="AD1598" s="65"/>
      <c r="AE1598" s="65"/>
      <c r="AG1598" s="93"/>
      <c r="AN1598" s="65"/>
      <c r="AO1598" s="65"/>
      <c r="AP1598" s="65"/>
      <c r="AQ1598" s="65"/>
      <c r="AR1598" s="65"/>
      <c r="AS1598" s="65"/>
      <c r="AT1598" s="65"/>
      <c r="AU1598" s="65"/>
      <c r="AV1598" s="65"/>
      <c r="AX1598" s="65"/>
    </row>
    <row r="1599" spans="3:64">
      <c r="C1599" s="8"/>
      <c r="D1599" s="8"/>
      <c r="AA1599" s="65"/>
      <c r="AB1599" s="65"/>
      <c r="AC1599" s="65"/>
      <c r="AD1599" s="65"/>
      <c r="AE1599" s="65"/>
      <c r="AG1599" s="93"/>
      <c r="AN1599" s="65"/>
      <c r="AO1599" s="65"/>
      <c r="AP1599" s="65"/>
      <c r="AQ1599" s="65"/>
      <c r="AR1599" s="65"/>
      <c r="AS1599" s="65"/>
      <c r="AT1599" s="65"/>
      <c r="AU1599" s="65"/>
    </row>
    <row r="1600" spans="3:64">
      <c r="C1600" s="8"/>
      <c r="D1600" s="8"/>
      <c r="AA1600" s="65"/>
      <c r="AB1600" s="65"/>
      <c r="AC1600" s="65"/>
      <c r="AD1600" s="65"/>
      <c r="AE1600" s="65"/>
      <c r="AG1600" s="93"/>
      <c r="AN1600" s="65"/>
      <c r="AO1600" s="65"/>
      <c r="AP1600" s="65"/>
      <c r="AQ1600" s="65"/>
      <c r="AR1600" s="65"/>
      <c r="AS1600" s="65"/>
      <c r="AT1600" s="65"/>
      <c r="AU1600" s="65"/>
      <c r="AV1600" s="65"/>
      <c r="AX1600" s="65"/>
    </row>
    <row r="1601" spans="3:64">
      <c r="C1601" s="8"/>
      <c r="D1601" s="8"/>
      <c r="AA1601" s="65"/>
      <c r="AB1601" s="65"/>
      <c r="AC1601" s="65"/>
      <c r="AD1601" s="65"/>
      <c r="AE1601" s="65"/>
      <c r="AG1601" s="93"/>
      <c r="AN1601" s="65"/>
      <c r="AO1601" s="65"/>
      <c r="AP1601" s="65"/>
      <c r="AQ1601" s="65"/>
      <c r="AR1601" s="65"/>
      <c r="AS1601" s="65"/>
      <c r="AT1601" s="65"/>
      <c r="AU1601" s="65"/>
    </row>
    <row r="1602" spans="3:64">
      <c r="C1602" s="8"/>
      <c r="D1602" s="8"/>
      <c r="AA1602" s="65"/>
      <c r="AB1602" s="65"/>
      <c r="AC1602" s="65"/>
      <c r="AD1602" s="65"/>
      <c r="AE1602" s="65"/>
      <c r="AG1602" s="93"/>
      <c r="AN1602" s="65"/>
      <c r="AO1602" s="65"/>
      <c r="AP1602" s="65"/>
      <c r="AQ1602" s="65"/>
      <c r="AR1602" s="65"/>
      <c r="AS1602" s="65"/>
      <c r="AT1602" s="65"/>
      <c r="AU1602" s="65"/>
      <c r="AV1602" s="65"/>
    </row>
    <row r="1603" spans="3:64">
      <c r="C1603" s="8"/>
      <c r="D1603" s="8"/>
      <c r="AA1603" s="65"/>
      <c r="AB1603" s="65"/>
      <c r="AC1603" s="65"/>
      <c r="AD1603" s="65"/>
      <c r="AE1603" s="65"/>
      <c r="AG1603" s="93"/>
      <c r="AN1603" s="65"/>
      <c r="AO1603" s="65"/>
      <c r="AP1603" s="65"/>
      <c r="AQ1603" s="65"/>
      <c r="AR1603" s="65"/>
      <c r="AS1603" s="65"/>
      <c r="AT1603" s="65"/>
      <c r="AU1603" s="65"/>
      <c r="AV1603" s="65"/>
      <c r="AW1603" s="65"/>
      <c r="AX1603" s="65"/>
      <c r="AY1603" s="65"/>
      <c r="AZ1603" s="65"/>
      <c r="BA1603" s="65"/>
      <c r="BB1603" s="65"/>
      <c r="BC1603" s="65"/>
      <c r="BD1603" s="65"/>
      <c r="BE1603" s="65"/>
      <c r="BF1603" s="65"/>
      <c r="BG1603" s="65"/>
      <c r="BH1603" s="65"/>
      <c r="BI1603" s="65"/>
      <c r="BJ1603" s="65"/>
      <c r="BK1603" s="65"/>
      <c r="BL1603" s="65"/>
    </row>
    <row r="1604" spans="3:64">
      <c r="C1604" s="8"/>
      <c r="D1604" s="8"/>
      <c r="AA1604" s="65"/>
      <c r="AB1604" s="65"/>
      <c r="AC1604" s="65"/>
      <c r="AD1604" s="65"/>
      <c r="AE1604" s="65"/>
      <c r="AG1604" s="93"/>
      <c r="AN1604" s="65"/>
      <c r="AO1604" s="65"/>
      <c r="AP1604" s="65"/>
      <c r="AQ1604" s="65"/>
      <c r="AR1604" s="65"/>
      <c r="AS1604" s="65"/>
      <c r="AT1604" s="65"/>
      <c r="AU1604" s="65"/>
    </row>
    <row r="1605" spans="3:64">
      <c r="C1605" s="8"/>
      <c r="D1605" s="8"/>
      <c r="AA1605" s="65"/>
      <c r="AB1605" s="65"/>
      <c r="AC1605" s="65"/>
      <c r="AD1605" s="65"/>
      <c r="AE1605" s="65"/>
      <c r="AG1605" s="93"/>
      <c r="AN1605" s="65"/>
      <c r="AO1605" s="65"/>
      <c r="AP1605" s="65"/>
      <c r="AQ1605" s="65"/>
      <c r="AR1605" s="65"/>
      <c r="AS1605" s="65"/>
      <c r="AT1605" s="65"/>
      <c r="AU1605" s="65"/>
      <c r="AV1605" s="65"/>
    </row>
    <row r="1606" spans="3:64">
      <c r="C1606" s="8"/>
      <c r="D1606" s="8"/>
      <c r="AA1606" s="65"/>
      <c r="AB1606" s="65"/>
      <c r="AC1606" s="65"/>
      <c r="AD1606" s="65"/>
      <c r="AE1606" s="65"/>
      <c r="AG1606" s="93"/>
      <c r="AN1606" s="65"/>
      <c r="AO1606" s="65"/>
      <c r="AP1606" s="65"/>
      <c r="AQ1606" s="65"/>
      <c r="AR1606" s="65"/>
      <c r="AS1606" s="65"/>
      <c r="AT1606" s="65"/>
      <c r="AU1606" s="65"/>
    </row>
    <row r="1607" spans="3:64">
      <c r="C1607" s="8"/>
      <c r="D1607" s="8"/>
      <c r="AA1607" s="65"/>
      <c r="AB1607" s="65"/>
      <c r="AC1607" s="65"/>
      <c r="AD1607" s="65"/>
      <c r="AE1607" s="65"/>
      <c r="AG1607" s="93"/>
      <c r="AN1607" s="65"/>
      <c r="AO1607" s="65"/>
      <c r="AP1607" s="65"/>
      <c r="AQ1607" s="65"/>
      <c r="AR1607" s="65"/>
      <c r="AS1607" s="65"/>
      <c r="AT1607" s="65"/>
      <c r="AU1607" s="65"/>
      <c r="AV1607" s="65"/>
      <c r="AX1607" s="65"/>
    </row>
    <row r="1608" spans="3:64">
      <c r="C1608" s="8"/>
      <c r="D1608" s="8"/>
      <c r="AA1608" s="65"/>
      <c r="AB1608" s="65"/>
      <c r="AC1608" s="65"/>
      <c r="AD1608" s="65"/>
      <c r="AE1608" s="65"/>
      <c r="AG1608" s="93"/>
      <c r="AN1608" s="65"/>
      <c r="AO1608" s="65"/>
      <c r="AP1608" s="65"/>
      <c r="AQ1608" s="65"/>
      <c r="AR1608" s="65"/>
      <c r="AS1608" s="65"/>
      <c r="AT1608" s="65"/>
      <c r="AU1608" s="65"/>
      <c r="AV1608" s="65"/>
    </row>
    <row r="1609" spans="3:64">
      <c r="C1609" s="8"/>
      <c r="D1609" s="8"/>
      <c r="AA1609" s="65"/>
      <c r="AB1609" s="65"/>
      <c r="AC1609" s="65"/>
      <c r="AD1609" s="65"/>
      <c r="AE1609" s="65"/>
      <c r="AG1609" s="93"/>
      <c r="AN1609" s="65"/>
      <c r="AO1609" s="65"/>
      <c r="AP1609" s="65"/>
      <c r="AQ1609" s="65"/>
      <c r="AR1609" s="65"/>
      <c r="AS1609" s="65"/>
      <c r="AT1609" s="65"/>
      <c r="AU1609" s="65"/>
    </row>
    <row r="1610" spans="3:64">
      <c r="C1610" s="8"/>
      <c r="D1610" s="8"/>
      <c r="AA1610" s="65"/>
      <c r="AB1610" s="65"/>
      <c r="AC1610" s="65"/>
      <c r="AD1610" s="65"/>
      <c r="AE1610" s="65"/>
      <c r="AG1610" s="93"/>
      <c r="AN1610" s="65"/>
      <c r="AO1610" s="65"/>
      <c r="AP1610" s="65"/>
      <c r="AQ1610" s="65"/>
      <c r="AR1610" s="65"/>
      <c r="AS1610" s="65"/>
      <c r="AT1610" s="65"/>
      <c r="AU1610" s="65"/>
    </row>
    <row r="1611" spans="3:64">
      <c r="C1611" s="8"/>
      <c r="D1611" s="8"/>
      <c r="AA1611" s="65"/>
      <c r="AB1611" s="65"/>
      <c r="AC1611" s="65"/>
      <c r="AD1611" s="65"/>
      <c r="AE1611" s="65"/>
      <c r="AG1611" s="93"/>
      <c r="AN1611" s="65"/>
      <c r="AO1611" s="65"/>
      <c r="AP1611" s="65"/>
      <c r="AQ1611" s="65"/>
      <c r="AR1611" s="65"/>
      <c r="AS1611" s="65"/>
      <c r="AT1611" s="65"/>
      <c r="AU1611" s="65"/>
      <c r="AV1611" s="65"/>
      <c r="AX1611" s="65"/>
      <c r="AY1611" s="65"/>
      <c r="AZ1611" s="65"/>
      <c r="BA1611" s="65"/>
      <c r="BB1611" s="65"/>
      <c r="BC1611" s="65"/>
      <c r="BD1611" s="65"/>
      <c r="BE1611" s="65"/>
      <c r="BF1611" s="65"/>
      <c r="BG1611" s="65"/>
      <c r="BH1611" s="65"/>
      <c r="BI1611" s="65"/>
      <c r="BJ1611" s="65"/>
      <c r="BK1611" s="65"/>
      <c r="BL1611" s="65"/>
    </row>
    <row r="1612" spans="3:64">
      <c r="C1612" s="8"/>
      <c r="D1612" s="8"/>
      <c r="AA1612" s="65"/>
      <c r="AB1612" s="65"/>
      <c r="AC1612" s="65"/>
      <c r="AD1612" s="65"/>
      <c r="AE1612" s="65"/>
      <c r="AG1612" s="93"/>
      <c r="AN1612" s="65"/>
      <c r="AO1612" s="65"/>
      <c r="AP1612" s="65"/>
      <c r="AQ1612" s="65"/>
      <c r="AR1612" s="65"/>
      <c r="AS1612" s="65"/>
      <c r="AT1612" s="65"/>
      <c r="AU1612" s="65"/>
      <c r="AV1612" s="65"/>
    </row>
    <row r="1613" spans="3:64">
      <c r="C1613" s="8"/>
      <c r="D1613" s="8"/>
      <c r="AA1613" s="65"/>
      <c r="AB1613" s="65"/>
      <c r="AC1613" s="65"/>
      <c r="AD1613" s="65"/>
      <c r="AE1613" s="65"/>
      <c r="AG1613" s="93"/>
      <c r="AN1613" s="65"/>
      <c r="AO1613" s="65"/>
      <c r="AP1613" s="65"/>
      <c r="AQ1613" s="65"/>
      <c r="AR1613" s="65"/>
      <c r="AS1613" s="65"/>
      <c r="AT1613" s="65"/>
      <c r="AU1613" s="65"/>
      <c r="AV1613" s="65"/>
    </row>
    <row r="1614" spans="3:64">
      <c r="C1614" s="8"/>
      <c r="D1614" s="8"/>
      <c r="AA1614" s="65"/>
      <c r="AB1614" s="65"/>
      <c r="AC1614" s="65"/>
      <c r="AD1614" s="65"/>
      <c r="AE1614" s="65"/>
      <c r="AG1614" s="93"/>
      <c r="AN1614" s="65"/>
      <c r="AO1614" s="65"/>
      <c r="AP1614" s="65"/>
      <c r="AQ1614" s="65"/>
      <c r="AR1614" s="65"/>
      <c r="AS1614" s="65"/>
      <c r="AT1614" s="65"/>
      <c r="AU1614" s="65"/>
      <c r="AV1614" s="65"/>
    </row>
    <row r="1615" spans="3:64">
      <c r="C1615" s="8"/>
      <c r="D1615" s="8"/>
      <c r="AA1615" s="65"/>
      <c r="AB1615" s="65"/>
      <c r="AC1615" s="65"/>
      <c r="AD1615" s="65"/>
      <c r="AE1615" s="65"/>
      <c r="AG1615" s="93"/>
      <c r="AN1615" s="65"/>
      <c r="AO1615" s="65"/>
      <c r="AP1615" s="65"/>
      <c r="AQ1615" s="65"/>
      <c r="AR1615" s="65"/>
      <c r="AS1615" s="65"/>
      <c r="AT1615" s="65"/>
      <c r="AU1615" s="65"/>
      <c r="AV1615" s="65"/>
      <c r="AX1615" s="65"/>
    </row>
    <row r="1616" spans="3:64">
      <c r="C1616" s="8"/>
      <c r="D1616" s="8"/>
      <c r="AA1616" s="65"/>
      <c r="AB1616" s="65"/>
      <c r="AC1616" s="65"/>
      <c r="AD1616" s="65"/>
      <c r="AE1616" s="65"/>
      <c r="AG1616" s="93"/>
      <c r="AN1616" s="65"/>
      <c r="AO1616" s="65"/>
      <c r="AP1616" s="65"/>
      <c r="AQ1616" s="65"/>
      <c r="AR1616" s="65"/>
      <c r="AS1616" s="65"/>
      <c r="AT1616" s="65"/>
      <c r="AU1616" s="65"/>
      <c r="AV1616" s="65"/>
    </row>
    <row r="1617" spans="3:64">
      <c r="C1617" s="8"/>
      <c r="D1617" s="8"/>
      <c r="AA1617" s="65"/>
      <c r="AB1617" s="65"/>
      <c r="AC1617" s="65"/>
      <c r="AD1617" s="65"/>
      <c r="AE1617" s="65"/>
      <c r="AG1617" s="93"/>
      <c r="AN1617" s="65"/>
      <c r="AO1617" s="65"/>
      <c r="AP1617" s="65"/>
      <c r="AQ1617" s="65"/>
      <c r="AR1617" s="65"/>
      <c r="AS1617" s="65"/>
      <c r="AT1617" s="65"/>
      <c r="AU1617" s="65"/>
      <c r="AV1617" s="65"/>
    </row>
    <row r="1618" spans="3:64">
      <c r="C1618" s="8"/>
      <c r="D1618" s="8"/>
      <c r="AA1618" s="65"/>
      <c r="AB1618" s="65"/>
      <c r="AC1618" s="65"/>
      <c r="AD1618" s="65"/>
      <c r="AE1618" s="65"/>
      <c r="AG1618" s="93"/>
      <c r="AN1618" s="65"/>
      <c r="AO1618" s="65"/>
      <c r="AP1618" s="65"/>
      <c r="AQ1618" s="65"/>
      <c r="AR1618" s="65"/>
      <c r="AS1618" s="65"/>
      <c r="AT1618" s="65"/>
      <c r="AU1618" s="65"/>
      <c r="AV1618" s="65"/>
      <c r="AW1618" s="65"/>
      <c r="AX1618" s="65"/>
      <c r="AY1618" s="65"/>
      <c r="AZ1618" s="65"/>
      <c r="BA1618" s="65"/>
      <c r="BB1618" s="65"/>
      <c r="BC1618" s="65"/>
      <c r="BD1618" s="65"/>
      <c r="BE1618" s="65"/>
      <c r="BF1618" s="65"/>
      <c r="BG1618" s="65"/>
      <c r="BH1618" s="65"/>
      <c r="BI1618" s="65"/>
      <c r="BJ1618" s="65"/>
      <c r="BK1618" s="65"/>
      <c r="BL1618" s="65"/>
    </row>
    <row r="1619" spans="3:64">
      <c r="C1619" s="8"/>
      <c r="D1619" s="8"/>
      <c r="AA1619" s="65"/>
      <c r="AB1619" s="65"/>
      <c r="AC1619" s="65"/>
      <c r="AD1619" s="65"/>
      <c r="AE1619" s="65"/>
      <c r="AG1619" s="93"/>
      <c r="AN1619" s="65"/>
      <c r="AO1619" s="65"/>
      <c r="AP1619" s="65"/>
      <c r="AQ1619" s="65"/>
      <c r="AR1619" s="65"/>
      <c r="AS1619" s="65"/>
      <c r="AT1619" s="65"/>
      <c r="AU1619" s="65"/>
      <c r="AV1619" s="65"/>
      <c r="AX1619" s="65"/>
      <c r="AY1619" s="65"/>
      <c r="AZ1619" s="65"/>
      <c r="BA1619" s="65"/>
      <c r="BB1619" s="65"/>
      <c r="BC1619" s="65"/>
      <c r="BD1619" s="65"/>
      <c r="BE1619" s="65"/>
      <c r="BF1619" s="65"/>
      <c r="BG1619" s="65"/>
      <c r="BH1619" s="65"/>
      <c r="BI1619" s="65"/>
      <c r="BJ1619" s="65"/>
      <c r="BK1619" s="65"/>
      <c r="BL1619" s="65"/>
    </row>
    <row r="1620" spans="3:64">
      <c r="C1620" s="8"/>
      <c r="D1620" s="8"/>
      <c r="AA1620" s="65"/>
      <c r="AB1620" s="65"/>
      <c r="AC1620" s="65"/>
      <c r="AD1620" s="65"/>
      <c r="AE1620" s="65"/>
      <c r="AG1620" s="93"/>
      <c r="AN1620" s="65"/>
      <c r="AO1620" s="65"/>
      <c r="AP1620" s="65"/>
      <c r="AQ1620" s="65"/>
      <c r="AR1620" s="65"/>
      <c r="AS1620" s="65"/>
      <c r="AT1620" s="65"/>
      <c r="AU1620" s="65"/>
      <c r="AV1620" s="65"/>
      <c r="AX1620" s="65"/>
    </row>
    <row r="1621" spans="3:64">
      <c r="C1621" s="8"/>
      <c r="D1621" s="8"/>
      <c r="AA1621" s="65"/>
      <c r="AB1621" s="65"/>
      <c r="AC1621" s="65"/>
      <c r="AD1621" s="65"/>
      <c r="AE1621" s="65"/>
      <c r="AG1621" s="93"/>
      <c r="AN1621" s="65"/>
      <c r="AO1621" s="65"/>
      <c r="AP1621" s="65"/>
      <c r="AQ1621" s="65"/>
      <c r="AR1621" s="65"/>
      <c r="AS1621" s="65"/>
      <c r="AT1621" s="65"/>
      <c r="AU1621" s="65"/>
      <c r="AV1621" s="65"/>
      <c r="AW1621" s="65"/>
      <c r="AX1621" s="65"/>
      <c r="AY1621" s="65"/>
      <c r="AZ1621" s="65"/>
      <c r="BA1621" s="65"/>
      <c r="BB1621" s="65"/>
      <c r="BC1621" s="65"/>
      <c r="BD1621" s="65"/>
      <c r="BE1621" s="65"/>
      <c r="BF1621" s="65"/>
      <c r="BG1621" s="65"/>
      <c r="BH1621" s="65"/>
      <c r="BI1621" s="65"/>
      <c r="BJ1621" s="65"/>
      <c r="BK1621" s="65"/>
      <c r="BL1621" s="65"/>
    </row>
    <row r="1622" spans="3:64">
      <c r="C1622" s="8"/>
      <c r="D1622" s="8"/>
      <c r="AA1622" s="65"/>
      <c r="AB1622" s="65"/>
      <c r="AC1622" s="65"/>
      <c r="AD1622" s="65"/>
      <c r="AE1622" s="65"/>
      <c r="AG1622" s="93"/>
      <c r="AN1622" s="65"/>
      <c r="AO1622" s="65"/>
      <c r="AP1622" s="65"/>
      <c r="AQ1622" s="65"/>
      <c r="AR1622" s="65"/>
      <c r="AS1622" s="65"/>
      <c r="AT1622" s="65"/>
      <c r="AU1622" s="65"/>
    </row>
    <row r="1623" spans="3:64">
      <c r="C1623" s="8"/>
      <c r="D1623" s="8"/>
      <c r="AA1623" s="65"/>
      <c r="AB1623" s="65"/>
      <c r="AC1623" s="65"/>
      <c r="AD1623" s="65"/>
      <c r="AE1623" s="65"/>
      <c r="AG1623" s="93"/>
      <c r="AN1623" s="65"/>
      <c r="AO1623" s="65"/>
      <c r="AP1623" s="65"/>
      <c r="AQ1623" s="65"/>
      <c r="AR1623" s="65"/>
      <c r="AS1623" s="65"/>
      <c r="AT1623" s="65"/>
      <c r="AU1623" s="65"/>
    </row>
    <row r="1624" spans="3:64">
      <c r="C1624" s="8"/>
      <c r="D1624" s="8"/>
      <c r="AA1624" s="65"/>
      <c r="AB1624" s="65"/>
      <c r="AC1624" s="65"/>
      <c r="AD1624" s="65"/>
      <c r="AE1624" s="65"/>
      <c r="AG1624" s="93"/>
      <c r="AN1624" s="65"/>
      <c r="AO1624" s="65"/>
      <c r="AP1624" s="65"/>
      <c r="AQ1624" s="65"/>
      <c r="AR1624" s="65"/>
      <c r="AS1624" s="65"/>
      <c r="AT1624" s="65"/>
      <c r="AU1624" s="65"/>
      <c r="AV1624" s="65"/>
      <c r="AX1624" s="65"/>
      <c r="AY1624" s="65"/>
      <c r="AZ1624" s="65"/>
      <c r="BA1624" s="65"/>
      <c r="BB1624" s="65"/>
      <c r="BC1624" s="65"/>
      <c r="BD1624" s="65"/>
      <c r="BE1624" s="65"/>
      <c r="BF1624" s="65"/>
      <c r="BG1624" s="65"/>
      <c r="BH1624" s="65"/>
      <c r="BI1624" s="65"/>
      <c r="BJ1624" s="65"/>
      <c r="BK1624" s="65"/>
      <c r="BL1624" s="65"/>
    </row>
    <row r="1625" spans="3:64">
      <c r="C1625" s="8"/>
      <c r="D1625" s="8"/>
      <c r="AA1625" s="65"/>
      <c r="AB1625" s="65"/>
      <c r="AC1625" s="65"/>
      <c r="AD1625" s="65"/>
      <c r="AE1625" s="65"/>
      <c r="AG1625" s="93"/>
      <c r="AN1625" s="65"/>
      <c r="AO1625" s="65"/>
      <c r="AP1625" s="65"/>
      <c r="AQ1625" s="65"/>
      <c r="AR1625" s="65"/>
      <c r="AS1625" s="65"/>
      <c r="AT1625" s="65"/>
      <c r="AU1625" s="65"/>
      <c r="AV1625" s="65"/>
    </row>
    <row r="1626" spans="3:64">
      <c r="C1626" s="8"/>
      <c r="D1626" s="8"/>
      <c r="AA1626" s="65"/>
      <c r="AB1626" s="65"/>
      <c r="AC1626" s="65"/>
      <c r="AD1626" s="65"/>
      <c r="AE1626" s="65"/>
      <c r="AG1626" s="93"/>
      <c r="AN1626" s="65"/>
      <c r="AO1626" s="65"/>
      <c r="AP1626" s="65"/>
      <c r="AQ1626" s="65"/>
      <c r="AR1626" s="65"/>
      <c r="AS1626" s="65"/>
      <c r="AT1626" s="65"/>
      <c r="AU1626" s="65"/>
      <c r="AV1626" s="65"/>
      <c r="AW1626" s="65"/>
      <c r="AX1626" s="65"/>
      <c r="AY1626" s="65"/>
      <c r="AZ1626" s="65"/>
      <c r="BA1626" s="65"/>
      <c r="BB1626" s="65"/>
      <c r="BC1626" s="65"/>
      <c r="BD1626" s="65"/>
      <c r="BE1626" s="65"/>
      <c r="BF1626" s="65"/>
      <c r="BG1626" s="65"/>
      <c r="BH1626" s="65"/>
      <c r="BI1626" s="65"/>
      <c r="BJ1626" s="65"/>
      <c r="BK1626" s="65"/>
      <c r="BL1626" s="65"/>
    </row>
    <row r="1627" spans="3:64">
      <c r="C1627" s="8"/>
      <c r="D1627" s="8"/>
      <c r="AA1627" s="65"/>
      <c r="AB1627" s="65"/>
      <c r="AC1627" s="65"/>
      <c r="AD1627" s="65"/>
      <c r="AE1627" s="65"/>
      <c r="AG1627" s="93"/>
      <c r="AN1627" s="65"/>
      <c r="AO1627" s="65"/>
      <c r="AP1627" s="65"/>
      <c r="AQ1627" s="65"/>
      <c r="AR1627" s="65"/>
      <c r="AS1627" s="65"/>
      <c r="AT1627" s="65"/>
      <c r="AU1627" s="65"/>
    </row>
    <row r="1628" spans="3:64">
      <c r="C1628" s="8"/>
      <c r="D1628" s="8"/>
      <c r="AA1628" s="65"/>
      <c r="AB1628" s="65"/>
      <c r="AC1628" s="65"/>
      <c r="AD1628" s="65"/>
      <c r="AE1628" s="65"/>
      <c r="AG1628" s="93"/>
      <c r="AN1628" s="65"/>
      <c r="AO1628" s="65"/>
      <c r="AP1628" s="65"/>
      <c r="AQ1628" s="65"/>
      <c r="AR1628" s="65"/>
      <c r="AS1628" s="65"/>
      <c r="AT1628" s="65"/>
      <c r="AU1628" s="65"/>
      <c r="AV1628" s="65"/>
      <c r="AW1628" s="65"/>
      <c r="AX1628" s="65"/>
      <c r="AY1628" s="65"/>
      <c r="AZ1628" s="65"/>
      <c r="BA1628" s="65"/>
      <c r="BB1628" s="65"/>
      <c r="BC1628" s="65"/>
      <c r="BD1628" s="65"/>
      <c r="BE1628" s="65"/>
      <c r="BF1628" s="65"/>
      <c r="BG1628" s="65"/>
      <c r="BH1628" s="65"/>
      <c r="BI1628" s="65"/>
      <c r="BJ1628" s="65"/>
      <c r="BK1628" s="65"/>
      <c r="BL1628" s="65"/>
    </row>
    <row r="1629" spans="3:64">
      <c r="C1629" s="8"/>
      <c r="D1629" s="8"/>
      <c r="AA1629" s="65"/>
      <c r="AB1629" s="65"/>
      <c r="AC1629" s="65"/>
      <c r="AD1629" s="65"/>
      <c r="AE1629" s="65"/>
      <c r="AG1629" s="93"/>
      <c r="AN1629" s="65"/>
      <c r="AO1629" s="65"/>
      <c r="AP1629" s="65"/>
      <c r="AQ1629" s="65"/>
      <c r="AR1629" s="65"/>
      <c r="AS1629" s="65"/>
      <c r="AT1629" s="65"/>
      <c r="AU1629" s="65"/>
    </row>
    <row r="1630" spans="3:64">
      <c r="C1630" s="8"/>
      <c r="D1630" s="8"/>
      <c r="AA1630" s="65"/>
      <c r="AB1630" s="65"/>
      <c r="AC1630" s="65"/>
      <c r="AD1630" s="65"/>
      <c r="AE1630" s="65"/>
      <c r="AG1630" s="93"/>
      <c r="AN1630" s="65"/>
      <c r="AO1630" s="65"/>
      <c r="AP1630" s="65"/>
      <c r="AQ1630" s="65"/>
      <c r="AR1630" s="65"/>
      <c r="AS1630" s="65"/>
      <c r="AT1630" s="65"/>
      <c r="AU1630" s="65"/>
    </row>
    <row r="1631" spans="3:64">
      <c r="C1631" s="8"/>
      <c r="D1631" s="8"/>
      <c r="AA1631" s="65"/>
      <c r="AB1631" s="65"/>
      <c r="AC1631" s="65"/>
      <c r="AD1631" s="65"/>
      <c r="AE1631" s="65"/>
      <c r="AG1631" s="93"/>
      <c r="AN1631" s="65"/>
      <c r="AO1631" s="65"/>
      <c r="AP1631" s="65"/>
      <c r="AQ1631" s="65"/>
      <c r="AR1631" s="65"/>
      <c r="AS1631" s="65"/>
      <c r="AT1631" s="65"/>
      <c r="AU1631" s="65"/>
    </row>
    <row r="1632" spans="3:64">
      <c r="C1632" s="8"/>
      <c r="D1632" s="8"/>
      <c r="AA1632" s="65"/>
      <c r="AB1632" s="65"/>
      <c r="AC1632" s="65"/>
      <c r="AD1632" s="65"/>
      <c r="AE1632" s="65"/>
      <c r="AG1632" s="93"/>
      <c r="AN1632" s="65"/>
      <c r="AO1632" s="65"/>
      <c r="AP1632" s="65"/>
      <c r="AQ1632" s="65"/>
      <c r="AR1632" s="65"/>
      <c r="AS1632" s="65"/>
      <c r="AT1632" s="65"/>
      <c r="AU1632" s="65"/>
    </row>
    <row r="1633" spans="3:64">
      <c r="C1633" s="8"/>
      <c r="D1633" s="8"/>
      <c r="AA1633" s="65"/>
      <c r="AB1633" s="65"/>
      <c r="AC1633" s="65"/>
      <c r="AD1633" s="65"/>
      <c r="AE1633" s="65"/>
      <c r="AG1633" s="93"/>
      <c r="AN1633" s="65"/>
      <c r="AO1633" s="65"/>
      <c r="AP1633" s="65"/>
      <c r="AQ1633" s="65"/>
      <c r="AR1633" s="65"/>
      <c r="AS1633" s="65"/>
      <c r="AT1633" s="65"/>
      <c r="AU1633" s="65"/>
    </row>
    <row r="1634" spans="3:64">
      <c r="C1634" s="8"/>
      <c r="D1634" s="8"/>
      <c r="AA1634" s="65"/>
      <c r="AB1634" s="65"/>
      <c r="AC1634" s="65"/>
      <c r="AD1634" s="65"/>
      <c r="AE1634" s="65"/>
      <c r="AG1634" s="93"/>
      <c r="AN1634" s="65"/>
      <c r="AO1634" s="65"/>
      <c r="AP1634" s="65"/>
      <c r="AQ1634" s="65"/>
      <c r="AR1634" s="65"/>
      <c r="AS1634" s="65"/>
      <c r="AT1634" s="65"/>
      <c r="AU1634" s="65"/>
      <c r="AV1634" s="65"/>
      <c r="AX1634" s="65"/>
    </row>
    <row r="1635" spans="3:64">
      <c r="C1635" s="8"/>
      <c r="D1635" s="8"/>
      <c r="AA1635" s="65"/>
      <c r="AB1635" s="65"/>
      <c r="AC1635" s="65"/>
      <c r="AD1635" s="65"/>
      <c r="AE1635" s="65"/>
      <c r="AG1635" s="93"/>
      <c r="AN1635" s="65"/>
      <c r="AO1635" s="65"/>
      <c r="AP1635" s="65"/>
      <c r="AQ1635" s="65"/>
      <c r="AR1635" s="65"/>
      <c r="AS1635" s="65"/>
      <c r="AT1635" s="65"/>
      <c r="AU1635" s="65"/>
      <c r="AV1635" s="65"/>
      <c r="AX1635" s="65"/>
    </row>
    <row r="1636" spans="3:64">
      <c r="C1636" s="8"/>
      <c r="D1636" s="8"/>
      <c r="AA1636" s="65"/>
      <c r="AB1636" s="65"/>
      <c r="AC1636" s="65"/>
      <c r="AD1636" s="65"/>
      <c r="AE1636" s="65"/>
      <c r="AG1636" s="93"/>
      <c r="AN1636" s="65"/>
      <c r="AO1636" s="65"/>
      <c r="AP1636" s="65"/>
      <c r="AQ1636" s="65"/>
      <c r="AR1636" s="65"/>
      <c r="AS1636" s="65"/>
      <c r="AT1636" s="65"/>
      <c r="AU1636" s="65"/>
      <c r="AV1636" s="65"/>
      <c r="AW1636" s="65"/>
      <c r="AX1636" s="65"/>
      <c r="AY1636" s="65"/>
      <c r="AZ1636" s="65"/>
      <c r="BA1636" s="65"/>
      <c r="BB1636" s="65"/>
      <c r="BC1636" s="65"/>
      <c r="BD1636" s="65"/>
      <c r="BE1636" s="65"/>
      <c r="BF1636" s="65"/>
      <c r="BG1636" s="65"/>
      <c r="BH1636" s="65"/>
      <c r="BI1636" s="65"/>
      <c r="BJ1636" s="65"/>
      <c r="BK1636" s="65"/>
      <c r="BL1636" s="65"/>
    </row>
    <row r="1637" spans="3:64">
      <c r="C1637" s="8"/>
      <c r="D1637" s="8"/>
      <c r="AA1637" s="65"/>
      <c r="AB1637" s="65"/>
      <c r="AC1637" s="65"/>
      <c r="AD1637" s="65"/>
      <c r="AE1637" s="65"/>
      <c r="AG1637" s="93"/>
      <c r="AN1637" s="65"/>
      <c r="AO1637" s="65"/>
      <c r="AP1637" s="65"/>
      <c r="AQ1637" s="65"/>
      <c r="AR1637" s="65"/>
      <c r="AS1637" s="65"/>
      <c r="AT1637" s="65"/>
      <c r="AU1637" s="65"/>
    </row>
    <row r="1638" spans="3:64">
      <c r="C1638" s="8"/>
      <c r="D1638" s="8"/>
      <c r="AA1638" s="65"/>
      <c r="AB1638" s="65"/>
      <c r="AC1638" s="65"/>
      <c r="AD1638" s="65"/>
      <c r="AE1638" s="65"/>
      <c r="AG1638" s="93"/>
      <c r="AN1638" s="65"/>
      <c r="AO1638" s="65"/>
      <c r="AP1638" s="65"/>
      <c r="AQ1638" s="65"/>
      <c r="AR1638" s="65"/>
      <c r="AS1638" s="65"/>
      <c r="AT1638" s="65"/>
      <c r="AU1638" s="65"/>
      <c r="AV1638" s="65"/>
      <c r="AX1638" s="65"/>
      <c r="AY1638" s="65"/>
      <c r="AZ1638" s="65"/>
      <c r="BA1638" s="65"/>
      <c r="BB1638" s="65"/>
      <c r="BC1638" s="65"/>
      <c r="BD1638" s="65"/>
      <c r="BE1638" s="65"/>
      <c r="BF1638" s="65"/>
      <c r="BG1638" s="65"/>
      <c r="BH1638" s="65"/>
      <c r="BI1638" s="65"/>
      <c r="BJ1638" s="65"/>
      <c r="BK1638" s="65"/>
      <c r="BL1638" s="65"/>
    </row>
    <row r="1639" spans="3:64">
      <c r="C1639" s="8"/>
      <c r="D1639" s="8"/>
      <c r="AA1639" s="65"/>
      <c r="AB1639" s="65"/>
      <c r="AC1639" s="65"/>
      <c r="AD1639" s="65"/>
      <c r="AE1639" s="65"/>
      <c r="AG1639" s="93"/>
      <c r="AN1639" s="65"/>
      <c r="AO1639" s="65"/>
      <c r="AP1639" s="65"/>
      <c r="AQ1639" s="65"/>
      <c r="AR1639" s="65"/>
      <c r="AS1639" s="65"/>
      <c r="AT1639" s="65"/>
      <c r="AU1639" s="65"/>
      <c r="AV1639" s="5"/>
    </row>
    <row r="1640" spans="3:64">
      <c r="C1640" s="8"/>
      <c r="D1640" s="8"/>
      <c r="AA1640" s="65"/>
      <c r="AB1640" s="65"/>
      <c r="AC1640" s="65"/>
      <c r="AD1640" s="65"/>
      <c r="AE1640" s="65"/>
      <c r="AG1640" s="93"/>
      <c r="AN1640" s="65"/>
      <c r="AO1640" s="65"/>
      <c r="AP1640" s="65"/>
      <c r="AQ1640" s="65"/>
      <c r="AR1640" s="65"/>
      <c r="AS1640" s="65"/>
      <c r="AT1640" s="65"/>
      <c r="AU1640" s="65"/>
      <c r="AV1640" s="65"/>
    </row>
    <row r="1641" spans="3:64">
      <c r="C1641" s="8"/>
      <c r="D1641" s="8"/>
      <c r="AA1641" s="65"/>
      <c r="AB1641" s="65"/>
      <c r="AC1641" s="65"/>
      <c r="AD1641" s="65"/>
      <c r="AE1641" s="65"/>
      <c r="AG1641" s="93"/>
      <c r="AN1641" s="65"/>
      <c r="AO1641" s="65"/>
      <c r="AP1641" s="65"/>
      <c r="AQ1641" s="65"/>
      <c r="AR1641" s="65"/>
      <c r="AS1641" s="65"/>
      <c r="AT1641" s="65"/>
      <c r="AU1641" s="65"/>
      <c r="AV1641" s="65"/>
      <c r="AX1641" s="65"/>
      <c r="AY1641" s="65"/>
      <c r="AZ1641" s="65"/>
      <c r="BA1641" s="65"/>
      <c r="BB1641" s="65"/>
      <c r="BC1641" s="65"/>
      <c r="BD1641" s="65"/>
      <c r="BE1641" s="65"/>
      <c r="BF1641" s="65"/>
      <c r="BG1641" s="65"/>
      <c r="BH1641" s="65"/>
      <c r="BI1641" s="65"/>
      <c r="BJ1641" s="65"/>
      <c r="BK1641" s="65"/>
      <c r="BL1641" s="65"/>
    </row>
    <row r="1642" spans="3:64">
      <c r="C1642" s="8"/>
      <c r="D1642" s="8"/>
      <c r="AA1642" s="65"/>
      <c r="AB1642" s="65"/>
      <c r="AC1642" s="65"/>
      <c r="AD1642" s="65"/>
      <c r="AE1642" s="65"/>
      <c r="AG1642" s="93"/>
      <c r="AN1642" s="65"/>
      <c r="AO1642" s="65"/>
      <c r="AP1642" s="65"/>
      <c r="AQ1642" s="65"/>
      <c r="AR1642" s="65"/>
      <c r="AS1642" s="65"/>
      <c r="AT1642" s="65"/>
      <c r="AU1642" s="65"/>
      <c r="AV1642" s="65"/>
    </row>
    <row r="1643" spans="3:64">
      <c r="C1643" s="8"/>
      <c r="D1643" s="8"/>
      <c r="AA1643" s="65"/>
      <c r="AB1643" s="65"/>
      <c r="AC1643" s="65"/>
      <c r="AD1643" s="65"/>
      <c r="AE1643" s="65"/>
      <c r="AG1643" s="93"/>
      <c r="AN1643" s="65"/>
      <c r="AO1643" s="65"/>
      <c r="AP1643" s="65"/>
      <c r="AQ1643" s="65"/>
      <c r="AR1643" s="65"/>
      <c r="AS1643" s="65"/>
      <c r="AT1643" s="65"/>
      <c r="AU1643" s="65"/>
      <c r="AV1643" s="65"/>
    </row>
    <row r="1644" spans="3:64">
      <c r="C1644" s="8"/>
      <c r="D1644" s="8"/>
      <c r="AA1644" s="65"/>
      <c r="AB1644" s="65"/>
      <c r="AC1644" s="65"/>
      <c r="AD1644" s="65"/>
      <c r="AE1644" s="65"/>
      <c r="AG1644" s="93"/>
      <c r="AN1644" s="65"/>
      <c r="AO1644" s="65"/>
      <c r="AP1644" s="65"/>
      <c r="AQ1644" s="65"/>
      <c r="AR1644" s="65"/>
      <c r="AS1644" s="65"/>
      <c r="AT1644" s="65"/>
      <c r="AU1644" s="65"/>
    </row>
    <row r="1645" spans="3:64">
      <c r="C1645" s="8"/>
      <c r="D1645" s="8"/>
      <c r="AA1645" s="65"/>
      <c r="AB1645" s="65"/>
      <c r="AC1645" s="65"/>
      <c r="AD1645" s="65"/>
      <c r="AE1645" s="65"/>
      <c r="AG1645" s="93"/>
      <c r="AN1645" s="65"/>
      <c r="AO1645" s="65"/>
      <c r="AP1645" s="65"/>
      <c r="AQ1645" s="65"/>
      <c r="AR1645" s="65"/>
      <c r="AS1645" s="65"/>
      <c r="AT1645" s="65"/>
      <c r="AU1645" s="65"/>
    </row>
    <row r="1646" spans="3:64">
      <c r="C1646" s="8"/>
      <c r="D1646" s="8"/>
      <c r="AA1646" s="65"/>
      <c r="AB1646" s="65"/>
      <c r="AC1646" s="65"/>
      <c r="AD1646" s="65"/>
      <c r="AE1646" s="65"/>
      <c r="AG1646" s="93"/>
      <c r="AN1646" s="65"/>
      <c r="AO1646" s="65"/>
      <c r="AP1646" s="65"/>
      <c r="AQ1646" s="65"/>
      <c r="AR1646" s="65"/>
      <c r="AS1646" s="65"/>
      <c r="AT1646" s="65"/>
      <c r="AU1646" s="65"/>
    </row>
    <row r="1647" spans="3:64">
      <c r="C1647" s="8"/>
      <c r="D1647" s="8"/>
      <c r="AA1647" s="65"/>
      <c r="AB1647" s="65"/>
      <c r="AC1647" s="65"/>
      <c r="AD1647" s="65"/>
      <c r="AE1647" s="65"/>
      <c r="AG1647" s="93"/>
      <c r="AN1647" s="65"/>
      <c r="AO1647" s="65"/>
      <c r="AP1647" s="65"/>
      <c r="AQ1647" s="65"/>
      <c r="AR1647" s="65"/>
      <c r="AS1647" s="65"/>
      <c r="AT1647" s="65"/>
      <c r="AU1647" s="65"/>
    </row>
    <row r="1648" spans="3:64">
      <c r="C1648" s="8"/>
      <c r="D1648" s="8"/>
      <c r="AA1648" s="65"/>
      <c r="AB1648" s="65"/>
      <c r="AC1648" s="65"/>
      <c r="AD1648" s="65"/>
      <c r="AE1648" s="65"/>
      <c r="AG1648" s="93"/>
      <c r="AN1648" s="65"/>
      <c r="AO1648" s="65"/>
      <c r="AP1648" s="65"/>
      <c r="AQ1648" s="65"/>
      <c r="AR1648" s="65"/>
      <c r="AS1648" s="65"/>
      <c r="AT1648" s="65"/>
      <c r="AU1648" s="65"/>
    </row>
    <row r="1649" spans="3:64">
      <c r="C1649" s="8"/>
      <c r="D1649" s="8"/>
      <c r="AA1649" s="65"/>
      <c r="AB1649" s="65"/>
      <c r="AC1649" s="65"/>
      <c r="AD1649" s="65"/>
      <c r="AE1649" s="65"/>
      <c r="AG1649" s="93"/>
      <c r="AN1649" s="65"/>
      <c r="AO1649" s="65"/>
      <c r="AP1649" s="65"/>
      <c r="AQ1649" s="65"/>
      <c r="AR1649" s="65"/>
      <c r="AS1649" s="65"/>
      <c r="AT1649" s="65"/>
      <c r="AU1649" s="65"/>
    </row>
    <row r="1650" spans="3:64">
      <c r="C1650" s="8"/>
      <c r="D1650" s="8"/>
      <c r="AA1650" s="65"/>
      <c r="AB1650" s="65"/>
      <c r="AC1650" s="65"/>
      <c r="AD1650" s="65"/>
      <c r="AE1650" s="65"/>
      <c r="AG1650" s="93"/>
      <c r="AN1650" s="65"/>
      <c r="AO1650" s="65"/>
      <c r="AP1650" s="65"/>
      <c r="AQ1650" s="65"/>
      <c r="AR1650" s="65"/>
      <c r="AS1650" s="65"/>
      <c r="AT1650" s="65"/>
      <c r="AU1650" s="65"/>
    </row>
    <row r="1651" spans="3:64">
      <c r="C1651" s="8"/>
      <c r="D1651" s="8"/>
      <c r="AA1651" s="65"/>
      <c r="AB1651" s="65"/>
      <c r="AC1651" s="65"/>
      <c r="AD1651" s="65"/>
      <c r="AE1651" s="65"/>
      <c r="AG1651" s="93"/>
      <c r="AN1651" s="65"/>
      <c r="AO1651" s="65"/>
      <c r="AP1651" s="65"/>
      <c r="AQ1651" s="65"/>
      <c r="AR1651" s="65"/>
      <c r="AS1651" s="65"/>
      <c r="AT1651" s="65"/>
      <c r="AU1651" s="65"/>
      <c r="AV1651" s="65"/>
    </row>
    <row r="1652" spans="3:64">
      <c r="C1652" s="8"/>
      <c r="D1652" s="8"/>
      <c r="AA1652" s="65"/>
      <c r="AB1652" s="65"/>
      <c r="AC1652" s="65"/>
      <c r="AD1652" s="65"/>
      <c r="AE1652" s="65"/>
      <c r="AG1652" s="93"/>
      <c r="AN1652" s="65"/>
      <c r="AO1652" s="65"/>
      <c r="AP1652" s="65"/>
      <c r="AQ1652" s="65"/>
      <c r="AR1652" s="65"/>
      <c r="AS1652" s="65"/>
      <c r="AT1652" s="65"/>
      <c r="AU1652" s="65"/>
      <c r="AV1652" s="65"/>
      <c r="AW1652" s="65"/>
      <c r="AX1652" s="65"/>
      <c r="AY1652" s="65"/>
      <c r="AZ1652" s="65"/>
      <c r="BA1652" s="65"/>
      <c r="BB1652" s="65"/>
      <c r="BC1652" s="65"/>
      <c r="BD1652" s="65"/>
      <c r="BE1652" s="65"/>
      <c r="BF1652" s="65"/>
      <c r="BG1652" s="65"/>
      <c r="BH1652" s="65"/>
      <c r="BI1652" s="65"/>
      <c r="BJ1652" s="65"/>
      <c r="BK1652" s="65"/>
      <c r="BL1652" s="65"/>
    </row>
    <row r="1653" spans="3:64">
      <c r="C1653" s="8"/>
      <c r="D1653" s="8"/>
      <c r="AA1653" s="65"/>
      <c r="AB1653" s="65"/>
      <c r="AC1653" s="65"/>
      <c r="AD1653" s="65"/>
      <c r="AE1653" s="65"/>
      <c r="AG1653" s="93"/>
      <c r="AN1653" s="65"/>
      <c r="AO1653" s="65"/>
      <c r="AP1653" s="65"/>
      <c r="AQ1653" s="65"/>
      <c r="AR1653" s="65"/>
      <c r="AS1653" s="65"/>
      <c r="AT1653" s="65"/>
      <c r="AU1653" s="65"/>
    </row>
    <row r="1654" spans="3:64">
      <c r="C1654" s="8"/>
      <c r="D1654" s="8"/>
      <c r="AA1654" s="65"/>
      <c r="AB1654" s="65"/>
      <c r="AC1654" s="65"/>
      <c r="AD1654" s="65"/>
      <c r="AE1654" s="65"/>
      <c r="AG1654" s="93"/>
      <c r="AN1654" s="65"/>
      <c r="AO1654" s="65"/>
      <c r="AP1654" s="65"/>
      <c r="AQ1654" s="65"/>
      <c r="AR1654" s="65"/>
      <c r="AS1654" s="65"/>
      <c r="AT1654" s="65"/>
      <c r="AU1654" s="65"/>
    </row>
    <row r="1655" spans="3:64">
      <c r="C1655" s="8"/>
      <c r="D1655" s="8"/>
      <c r="AA1655" s="65"/>
      <c r="AB1655" s="65"/>
      <c r="AC1655" s="65"/>
      <c r="AD1655" s="65"/>
      <c r="AE1655" s="65"/>
      <c r="AG1655" s="93"/>
      <c r="AN1655" s="65"/>
      <c r="AO1655" s="65"/>
      <c r="AP1655" s="65"/>
      <c r="AQ1655" s="65"/>
      <c r="AR1655" s="65"/>
      <c r="AS1655" s="65"/>
      <c r="AT1655" s="65"/>
      <c r="AU1655" s="65"/>
    </row>
    <row r="1656" spans="3:64">
      <c r="C1656" s="8"/>
      <c r="D1656" s="8"/>
      <c r="AA1656" s="65"/>
      <c r="AB1656" s="65"/>
      <c r="AC1656" s="65"/>
      <c r="AD1656" s="65"/>
      <c r="AE1656" s="65"/>
      <c r="AG1656" s="93"/>
      <c r="AN1656" s="65"/>
      <c r="AO1656" s="65"/>
      <c r="AP1656" s="65"/>
      <c r="AQ1656" s="65"/>
      <c r="AR1656" s="65"/>
      <c r="AS1656" s="65"/>
      <c r="AT1656" s="65"/>
      <c r="AU1656" s="65"/>
    </row>
    <row r="1657" spans="3:64">
      <c r="C1657" s="8"/>
      <c r="D1657" s="8"/>
      <c r="AA1657" s="65"/>
      <c r="AB1657" s="65"/>
      <c r="AC1657" s="65"/>
      <c r="AD1657" s="65"/>
      <c r="AE1657" s="65"/>
      <c r="AG1657" s="93"/>
      <c r="AN1657" s="65"/>
      <c r="AO1657" s="65"/>
      <c r="AP1657" s="65"/>
      <c r="AQ1657" s="65"/>
      <c r="AR1657" s="65"/>
      <c r="AS1657" s="65"/>
      <c r="AT1657" s="65"/>
      <c r="AU1657" s="65"/>
      <c r="AV1657" s="65"/>
      <c r="AW1657" s="65"/>
      <c r="AX1657" s="65"/>
      <c r="AY1657" s="65"/>
      <c r="AZ1657" s="65"/>
      <c r="BA1657" s="65"/>
      <c r="BB1657" s="65"/>
      <c r="BC1657" s="65"/>
      <c r="BD1657" s="65"/>
      <c r="BE1657" s="65"/>
      <c r="BF1657" s="65"/>
      <c r="BG1657" s="65"/>
      <c r="BH1657" s="65"/>
      <c r="BI1657" s="65"/>
      <c r="BJ1657" s="65"/>
      <c r="BK1657" s="65"/>
      <c r="BL1657" s="65"/>
    </row>
    <row r="1658" spans="3:64">
      <c r="C1658" s="8"/>
      <c r="D1658" s="8"/>
      <c r="AA1658" s="65"/>
      <c r="AB1658" s="65"/>
      <c r="AC1658" s="65"/>
      <c r="AD1658" s="65"/>
      <c r="AE1658" s="65"/>
      <c r="AG1658" s="93"/>
      <c r="AN1658" s="65"/>
      <c r="AO1658" s="65"/>
      <c r="AP1658" s="65"/>
      <c r="AQ1658" s="65"/>
      <c r="AR1658" s="65"/>
      <c r="AS1658" s="65"/>
      <c r="AT1658" s="65"/>
      <c r="AU1658" s="65"/>
    </row>
    <row r="1659" spans="3:64">
      <c r="C1659" s="8"/>
      <c r="D1659" s="8"/>
      <c r="AA1659" s="65"/>
      <c r="AB1659" s="65"/>
      <c r="AC1659" s="65"/>
      <c r="AD1659" s="65"/>
      <c r="AE1659" s="65"/>
      <c r="AG1659" s="93"/>
      <c r="AN1659" s="65"/>
      <c r="AO1659" s="65"/>
      <c r="AP1659" s="65"/>
      <c r="AQ1659" s="65"/>
      <c r="AR1659" s="65"/>
      <c r="AS1659" s="65"/>
      <c r="AT1659" s="65"/>
      <c r="AU1659" s="65"/>
    </row>
    <row r="1660" spans="3:64">
      <c r="C1660" s="8"/>
      <c r="D1660" s="8"/>
      <c r="AA1660" s="65"/>
      <c r="AB1660" s="65"/>
      <c r="AC1660" s="65"/>
      <c r="AD1660" s="65"/>
      <c r="AE1660" s="65"/>
      <c r="AG1660" s="93"/>
      <c r="AN1660" s="65"/>
      <c r="AO1660" s="65"/>
      <c r="AP1660" s="65"/>
      <c r="AQ1660" s="65"/>
      <c r="AR1660" s="65"/>
      <c r="AS1660" s="65"/>
      <c r="AT1660" s="65"/>
      <c r="AU1660" s="65"/>
      <c r="AV1660" s="65"/>
      <c r="AX1660" s="65"/>
    </row>
    <row r="1661" spans="3:64">
      <c r="C1661" s="8"/>
      <c r="D1661" s="8"/>
      <c r="AA1661" s="65"/>
      <c r="AB1661" s="65"/>
      <c r="AC1661" s="65"/>
      <c r="AD1661" s="65"/>
      <c r="AE1661" s="65"/>
      <c r="AG1661" s="93"/>
      <c r="AN1661" s="65"/>
      <c r="AO1661" s="65"/>
      <c r="AP1661" s="65"/>
      <c r="AQ1661" s="65"/>
      <c r="AR1661" s="65"/>
      <c r="AS1661" s="65"/>
      <c r="AT1661" s="65"/>
      <c r="AU1661" s="65"/>
      <c r="AV1661" s="65"/>
      <c r="AX1661" s="65"/>
      <c r="AY1661" s="65"/>
      <c r="AZ1661" s="65"/>
      <c r="BA1661" s="65"/>
      <c r="BB1661" s="65"/>
      <c r="BC1661" s="65"/>
      <c r="BD1661" s="65"/>
      <c r="BE1661" s="65"/>
      <c r="BF1661" s="65"/>
      <c r="BG1661" s="65"/>
      <c r="BH1661" s="65"/>
      <c r="BI1661" s="65"/>
      <c r="BJ1661" s="65"/>
      <c r="BK1661" s="65"/>
      <c r="BL1661" s="65"/>
    </row>
    <row r="1662" spans="3:64">
      <c r="C1662" s="8"/>
      <c r="D1662" s="8"/>
      <c r="AA1662" s="65"/>
      <c r="AB1662" s="65"/>
      <c r="AC1662" s="65"/>
      <c r="AD1662" s="65"/>
      <c r="AE1662" s="65"/>
      <c r="AG1662" s="93"/>
      <c r="AN1662" s="65"/>
      <c r="AO1662" s="65"/>
      <c r="AP1662" s="65"/>
      <c r="AQ1662" s="65"/>
      <c r="AR1662" s="65"/>
      <c r="AS1662" s="65"/>
      <c r="AT1662" s="65"/>
      <c r="AU1662" s="65"/>
      <c r="AV1662" s="65"/>
      <c r="AW1662" s="65"/>
      <c r="AX1662" s="65"/>
      <c r="AY1662" s="65"/>
      <c r="AZ1662" s="65"/>
      <c r="BA1662" s="65"/>
      <c r="BB1662" s="65"/>
      <c r="BC1662" s="65"/>
      <c r="BD1662" s="65"/>
      <c r="BE1662" s="65"/>
      <c r="BF1662" s="65"/>
      <c r="BG1662" s="65"/>
      <c r="BH1662" s="65"/>
      <c r="BI1662" s="65"/>
      <c r="BJ1662" s="65"/>
      <c r="BK1662" s="65"/>
      <c r="BL1662" s="65"/>
    </row>
    <row r="1663" spans="3:64">
      <c r="C1663" s="8"/>
      <c r="D1663" s="8"/>
      <c r="AA1663" s="65"/>
      <c r="AB1663" s="65"/>
      <c r="AC1663" s="65"/>
      <c r="AD1663" s="65"/>
      <c r="AE1663" s="65"/>
      <c r="AG1663" s="93"/>
      <c r="AN1663" s="65"/>
      <c r="AO1663" s="65"/>
      <c r="AP1663" s="65"/>
      <c r="AQ1663" s="65"/>
      <c r="AR1663" s="65"/>
      <c r="AS1663" s="65"/>
      <c r="AT1663" s="65"/>
      <c r="AU1663" s="65"/>
      <c r="AV1663" s="65"/>
    </row>
    <row r="1664" spans="3:64">
      <c r="C1664" s="8"/>
      <c r="D1664" s="8"/>
      <c r="AA1664" s="65"/>
      <c r="AB1664" s="65"/>
      <c r="AC1664" s="65"/>
      <c r="AD1664" s="65"/>
      <c r="AE1664" s="65"/>
      <c r="AG1664" s="93"/>
      <c r="AN1664" s="65"/>
      <c r="AO1664" s="65"/>
      <c r="AP1664" s="65"/>
      <c r="AQ1664" s="65"/>
      <c r="AR1664" s="65"/>
      <c r="AS1664" s="65"/>
      <c r="AT1664" s="65"/>
      <c r="AU1664" s="65"/>
    </row>
    <row r="1665" spans="3:64">
      <c r="C1665" s="8"/>
      <c r="D1665" s="8"/>
      <c r="AA1665" s="65"/>
      <c r="AB1665" s="65"/>
      <c r="AC1665" s="65"/>
      <c r="AD1665" s="65"/>
      <c r="AE1665" s="65"/>
      <c r="AG1665" s="93"/>
      <c r="AN1665" s="65"/>
      <c r="AO1665" s="65"/>
      <c r="AP1665" s="65"/>
      <c r="AQ1665" s="65"/>
      <c r="AR1665" s="65"/>
      <c r="AS1665" s="65"/>
      <c r="AT1665" s="65"/>
      <c r="AU1665" s="65"/>
      <c r="AV1665" s="65"/>
    </row>
    <row r="1666" spans="3:64">
      <c r="C1666" s="8"/>
      <c r="D1666" s="8"/>
      <c r="AA1666" s="65"/>
      <c r="AB1666" s="65"/>
      <c r="AC1666" s="65"/>
      <c r="AD1666" s="65"/>
      <c r="AE1666" s="65"/>
      <c r="AG1666" s="93"/>
      <c r="AN1666" s="65"/>
      <c r="AO1666" s="65"/>
      <c r="AP1666" s="65"/>
      <c r="AQ1666" s="65"/>
      <c r="AR1666" s="65"/>
      <c r="AS1666" s="65"/>
      <c r="AT1666" s="65"/>
      <c r="AU1666" s="65"/>
      <c r="AV1666" s="65"/>
    </row>
    <row r="1667" spans="3:64">
      <c r="C1667" s="8"/>
      <c r="D1667" s="8"/>
      <c r="AA1667" s="65"/>
      <c r="AB1667" s="65"/>
      <c r="AC1667" s="65"/>
      <c r="AD1667" s="65"/>
      <c r="AE1667" s="65"/>
      <c r="AG1667" s="93"/>
      <c r="AN1667" s="65"/>
      <c r="AO1667" s="65"/>
      <c r="AP1667" s="65"/>
      <c r="AQ1667" s="65"/>
      <c r="AR1667" s="65"/>
      <c r="AS1667" s="65"/>
      <c r="AT1667" s="65"/>
      <c r="AU1667" s="65"/>
    </row>
    <row r="1668" spans="3:64">
      <c r="C1668" s="8"/>
      <c r="D1668" s="8"/>
      <c r="AA1668" s="65"/>
      <c r="AB1668" s="65"/>
      <c r="AC1668" s="65"/>
      <c r="AD1668" s="65"/>
      <c r="AE1668" s="65"/>
      <c r="AG1668" s="93"/>
      <c r="AN1668" s="65"/>
      <c r="AO1668" s="65"/>
      <c r="AP1668" s="65"/>
      <c r="AQ1668" s="65"/>
      <c r="AR1668" s="65"/>
      <c r="AS1668" s="65"/>
      <c r="AT1668" s="65"/>
      <c r="AU1668" s="65"/>
      <c r="AV1668" s="65"/>
      <c r="AX1668" s="65"/>
    </row>
    <row r="1669" spans="3:64">
      <c r="C1669" s="8"/>
      <c r="D1669" s="8"/>
      <c r="AA1669" s="65"/>
      <c r="AB1669" s="65"/>
      <c r="AC1669" s="65"/>
      <c r="AD1669" s="65"/>
      <c r="AE1669" s="65"/>
      <c r="AG1669" s="93"/>
      <c r="AN1669" s="65"/>
      <c r="AO1669" s="65"/>
      <c r="AP1669" s="65"/>
      <c r="AQ1669" s="65"/>
      <c r="AR1669" s="65"/>
      <c r="AS1669" s="65"/>
      <c r="AT1669" s="65"/>
      <c r="AU1669" s="65"/>
    </row>
    <row r="1670" spans="3:64">
      <c r="C1670" s="8"/>
      <c r="D1670" s="8"/>
      <c r="AA1670" s="65"/>
      <c r="AB1670" s="65"/>
      <c r="AC1670" s="65"/>
      <c r="AD1670" s="65"/>
      <c r="AE1670" s="65"/>
      <c r="AG1670" s="93"/>
      <c r="AN1670" s="65"/>
      <c r="AO1670" s="65"/>
      <c r="AP1670" s="65"/>
      <c r="AQ1670" s="65"/>
      <c r="AR1670" s="65"/>
      <c r="AS1670" s="65"/>
      <c r="AT1670" s="65"/>
      <c r="AU1670" s="65"/>
    </row>
    <row r="1671" spans="3:64">
      <c r="C1671" s="8"/>
      <c r="D1671" s="8"/>
      <c r="AA1671" s="65"/>
      <c r="AB1671" s="65"/>
      <c r="AC1671" s="65"/>
      <c r="AD1671" s="65"/>
      <c r="AE1671" s="65"/>
      <c r="AG1671" s="93"/>
      <c r="AN1671" s="65"/>
      <c r="AO1671" s="65"/>
      <c r="AP1671" s="65"/>
      <c r="AQ1671" s="65"/>
      <c r="AR1671" s="65"/>
      <c r="AS1671" s="65"/>
      <c r="AT1671" s="65"/>
      <c r="AU1671" s="65"/>
    </row>
    <row r="1672" spans="3:64">
      <c r="C1672" s="8"/>
      <c r="D1672" s="8"/>
      <c r="AA1672" s="65"/>
      <c r="AB1672" s="65"/>
      <c r="AC1672" s="65"/>
      <c r="AD1672" s="65"/>
      <c r="AE1672" s="65"/>
      <c r="AG1672" s="93"/>
      <c r="AN1672" s="65"/>
      <c r="AO1672" s="65"/>
      <c r="AP1672" s="65"/>
      <c r="AQ1672" s="65"/>
      <c r="AR1672" s="65"/>
      <c r="AS1672" s="65"/>
      <c r="AT1672" s="65"/>
      <c r="AU1672" s="65"/>
      <c r="AV1672" s="65"/>
      <c r="AX1672" s="65"/>
    </row>
    <row r="1673" spans="3:64">
      <c r="C1673" s="8"/>
      <c r="D1673" s="8"/>
      <c r="AA1673" s="65"/>
      <c r="AB1673" s="65"/>
      <c r="AC1673" s="65"/>
      <c r="AD1673" s="65"/>
      <c r="AE1673" s="65"/>
      <c r="AG1673" s="93"/>
      <c r="AN1673" s="65"/>
      <c r="AO1673" s="65"/>
      <c r="AP1673" s="65"/>
      <c r="AQ1673" s="65"/>
      <c r="AR1673" s="65"/>
      <c r="AS1673" s="65"/>
      <c r="AT1673" s="65"/>
      <c r="AU1673" s="65"/>
      <c r="AV1673" s="65"/>
    </row>
    <row r="1674" spans="3:64">
      <c r="C1674" s="8"/>
      <c r="D1674" s="8"/>
      <c r="AA1674" s="65"/>
      <c r="AB1674" s="65"/>
      <c r="AC1674" s="65"/>
      <c r="AD1674" s="65"/>
      <c r="AE1674" s="65"/>
      <c r="AG1674" s="93"/>
      <c r="AN1674" s="65"/>
      <c r="AO1674" s="65"/>
      <c r="AP1674" s="65"/>
      <c r="AQ1674" s="65"/>
      <c r="AR1674" s="65"/>
      <c r="AS1674" s="65"/>
      <c r="AT1674" s="65"/>
      <c r="AU1674" s="65"/>
      <c r="AV1674" s="65"/>
      <c r="AW1674" s="65"/>
      <c r="AX1674" s="65"/>
      <c r="AY1674" s="65"/>
      <c r="AZ1674" s="65"/>
      <c r="BA1674" s="65"/>
      <c r="BB1674" s="65"/>
      <c r="BC1674" s="65"/>
      <c r="BD1674" s="65"/>
      <c r="BE1674" s="65"/>
      <c r="BF1674" s="65"/>
      <c r="BG1674" s="65"/>
      <c r="BH1674" s="65"/>
      <c r="BI1674" s="65"/>
      <c r="BJ1674" s="65"/>
      <c r="BK1674" s="65"/>
      <c r="BL1674" s="65"/>
    </row>
    <row r="1675" spans="3:64">
      <c r="C1675" s="8"/>
      <c r="D1675" s="8"/>
      <c r="AA1675" s="65"/>
      <c r="AB1675" s="65"/>
      <c r="AC1675" s="65"/>
      <c r="AD1675" s="65"/>
      <c r="AE1675" s="65"/>
      <c r="AG1675" s="93"/>
      <c r="AN1675" s="65"/>
      <c r="AO1675" s="65"/>
      <c r="AP1675" s="65"/>
      <c r="AQ1675" s="65"/>
      <c r="AR1675" s="65"/>
      <c r="AS1675" s="65"/>
      <c r="AT1675" s="65"/>
      <c r="AU1675" s="65"/>
      <c r="AV1675" s="65"/>
      <c r="AW1675" s="65"/>
      <c r="AX1675" s="65"/>
      <c r="AY1675" s="65"/>
      <c r="AZ1675" s="65"/>
      <c r="BA1675" s="65"/>
      <c r="BB1675" s="65"/>
      <c r="BC1675" s="65"/>
      <c r="BD1675" s="65"/>
      <c r="BE1675" s="65"/>
      <c r="BF1675" s="65"/>
      <c r="BG1675" s="65"/>
      <c r="BH1675" s="65"/>
      <c r="BI1675" s="65"/>
      <c r="BJ1675" s="65"/>
      <c r="BK1675" s="65"/>
      <c r="BL1675" s="65"/>
    </row>
    <row r="1676" spans="3:64">
      <c r="C1676" s="8"/>
      <c r="D1676" s="8"/>
      <c r="AA1676" s="65"/>
      <c r="AB1676" s="65"/>
      <c r="AC1676" s="65"/>
      <c r="AD1676" s="65"/>
      <c r="AE1676" s="65"/>
      <c r="AG1676" s="93"/>
      <c r="AN1676" s="65"/>
      <c r="AO1676" s="65"/>
      <c r="AP1676" s="65"/>
      <c r="AQ1676" s="65"/>
      <c r="AR1676" s="65"/>
      <c r="AS1676" s="65"/>
      <c r="AT1676" s="65"/>
      <c r="AU1676" s="65"/>
      <c r="AV1676" s="65"/>
      <c r="AW1676" s="65"/>
      <c r="AX1676" s="65"/>
      <c r="AY1676" s="65"/>
      <c r="AZ1676" s="65"/>
      <c r="BA1676" s="65"/>
      <c r="BB1676" s="65"/>
      <c r="BC1676" s="65"/>
      <c r="BD1676" s="65"/>
      <c r="BE1676" s="65"/>
      <c r="BF1676" s="65"/>
      <c r="BG1676" s="65"/>
      <c r="BH1676" s="65"/>
      <c r="BI1676" s="65"/>
      <c r="BJ1676" s="65"/>
      <c r="BK1676" s="65"/>
      <c r="BL1676" s="65"/>
    </row>
    <row r="1677" spans="3:64">
      <c r="C1677" s="8"/>
      <c r="D1677" s="8"/>
      <c r="AA1677" s="65"/>
      <c r="AB1677" s="65"/>
      <c r="AC1677" s="65"/>
      <c r="AD1677" s="65"/>
      <c r="AE1677" s="65"/>
      <c r="AG1677" s="93"/>
      <c r="AN1677" s="65"/>
      <c r="AO1677" s="65"/>
      <c r="AP1677" s="65"/>
      <c r="AQ1677" s="65"/>
      <c r="AR1677" s="65"/>
      <c r="AS1677" s="65"/>
      <c r="AT1677" s="65"/>
      <c r="AU1677" s="65"/>
      <c r="AV1677" s="65"/>
      <c r="AW1677" s="65"/>
      <c r="AX1677" s="65"/>
      <c r="AY1677" s="65"/>
      <c r="AZ1677" s="65"/>
      <c r="BA1677" s="65"/>
      <c r="BB1677" s="65"/>
      <c r="BC1677" s="65"/>
      <c r="BD1677" s="65"/>
      <c r="BE1677" s="65"/>
      <c r="BF1677" s="65"/>
      <c r="BG1677" s="65"/>
      <c r="BH1677" s="65"/>
      <c r="BI1677" s="65"/>
      <c r="BJ1677" s="65"/>
      <c r="BK1677" s="65"/>
      <c r="BL1677" s="65"/>
    </row>
    <row r="1678" spans="3:64">
      <c r="C1678" s="8"/>
      <c r="D1678" s="8"/>
      <c r="AA1678" s="65"/>
      <c r="AB1678" s="65"/>
      <c r="AC1678" s="65"/>
      <c r="AD1678" s="65"/>
      <c r="AE1678" s="65"/>
      <c r="AG1678" s="93"/>
      <c r="AN1678" s="65"/>
      <c r="AO1678" s="65"/>
      <c r="AP1678" s="65"/>
      <c r="AQ1678" s="65"/>
      <c r="AR1678" s="65"/>
      <c r="AS1678" s="65"/>
      <c r="AT1678" s="65"/>
      <c r="AU1678" s="65"/>
      <c r="AV1678" s="65"/>
      <c r="AX1678" s="65"/>
    </row>
    <row r="1679" spans="3:64">
      <c r="C1679" s="8"/>
      <c r="D1679" s="8"/>
      <c r="AA1679" s="65"/>
      <c r="AB1679" s="65"/>
      <c r="AC1679" s="65"/>
      <c r="AD1679" s="65"/>
      <c r="AE1679" s="65"/>
      <c r="AG1679" s="93"/>
      <c r="AN1679" s="65"/>
      <c r="AO1679" s="65"/>
      <c r="AP1679" s="65"/>
      <c r="AQ1679" s="65"/>
      <c r="AR1679" s="65"/>
      <c r="AS1679" s="65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/>
      <c r="BI1679" s="65"/>
      <c r="BJ1679" s="65"/>
      <c r="BK1679" s="65"/>
      <c r="BL1679" s="65"/>
    </row>
    <row r="1680" spans="3:64">
      <c r="C1680" s="8"/>
      <c r="D1680" s="8"/>
      <c r="AA1680" s="65"/>
      <c r="AB1680" s="65"/>
      <c r="AC1680" s="65"/>
      <c r="AD1680" s="65"/>
      <c r="AE1680" s="65"/>
      <c r="AG1680" s="93"/>
      <c r="AN1680" s="65"/>
      <c r="AO1680" s="65"/>
      <c r="AP1680" s="65"/>
      <c r="AQ1680" s="65"/>
      <c r="AR1680" s="65"/>
      <c r="AS1680" s="65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5"/>
      <c r="BF1680" s="65"/>
      <c r="BG1680" s="65"/>
      <c r="BH1680" s="65"/>
      <c r="BI1680" s="65"/>
      <c r="BJ1680" s="65"/>
      <c r="BK1680" s="65"/>
      <c r="BL1680" s="65"/>
    </row>
    <row r="1681" spans="3:64">
      <c r="C1681" s="8"/>
      <c r="D1681" s="8"/>
      <c r="AA1681" s="65"/>
      <c r="AB1681" s="65"/>
      <c r="AC1681" s="65"/>
      <c r="AD1681" s="65"/>
      <c r="AE1681" s="65"/>
      <c r="AG1681" s="93"/>
      <c r="AN1681" s="65"/>
      <c r="AO1681" s="65"/>
      <c r="AP1681" s="65"/>
      <c r="AQ1681" s="65"/>
      <c r="AR1681" s="65"/>
      <c r="AS1681" s="65"/>
      <c r="AT1681" s="65"/>
      <c r="AU1681" s="65"/>
      <c r="AV1681" s="65"/>
      <c r="AX1681" s="65"/>
    </row>
    <row r="1682" spans="3:64">
      <c r="C1682" s="8"/>
      <c r="D1682" s="8"/>
      <c r="AA1682" s="65"/>
      <c r="AB1682" s="65"/>
      <c r="AC1682" s="65"/>
      <c r="AD1682" s="65"/>
      <c r="AE1682" s="65"/>
      <c r="AG1682" s="93"/>
      <c r="AN1682" s="65"/>
      <c r="AO1682" s="65"/>
      <c r="AP1682" s="65"/>
      <c r="AQ1682" s="65"/>
      <c r="AR1682" s="65"/>
      <c r="AS1682" s="65"/>
      <c r="AT1682" s="65"/>
      <c r="AU1682" s="65"/>
      <c r="AV1682" s="65"/>
      <c r="AX1682" s="65"/>
    </row>
    <row r="1683" spans="3:64">
      <c r="C1683" s="8"/>
      <c r="D1683" s="8"/>
      <c r="AA1683" s="65"/>
      <c r="AB1683" s="65"/>
      <c r="AC1683" s="65"/>
      <c r="AD1683" s="65"/>
      <c r="AE1683" s="65"/>
      <c r="AG1683" s="93"/>
      <c r="AN1683" s="65"/>
      <c r="AO1683" s="65"/>
      <c r="AP1683" s="65"/>
      <c r="AQ1683" s="65"/>
      <c r="AR1683" s="65"/>
      <c r="AS1683" s="65"/>
      <c r="AT1683" s="65"/>
      <c r="AU1683" s="65"/>
      <c r="AV1683" s="65"/>
      <c r="AX1683" s="65"/>
      <c r="AY1683" s="65"/>
      <c r="AZ1683" s="65"/>
      <c r="BA1683" s="65"/>
      <c r="BB1683" s="65"/>
      <c r="BC1683" s="65"/>
      <c r="BD1683" s="65"/>
      <c r="BE1683" s="65"/>
      <c r="BF1683" s="65"/>
      <c r="BG1683" s="65"/>
      <c r="BH1683" s="65"/>
      <c r="BI1683" s="65"/>
      <c r="BJ1683" s="65"/>
      <c r="BK1683" s="65"/>
      <c r="BL1683" s="65"/>
    </row>
    <row r="1684" spans="3:64">
      <c r="C1684" s="8"/>
      <c r="D1684" s="8"/>
      <c r="AA1684" s="65"/>
      <c r="AB1684" s="65"/>
      <c r="AC1684" s="65"/>
      <c r="AD1684" s="65"/>
      <c r="AE1684" s="65"/>
      <c r="AG1684" s="93"/>
      <c r="AN1684" s="65"/>
      <c r="AO1684" s="65"/>
      <c r="AP1684" s="65"/>
      <c r="AQ1684" s="65"/>
      <c r="AR1684" s="65"/>
      <c r="AS1684" s="65"/>
      <c r="AT1684" s="65"/>
      <c r="AU1684" s="65"/>
      <c r="AV1684" s="65"/>
      <c r="AW1684" s="65"/>
      <c r="AX1684" s="65"/>
      <c r="AY1684" s="65"/>
      <c r="AZ1684" s="65"/>
      <c r="BA1684" s="65"/>
      <c r="BB1684" s="65"/>
      <c r="BC1684" s="65"/>
      <c r="BD1684" s="65"/>
      <c r="BE1684" s="65"/>
      <c r="BF1684" s="65"/>
      <c r="BG1684" s="65"/>
      <c r="BH1684" s="65"/>
      <c r="BI1684" s="65"/>
      <c r="BJ1684" s="65"/>
      <c r="BK1684" s="65"/>
      <c r="BL1684" s="65"/>
    </row>
    <row r="1685" spans="3:64">
      <c r="C1685" s="8"/>
      <c r="D1685" s="8"/>
      <c r="AA1685" s="65"/>
      <c r="AB1685" s="65"/>
      <c r="AC1685" s="65"/>
      <c r="AD1685" s="65"/>
      <c r="AE1685" s="65"/>
      <c r="AG1685" s="93"/>
      <c r="AN1685" s="65"/>
      <c r="AO1685" s="65"/>
      <c r="AP1685" s="65"/>
      <c r="AQ1685" s="65"/>
      <c r="AR1685" s="65"/>
      <c r="AS1685" s="65"/>
      <c r="AT1685" s="65"/>
      <c r="AU1685" s="65"/>
      <c r="AV1685" s="65"/>
      <c r="AW1685" s="65"/>
      <c r="AX1685" s="65"/>
      <c r="AY1685" s="65"/>
      <c r="AZ1685" s="65"/>
      <c r="BA1685" s="65"/>
      <c r="BB1685" s="65"/>
      <c r="BC1685" s="65"/>
      <c r="BD1685" s="65"/>
      <c r="BE1685" s="65"/>
      <c r="BF1685" s="65"/>
      <c r="BG1685" s="65"/>
      <c r="BH1685" s="65"/>
      <c r="BI1685" s="65"/>
      <c r="BJ1685" s="65"/>
      <c r="BK1685" s="65"/>
      <c r="BL1685" s="65"/>
    </row>
    <row r="1686" spans="3:64">
      <c r="C1686" s="8"/>
      <c r="D1686" s="8"/>
      <c r="AA1686" s="65"/>
      <c r="AB1686" s="65"/>
      <c r="AC1686" s="65"/>
      <c r="AD1686" s="65"/>
      <c r="AE1686" s="65"/>
      <c r="AG1686" s="93"/>
      <c r="AN1686" s="65"/>
      <c r="AO1686" s="65"/>
      <c r="AP1686" s="65"/>
      <c r="AQ1686" s="65"/>
      <c r="AR1686" s="65"/>
      <c r="AS1686" s="65"/>
      <c r="AT1686" s="65"/>
      <c r="AU1686" s="65"/>
      <c r="AV1686" s="65"/>
    </row>
    <row r="1687" spans="3:64">
      <c r="C1687" s="8"/>
      <c r="D1687" s="8"/>
      <c r="AA1687" s="65"/>
      <c r="AB1687" s="65"/>
      <c r="AC1687" s="65"/>
      <c r="AD1687" s="65"/>
      <c r="AE1687" s="65"/>
      <c r="AG1687" s="93"/>
      <c r="AN1687" s="65"/>
      <c r="AO1687" s="65"/>
      <c r="AP1687" s="65"/>
      <c r="AQ1687" s="65"/>
      <c r="AR1687" s="65"/>
      <c r="AS1687" s="65"/>
      <c r="AT1687" s="65"/>
      <c r="AU1687" s="65"/>
      <c r="AV1687" s="65"/>
    </row>
    <row r="1688" spans="3:64">
      <c r="C1688" s="8"/>
      <c r="D1688" s="8"/>
      <c r="AA1688" s="65"/>
      <c r="AB1688" s="65"/>
      <c r="AC1688" s="65"/>
      <c r="AD1688" s="65"/>
      <c r="AE1688" s="65"/>
      <c r="AG1688" s="93"/>
      <c r="AN1688" s="65"/>
      <c r="AO1688" s="65"/>
      <c r="AP1688" s="65"/>
      <c r="AQ1688" s="65"/>
      <c r="AR1688" s="65"/>
      <c r="AS1688" s="65"/>
      <c r="AT1688" s="65"/>
      <c r="AU1688" s="65"/>
      <c r="AV1688" s="65"/>
    </row>
    <row r="1689" spans="3:64">
      <c r="C1689" s="8"/>
      <c r="D1689" s="8"/>
      <c r="AA1689" s="65"/>
      <c r="AB1689" s="65"/>
      <c r="AC1689" s="65"/>
      <c r="AD1689" s="65"/>
      <c r="AE1689" s="65"/>
      <c r="AG1689" s="93"/>
      <c r="AN1689" s="65"/>
      <c r="AO1689" s="65"/>
      <c r="AP1689" s="65"/>
      <c r="AQ1689" s="65"/>
      <c r="AR1689" s="65"/>
      <c r="AS1689" s="65"/>
      <c r="AT1689" s="65"/>
      <c r="AU1689" s="65"/>
      <c r="AV1689" s="65"/>
      <c r="AX1689" s="65"/>
    </row>
    <row r="1690" spans="3:64">
      <c r="C1690" s="8"/>
      <c r="D1690" s="8"/>
      <c r="AA1690" s="65"/>
      <c r="AB1690" s="65"/>
      <c r="AC1690" s="65"/>
      <c r="AD1690" s="65"/>
      <c r="AE1690" s="65"/>
      <c r="AG1690" s="93"/>
      <c r="AN1690" s="65"/>
      <c r="AO1690" s="65"/>
      <c r="AP1690" s="65"/>
      <c r="AQ1690" s="65"/>
      <c r="AR1690" s="65"/>
      <c r="AS1690" s="65"/>
      <c r="AT1690" s="65"/>
      <c r="AU1690" s="65"/>
      <c r="AV1690" s="65"/>
      <c r="AW1690" s="65"/>
      <c r="AX1690" s="65"/>
      <c r="AY1690" s="65"/>
      <c r="AZ1690" s="65"/>
      <c r="BA1690" s="65"/>
      <c r="BB1690" s="65"/>
      <c r="BC1690" s="65"/>
      <c r="BD1690" s="65"/>
      <c r="BE1690" s="65"/>
      <c r="BF1690" s="65"/>
      <c r="BG1690" s="65"/>
      <c r="BH1690" s="65"/>
      <c r="BI1690" s="65"/>
      <c r="BJ1690" s="65"/>
      <c r="BK1690" s="65"/>
      <c r="BL1690" s="65"/>
    </row>
    <row r="1691" spans="3:64">
      <c r="C1691" s="8"/>
      <c r="D1691" s="8"/>
      <c r="AA1691" s="65"/>
      <c r="AB1691" s="65"/>
      <c r="AC1691" s="65"/>
      <c r="AD1691" s="65"/>
      <c r="AE1691" s="65"/>
      <c r="AG1691" s="93"/>
      <c r="AN1691" s="65"/>
      <c r="AO1691" s="65"/>
      <c r="AP1691" s="65"/>
      <c r="AQ1691" s="65"/>
      <c r="AR1691" s="65"/>
      <c r="AS1691" s="65"/>
      <c r="AT1691" s="65"/>
      <c r="AU1691" s="65"/>
      <c r="AV1691" s="65"/>
      <c r="AW1691" s="65"/>
      <c r="AX1691" s="65"/>
      <c r="AY1691" s="65"/>
      <c r="AZ1691" s="65"/>
      <c r="BA1691" s="65"/>
      <c r="BB1691" s="65"/>
      <c r="BC1691" s="65"/>
      <c r="BD1691" s="65"/>
      <c r="BE1691" s="65"/>
      <c r="BF1691" s="65"/>
      <c r="BG1691" s="65"/>
      <c r="BH1691" s="65"/>
      <c r="BI1691" s="65"/>
      <c r="BJ1691" s="65"/>
      <c r="BK1691" s="65"/>
      <c r="BL1691" s="65"/>
    </row>
    <row r="1692" spans="3:64">
      <c r="C1692" s="8"/>
      <c r="D1692" s="8"/>
      <c r="AA1692" s="65"/>
      <c r="AB1692" s="65"/>
      <c r="AC1692" s="65"/>
      <c r="AD1692" s="65"/>
      <c r="AE1692" s="65"/>
      <c r="AG1692" s="93"/>
      <c r="AN1692" s="65"/>
      <c r="AO1692" s="65"/>
      <c r="AP1692" s="65"/>
      <c r="AQ1692" s="65"/>
      <c r="AR1692" s="65"/>
      <c r="AS1692" s="65"/>
      <c r="AT1692" s="65"/>
      <c r="AU1692" s="65"/>
    </row>
    <row r="1693" spans="3:64">
      <c r="C1693" s="8"/>
      <c r="D1693" s="8"/>
      <c r="AA1693" s="65"/>
      <c r="AB1693" s="65"/>
      <c r="AC1693" s="65"/>
      <c r="AD1693" s="65"/>
      <c r="AE1693" s="65"/>
      <c r="AG1693" s="93"/>
      <c r="AN1693" s="65"/>
      <c r="AO1693" s="65"/>
      <c r="AP1693" s="65"/>
      <c r="AQ1693" s="65"/>
      <c r="AR1693" s="65"/>
      <c r="AS1693" s="65"/>
      <c r="AT1693" s="65"/>
      <c r="AU1693" s="65"/>
      <c r="AV1693" s="65"/>
      <c r="AX1693" s="65"/>
    </row>
    <row r="1694" spans="3:64">
      <c r="C1694" s="8"/>
      <c r="D1694" s="8"/>
      <c r="AA1694" s="65"/>
      <c r="AB1694" s="65"/>
      <c r="AC1694" s="65"/>
      <c r="AD1694" s="65"/>
      <c r="AE1694" s="65"/>
      <c r="AG1694" s="93"/>
      <c r="AN1694" s="65"/>
      <c r="AO1694" s="65"/>
      <c r="AP1694" s="65"/>
      <c r="AQ1694" s="65"/>
      <c r="AR1694" s="65"/>
      <c r="AS1694" s="65"/>
      <c r="AT1694" s="65"/>
      <c r="AU1694" s="65"/>
      <c r="AV1694" s="65"/>
    </row>
    <row r="1695" spans="3:64">
      <c r="C1695" s="8"/>
      <c r="D1695" s="8"/>
      <c r="AA1695" s="65"/>
      <c r="AB1695" s="65"/>
      <c r="AC1695" s="65"/>
      <c r="AD1695" s="65"/>
      <c r="AE1695" s="65"/>
      <c r="AG1695" s="93"/>
      <c r="AN1695" s="65"/>
      <c r="AO1695" s="65"/>
      <c r="AP1695" s="65"/>
      <c r="AQ1695" s="65"/>
      <c r="AR1695" s="65"/>
      <c r="AS1695" s="65"/>
      <c r="AT1695" s="65"/>
      <c r="AU1695" s="65"/>
      <c r="AV1695" s="65"/>
    </row>
    <row r="1696" spans="3:64">
      <c r="C1696" s="8"/>
      <c r="D1696" s="8"/>
      <c r="AA1696" s="65"/>
      <c r="AB1696" s="65"/>
      <c r="AC1696" s="65"/>
      <c r="AD1696" s="65"/>
      <c r="AE1696" s="65"/>
      <c r="AG1696" s="93"/>
      <c r="AN1696" s="65"/>
      <c r="AO1696" s="65"/>
      <c r="AP1696" s="65"/>
      <c r="AQ1696" s="65"/>
      <c r="AR1696" s="65"/>
      <c r="AS1696" s="65"/>
      <c r="AT1696" s="65"/>
      <c r="AU1696" s="65"/>
    </row>
    <row r="1697" spans="3:64">
      <c r="C1697" s="8"/>
      <c r="D1697" s="8"/>
      <c r="AA1697" s="65"/>
      <c r="AB1697" s="65"/>
      <c r="AC1697" s="65"/>
      <c r="AD1697" s="65"/>
      <c r="AE1697" s="65"/>
      <c r="AG1697" s="93"/>
      <c r="AN1697" s="65"/>
      <c r="AO1697" s="65"/>
      <c r="AP1697" s="65"/>
      <c r="AQ1697" s="65"/>
      <c r="AR1697" s="65"/>
      <c r="AS1697" s="65"/>
      <c r="AT1697" s="65"/>
      <c r="AU1697" s="65"/>
    </row>
    <row r="1698" spans="3:64">
      <c r="C1698" s="8"/>
      <c r="D1698" s="8"/>
      <c r="AA1698" s="65"/>
      <c r="AB1698" s="65"/>
      <c r="AC1698" s="65"/>
      <c r="AD1698" s="65"/>
      <c r="AE1698" s="65"/>
      <c r="AG1698" s="93"/>
      <c r="AN1698" s="65"/>
      <c r="AO1698" s="65"/>
      <c r="AP1698" s="65"/>
      <c r="AQ1698" s="65"/>
      <c r="AR1698" s="65"/>
      <c r="AS1698" s="65"/>
      <c r="AT1698" s="65"/>
      <c r="AU1698" s="65"/>
    </row>
    <row r="1699" spans="3:64">
      <c r="C1699" s="8"/>
      <c r="D1699" s="8"/>
      <c r="AA1699" s="65"/>
      <c r="AB1699" s="65"/>
      <c r="AC1699" s="65"/>
      <c r="AD1699" s="65"/>
      <c r="AE1699" s="65"/>
      <c r="AG1699" s="93"/>
      <c r="AN1699" s="65"/>
      <c r="AO1699" s="65"/>
      <c r="AP1699" s="65"/>
      <c r="AQ1699" s="65"/>
      <c r="AR1699" s="65"/>
      <c r="AS1699" s="65"/>
      <c r="AT1699" s="65"/>
      <c r="AU1699" s="65"/>
    </row>
    <row r="1700" spans="3:64">
      <c r="C1700" s="8"/>
      <c r="D1700" s="8"/>
      <c r="AA1700" s="65"/>
      <c r="AB1700" s="65"/>
      <c r="AC1700" s="65"/>
      <c r="AD1700" s="65"/>
      <c r="AE1700" s="65"/>
      <c r="AG1700" s="93"/>
      <c r="AN1700" s="65"/>
      <c r="AO1700" s="65"/>
      <c r="AP1700" s="65"/>
      <c r="AQ1700" s="65"/>
      <c r="AR1700" s="65"/>
      <c r="AS1700" s="65"/>
      <c r="AT1700" s="65"/>
      <c r="AU1700" s="65"/>
    </row>
    <row r="1701" spans="3:64">
      <c r="C1701" s="8"/>
      <c r="D1701" s="8"/>
      <c r="AA1701" s="65"/>
      <c r="AB1701" s="65"/>
      <c r="AC1701" s="65"/>
      <c r="AD1701" s="65"/>
      <c r="AE1701" s="65"/>
      <c r="AG1701" s="93"/>
      <c r="AN1701" s="65"/>
      <c r="AO1701" s="65"/>
      <c r="AP1701" s="65"/>
      <c r="AQ1701" s="65"/>
      <c r="AR1701" s="65"/>
      <c r="AS1701" s="65"/>
      <c r="AT1701" s="65"/>
      <c r="AU1701" s="65"/>
    </row>
    <row r="1702" spans="3:64">
      <c r="C1702" s="8"/>
      <c r="D1702" s="8"/>
      <c r="AA1702" s="65"/>
      <c r="AB1702" s="65"/>
      <c r="AC1702" s="65"/>
      <c r="AD1702" s="65"/>
      <c r="AE1702" s="65"/>
      <c r="AG1702" s="93"/>
      <c r="AN1702" s="65"/>
      <c r="AO1702" s="65"/>
      <c r="AP1702" s="65"/>
      <c r="AQ1702" s="65"/>
      <c r="AR1702" s="65"/>
      <c r="AS1702" s="65"/>
      <c r="AT1702" s="65"/>
      <c r="AU1702" s="65"/>
    </row>
    <row r="1703" spans="3:64">
      <c r="C1703" s="8"/>
      <c r="D1703" s="8"/>
      <c r="AA1703" s="65"/>
      <c r="AB1703" s="65"/>
      <c r="AC1703" s="65"/>
      <c r="AD1703" s="65"/>
      <c r="AE1703" s="65"/>
      <c r="AG1703" s="93"/>
      <c r="AN1703" s="65"/>
      <c r="AO1703" s="65"/>
      <c r="AP1703" s="65"/>
      <c r="AQ1703" s="65"/>
      <c r="AR1703" s="65"/>
      <c r="AS1703" s="65"/>
      <c r="AT1703" s="65"/>
      <c r="AU1703" s="65"/>
    </row>
    <row r="1704" spans="3:64">
      <c r="C1704" s="8"/>
      <c r="D1704" s="8"/>
      <c r="AA1704" s="65"/>
      <c r="AB1704" s="65"/>
      <c r="AC1704" s="65"/>
      <c r="AD1704" s="65"/>
      <c r="AE1704" s="65"/>
      <c r="AG1704" s="93"/>
      <c r="AN1704" s="65"/>
      <c r="AO1704" s="65"/>
      <c r="AP1704" s="65"/>
      <c r="AQ1704" s="65"/>
      <c r="AR1704" s="65"/>
      <c r="AS1704" s="65"/>
      <c r="AT1704" s="65"/>
      <c r="AU1704" s="65"/>
      <c r="AV1704" s="65"/>
    </row>
    <row r="1705" spans="3:64">
      <c r="C1705" s="8"/>
      <c r="D1705" s="8"/>
      <c r="AA1705" s="65"/>
      <c r="AB1705" s="65"/>
      <c r="AC1705" s="65"/>
      <c r="AD1705" s="65"/>
      <c r="AE1705" s="65"/>
      <c r="AG1705" s="93"/>
      <c r="AN1705" s="65"/>
      <c r="AO1705" s="65"/>
      <c r="AP1705" s="65"/>
      <c r="AQ1705" s="65"/>
      <c r="AR1705" s="65"/>
      <c r="AS1705" s="65"/>
      <c r="AT1705" s="65"/>
      <c r="AU1705" s="65"/>
      <c r="AV1705" s="65"/>
      <c r="AW1705" s="65"/>
      <c r="AX1705" s="65"/>
      <c r="AY1705" s="65"/>
      <c r="AZ1705" s="65"/>
      <c r="BA1705" s="65"/>
      <c r="BB1705" s="65"/>
      <c r="BC1705" s="65"/>
      <c r="BD1705" s="65"/>
      <c r="BE1705" s="65"/>
      <c r="BF1705" s="65"/>
      <c r="BG1705" s="65"/>
      <c r="BH1705" s="65"/>
      <c r="BI1705" s="65"/>
      <c r="BJ1705" s="65"/>
      <c r="BK1705" s="65"/>
      <c r="BL1705" s="65"/>
    </row>
    <row r="1706" spans="3:64">
      <c r="C1706" s="8"/>
      <c r="D1706" s="8"/>
      <c r="AA1706" s="65"/>
      <c r="AB1706" s="65"/>
      <c r="AC1706" s="65"/>
      <c r="AD1706" s="65"/>
      <c r="AE1706" s="65"/>
      <c r="AG1706" s="93"/>
      <c r="AN1706" s="65"/>
      <c r="AO1706" s="65"/>
      <c r="AP1706" s="65"/>
      <c r="AQ1706" s="65"/>
      <c r="AR1706" s="65"/>
      <c r="AS1706" s="65"/>
      <c r="AT1706" s="65"/>
      <c r="AU1706" s="65"/>
      <c r="AV1706" s="65"/>
    </row>
    <row r="1707" spans="3:64">
      <c r="C1707" s="8"/>
      <c r="D1707" s="8"/>
      <c r="AA1707" s="65"/>
      <c r="AB1707" s="65"/>
      <c r="AC1707" s="65"/>
      <c r="AD1707" s="65"/>
      <c r="AE1707" s="65"/>
      <c r="AG1707" s="93"/>
      <c r="AN1707" s="65"/>
      <c r="AO1707" s="65"/>
      <c r="AP1707" s="65"/>
      <c r="AQ1707" s="65"/>
      <c r="AR1707" s="65"/>
      <c r="AS1707" s="65"/>
      <c r="AT1707" s="65"/>
      <c r="AU1707" s="65"/>
      <c r="AV1707" s="65"/>
    </row>
    <row r="1708" spans="3:64">
      <c r="C1708" s="8"/>
      <c r="D1708" s="8"/>
      <c r="AA1708" s="65"/>
      <c r="AB1708" s="65"/>
      <c r="AC1708" s="65"/>
      <c r="AD1708" s="65"/>
      <c r="AE1708" s="65"/>
      <c r="AG1708" s="93"/>
      <c r="AN1708" s="65"/>
      <c r="AO1708" s="65"/>
      <c r="AP1708" s="65"/>
      <c r="AQ1708" s="65"/>
      <c r="AR1708" s="65"/>
      <c r="AS1708" s="65"/>
      <c r="AT1708" s="65"/>
      <c r="AU1708" s="65"/>
      <c r="AV1708" s="65"/>
      <c r="AX1708" s="65"/>
    </row>
    <row r="1709" spans="3:64">
      <c r="C1709" s="8"/>
      <c r="D1709" s="8"/>
      <c r="AA1709" s="65"/>
      <c r="AB1709" s="65"/>
      <c r="AC1709" s="65"/>
      <c r="AD1709" s="65"/>
      <c r="AE1709" s="65"/>
      <c r="AG1709" s="93"/>
      <c r="AN1709" s="65"/>
      <c r="AO1709" s="65"/>
      <c r="AP1709" s="65"/>
      <c r="AQ1709" s="65"/>
      <c r="AR1709" s="65"/>
      <c r="AS1709" s="65"/>
      <c r="AT1709" s="65"/>
      <c r="AU1709" s="65"/>
      <c r="AV1709" s="65"/>
    </row>
    <row r="1710" spans="3:64">
      <c r="C1710" s="8"/>
      <c r="D1710" s="8"/>
      <c r="AA1710" s="65"/>
      <c r="AB1710" s="65"/>
      <c r="AC1710" s="65"/>
      <c r="AD1710" s="65"/>
      <c r="AE1710" s="65"/>
      <c r="AG1710" s="93"/>
      <c r="AN1710" s="65"/>
      <c r="AO1710" s="65"/>
      <c r="AP1710" s="65"/>
      <c r="AQ1710" s="65"/>
      <c r="AR1710" s="65"/>
      <c r="AS1710" s="65"/>
      <c r="AT1710" s="65"/>
      <c r="AU1710" s="65"/>
    </row>
    <row r="1711" spans="3:64">
      <c r="C1711" s="8"/>
      <c r="D1711" s="8"/>
      <c r="AA1711" s="65"/>
      <c r="AB1711" s="65"/>
      <c r="AC1711" s="65"/>
      <c r="AD1711" s="65"/>
      <c r="AE1711" s="65"/>
      <c r="AG1711" s="93"/>
      <c r="AN1711" s="65"/>
      <c r="AO1711" s="65"/>
      <c r="AP1711" s="65"/>
      <c r="AQ1711" s="65"/>
      <c r="AR1711" s="65"/>
      <c r="AS1711" s="65"/>
      <c r="AT1711" s="65"/>
      <c r="AU1711" s="65"/>
      <c r="AV1711" s="65"/>
      <c r="AX1711" s="65"/>
    </row>
    <row r="1712" spans="3:64">
      <c r="C1712" s="8"/>
      <c r="D1712" s="8"/>
      <c r="AA1712" s="65"/>
      <c r="AB1712" s="65"/>
      <c r="AC1712" s="65"/>
      <c r="AD1712" s="65"/>
      <c r="AE1712" s="65"/>
      <c r="AG1712" s="93"/>
      <c r="AN1712" s="65"/>
      <c r="AO1712" s="65"/>
      <c r="AP1712" s="65"/>
      <c r="AQ1712" s="65"/>
      <c r="AR1712" s="65"/>
      <c r="AS1712" s="65"/>
      <c r="AT1712" s="65"/>
      <c r="AU1712" s="65"/>
      <c r="AV1712" s="65"/>
      <c r="AX1712" s="65"/>
      <c r="AY1712" s="65"/>
      <c r="AZ1712" s="65"/>
      <c r="BA1712" s="65"/>
      <c r="BB1712" s="65"/>
      <c r="BC1712" s="65"/>
      <c r="BD1712" s="65"/>
      <c r="BE1712" s="65"/>
      <c r="BF1712" s="65"/>
      <c r="BG1712" s="65"/>
      <c r="BH1712" s="65"/>
      <c r="BI1712" s="65"/>
      <c r="BJ1712" s="65"/>
      <c r="BK1712" s="65"/>
      <c r="BL1712" s="65"/>
    </row>
    <row r="1713" spans="3:64">
      <c r="C1713" s="8"/>
      <c r="D1713" s="8"/>
      <c r="AA1713" s="65"/>
      <c r="AB1713" s="65"/>
      <c r="AC1713" s="65"/>
      <c r="AD1713" s="65"/>
      <c r="AE1713" s="65"/>
      <c r="AG1713" s="93"/>
      <c r="AN1713" s="65"/>
      <c r="AO1713" s="65"/>
      <c r="AP1713" s="65"/>
      <c r="AQ1713" s="65"/>
      <c r="AR1713" s="65"/>
      <c r="AS1713" s="65"/>
      <c r="AT1713" s="65"/>
      <c r="AU1713" s="65"/>
      <c r="AV1713" s="65"/>
      <c r="AW1713" s="65"/>
      <c r="AX1713" s="65"/>
      <c r="AY1713" s="65"/>
      <c r="AZ1713" s="65"/>
      <c r="BA1713" s="65"/>
      <c r="BB1713" s="65"/>
      <c r="BC1713" s="65"/>
      <c r="BD1713" s="65"/>
      <c r="BE1713" s="65"/>
      <c r="BF1713" s="65"/>
      <c r="BG1713" s="65"/>
      <c r="BH1713" s="65"/>
      <c r="BI1713" s="65"/>
      <c r="BJ1713" s="65"/>
      <c r="BK1713" s="65"/>
      <c r="BL1713" s="65"/>
    </row>
    <row r="1714" spans="3:64">
      <c r="C1714" s="8"/>
      <c r="D1714" s="8"/>
      <c r="AA1714" s="65"/>
      <c r="AB1714" s="65"/>
      <c r="AC1714" s="65"/>
      <c r="AD1714" s="65"/>
      <c r="AE1714" s="65"/>
      <c r="AG1714" s="93"/>
      <c r="AN1714" s="65"/>
      <c r="AO1714" s="65"/>
      <c r="AP1714" s="65"/>
      <c r="AQ1714" s="65"/>
      <c r="AR1714" s="65"/>
      <c r="AS1714" s="65"/>
      <c r="AT1714" s="65"/>
      <c r="AU1714" s="65"/>
      <c r="AV1714" s="65"/>
    </row>
    <row r="1715" spans="3:64">
      <c r="C1715" s="8"/>
      <c r="D1715" s="8"/>
      <c r="AA1715" s="65"/>
      <c r="AB1715" s="65"/>
      <c r="AC1715" s="65"/>
      <c r="AD1715" s="65"/>
      <c r="AE1715" s="65"/>
      <c r="AG1715" s="93"/>
      <c r="AN1715" s="65"/>
      <c r="AO1715" s="65"/>
      <c r="AP1715" s="65"/>
      <c r="AQ1715" s="65"/>
      <c r="AR1715" s="65"/>
      <c r="AS1715" s="65"/>
      <c r="AT1715" s="65"/>
      <c r="AU1715" s="65"/>
    </row>
    <row r="1716" spans="3:64">
      <c r="C1716" s="8"/>
      <c r="D1716" s="8"/>
      <c r="AA1716" s="65"/>
      <c r="AB1716" s="65"/>
      <c r="AC1716" s="65"/>
      <c r="AD1716" s="65"/>
      <c r="AE1716" s="65"/>
      <c r="AG1716" s="93"/>
      <c r="AN1716" s="65"/>
      <c r="AO1716" s="65"/>
      <c r="AP1716" s="65"/>
      <c r="AQ1716" s="65"/>
      <c r="AR1716" s="65"/>
      <c r="AS1716" s="65"/>
      <c r="AT1716" s="65"/>
      <c r="AU1716" s="65"/>
      <c r="AV1716" s="65"/>
    </row>
    <row r="1717" spans="3:64">
      <c r="C1717" s="8"/>
      <c r="D1717" s="8"/>
      <c r="AA1717" s="65"/>
      <c r="AB1717" s="65"/>
      <c r="AC1717" s="65"/>
      <c r="AD1717" s="65"/>
      <c r="AE1717" s="65"/>
      <c r="AG1717" s="93"/>
      <c r="AN1717" s="65"/>
      <c r="AO1717" s="65"/>
      <c r="AP1717" s="65"/>
      <c r="AQ1717" s="65"/>
      <c r="AR1717" s="65"/>
      <c r="AS1717" s="65"/>
      <c r="AT1717" s="65"/>
      <c r="AU1717" s="65"/>
      <c r="AV1717" s="65"/>
    </row>
    <row r="1718" spans="3:64">
      <c r="C1718" s="8"/>
      <c r="D1718" s="8"/>
      <c r="AA1718" s="65"/>
      <c r="AB1718" s="65"/>
      <c r="AC1718" s="65"/>
      <c r="AD1718" s="65"/>
      <c r="AE1718" s="65"/>
      <c r="AG1718" s="93"/>
      <c r="AN1718" s="65"/>
      <c r="AO1718" s="65"/>
      <c r="AP1718" s="65"/>
      <c r="AQ1718" s="65"/>
      <c r="AR1718" s="65"/>
      <c r="AS1718" s="65"/>
      <c r="AT1718" s="65"/>
      <c r="AU1718" s="65"/>
      <c r="AV1718" s="65"/>
    </row>
    <row r="1719" spans="3:64">
      <c r="C1719" s="8"/>
      <c r="D1719" s="8"/>
      <c r="AA1719" s="65"/>
      <c r="AB1719" s="65"/>
      <c r="AC1719" s="65"/>
      <c r="AD1719" s="65"/>
      <c r="AE1719" s="65"/>
      <c r="AG1719" s="93"/>
      <c r="AN1719" s="65"/>
      <c r="AO1719" s="65"/>
      <c r="AP1719" s="65"/>
      <c r="AQ1719" s="65"/>
      <c r="AR1719" s="65"/>
      <c r="AS1719" s="65"/>
      <c r="AT1719" s="65"/>
      <c r="AU1719" s="65"/>
      <c r="AV1719" s="65"/>
    </row>
    <row r="1720" spans="3:64">
      <c r="C1720" s="8"/>
      <c r="D1720" s="8"/>
      <c r="AA1720" s="65"/>
      <c r="AB1720" s="65"/>
      <c r="AC1720" s="65"/>
      <c r="AD1720" s="65"/>
      <c r="AE1720" s="65"/>
      <c r="AG1720" s="93"/>
      <c r="AN1720" s="65"/>
      <c r="AO1720" s="65"/>
      <c r="AP1720" s="65"/>
      <c r="AQ1720" s="65"/>
      <c r="AR1720" s="65"/>
      <c r="AS1720" s="65"/>
      <c r="AT1720" s="65"/>
      <c r="AU1720" s="65"/>
      <c r="AV1720" s="65"/>
    </row>
    <row r="1721" spans="3:64">
      <c r="C1721" s="8"/>
      <c r="D1721" s="8"/>
      <c r="AA1721" s="65"/>
      <c r="AB1721" s="65"/>
      <c r="AC1721" s="65"/>
      <c r="AD1721" s="65"/>
      <c r="AE1721" s="65"/>
      <c r="AG1721" s="93"/>
      <c r="AN1721" s="65"/>
      <c r="AO1721" s="65"/>
      <c r="AP1721" s="65"/>
      <c r="AQ1721" s="65"/>
      <c r="AR1721" s="65"/>
      <c r="AS1721" s="65"/>
      <c r="AT1721" s="65"/>
      <c r="AU1721" s="65"/>
      <c r="AV1721" s="65"/>
      <c r="AX1721" s="65"/>
      <c r="AY1721" s="65"/>
      <c r="AZ1721" s="65"/>
      <c r="BA1721" s="65"/>
      <c r="BB1721" s="65"/>
      <c r="BC1721" s="65"/>
      <c r="BD1721" s="65"/>
      <c r="BE1721" s="65"/>
      <c r="BF1721" s="65"/>
      <c r="BG1721" s="65"/>
      <c r="BH1721" s="65"/>
      <c r="BI1721" s="65"/>
      <c r="BJ1721" s="65"/>
      <c r="BK1721" s="65"/>
      <c r="BL1721" s="65"/>
    </row>
    <row r="1722" spans="3:64">
      <c r="C1722" s="8"/>
      <c r="D1722" s="8"/>
      <c r="AA1722" s="65"/>
      <c r="AB1722" s="65"/>
      <c r="AC1722" s="65"/>
      <c r="AD1722" s="65"/>
      <c r="AE1722" s="65"/>
      <c r="AG1722" s="93"/>
      <c r="AN1722" s="65"/>
      <c r="AO1722" s="65"/>
      <c r="AP1722" s="65"/>
      <c r="AQ1722" s="65"/>
      <c r="AR1722" s="65"/>
      <c r="AS1722" s="65"/>
      <c r="AT1722" s="65"/>
      <c r="AU1722" s="65"/>
    </row>
    <row r="1723" spans="3:64">
      <c r="C1723" s="8"/>
      <c r="D1723" s="8"/>
      <c r="AA1723" s="65"/>
      <c r="AB1723" s="65"/>
      <c r="AC1723" s="65"/>
      <c r="AD1723" s="65"/>
      <c r="AE1723" s="65"/>
      <c r="AG1723" s="93"/>
      <c r="AN1723" s="65"/>
      <c r="AO1723" s="65"/>
      <c r="AP1723" s="65"/>
      <c r="AQ1723" s="65"/>
      <c r="AR1723" s="65"/>
      <c r="AS1723" s="65"/>
      <c r="AT1723" s="65"/>
      <c r="AU1723" s="65"/>
      <c r="AV1723" s="65"/>
    </row>
    <row r="1724" spans="3:64">
      <c r="C1724" s="8"/>
      <c r="D1724" s="8"/>
      <c r="AA1724" s="65"/>
      <c r="AB1724" s="65"/>
      <c r="AC1724" s="65"/>
      <c r="AD1724" s="65"/>
      <c r="AE1724" s="65"/>
      <c r="AG1724" s="93"/>
      <c r="AN1724" s="65"/>
      <c r="AO1724" s="65"/>
      <c r="AP1724" s="65"/>
      <c r="AQ1724" s="65"/>
      <c r="AR1724" s="65"/>
      <c r="AS1724" s="65"/>
      <c r="AT1724" s="65"/>
      <c r="AU1724" s="65"/>
      <c r="AV1724" s="65"/>
    </row>
    <row r="1725" spans="3:64">
      <c r="C1725" s="8"/>
      <c r="D1725" s="8"/>
      <c r="AA1725" s="65"/>
      <c r="AB1725" s="65"/>
      <c r="AC1725" s="65"/>
      <c r="AD1725" s="65"/>
      <c r="AE1725" s="65"/>
      <c r="AG1725" s="93"/>
      <c r="AN1725" s="65"/>
      <c r="AO1725" s="65"/>
      <c r="AP1725" s="65"/>
      <c r="AQ1725" s="65"/>
      <c r="AR1725" s="65"/>
      <c r="AS1725" s="65"/>
      <c r="AT1725" s="65"/>
      <c r="AU1725" s="65"/>
    </row>
    <row r="1726" spans="3:64">
      <c r="C1726" s="8"/>
      <c r="D1726" s="8"/>
      <c r="AA1726" s="65"/>
      <c r="AB1726" s="65"/>
      <c r="AC1726" s="65"/>
      <c r="AD1726" s="65"/>
      <c r="AE1726" s="65"/>
      <c r="AG1726" s="93"/>
      <c r="AN1726" s="65"/>
      <c r="AO1726" s="65"/>
      <c r="AP1726" s="65"/>
      <c r="AQ1726" s="65"/>
      <c r="AR1726" s="65"/>
      <c r="AS1726" s="65"/>
      <c r="AT1726" s="65"/>
      <c r="AU1726" s="65"/>
      <c r="AV1726" s="65"/>
      <c r="AX1726" s="65"/>
      <c r="AY1726" s="65"/>
      <c r="AZ1726" s="65"/>
      <c r="BA1726" s="65"/>
      <c r="BB1726" s="65"/>
      <c r="BC1726" s="65"/>
      <c r="BD1726" s="65"/>
      <c r="BE1726" s="65"/>
      <c r="BF1726" s="65"/>
      <c r="BG1726" s="65"/>
      <c r="BH1726" s="65"/>
      <c r="BI1726" s="65"/>
      <c r="BJ1726" s="65"/>
      <c r="BK1726" s="65"/>
      <c r="BL1726" s="65"/>
    </row>
    <row r="1727" spans="3:64">
      <c r="C1727" s="8"/>
      <c r="D1727" s="8"/>
      <c r="AA1727" s="65"/>
      <c r="AB1727" s="65"/>
      <c r="AC1727" s="65"/>
      <c r="AD1727" s="65"/>
      <c r="AE1727" s="65"/>
      <c r="AG1727" s="93"/>
      <c r="AN1727" s="65"/>
      <c r="AO1727" s="65"/>
      <c r="AP1727" s="65"/>
      <c r="AQ1727" s="65"/>
      <c r="AR1727" s="65"/>
      <c r="AS1727" s="65"/>
      <c r="AT1727" s="65"/>
      <c r="AU1727" s="65"/>
      <c r="AV1727" s="65"/>
    </row>
    <row r="1728" spans="3:64">
      <c r="C1728" s="8"/>
      <c r="D1728" s="8"/>
      <c r="AA1728" s="65"/>
      <c r="AB1728" s="65"/>
      <c r="AC1728" s="65"/>
      <c r="AD1728" s="65"/>
      <c r="AE1728" s="65"/>
      <c r="AG1728" s="93"/>
      <c r="AN1728" s="65"/>
      <c r="AO1728" s="65"/>
      <c r="AP1728" s="65"/>
      <c r="AQ1728" s="65"/>
      <c r="AR1728" s="65"/>
      <c r="AS1728" s="65"/>
      <c r="AT1728" s="65"/>
      <c r="AU1728" s="65"/>
    </row>
    <row r="1729" spans="3:64">
      <c r="C1729" s="8"/>
      <c r="D1729" s="8"/>
      <c r="AA1729" s="65"/>
      <c r="AB1729" s="65"/>
      <c r="AC1729" s="65"/>
      <c r="AD1729" s="65"/>
      <c r="AE1729" s="65"/>
      <c r="AG1729" s="93"/>
      <c r="AN1729" s="65"/>
      <c r="AO1729" s="65"/>
      <c r="AP1729" s="65"/>
      <c r="AQ1729" s="65"/>
      <c r="AR1729" s="65"/>
      <c r="AS1729" s="65"/>
      <c r="AT1729" s="65"/>
      <c r="AU1729" s="65"/>
    </row>
    <row r="1730" spans="3:64">
      <c r="C1730" s="8"/>
      <c r="D1730" s="8"/>
      <c r="AA1730" s="65"/>
      <c r="AB1730" s="65"/>
      <c r="AC1730" s="65"/>
      <c r="AD1730" s="65"/>
      <c r="AE1730" s="65"/>
      <c r="AG1730" s="93"/>
      <c r="AN1730" s="65"/>
      <c r="AO1730" s="65"/>
      <c r="AP1730" s="65"/>
      <c r="AQ1730" s="65"/>
      <c r="AR1730" s="65"/>
      <c r="AS1730" s="65"/>
      <c r="AT1730" s="65"/>
      <c r="AU1730" s="65"/>
    </row>
    <row r="1731" spans="3:64">
      <c r="C1731" s="8"/>
      <c r="D1731" s="8"/>
      <c r="AA1731" s="65"/>
      <c r="AB1731" s="65"/>
      <c r="AC1731" s="65"/>
      <c r="AD1731" s="65"/>
      <c r="AE1731" s="65"/>
      <c r="AG1731" s="93"/>
      <c r="AN1731" s="65"/>
      <c r="AO1731" s="65"/>
      <c r="AP1731" s="65"/>
      <c r="AQ1731" s="65"/>
      <c r="AR1731" s="65"/>
      <c r="AS1731" s="65"/>
      <c r="AT1731" s="65"/>
      <c r="AU1731" s="65"/>
      <c r="AV1731" s="65"/>
      <c r="AX1731" s="65"/>
      <c r="AY1731" s="65"/>
      <c r="AZ1731" s="65"/>
      <c r="BA1731" s="65"/>
      <c r="BB1731" s="65"/>
      <c r="BC1731" s="65"/>
      <c r="BD1731" s="65"/>
      <c r="BE1731" s="65"/>
      <c r="BF1731" s="65"/>
      <c r="BG1731" s="65"/>
      <c r="BH1731" s="65"/>
      <c r="BI1731" s="65"/>
      <c r="BJ1731" s="65"/>
      <c r="BK1731" s="65"/>
      <c r="BL1731" s="65"/>
    </row>
    <row r="1732" spans="3:64">
      <c r="C1732" s="8"/>
      <c r="D1732" s="8"/>
      <c r="AA1732" s="65"/>
      <c r="AB1732" s="65"/>
      <c r="AC1732" s="65"/>
      <c r="AD1732" s="65"/>
      <c r="AE1732" s="65"/>
      <c r="AG1732" s="93"/>
      <c r="AN1732" s="65"/>
      <c r="AO1732" s="65"/>
      <c r="AP1732" s="65"/>
      <c r="AQ1732" s="65"/>
      <c r="AR1732" s="65"/>
      <c r="AS1732" s="65"/>
      <c r="AT1732" s="65"/>
      <c r="AU1732" s="65"/>
    </row>
    <row r="1733" spans="3:64">
      <c r="C1733" s="8"/>
      <c r="D1733" s="8"/>
      <c r="AA1733" s="65"/>
      <c r="AB1733" s="65"/>
      <c r="AC1733" s="65"/>
      <c r="AD1733" s="65"/>
      <c r="AE1733" s="65"/>
      <c r="AG1733" s="93"/>
      <c r="AN1733" s="65"/>
      <c r="AO1733" s="65"/>
      <c r="AP1733" s="65"/>
      <c r="AQ1733" s="65"/>
      <c r="AR1733" s="65"/>
      <c r="AS1733" s="65"/>
      <c r="AT1733" s="65"/>
      <c r="AU1733" s="65"/>
      <c r="AV1733" s="65"/>
      <c r="AX1733" s="65"/>
    </row>
    <row r="1734" spans="3:64">
      <c r="C1734" s="8"/>
      <c r="D1734" s="8"/>
      <c r="AA1734" s="65"/>
      <c r="AB1734" s="65"/>
      <c r="AC1734" s="65"/>
      <c r="AD1734" s="65"/>
      <c r="AE1734" s="65"/>
      <c r="AG1734" s="93"/>
      <c r="AN1734" s="65"/>
      <c r="AO1734" s="65"/>
      <c r="AP1734" s="65"/>
      <c r="AQ1734" s="65"/>
      <c r="AR1734" s="65"/>
      <c r="AS1734" s="65"/>
      <c r="AT1734" s="65"/>
      <c r="AU1734" s="65"/>
    </row>
    <row r="1735" spans="3:64">
      <c r="C1735" s="8"/>
      <c r="D1735" s="8"/>
      <c r="AA1735" s="65"/>
      <c r="AB1735" s="65"/>
      <c r="AC1735" s="65"/>
      <c r="AD1735" s="65"/>
      <c r="AE1735" s="65"/>
      <c r="AG1735" s="93"/>
      <c r="AN1735" s="65"/>
      <c r="AO1735" s="65"/>
      <c r="AP1735" s="65"/>
      <c r="AQ1735" s="65"/>
      <c r="AR1735" s="65"/>
      <c r="AS1735" s="65"/>
      <c r="AT1735" s="65"/>
      <c r="AU1735" s="65"/>
    </row>
    <row r="1736" spans="3:64">
      <c r="C1736" s="8"/>
      <c r="D1736" s="8"/>
      <c r="AA1736" s="65"/>
      <c r="AB1736" s="65"/>
      <c r="AC1736" s="65"/>
      <c r="AD1736" s="65"/>
      <c r="AE1736" s="65"/>
      <c r="AG1736" s="93"/>
      <c r="AN1736" s="65"/>
      <c r="AO1736" s="65"/>
      <c r="AP1736" s="65"/>
      <c r="AQ1736" s="65"/>
      <c r="AR1736" s="65"/>
      <c r="AS1736" s="65"/>
      <c r="AT1736" s="65"/>
      <c r="AU1736" s="65"/>
      <c r="AV1736" s="65"/>
      <c r="AW1736" s="65"/>
      <c r="AX1736" s="65"/>
      <c r="AY1736" s="65"/>
      <c r="AZ1736" s="65"/>
      <c r="BA1736" s="65"/>
      <c r="BB1736" s="65"/>
      <c r="BC1736" s="65"/>
      <c r="BD1736" s="65"/>
      <c r="BE1736" s="65"/>
      <c r="BF1736" s="65"/>
      <c r="BG1736" s="65"/>
      <c r="BH1736" s="65"/>
      <c r="BI1736" s="65"/>
      <c r="BJ1736" s="65"/>
      <c r="BK1736" s="65"/>
      <c r="BL1736" s="65"/>
    </row>
    <row r="1737" spans="3:64">
      <c r="C1737" s="8"/>
      <c r="D1737" s="8"/>
      <c r="AA1737" s="65"/>
      <c r="AB1737" s="65"/>
      <c r="AC1737" s="65"/>
      <c r="AD1737" s="65"/>
      <c r="AE1737" s="65"/>
      <c r="AG1737" s="93"/>
      <c r="AN1737" s="65"/>
      <c r="AO1737" s="65"/>
      <c r="AP1737" s="65"/>
      <c r="AQ1737" s="65"/>
      <c r="AR1737" s="65"/>
      <c r="AS1737" s="65"/>
      <c r="AT1737" s="65"/>
      <c r="AU1737" s="65"/>
      <c r="AV1737" s="65"/>
      <c r="AW1737" s="65"/>
      <c r="AX1737" s="65"/>
      <c r="AY1737" s="65"/>
      <c r="AZ1737" s="65"/>
      <c r="BA1737" s="65"/>
      <c r="BB1737" s="65"/>
      <c r="BC1737" s="65"/>
      <c r="BD1737" s="65"/>
      <c r="BE1737" s="65"/>
      <c r="BF1737" s="65"/>
      <c r="BG1737" s="65"/>
      <c r="BH1737" s="65"/>
      <c r="BI1737" s="65"/>
      <c r="BJ1737" s="65"/>
      <c r="BK1737" s="65"/>
      <c r="BL1737" s="65"/>
    </row>
    <row r="1738" spans="3:64">
      <c r="C1738" s="8"/>
      <c r="D1738" s="8"/>
      <c r="AA1738" s="65"/>
      <c r="AB1738" s="65"/>
      <c r="AC1738" s="65"/>
      <c r="AD1738" s="65"/>
      <c r="AE1738" s="65"/>
      <c r="AG1738" s="93"/>
      <c r="AN1738" s="65"/>
      <c r="AO1738" s="65"/>
      <c r="AP1738" s="65"/>
      <c r="AQ1738" s="65"/>
      <c r="AR1738" s="65"/>
      <c r="AS1738" s="65"/>
      <c r="AT1738" s="65"/>
      <c r="AU1738" s="65"/>
    </row>
    <row r="1739" spans="3:64">
      <c r="C1739" s="8"/>
      <c r="D1739" s="8"/>
      <c r="AA1739" s="65"/>
      <c r="AB1739" s="65"/>
      <c r="AC1739" s="65"/>
      <c r="AD1739" s="65"/>
      <c r="AE1739" s="65"/>
      <c r="AG1739" s="93"/>
      <c r="AN1739" s="65"/>
      <c r="AO1739" s="65"/>
      <c r="AP1739" s="65"/>
      <c r="AQ1739" s="65"/>
      <c r="AR1739" s="65"/>
      <c r="AS1739" s="65"/>
      <c r="AT1739" s="65"/>
      <c r="AU1739" s="65"/>
    </row>
    <row r="1740" spans="3:64">
      <c r="C1740" s="8"/>
      <c r="D1740" s="8"/>
      <c r="AA1740" s="65"/>
      <c r="AB1740" s="65"/>
      <c r="AC1740" s="65"/>
      <c r="AD1740" s="65"/>
      <c r="AE1740" s="65"/>
      <c r="AG1740" s="93"/>
      <c r="AN1740" s="65"/>
      <c r="AO1740" s="65"/>
      <c r="AP1740" s="65"/>
      <c r="AQ1740" s="65"/>
      <c r="AR1740" s="65"/>
      <c r="AS1740" s="65"/>
      <c r="AT1740" s="65"/>
      <c r="AU1740" s="65"/>
      <c r="AV1740" s="65"/>
    </row>
    <row r="1741" spans="3:64">
      <c r="C1741" s="8"/>
      <c r="D1741" s="8"/>
      <c r="AA1741" s="65"/>
      <c r="AB1741" s="65"/>
      <c r="AC1741" s="65"/>
      <c r="AD1741" s="65"/>
      <c r="AE1741" s="65"/>
      <c r="AG1741" s="93"/>
      <c r="AN1741" s="65"/>
      <c r="AO1741" s="65"/>
      <c r="AP1741" s="65"/>
      <c r="AQ1741" s="65"/>
      <c r="AR1741" s="65"/>
      <c r="AS1741" s="65"/>
      <c r="AT1741" s="65"/>
      <c r="AU1741" s="65"/>
    </row>
    <row r="1742" spans="3:64">
      <c r="C1742" s="8"/>
      <c r="D1742" s="8"/>
      <c r="AA1742" s="65"/>
      <c r="AB1742" s="65"/>
      <c r="AC1742" s="65"/>
      <c r="AD1742" s="65"/>
      <c r="AE1742" s="65"/>
      <c r="AG1742" s="93"/>
      <c r="AN1742" s="65"/>
      <c r="AO1742" s="65"/>
      <c r="AP1742" s="65"/>
      <c r="AQ1742" s="65"/>
      <c r="AR1742" s="65"/>
      <c r="AS1742" s="65"/>
      <c r="AT1742" s="65"/>
      <c r="AU1742" s="65"/>
    </row>
    <row r="1743" spans="3:64">
      <c r="C1743" s="8"/>
      <c r="D1743" s="8"/>
      <c r="AA1743" s="65"/>
      <c r="AB1743" s="65"/>
      <c r="AC1743" s="65"/>
      <c r="AD1743" s="65"/>
      <c r="AE1743" s="65"/>
      <c r="AG1743" s="93"/>
      <c r="AN1743" s="65"/>
      <c r="AO1743" s="65"/>
      <c r="AP1743" s="65"/>
      <c r="AQ1743" s="65"/>
      <c r="AR1743" s="65"/>
      <c r="AS1743" s="65"/>
      <c r="AT1743" s="65"/>
      <c r="AU1743" s="65"/>
    </row>
    <row r="1744" spans="3:64">
      <c r="C1744" s="8"/>
      <c r="D1744" s="8"/>
      <c r="AA1744" s="65"/>
      <c r="AB1744" s="65"/>
      <c r="AC1744" s="65"/>
      <c r="AD1744" s="65"/>
      <c r="AE1744" s="65"/>
      <c r="AG1744" s="93"/>
      <c r="AN1744" s="65"/>
      <c r="AO1744" s="65"/>
      <c r="AP1744" s="65"/>
      <c r="AQ1744" s="65"/>
      <c r="AR1744" s="65"/>
      <c r="AS1744" s="65"/>
      <c r="AT1744" s="65"/>
      <c r="AU1744" s="65"/>
    </row>
    <row r="1745" spans="3:64">
      <c r="C1745" s="8"/>
      <c r="D1745" s="8"/>
      <c r="AA1745" s="65"/>
      <c r="AB1745" s="65"/>
      <c r="AC1745" s="65"/>
      <c r="AD1745" s="65"/>
      <c r="AE1745" s="65"/>
      <c r="AG1745" s="93"/>
      <c r="AN1745" s="65"/>
      <c r="AO1745" s="65"/>
      <c r="AP1745" s="65"/>
      <c r="AQ1745" s="65"/>
      <c r="AR1745" s="65"/>
      <c r="AS1745" s="65"/>
      <c r="AT1745" s="65"/>
      <c r="AU1745" s="65"/>
    </row>
    <row r="1746" spans="3:64">
      <c r="C1746" s="8"/>
      <c r="D1746" s="8"/>
      <c r="AA1746" s="65"/>
      <c r="AB1746" s="65"/>
      <c r="AC1746" s="65"/>
      <c r="AD1746" s="65"/>
      <c r="AE1746" s="65"/>
      <c r="AG1746" s="93"/>
      <c r="AN1746" s="65"/>
      <c r="AO1746" s="65"/>
      <c r="AP1746" s="65"/>
      <c r="AQ1746" s="65"/>
      <c r="AR1746" s="65"/>
      <c r="AS1746" s="65"/>
      <c r="AT1746" s="65"/>
      <c r="AU1746" s="65"/>
      <c r="AV1746" s="65"/>
    </row>
    <row r="1747" spans="3:64">
      <c r="C1747" s="8"/>
      <c r="D1747" s="8"/>
      <c r="AA1747" s="65"/>
      <c r="AB1747" s="65"/>
      <c r="AC1747" s="65"/>
      <c r="AD1747" s="65"/>
      <c r="AE1747" s="65"/>
      <c r="AG1747" s="93"/>
      <c r="AN1747" s="65"/>
      <c r="AO1747" s="65"/>
      <c r="AP1747" s="65"/>
      <c r="AQ1747" s="65"/>
      <c r="AR1747" s="65"/>
      <c r="AS1747" s="65"/>
      <c r="AT1747" s="65"/>
      <c r="AU1747" s="65"/>
    </row>
    <row r="1748" spans="3:64">
      <c r="C1748" s="8"/>
      <c r="D1748" s="8"/>
      <c r="AA1748" s="65"/>
      <c r="AB1748" s="65"/>
      <c r="AC1748" s="65"/>
      <c r="AD1748" s="65"/>
      <c r="AE1748" s="65"/>
      <c r="AG1748" s="93"/>
      <c r="AN1748" s="65"/>
      <c r="AO1748" s="65"/>
      <c r="AP1748" s="65"/>
      <c r="AQ1748" s="65"/>
      <c r="AR1748" s="65"/>
      <c r="AS1748" s="65"/>
      <c r="AT1748" s="65"/>
      <c r="AU1748" s="65"/>
    </row>
    <row r="1749" spans="3:64">
      <c r="C1749" s="8"/>
      <c r="D1749" s="8"/>
      <c r="AA1749" s="65"/>
      <c r="AB1749" s="65"/>
      <c r="AC1749" s="65"/>
      <c r="AD1749" s="65"/>
      <c r="AE1749" s="65"/>
      <c r="AG1749" s="93"/>
      <c r="AN1749" s="65"/>
      <c r="AO1749" s="65"/>
      <c r="AP1749" s="65"/>
      <c r="AQ1749" s="65"/>
      <c r="AR1749" s="65"/>
      <c r="AS1749" s="65"/>
      <c r="AT1749" s="65"/>
      <c r="AU1749" s="65"/>
      <c r="AV1749" s="65"/>
      <c r="AW1749" s="65"/>
      <c r="AX1749" s="65"/>
      <c r="AY1749" s="65"/>
      <c r="AZ1749" s="65"/>
      <c r="BA1749" s="65"/>
      <c r="BB1749" s="65"/>
      <c r="BC1749" s="65"/>
      <c r="BD1749" s="65"/>
      <c r="BE1749" s="65"/>
      <c r="BF1749" s="65"/>
      <c r="BG1749" s="65"/>
      <c r="BH1749" s="65"/>
      <c r="BI1749" s="65"/>
      <c r="BJ1749" s="65"/>
      <c r="BK1749" s="65"/>
      <c r="BL1749" s="65"/>
    </row>
    <row r="1750" spans="3:64">
      <c r="C1750" s="8"/>
      <c r="D1750" s="8"/>
      <c r="AA1750" s="65"/>
      <c r="AB1750" s="65"/>
      <c r="AC1750" s="65"/>
      <c r="AD1750" s="65"/>
      <c r="AE1750" s="65"/>
      <c r="AG1750" s="93"/>
      <c r="AN1750" s="65"/>
      <c r="AO1750" s="65"/>
      <c r="AP1750" s="65"/>
      <c r="AQ1750" s="65"/>
      <c r="AR1750" s="65"/>
      <c r="AS1750" s="65"/>
      <c r="AT1750" s="65"/>
      <c r="AU1750" s="65"/>
    </row>
    <row r="1751" spans="3:64">
      <c r="C1751" s="8"/>
      <c r="D1751" s="8"/>
      <c r="AA1751" s="65"/>
      <c r="AB1751" s="65"/>
      <c r="AC1751" s="65"/>
      <c r="AD1751" s="65"/>
      <c r="AE1751" s="65"/>
      <c r="AG1751" s="93"/>
      <c r="AN1751" s="65"/>
      <c r="AO1751" s="65"/>
      <c r="AP1751" s="65"/>
      <c r="AQ1751" s="65"/>
      <c r="AR1751" s="65"/>
      <c r="AS1751" s="65"/>
      <c r="AT1751" s="65"/>
      <c r="AU1751" s="65"/>
    </row>
    <row r="1752" spans="3:64">
      <c r="C1752" s="8"/>
      <c r="D1752" s="8"/>
      <c r="AA1752" s="65"/>
      <c r="AB1752" s="65"/>
      <c r="AC1752" s="65"/>
      <c r="AD1752" s="65"/>
      <c r="AE1752" s="65"/>
      <c r="AG1752" s="93"/>
      <c r="AN1752" s="65"/>
      <c r="AO1752" s="65"/>
      <c r="AP1752" s="65"/>
      <c r="AQ1752" s="65"/>
      <c r="AR1752" s="65"/>
      <c r="AS1752" s="65"/>
      <c r="AT1752" s="65"/>
      <c r="AU1752" s="65"/>
    </row>
    <row r="1753" spans="3:64">
      <c r="C1753" s="8"/>
      <c r="D1753" s="8"/>
      <c r="AA1753" s="65"/>
      <c r="AB1753" s="65"/>
      <c r="AC1753" s="65"/>
      <c r="AD1753" s="65"/>
      <c r="AE1753" s="65"/>
      <c r="AG1753" s="93"/>
      <c r="AN1753" s="65"/>
      <c r="AO1753" s="65"/>
      <c r="AP1753" s="65"/>
      <c r="AQ1753" s="65"/>
      <c r="AR1753" s="65"/>
      <c r="AS1753" s="65"/>
      <c r="AT1753" s="65"/>
      <c r="AU1753" s="65"/>
    </row>
    <row r="1754" spans="3:64">
      <c r="C1754" s="8"/>
      <c r="D1754" s="8"/>
      <c r="AA1754" s="65"/>
      <c r="AB1754" s="65"/>
      <c r="AC1754" s="65"/>
      <c r="AD1754" s="65"/>
      <c r="AE1754" s="65"/>
      <c r="AG1754" s="93"/>
      <c r="AN1754" s="65"/>
      <c r="AO1754" s="65"/>
      <c r="AP1754" s="65"/>
      <c r="AQ1754" s="65"/>
      <c r="AR1754" s="65"/>
      <c r="AS1754" s="65"/>
      <c r="AT1754" s="65"/>
      <c r="AU1754" s="65"/>
    </row>
    <row r="1755" spans="3:64">
      <c r="C1755" s="8"/>
      <c r="D1755" s="8"/>
      <c r="AA1755" s="65"/>
      <c r="AB1755" s="65"/>
      <c r="AC1755" s="65"/>
      <c r="AD1755" s="65"/>
      <c r="AE1755" s="65"/>
      <c r="AG1755" s="93"/>
      <c r="AN1755" s="65"/>
      <c r="AO1755" s="65"/>
      <c r="AP1755" s="65"/>
      <c r="AQ1755" s="65"/>
      <c r="AR1755" s="65"/>
      <c r="AS1755" s="65"/>
      <c r="AT1755" s="65"/>
      <c r="AU1755" s="65"/>
      <c r="AV1755" s="65"/>
      <c r="AW1755" s="65"/>
      <c r="AX1755" s="65"/>
      <c r="AY1755" s="65"/>
      <c r="AZ1755" s="65"/>
      <c r="BA1755" s="65"/>
      <c r="BB1755" s="65"/>
      <c r="BC1755" s="65"/>
      <c r="BD1755" s="65"/>
      <c r="BE1755" s="65"/>
      <c r="BF1755" s="65"/>
      <c r="BG1755" s="65"/>
      <c r="BH1755" s="65"/>
      <c r="BI1755" s="65"/>
      <c r="BJ1755" s="65"/>
      <c r="BK1755" s="65"/>
      <c r="BL1755" s="65"/>
    </row>
    <row r="1756" spans="3:64">
      <c r="C1756" s="8"/>
      <c r="D1756" s="8"/>
      <c r="AA1756" s="65"/>
      <c r="AB1756" s="65"/>
      <c r="AC1756" s="65"/>
      <c r="AD1756" s="65"/>
      <c r="AE1756" s="65"/>
      <c r="AG1756" s="93"/>
      <c r="AN1756" s="65"/>
      <c r="AO1756" s="65"/>
      <c r="AP1756" s="65"/>
      <c r="AQ1756" s="65"/>
      <c r="AR1756" s="65"/>
      <c r="AS1756" s="65"/>
      <c r="AT1756" s="65"/>
      <c r="AU1756" s="65"/>
      <c r="AV1756" s="65"/>
      <c r="AW1756" s="65"/>
      <c r="AX1756" s="65"/>
      <c r="AY1756" s="65"/>
      <c r="AZ1756" s="65"/>
      <c r="BA1756" s="65"/>
      <c r="BB1756" s="65"/>
      <c r="BC1756" s="65"/>
      <c r="BD1756" s="65"/>
      <c r="BE1756" s="65"/>
      <c r="BF1756" s="65"/>
      <c r="BG1756" s="65"/>
      <c r="BH1756" s="65"/>
      <c r="BI1756" s="65"/>
      <c r="BJ1756" s="65"/>
      <c r="BK1756" s="65"/>
      <c r="BL1756" s="65"/>
    </row>
    <row r="1757" spans="3:64">
      <c r="C1757" s="8"/>
      <c r="D1757" s="8"/>
      <c r="AA1757" s="65"/>
      <c r="AB1757" s="65"/>
      <c r="AC1757" s="65"/>
      <c r="AD1757" s="65"/>
      <c r="AE1757" s="65"/>
      <c r="AG1757" s="93"/>
      <c r="AN1757" s="65"/>
      <c r="AO1757" s="65"/>
      <c r="AP1757" s="65"/>
      <c r="AQ1757" s="65"/>
      <c r="AR1757" s="65"/>
      <c r="AS1757" s="65"/>
      <c r="AT1757" s="65"/>
      <c r="AU1757" s="65"/>
      <c r="AV1757" s="65"/>
    </row>
    <row r="1758" spans="3:64">
      <c r="C1758" s="8"/>
      <c r="D1758" s="8"/>
      <c r="AA1758" s="65"/>
      <c r="AB1758" s="65"/>
      <c r="AC1758" s="65"/>
      <c r="AD1758" s="65"/>
      <c r="AE1758" s="65"/>
      <c r="AG1758" s="93"/>
      <c r="AN1758" s="65"/>
      <c r="AO1758" s="65"/>
      <c r="AP1758" s="65"/>
      <c r="AQ1758" s="65"/>
      <c r="AR1758" s="65"/>
      <c r="AS1758" s="65"/>
      <c r="AT1758" s="65"/>
      <c r="AU1758" s="65"/>
      <c r="AV1758" s="65"/>
    </row>
    <row r="1759" spans="3:64">
      <c r="C1759" s="8"/>
      <c r="D1759" s="8"/>
      <c r="AA1759" s="65"/>
      <c r="AB1759" s="65"/>
      <c r="AC1759" s="65"/>
      <c r="AD1759" s="65"/>
      <c r="AE1759" s="65"/>
      <c r="AG1759" s="93"/>
      <c r="AN1759" s="65"/>
      <c r="AO1759" s="65"/>
      <c r="AP1759" s="65"/>
      <c r="AQ1759" s="65"/>
      <c r="AR1759" s="65"/>
      <c r="AS1759" s="65"/>
      <c r="AT1759" s="65"/>
      <c r="AU1759" s="65"/>
    </row>
    <row r="1760" spans="3:64">
      <c r="C1760" s="8"/>
      <c r="D1760" s="8"/>
      <c r="AA1760" s="65"/>
      <c r="AB1760" s="65"/>
      <c r="AC1760" s="65"/>
      <c r="AD1760" s="65"/>
      <c r="AE1760" s="65"/>
      <c r="AG1760" s="93"/>
      <c r="AN1760" s="65"/>
      <c r="AO1760" s="65"/>
      <c r="AP1760" s="65"/>
      <c r="AQ1760" s="65"/>
      <c r="AR1760" s="65"/>
      <c r="AS1760" s="65"/>
      <c r="AT1760" s="65"/>
      <c r="AU1760" s="65"/>
    </row>
    <row r="1761" spans="3:64">
      <c r="C1761" s="8"/>
      <c r="D1761" s="8"/>
      <c r="AA1761" s="65"/>
      <c r="AB1761" s="65"/>
      <c r="AC1761" s="65"/>
      <c r="AD1761" s="65"/>
      <c r="AE1761" s="65"/>
      <c r="AG1761" s="93"/>
      <c r="AN1761" s="65"/>
      <c r="AO1761" s="65"/>
      <c r="AP1761" s="65"/>
      <c r="AQ1761" s="65"/>
      <c r="AR1761" s="65"/>
      <c r="AS1761" s="65"/>
      <c r="AT1761" s="65"/>
      <c r="AU1761" s="65"/>
      <c r="AV1761" s="65"/>
      <c r="AW1761" s="65"/>
      <c r="AX1761" s="65"/>
      <c r="AY1761" s="65"/>
      <c r="AZ1761" s="65"/>
      <c r="BA1761" s="65"/>
      <c r="BB1761" s="65"/>
      <c r="BC1761" s="65"/>
      <c r="BD1761" s="65"/>
      <c r="BE1761" s="65"/>
      <c r="BF1761" s="65"/>
      <c r="BG1761" s="65"/>
      <c r="BH1761" s="65"/>
      <c r="BI1761" s="65"/>
      <c r="BJ1761" s="65"/>
      <c r="BK1761" s="65"/>
      <c r="BL1761" s="65"/>
    </row>
    <row r="1762" spans="3:64">
      <c r="C1762" s="8"/>
      <c r="D1762" s="8"/>
      <c r="AA1762" s="65"/>
      <c r="AB1762" s="65"/>
      <c r="AC1762" s="65"/>
      <c r="AD1762" s="65"/>
      <c r="AE1762" s="65"/>
      <c r="AG1762" s="93"/>
      <c r="AN1762" s="65"/>
      <c r="AO1762" s="65"/>
      <c r="AP1762" s="65"/>
      <c r="AQ1762" s="65"/>
      <c r="AR1762" s="65"/>
      <c r="AS1762" s="65"/>
      <c r="AT1762" s="65"/>
      <c r="AU1762" s="65"/>
      <c r="AV1762" s="65"/>
      <c r="AX1762" s="65"/>
      <c r="AY1762" s="65"/>
      <c r="AZ1762" s="65"/>
      <c r="BA1762" s="65"/>
      <c r="BB1762" s="65"/>
      <c r="BC1762" s="65"/>
      <c r="BD1762" s="65"/>
      <c r="BE1762" s="65"/>
      <c r="BF1762" s="65"/>
      <c r="BG1762" s="65"/>
      <c r="BH1762" s="65"/>
      <c r="BI1762" s="65"/>
      <c r="BJ1762" s="65"/>
      <c r="BK1762" s="65"/>
      <c r="BL1762" s="65"/>
    </row>
    <row r="1763" spans="3:64">
      <c r="C1763" s="8"/>
      <c r="D1763" s="8"/>
      <c r="AA1763" s="65"/>
      <c r="AB1763" s="65"/>
      <c r="AC1763" s="65"/>
      <c r="AD1763" s="65"/>
      <c r="AE1763" s="65"/>
      <c r="AG1763" s="93"/>
      <c r="AN1763" s="65"/>
      <c r="AO1763" s="65"/>
      <c r="AP1763" s="65"/>
      <c r="AQ1763" s="65"/>
      <c r="AR1763" s="65"/>
      <c r="AS1763" s="65"/>
      <c r="AT1763" s="65"/>
      <c r="AU1763" s="65"/>
    </row>
    <row r="1764" spans="3:64">
      <c r="C1764" s="8"/>
      <c r="D1764" s="8"/>
      <c r="AA1764" s="65"/>
      <c r="AB1764" s="65"/>
      <c r="AC1764" s="65"/>
      <c r="AD1764" s="65"/>
      <c r="AE1764" s="65"/>
      <c r="AG1764" s="93"/>
      <c r="AN1764" s="65"/>
      <c r="AO1764" s="65"/>
      <c r="AP1764" s="65"/>
      <c r="AQ1764" s="65"/>
      <c r="AR1764" s="65"/>
      <c r="AS1764" s="65"/>
      <c r="AT1764" s="65"/>
      <c r="AU1764" s="65"/>
      <c r="AV1764" s="65"/>
    </row>
    <row r="1765" spans="3:64">
      <c r="C1765" s="8"/>
      <c r="D1765" s="8"/>
      <c r="AA1765" s="65"/>
      <c r="AB1765" s="65"/>
      <c r="AC1765" s="65"/>
      <c r="AD1765" s="65"/>
      <c r="AE1765" s="65"/>
      <c r="AG1765" s="93"/>
      <c r="AN1765" s="65"/>
      <c r="AO1765" s="65"/>
      <c r="AP1765" s="65"/>
      <c r="AQ1765" s="65"/>
      <c r="AR1765" s="65"/>
      <c r="AS1765" s="65"/>
      <c r="AT1765" s="65"/>
      <c r="AU1765" s="65"/>
    </row>
    <row r="1766" spans="3:64">
      <c r="C1766" s="8"/>
      <c r="D1766" s="8"/>
      <c r="AA1766" s="65"/>
      <c r="AB1766" s="65"/>
      <c r="AC1766" s="65"/>
      <c r="AD1766" s="65"/>
      <c r="AE1766" s="65"/>
      <c r="AG1766" s="93"/>
      <c r="AN1766" s="65"/>
      <c r="AO1766" s="65"/>
      <c r="AP1766" s="65"/>
      <c r="AQ1766" s="65"/>
      <c r="AR1766" s="65"/>
      <c r="AS1766" s="65"/>
      <c r="AT1766" s="65"/>
      <c r="AU1766" s="65"/>
      <c r="AV1766" s="65"/>
    </row>
    <row r="1767" spans="3:64">
      <c r="C1767" s="8"/>
      <c r="D1767" s="8"/>
      <c r="AA1767" s="65"/>
      <c r="AB1767" s="65"/>
      <c r="AC1767" s="65"/>
      <c r="AD1767" s="65"/>
      <c r="AE1767" s="65"/>
      <c r="AG1767" s="93"/>
      <c r="AN1767" s="65"/>
      <c r="AO1767" s="65"/>
      <c r="AP1767" s="65"/>
      <c r="AQ1767" s="65"/>
      <c r="AR1767" s="65"/>
      <c r="AS1767" s="65"/>
      <c r="AT1767" s="65"/>
      <c r="AU1767" s="65"/>
    </row>
    <row r="1768" spans="3:64">
      <c r="C1768" s="8"/>
      <c r="D1768" s="8"/>
      <c r="AA1768" s="65"/>
      <c r="AB1768" s="65"/>
      <c r="AC1768" s="65"/>
      <c r="AD1768" s="65"/>
      <c r="AE1768" s="65"/>
      <c r="AG1768" s="93"/>
      <c r="AN1768" s="65"/>
      <c r="AO1768" s="65"/>
      <c r="AP1768" s="65"/>
      <c r="AQ1768" s="65"/>
      <c r="AR1768" s="65"/>
      <c r="AS1768" s="65"/>
      <c r="AT1768" s="65"/>
      <c r="AU1768" s="65"/>
      <c r="AV1768" s="65"/>
    </row>
    <row r="1769" spans="3:64">
      <c r="C1769" s="8"/>
      <c r="D1769" s="8"/>
      <c r="AA1769" s="65"/>
      <c r="AB1769" s="65"/>
      <c r="AC1769" s="65"/>
      <c r="AD1769" s="65"/>
      <c r="AE1769" s="65"/>
      <c r="AG1769" s="93"/>
      <c r="AN1769" s="65"/>
      <c r="AO1769" s="65"/>
      <c r="AP1769" s="65"/>
      <c r="AQ1769" s="65"/>
      <c r="AR1769" s="65"/>
      <c r="AS1769" s="65"/>
      <c r="AT1769" s="65"/>
      <c r="AU1769" s="65"/>
      <c r="AV1769" s="65"/>
      <c r="AW1769" s="65"/>
      <c r="AX1769" s="65"/>
      <c r="AY1769" s="65"/>
      <c r="AZ1769" s="65"/>
      <c r="BA1769" s="65"/>
      <c r="BB1769" s="65"/>
      <c r="BC1769" s="65"/>
      <c r="BD1769" s="65"/>
      <c r="BE1769" s="65"/>
      <c r="BF1769" s="65"/>
      <c r="BG1769" s="65"/>
      <c r="BH1769" s="65"/>
      <c r="BI1769" s="65"/>
      <c r="BJ1769" s="65"/>
      <c r="BK1769" s="65"/>
      <c r="BL1769" s="65"/>
    </row>
    <row r="1770" spans="3:64">
      <c r="C1770" s="8"/>
      <c r="D1770" s="8"/>
      <c r="AA1770" s="65"/>
      <c r="AB1770" s="65"/>
      <c r="AC1770" s="65"/>
      <c r="AD1770" s="65"/>
      <c r="AE1770" s="65"/>
      <c r="AG1770" s="93"/>
      <c r="AN1770" s="65"/>
      <c r="AO1770" s="65"/>
      <c r="AP1770" s="65"/>
      <c r="AQ1770" s="65"/>
      <c r="AR1770" s="65"/>
      <c r="AS1770" s="65"/>
      <c r="AT1770" s="65"/>
      <c r="AU1770" s="65"/>
    </row>
    <row r="1771" spans="3:64">
      <c r="C1771" s="8"/>
      <c r="D1771" s="8"/>
      <c r="AA1771" s="65"/>
      <c r="AB1771" s="65"/>
      <c r="AC1771" s="65"/>
      <c r="AD1771" s="65"/>
      <c r="AE1771" s="65"/>
      <c r="AG1771" s="93"/>
      <c r="AN1771" s="65"/>
      <c r="AO1771" s="65"/>
      <c r="AP1771" s="65"/>
      <c r="AQ1771" s="65"/>
      <c r="AR1771" s="65"/>
      <c r="AS1771" s="65"/>
      <c r="AT1771" s="65"/>
      <c r="AU1771" s="65"/>
    </row>
    <row r="1772" spans="3:64">
      <c r="C1772" s="8"/>
      <c r="D1772" s="8"/>
      <c r="AA1772" s="65"/>
      <c r="AB1772" s="65"/>
      <c r="AC1772" s="65"/>
      <c r="AD1772" s="65"/>
      <c r="AE1772" s="65"/>
      <c r="AG1772" s="93"/>
      <c r="AN1772" s="65"/>
      <c r="AO1772" s="65"/>
      <c r="AP1772" s="65"/>
      <c r="AQ1772" s="65"/>
      <c r="AR1772" s="65"/>
      <c r="AS1772" s="65"/>
      <c r="AT1772" s="65"/>
      <c r="AU1772" s="65"/>
    </row>
    <row r="1773" spans="3:64">
      <c r="C1773" s="8"/>
      <c r="D1773" s="8"/>
      <c r="AA1773" s="65"/>
      <c r="AB1773" s="65"/>
      <c r="AC1773" s="65"/>
      <c r="AD1773" s="65"/>
      <c r="AE1773" s="65"/>
      <c r="AG1773" s="93"/>
      <c r="AN1773" s="65"/>
      <c r="AO1773" s="65"/>
      <c r="AP1773" s="65"/>
      <c r="AQ1773" s="65"/>
      <c r="AR1773" s="65"/>
      <c r="AS1773" s="65"/>
      <c r="AT1773" s="65"/>
      <c r="AU1773" s="65"/>
    </row>
    <row r="1774" spans="3:64">
      <c r="C1774" s="8"/>
      <c r="D1774" s="8"/>
      <c r="AA1774" s="65"/>
      <c r="AB1774" s="65"/>
      <c r="AC1774" s="65"/>
      <c r="AD1774" s="65"/>
      <c r="AE1774" s="65"/>
      <c r="AG1774" s="93"/>
      <c r="AN1774" s="65"/>
      <c r="AO1774" s="65"/>
      <c r="AP1774" s="65"/>
      <c r="AQ1774" s="65"/>
      <c r="AR1774" s="65"/>
      <c r="AS1774" s="65"/>
      <c r="AT1774" s="65"/>
      <c r="AU1774" s="65"/>
    </row>
    <row r="1775" spans="3:64">
      <c r="C1775" s="8"/>
      <c r="D1775" s="8"/>
      <c r="AA1775" s="65"/>
      <c r="AB1775" s="65"/>
      <c r="AC1775" s="65"/>
      <c r="AD1775" s="65"/>
      <c r="AE1775" s="65"/>
      <c r="AG1775" s="93"/>
      <c r="AN1775" s="65"/>
      <c r="AO1775" s="65"/>
      <c r="AP1775" s="65"/>
      <c r="AQ1775" s="65"/>
      <c r="AR1775" s="65"/>
      <c r="AS1775" s="65"/>
      <c r="AT1775" s="65"/>
      <c r="AU1775" s="65"/>
    </row>
    <row r="1776" spans="3:64">
      <c r="C1776" s="8"/>
      <c r="D1776" s="8"/>
      <c r="AA1776" s="65"/>
      <c r="AB1776" s="65"/>
      <c r="AC1776" s="65"/>
      <c r="AD1776" s="65"/>
      <c r="AE1776" s="65"/>
      <c r="AG1776" s="93"/>
      <c r="AN1776" s="65"/>
      <c r="AO1776" s="65"/>
      <c r="AP1776" s="65"/>
      <c r="AQ1776" s="65"/>
      <c r="AR1776" s="65"/>
      <c r="AS1776" s="65"/>
      <c r="AT1776" s="65"/>
      <c r="AU1776" s="65"/>
    </row>
    <row r="1777" spans="3:48">
      <c r="C1777" s="8"/>
      <c r="D1777" s="8"/>
      <c r="AA1777" s="65"/>
      <c r="AB1777" s="65"/>
      <c r="AC1777" s="65"/>
      <c r="AD1777" s="65"/>
      <c r="AE1777" s="65"/>
      <c r="AG1777" s="93"/>
      <c r="AN1777" s="65"/>
      <c r="AO1777" s="65"/>
      <c r="AP1777" s="65"/>
      <c r="AQ1777" s="65"/>
      <c r="AR1777" s="65"/>
      <c r="AS1777" s="65"/>
      <c r="AT1777" s="65"/>
      <c r="AU1777" s="65"/>
    </row>
    <row r="1778" spans="3:48">
      <c r="C1778" s="8"/>
      <c r="D1778" s="8"/>
      <c r="AA1778" s="65"/>
      <c r="AB1778" s="65"/>
      <c r="AC1778" s="65"/>
      <c r="AD1778" s="65"/>
      <c r="AE1778" s="65"/>
      <c r="AG1778" s="93"/>
      <c r="AN1778" s="65"/>
      <c r="AO1778" s="65"/>
      <c r="AP1778" s="65"/>
      <c r="AQ1778" s="65"/>
      <c r="AR1778" s="65"/>
      <c r="AS1778" s="65"/>
      <c r="AT1778" s="65"/>
      <c r="AU1778" s="65"/>
    </row>
    <row r="1779" spans="3:48">
      <c r="C1779" s="8"/>
      <c r="D1779" s="8"/>
      <c r="AA1779" s="65"/>
      <c r="AB1779" s="65"/>
      <c r="AC1779" s="65"/>
      <c r="AD1779" s="65"/>
      <c r="AE1779" s="65"/>
      <c r="AG1779" s="93"/>
      <c r="AN1779" s="65"/>
      <c r="AO1779" s="65"/>
      <c r="AP1779" s="65"/>
      <c r="AQ1779" s="65"/>
      <c r="AR1779" s="65"/>
      <c r="AS1779" s="65"/>
      <c r="AT1779" s="65"/>
      <c r="AU1779" s="65"/>
    </row>
    <row r="1780" spans="3:48">
      <c r="C1780" s="8"/>
      <c r="D1780" s="8"/>
      <c r="AA1780" s="65"/>
      <c r="AB1780" s="65"/>
      <c r="AC1780" s="65"/>
      <c r="AD1780" s="65"/>
      <c r="AE1780" s="65"/>
      <c r="AG1780" s="93"/>
      <c r="AN1780" s="65"/>
      <c r="AO1780" s="65"/>
      <c r="AP1780" s="65"/>
      <c r="AQ1780" s="65"/>
      <c r="AR1780" s="65"/>
      <c r="AS1780" s="65"/>
      <c r="AT1780" s="65"/>
      <c r="AU1780" s="65"/>
      <c r="AV1780" s="65"/>
    </row>
    <row r="1781" spans="3:48">
      <c r="C1781" s="8"/>
      <c r="D1781" s="8"/>
      <c r="AA1781" s="65"/>
      <c r="AB1781" s="65"/>
      <c r="AC1781" s="65"/>
      <c r="AD1781" s="65"/>
      <c r="AE1781" s="65"/>
      <c r="AG1781" s="93"/>
      <c r="AN1781" s="65"/>
      <c r="AO1781" s="65"/>
      <c r="AP1781" s="65"/>
      <c r="AQ1781" s="65"/>
      <c r="AR1781" s="65"/>
      <c r="AS1781" s="65"/>
      <c r="AT1781" s="65"/>
      <c r="AU1781" s="65"/>
    </row>
    <row r="1782" spans="3:48">
      <c r="C1782" s="8"/>
      <c r="D1782" s="8"/>
      <c r="AA1782" s="65"/>
      <c r="AB1782" s="65"/>
      <c r="AC1782" s="65"/>
      <c r="AD1782" s="65"/>
      <c r="AE1782" s="65"/>
      <c r="AG1782" s="93"/>
      <c r="AN1782" s="65"/>
      <c r="AO1782" s="65"/>
      <c r="AP1782" s="65"/>
      <c r="AQ1782" s="65"/>
      <c r="AR1782" s="65"/>
      <c r="AS1782" s="65"/>
      <c r="AT1782" s="65"/>
      <c r="AU1782" s="65"/>
    </row>
    <row r="1783" spans="3:48">
      <c r="C1783" s="8"/>
      <c r="D1783" s="8"/>
      <c r="AA1783" s="65"/>
      <c r="AB1783" s="65"/>
      <c r="AC1783" s="65"/>
      <c r="AD1783" s="65"/>
      <c r="AE1783" s="65"/>
      <c r="AG1783" s="93"/>
      <c r="AN1783" s="65"/>
      <c r="AO1783" s="65"/>
      <c r="AP1783" s="65"/>
      <c r="AQ1783" s="65"/>
      <c r="AR1783" s="65"/>
      <c r="AS1783" s="65"/>
      <c r="AT1783" s="65"/>
      <c r="AU1783" s="65"/>
    </row>
    <row r="1784" spans="3:48">
      <c r="C1784" s="8"/>
      <c r="D1784" s="8"/>
      <c r="AA1784" s="65"/>
      <c r="AB1784" s="65"/>
      <c r="AC1784" s="65"/>
      <c r="AD1784" s="65"/>
      <c r="AE1784" s="65"/>
      <c r="AG1784" s="93"/>
      <c r="AN1784" s="65"/>
      <c r="AO1784" s="65"/>
      <c r="AP1784" s="65"/>
      <c r="AQ1784" s="65"/>
      <c r="AR1784" s="65"/>
      <c r="AS1784" s="65"/>
      <c r="AT1784" s="65"/>
      <c r="AU1784" s="65"/>
    </row>
    <row r="1785" spans="3:48">
      <c r="C1785" s="8"/>
      <c r="D1785" s="8"/>
      <c r="AA1785" s="65"/>
      <c r="AB1785" s="65"/>
      <c r="AC1785" s="65"/>
      <c r="AD1785" s="65"/>
      <c r="AE1785" s="65"/>
      <c r="AG1785" s="93"/>
      <c r="AN1785" s="65"/>
      <c r="AO1785" s="65"/>
      <c r="AP1785" s="65"/>
      <c r="AQ1785" s="65"/>
      <c r="AR1785" s="65"/>
      <c r="AS1785" s="65"/>
      <c r="AT1785" s="65"/>
      <c r="AU1785" s="65"/>
      <c r="AV1785" s="65"/>
    </row>
    <row r="1786" spans="3:48">
      <c r="C1786" s="8"/>
      <c r="D1786" s="8"/>
      <c r="AA1786" s="65"/>
      <c r="AB1786" s="65"/>
      <c r="AC1786" s="65"/>
      <c r="AD1786" s="65"/>
      <c r="AE1786" s="65"/>
      <c r="AG1786" s="93"/>
      <c r="AN1786" s="65"/>
      <c r="AO1786" s="65"/>
      <c r="AP1786" s="65"/>
      <c r="AQ1786" s="65"/>
      <c r="AR1786" s="65"/>
      <c r="AS1786" s="65"/>
      <c r="AT1786" s="65"/>
      <c r="AU1786" s="65"/>
    </row>
    <row r="1787" spans="3:48">
      <c r="C1787" s="8"/>
      <c r="D1787" s="8"/>
      <c r="AA1787" s="65"/>
      <c r="AB1787" s="65"/>
      <c r="AC1787" s="65"/>
      <c r="AD1787" s="65"/>
      <c r="AE1787" s="65"/>
      <c r="AG1787" s="93"/>
      <c r="AN1787" s="65"/>
      <c r="AO1787" s="65"/>
      <c r="AP1787" s="65"/>
      <c r="AQ1787" s="65"/>
      <c r="AR1787" s="65"/>
      <c r="AS1787" s="65"/>
      <c r="AT1787" s="65"/>
      <c r="AU1787" s="65"/>
    </row>
    <row r="1788" spans="3:48">
      <c r="C1788" s="8"/>
      <c r="D1788" s="8"/>
      <c r="AA1788" s="65"/>
      <c r="AB1788" s="65"/>
      <c r="AC1788" s="65"/>
      <c r="AD1788" s="65"/>
      <c r="AE1788" s="65"/>
      <c r="AG1788" s="93"/>
      <c r="AN1788" s="65"/>
      <c r="AO1788" s="65"/>
      <c r="AP1788" s="65"/>
      <c r="AQ1788" s="65"/>
      <c r="AR1788" s="65"/>
      <c r="AS1788" s="65"/>
      <c r="AT1788" s="65"/>
      <c r="AU1788" s="65"/>
    </row>
    <row r="1789" spans="3:48">
      <c r="C1789" s="8"/>
      <c r="D1789" s="8"/>
      <c r="AA1789" s="65"/>
      <c r="AB1789" s="65"/>
      <c r="AC1789" s="65"/>
      <c r="AD1789" s="65"/>
      <c r="AE1789" s="65"/>
      <c r="AG1789" s="93"/>
      <c r="AN1789" s="65"/>
      <c r="AO1789" s="65"/>
      <c r="AP1789" s="65"/>
      <c r="AQ1789" s="65"/>
      <c r="AR1789" s="65"/>
      <c r="AS1789" s="65"/>
      <c r="AT1789" s="65"/>
      <c r="AU1789" s="65"/>
    </row>
    <row r="1790" spans="3:48">
      <c r="C1790" s="8"/>
      <c r="D1790" s="8"/>
      <c r="AA1790" s="65"/>
      <c r="AB1790" s="65"/>
      <c r="AC1790" s="65"/>
      <c r="AD1790" s="65"/>
      <c r="AE1790" s="65"/>
      <c r="AG1790" s="93"/>
      <c r="AN1790" s="65"/>
      <c r="AO1790" s="65"/>
      <c r="AP1790" s="65"/>
      <c r="AQ1790" s="65"/>
      <c r="AR1790" s="65"/>
      <c r="AS1790" s="65"/>
      <c r="AT1790" s="65"/>
      <c r="AU1790" s="65"/>
    </row>
    <row r="1791" spans="3:48">
      <c r="C1791" s="8"/>
      <c r="D1791" s="8"/>
      <c r="AA1791" s="65"/>
      <c r="AB1791" s="65"/>
      <c r="AC1791" s="65"/>
      <c r="AD1791" s="65"/>
      <c r="AE1791" s="65"/>
      <c r="AG1791" s="93"/>
      <c r="AN1791" s="65"/>
      <c r="AO1791" s="65"/>
      <c r="AP1791" s="65"/>
      <c r="AQ1791" s="65"/>
      <c r="AR1791" s="65"/>
      <c r="AS1791" s="65"/>
      <c r="AT1791" s="65"/>
      <c r="AU1791" s="65"/>
    </row>
    <row r="1792" spans="3:48">
      <c r="C1792" s="8"/>
      <c r="D1792" s="8"/>
      <c r="AA1792" s="65"/>
      <c r="AB1792" s="65"/>
      <c r="AC1792" s="65"/>
      <c r="AD1792" s="65"/>
      <c r="AE1792" s="65"/>
      <c r="AG1792" s="93"/>
      <c r="AN1792" s="65"/>
      <c r="AO1792" s="65"/>
      <c r="AP1792" s="65"/>
      <c r="AQ1792" s="65"/>
      <c r="AR1792" s="65"/>
      <c r="AS1792" s="65"/>
      <c r="AT1792" s="65"/>
      <c r="AU1792" s="65"/>
    </row>
    <row r="1793" spans="3:64">
      <c r="C1793" s="8"/>
      <c r="D1793" s="8"/>
      <c r="AA1793" s="65"/>
      <c r="AB1793" s="65"/>
      <c r="AC1793" s="65"/>
      <c r="AD1793" s="65"/>
      <c r="AE1793" s="65"/>
      <c r="AG1793" s="93"/>
      <c r="AN1793" s="65"/>
      <c r="AO1793" s="65"/>
      <c r="AP1793" s="65"/>
      <c r="AQ1793" s="65"/>
      <c r="AR1793" s="65"/>
      <c r="AS1793" s="65"/>
      <c r="AT1793" s="65"/>
      <c r="AU1793" s="65"/>
    </row>
    <row r="1794" spans="3:64">
      <c r="C1794" s="8"/>
      <c r="D1794" s="8"/>
      <c r="AA1794" s="65"/>
      <c r="AB1794" s="65"/>
      <c r="AC1794" s="65"/>
      <c r="AD1794" s="65"/>
      <c r="AE1794" s="65"/>
      <c r="AG1794" s="93"/>
      <c r="AN1794" s="65"/>
      <c r="AO1794" s="65"/>
      <c r="AP1794" s="65"/>
      <c r="AQ1794" s="65"/>
      <c r="AR1794" s="65"/>
      <c r="AS1794" s="65"/>
      <c r="AT1794" s="65"/>
      <c r="AU1794" s="65"/>
      <c r="AV1794" s="65"/>
    </row>
    <row r="1795" spans="3:64">
      <c r="C1795" s="8"/>
      <c r="D1795" s="8"/>
      <c r="AA1795" s="65"/>
      <c r="AB1795" s="65"/>
      <c r="AC1795" s="65"/>
      <c r="AD1795" s="65"/>
      <c r="AE1795" s="65"/>
      <c r="AG1795" s="93"/>
      <c r="AN1795" s="65"/>
      <c r="AO1795" s="65"/>
      <c r="AP1795" s="65"/>
      <c r="AQ1795" s="65"/>
      <c r="AR1795" s="65"/>
      <c r="AS1795" s="65"/>
      <c r="AT1795" s="65"/>
      <c r="AU1795" s="65"/>
    </row>
    <row r="1796" spans="3:64">
      <c r="C1796" s="8"/>
      <c r="D1796" s="8"/>
      <c r="AA1796" s="65"/>
      <c r="AB1796" s="65"/>
      <c r="AC1796" s="65"/>
      <c r="AD1796" s="65"/>
      <c r="AE1796" s="65"/>
      <c r="AG1796" s="93"/>
      <c r="AN1796" s="65"/>
      <c r="AO1796" s="65"/>
      <c r="AP1796" s="65"/>
      <c r="AQ1796" s="65"/>
      <c r="AR1796" s="65"/>
      <c r="AS1796" s="65"/>
      <c r="AT1796" s="65"/>
      <c r="AU1796" s="65"/>
      <c r="AV1796" s="65"/>
      <c r="AX1796" s="65"/>
    </row>
    <row r="1797" spans="3:64">
      <c r="C1797" s="8"/>
      <c r="D1797" s="8"/>
      <c r="AA1797" s="65"/>
      <c r="AB1797" s="65"/>
      <c r="AC1797" s="65"/>
      <c r="AD1797" s="65"/>
      <c r="AE1797" s="65"/>
      <c r="AG1797" s="93"/>
      <c r="AN1797" s="65"/>
      <c r="AO1797" s="65"/>
      <c r="AP1797" s="65"/>
      <c r="AQ1797" s="65"/>
      <c r="AR1797" s="65"/>
      <c r="AS1797" s="65"/>
      <c r="AT1797" s="65"/>
      <c r="AU1797" s="65"/>
      <c r="AV1797" s="65"/>
      <c r="AW1797" s="65"/>
      <c r="AX1797" s="65"/>
      <c r="AY1797" s="65"/>
      <c r="AZ1797" s="65"/>
      <c r="BA1797" s="65"/>
      <c r="BB1797" s="65"/>
      <c r="BC1797" s="65"/>
      <c r="BD1797" s="65"/>
      <c r="BE1797" s="65"/>
      <c r="BF1797" s="65"/>
      <c r="BG1797" s="65"/>
      <c r="BH1797" s="65"/>
      <c r="BI1797" s="65"/>
      <c r="BJ1797" s="65"/>
      <c r="BK1797" s="65"/>
      <c r="BL1797" s="65"/>
    </row>
    <row r="1798" spans="3:64">
      <c r="C1798" s="8"/>
      <c r="D1798" s="8"/>
      <c r="AA1798" s="65"/>
      <c r="AB1798" s="65"/>
      <c r="AC1798" s="65"/>
      <c r="AD1798" s="65"/>
      <c r="AE1798" s="65"/>
      <c r="AG1798" s="93"/>
      <c r="AN1798" s="65"/>
      <c r="AO1798" s="65"/>
      <c r="AP1798" s="65"/>
      <c r="AQ1798" s="65"/>
      <c r="AR1798" s="65"/>
      <c r="AS1798" s="65"/>
      <c r="AT1798" s="65"/>
      <c r="AU1798" s="65"/>
    </row>
    <row r="1799" spans="3:64">
      <c r="C1799" s="8"/>
      <c r="D1799" s="8"/>
      <c r="AA1799" s="65"/>
      <c r="AB1799" s="65"/>
      <c r="AC1799" s="65"/>
      <c r="AD1799" s="65"/>
      <c r="AE1799" s="65"/>
      <c r="AG1799" s="93"/>
      <c r="AN1799" s="65"/>
      <c r="AO1799" s="65"/>
      <c r="AP1799" s="65"/>
      <c r="AQ1799" s="65"/>
      <c r="AR1799" s="65"/>
      <c r="AS1799" s="65"/>
      <c r="AT1799" s="65"/>
      <c r="AU1799" s="65"/>
    </row>
    <row r="1800" spans="3:64">
      <c r="C1800" s="8"/>
      <c r="D1800" s="8"/>
      <c r="AA1800" s="65"/>
      <c r="AB1800" s="65"/>
      <c r="AC1800" s="65"/>
      <c r="AD1800" s="65"/>
      <c r="AE1800" s="65"/>
      <c r="AG1800" s="93"/>
      <c r="AN1800" s="65"/>
      <c r="AO1800" s="65"/>
      <c r="AP1800" s="65"/>
      <c r="AQ1800" s="65"/>
      <c r="AR1800" s="65"/>
      <c r="AS1800" s="65"/>
      <c r="AT1800" s="65"/>
      <c r="AU1800" s="65"/>
    </row>
    <row r="1801" spans="3:64">
      <c r="C1801" s="8"/>
      <c r="D1801" s="8"/>
      <c r="AA1801" s="65"/>
      <c r="AB1801" s="65"/>
      <c r="AC1801" s="65"/>
      <c r="AD1801" s="65"/>
      <c r="AE1801" s="65"/>
      <c r="AG1801" s="93"/>
      <c r="AN1801" s="65"/>
      <c r="AO1801" s="65"/>
      <c r="AP1801" s="65"/>
      <c r="AQ1801" s="65"/>
      <c r="AR1801" s="65"/>
      <c r="AS1801" s="65"/>
      <c r="AT1801" s="65"/>
      <c r="AU1801" s="65"/>
      <c r="AV1801" s="65"/>
      <c r="AX1801" s="65"/>
    </row>
    <row r="1802" spans="3:64">
      <c r="C1802" s="8"/>
      <c r="D1802" s="8"/>
      <c r="AA1802" s="65"/>
      <c r="AB1802" s="65"/>
      <c r="AC1802" s="65"/>
      <c r="AD1802" s="65"/>
      <c r="AE1802" s="65"/>
      <c r="AG1802" s="93"/>
      <c r="AN1802" s="65"/>
      <c r="AO1802" s="65"/>
      <c r="AP1802" s="65"/>
      <c r="AQ1802" s="65"/>
      <c r="AR1802" s="65"/>
      <c r="AS1802" s="65"/>
      <c r="AT1802" s="65"/>
      <c r="AU1802" s="65"/>
      <c r="AV1802" s="65"/>
      <c r="AW1802" s="65"/>
      <c r="AX1802" s="65"/>
      <c r="AY1802" s="65"/>
      <c r="AZ1802" s="65"/>
      <c r="BA1802" s="65"/>
      <c r="BB1802" s="65"/>
      <c r="BC1802" s="65"/>
      <c r="BD1802" s="65"/>
      <c r="BE1802" s="65"/>
      <c r="BF1802" s="65"/>
      <c r="BG1802" s="65"/>
      <c r="BH1802" s="65"/>
      <c r="BI1802" s="65"/>
      <c r="BJ1802" s="65"/>
      <c r="BK1802" s="65"/>
      <c r="BL1802" s="65"/>
    </row>
    <row r="1803" spans="3:64">
      <c r="C1803" s="8"/>
      <c r="D1803" s="8"/>
      <c r="AA1803" s="65"/>
      <c r="AB1803" s="65"/>
      <c r="AC1803" s="65"/>
      <c r="AD1803" s="65"/>
      <c r="AE1803" s="65"/>
      <c r="AG1803" s="93"/>
      <c r="AN1803" s="65"/>
      <c r="AO1803" s="65"/>
      <c r="AP1803" s="65"/>
      <c r="AQ1803" s="65"/>
      <c r="AR1803" s="65"/>
      <c r="AS1803" s="65"/>
      <c r="AT1803" s="65"/>
      <c r="AU1803" s="65"/>
    </row>
    <row r="1804" spans="3:64">
      <c r="C1804" s="8"/>
      <c r="D1804" s="8"/>
      <c r="AA1804" s="65"/>
      <c r="AB1804" s="65"/>
      <c r="AC1804" s="65"/>
      <c r="AD1804" s="65"/>
      <c r="AE1804" s="65"/>
      <c r="AG1804" s="93"/>
      <c r="AN1804" s="65"/>
      <c r="AO1804" s="65"/>
      <c r="AP1804" s="65"/>
      <c r="AQ1804" s="65"/>
      <c r="AR1804" s="65"/>
      <c r="AS1804" s="65"/>
      <c r="AT1804" s="65"/>
      <c r="AU1804" s="65"/>
    </row>
    <row r="1805" spans="3:64">
      <c r="C1805" s="8"/>
      <c r="D1805" s="8"/>
      <c r="AA1805" s="65"/>
      <c r="AB1805" s="65"/>
      <c r="AC1805" s="65"/>
      <c r="AD1805" s="65"/>
      <c r="AE1805" s="65"/>
      <c r="AG1805" s="93"/>
      <c r="AN1805" s="65"/>
      <c r="AO1805" s="65"/>
      <c r="AP1805" s="65"/>
      <c r="AQ1805" s="65"/>
      <c r="AR1805" s="65"/>
      <c r="AS1805" s="65"/>
      <c r="AT1805" s="65"/>
      <c r="AU1805" s="65"/>
    </row>
    <row r="1806" spans="3:64">
      <c r="C1806" s="8"/>
      <c r="D1806" s="8"/>
      <c r="AA1806" s="65"/>
      <c r="AB1806" s="65"/>
      <c r="AC1806" s="65"/>
      <c r="AD1806" s="65"/>
      <c r="AE1806" s="65"/>
      <c r="AG1806" s="93"/>
      <c r="AN1806" s="65"/>
      <c r="AO1806" s="65"/>
      <c r="AP1806" s="65"/>
      <c r="AQ1806" s="65"/>
      <c r="AR1806" s="65"/>
      <c r="AS1806" s="65"/>
      <c r="AT1806" s="65"/>
      <c r="AU1806" s="65"/>
    </row>
    <row r="1807" spans="3:64">
      <c r="C1807" s="8"/>
      <c r="D1807" s="8"/>
      <c r="AA1807" s="65"/>
      <c r="AB1807" s="65"/>
      <c r="AC1807" s="65"/>
      <c r="AD1807" s="65"/>
      <c r="AE1807" s="65"/>
      <c r="AG1807" s="93"/>
      <c r="AN1807" s="65"/>
      <c r="AO1807" s="65"/>
      <c r="AP1807" s="65"/>
      <c r="AQ1807" s="65"/>
      <c r="AR1807" s="65"/>
      <c r="AS1807" s="65"/>
      <c r="AT1807" s="65"/>
      <c r="AU1807" s="65"/>
      <c r="AV1807" s="65"/>
      <c r="AX1807" s="65"/>
    </row>
    <row r="1808" spans="3:64">
      <c r="C1808" s="8"/>
      <c r="D1808" s="8"/>
      <c r="AA1808" s="65"/>
      <c r="AB1808" s="65"/>
      <c r="AC1808" s="65"/>
      <c r="AD1808" s="65"/>
      <c r="AE1808" s="65"/>
      <c r="AG1808" s="93"/>
      <c r="AN1808" s="65"/>
      <c r="AO1808" s="65"/>
      <c r="AP1808" s="65"/>
      <c r="AQ1808" s="65"/>
      <c r="AR1808" s="65"/>
      <c r="AS1808" s="65"/>
      <c r="AT1808" s="65"/>
      <c r="AU1808" s="65"/>
    </row>
    <row r="1809" spans="3:64">
      <c r="C1809" s="8"/>
      <c r="D1809" s="8"/>
      <c r="AA1809" s="65"/>
      <c r="AB1809" s="65"/>
      <c r="AC1809" s="65"/>
      <c r="AD1809" s="65"/>
      <c r="AE1809" s="65"/>
      <c r="AG1809" s="93"/>
      <c r="AN1809" s="65"/>
      <c r="AO1809" s="65"/>
      <c r="AP1809" s="65"/>
      <c r="AQ1809" s="65"/>
      <c r="AR1809" s="65"/>
      <c r="AS1809" s="65"/>
      <c r="AT1809" s="65"/>
      <c r="AU1809" s="65"/>
    </row>
    <row r="1810" spans="3:64">
      <c r="C1810" s="8"/>
      <c r="D1810" s="8"/>
      <c r="AA1810" s="65"/>
      <c r="AB1810" s="65"/>
      <c r="AC1810" s="65"/>
      <c r="AD1810" s="65"/>
      <c r="AE1810" s="65"/>
      <c r="AG1810" s="93"/>
      <c r="AN1810" s="65"/>
      <c r="AO1810" s="65"/>
      <c r="AP1810" s="65"/>
      <c r="AQ1810" s="65"/>
      <c r="AR1810" s="65"/>
      <c r="AS1810" s="65"/>
      <c r="AT1810" s="65"/>
      <c r="AU1810" s="65"/>
    </row>
    <row r="1811" spans="3:64">
      <c r="C1811" s="8"/>
      <c r="D1811" s="8"/>
      <c r="AA1811" s="65"/>
      <c r="AB1811" s="65"/>
      <c r="AC1811" s="65"/>
      <c r="AD1811" s="65"/>
      <c r="AE1811" s="65"/>
      <c r="AG1811" s="93"/>
      <c r="AN1811" s="65"/>
      <c r="AO1811" s="65"/>
      <c r="AP1811" s="65"/>
      <c r="AQ1811" s="65"/>
      <c r="AR1811" s="65"/>
      <c r="AS1811" s="65"/>
      <c r="AT1811" s="65"/>
      <c r="AU1811" s="65"/>
    </row>
    <row r="1812" spans="3:64">
      <c r="C1812" s="8"/>
      <c r="D1812" s="8"/>
      <c r="AA1812" s="65"/>
      <c r="AB1812" s="65"/>
      <c r="AC1812" s="65"/>
      <c r="AD1812" s="65"/>
      <c r="AE1812" s="65"/>
      <c r="AG1812" s="93"/>
      <c r="AN1812" s="65"/>
      <c r="AO1812" s="65"/>
      <c r="AP1812" s="65"/>
      <c r="AQ1812" s="65"/>
      <c r="AR1812" s="65"/>
      <c r="AS1812" s="65"/>
      <c r="AT1812" s="65"/>
      <c r="AU1812" s="65"/>
    </row>
    <row r="1813" spans="3:64">
      <c r="C1813" s="8"/>
      <c r="D1813" s="8"/>
      <c r="AA1813" s="65"/>
      <c r="AB1813" s="65"/>
      <c r="AC1813" s="65"/>
      <c r="AD1813" s="65"/>
      <c r="AE1813" s="65"/>
      <c r="AG1813" s="93"/>
      <c r="AN1813" s="65"/>
      <c r="AO1813" s="65"/>
      <c r="AP1813" s="65"/>
      <c r="AQ1813" s="65"/>
      <c r="AR1813" s="65"/>
      <c r="AS1813" s="65"/>
      <c r="AT1813" s="65"/>
      <c r="AU1813" s="65"/>
    </row>
    <row r="1814" spans="3:64">
      <c r="C1814" s="8"/>
      <c r="D1814" s="8"/>
      <c r="AA1814" s="65"/>
      <c r="AB1814" s="65"/>
      <c r="AC1814" s="65"/>
      <c r="AD1814" s="65"/>
      <c r="AE1814" s="65"/>
      <c r="AG1814" s="93"/>
      <c r="AN1814" s="65"/>
      <c r="AO1814" s="65"/>
      <c r="AP1814" s="65"/>
      <c r="AQ1814" s="65"/>
      <c r="AR1814" s="65"/>
      <c r="AS1814" s="65"/>
      <c r="AT1814" s="65"/>
      <c r="AU1814" s="65"/>
      <c r="AV1814" s="65"/>
      <c r="AX1814" s="65"/>
      <c r="AY1814" s="65"/>
      <c r="AZ1814" s="65"/>
      <c r="BA1814" s="65"/>
      <c r="BB1814" s="65"/>
      <c r="BC1814" s="65"/>
      <c r="BD1814" s="65"/>
      <c r="BE1814" s="65"/>
      <c r="BF1814" s="65"/>
      <c r="BG1814" s="65"/>
      <c r="BH1814" s="65"/>
      <c r="BI1814" s="65"/>
      <c r="BJ1814" s="65"/>
      <c r="BK1814" s="65"/>
      <c r="BL1814" s="65"/>
    </row>
    <row r="1815" spans="3:64">
      <c r="C1815" s="8"/>
      <c r="D1815" s="8"/>
      <c r="AA1815" s="65"/>
      <c r="AB1815" s="65"/>
      <c r="AC1815" s="65"/>
      <c r="AD1815" s="65"/>
      <c r="AE1815" s="65"/>
      <c r="AG1815" s="93"/>
      <c r="AN1815" s="65"/>
      <c r="AO1815" s="65"/>
      <c r="AP1815" s="65"/>
      <c r="AQ1815" s="65"/>
      <c r="AR1815" s="65"/>
      <c r="AS1815" s="65"/>
      <c r="AT1815" s="65"/>
      <c r="AU1815" s="65"/>
      <c r="AV1815" s="65"/>
    </row>
    <row r="1816" spans="3:64">
      <c r="C1816" s="8"/>
      <c r="D1816" s="8"/>
      <c r="AA1816" s="65"/>
      <c r="AB1816" s="65"/>
      <c r="AC1816" s="65"/>
      <c r="AD1816" s="65"/>
      <c r="AE1816" s="65"/>
      <c r="AG1816" s="93"/>
      <c r="AN1816" s="65"/>
      <c r="AO1816" s="65"/>
      <c r="AP1816" s="65"/>
      <c r="AQ1816" s="65"/>
      <c r="AR1816" s="65"/>
      <c r="AS1816" s="65"/>
      <c r="AT1816" s="65"/>
      <c r="AU1816" s="65"/>
    </row>
    <row r="1817" spans="3:64">
      <c r="C1817" s="8"/>
      <c r="D1817" s="8"/>
      <c r="AA1817" s="65"/>
      <c r="AB1817" s="65"/>
      <c r="AC1817" s="65"/>
      <c r="AD1817" s="65"/>
      <c r="AE1817" s="65"/>
      <c r="AG1817" s="93"/>
      <c r="AN1817" s="65"/>
      <c r="AO1817" s="65"/>
      <c r="AP1817" s="65"/>
      <c r="AQ1817" s="65"/>
      <c r="AR1817" s="65"/>
      <c r="AS1817" s="65"/>
      <c r="AT1817" s="65"/>
      <c r="AU1817" s="65"/>
      <c r="AV1817" s="65"/>
    </row>
    <row r="1818" spans="3:64">
      <c r="C1818" s="8"/>
      <c r="D1818" s="8"/>
      <c r="AA1818" s="65"/>
      <c r="AB1818" s="65"/>
      <c r="AC1818" s="65"/>
      <c r="AD1818" s="65"/>
      <c r="AE1818" s="65"/>
      <c r="AG1818" s="93"/>
      <c r="AN1818" s="65"/>
      <c r="AO1818" s="65"/>
      <c r="AP1818" s="65"/>
      <c r="AQ1818" s="65"/>
      <c r="AR1818" s="65"/>
      <c r="AS1818" s="65"/>
      <c r="AT1818" s="65"/>
      <c r="AU1818" s="65"/>
    </row>
    <row r="1819" spans="3:64">
      <c r="C1819" s="8"/>
      <c r="D1819" s="8"/>
      <c r="AA1819" s="65"/>
      <c r="AB1819" s="65"/>
      <c r="AC1819" s="65"/>
      <c r="AD1819" s="65"/>
      <c r="AE1819" s="65"/>
      <c r="AG1819" s="93"/>
      <c r="AN1819" s="65"/>
      <c r="AO1819" s="65"/>
      <c r="AP1819" s="65"/>
      <c r="AQ1819" s="65"/>
      <c r="AR1819" s="65"/>
      <c r="AS1819" s="65"/>
      <c r="AT1819" s="65"/>
      <c r="AU1819" s="65"/>
    </row>
    <row r="1820" spans="3:64">
      <c r="C1820" s="8"/>
      <c r="D1820" s="8"/>
      <c r="AA1820" s="65"/>
      <c r="AB1820" s="65"/>
      <c r="AC1820" s="65"/>
      <c r="AD1820" s="65"/>
      <c r="AE1820" s="65"/>
      <c r="AG1820" s="93"/>
      <c r="AN1820" s="65"/>
      <c r="AO1820" s="65"/>
      <c r="AP1820" s="65"/>
      <c r="AQ1820" s="65"/>
      <c r="AR1820" s="65"/>
      <c r="AS1820" s="65"/>
      <c r="AT1820" s="65"/>
      <c r="AU1820" s="65"/>
    </row>
    <row r="1821" spans="3:64">
      <c r="C1821" s="8"/>
      <c r="D1821" s="8"/>
      <c r="AA1821" s="65"/>
      <c r="AB1821" s="65"/>
      <c r="AC1821" s="65"/>
      <c r="AD1821" s="65"/>
      <c r="AE1821" s="65"/>
      <c r="AG1821" s="93"/>
      <c r="AN1821" s="65"/>
      <c r="AO1821" s="65"/>
      <c r="AP1821" s="65"/>
      <c r="AQ1821" s="65"/>
      <c r="AR1821" s="65"/>
      <c r="AS1821" s="65"/>
      <c r="AT1821" s="65"/>
      <c r="AU1821" s="65"/>
    </row>
    <row r="1822" spans="3:64">
      <c r="C1822" s="8"/>
      <c r="D1822" s="8"/>
      <c r="AA1822" s="65"/>
      <c r="AB1822" s="65"/>
      <c r="AC1822" s="65"/>
      <c r="AD1822" s="65"/>
      <c r="AE1822" s="65"/>
      <c r="AG1822" s="93"/>
      <c r="AN1822" s="65"/>
      <c r="AO1822" s="65"/>
      <c r="AP1822" s="65"/>
      <c r="AQ1822" s="65"/>
      <c r="AR1822" s="65"/>
      <c r="AS1822" s="65"/>
      <c r="AT1822" s="65"/>
      <c r="AU1822" s="65"/>
    </row>
    <row r="1823" spans="3:64">
      <c r="C1823" s="8"/>
      <c r="D1823" s="8"/>
      <c r="AA1823" s="65"/>
      <c r="AB1823" s="65"/>
      <c r="AC1823" s="65"/>
      <c r="AD1823" s="65"/>
      <c r="AE1823" s="65"/>
      <c r="AG1823" s="93"/>
      <c r="AN1823" s="65"/>
      <c r="AO1823" s="65"/>
      <c r="AP1823" s="65"/>
      <c r="AQ1823" s="65"/>
      <c r="AR1823" s="65"/>
      <c r="AS1823" s="65"/>
      <c r="AT1823" s="65"/>
      <c r="AU1823" s="65"/>
    </row>
    <row r="1824" spans="3:64">
      <c r="C1824" s="8"/>
      <c r="D1824" s="8"/>
      <c r="AA1824" s="65"/>
      <c r="AB1824" s="65"/>
      <c r="AC1824" s="65"/>
      <c r="AD1824" s="65"/>
      <c r="AE1824" s="65"/>
      <c r="AG1824" s="93"/>
      <c r="AN1824" s="65"/>
      <c r="AO1824" s="65"/>
      <c r="AP1824" s="65"/>
      <c r="AQ1824" s="65"/>
      <c r="AR1824" s="65"/>
      <c r="AS1824" s="65"/>
      <c r="AT1824" s="65"/>
      <c r="AU1824" s="65"/>
    </row>
    <row r="1825" spans="3:64">
      <c r="C1825" s="8"/>
      <c r="D1825" s="8"/>
      <c r="AA1825" s="65"/>
      <c r="AB1825" s="65"/>
      <c r="AC1825" s="65"/>
      <c r="AD1825" s="65"/>
      <c r="AE1825" s="65"/>
      <c r="AG1825" s="93"/>
      <c r="AN1825" s="65"/>
      <c r="AO1825" s="65"/>
      <c r="AP1825" s="65"/>
      <c r="AQ1825" s="65"/>
      <c r="AR1825" s="65"/>
      <c r="AS1825" s="65"/>
      <c r="AT1825" s="65"/>
      <c r="AU1825" s="65"/>
    </row>
    <row r="1826" spans="3:64">
      <c r="C1826" s="8"/>
      <c r="D1826" s="8"/>
      <c r="AA1826" s="65"/>
      <c r="AB1826" s="65"/>
      <c r="AC1826" s="65"/>
      <c r="AD1826" s="65"/>
      <c r="AE1826" s="65"/>
      <c r="AG1826" s="93"/>
      <c r="AN1826" s="65"/>
      <c r="AO1826" s="65"/>
      <c r="AP1826" s="65"/>
      <c r="AQ1826" s="65"/>
      <c r="AR1826" s="65"/>
      <c r="AS1826" s="65"/>
      <c r="AT1826" s="65"/>
      <c r="AU1826" s="65"/>
    </row>
    <row r="1827" spans="3:64">
      <c r="C1827" s="8"/>
      <c r="D1827" s="8"/>
      <c r="AA1827" s="65"/>
      <c r="AB1827" s="65"/>
      <c r="AC1827" s="65"/>
      <c r="AD1827" s="65"/>
      <c r="AE1827" s="65"/>
      <c r="AG1827" s="93"/>
      <c r="AN1827" s="65"/>
      <c r="AO1827" s="65"/>
      <c r="AP1827" s="65"/>
      <c r="AQ1827" s="65"/>
      <c r="AR1827" s="65"/>
      <c r="AS1827" s="65"/>
      <c r="AT1827" s="65"/>
      <c r="AU1827" s="65"/>
      <c r="AV1827" s="65"/>
      <c r="AW1827" s="65"/>
      <c r="AX1827" s="65"/>
      <c r="AY1827" s="65"/>
      <c r="AZ1827" s="65"/>
      <c r="BA1827" s="65"/>
      <c r="BB1827" s="65"/>
      <c r="BC1827" s="65"/>
      <c r="BD1827" s="65"/>
      <c r="BE1827" s="65"/>
      <c r="BF1827" s="65"/>
      <c r="BG1827" s="65"/>
      <c r="BH1827" s="65"/>
      <c r="BI1827" s="65"/>
      <c r="BJ1827" s="65"/>
      <c r="BK1827" s="65"/>
      <c r="BL1827" s="65"/>
    </row>
    <row r="1828" spans="3:64">
      <c r="C1828" s="8"/>
      <c r="D1828" s="8"/>
      <c r="AA1828" s="65"/>
      <c r="AB1828" s="65"/>
      <c r="AC1828" s="65"/>
      <c r="AD1828" s="65"/>
      <c r="AE1828" s="65"/>
      <c r="AG1828" s="93"/>
      <c r="AN1828" s="65"/>
      <c r="AO1828" s="65"/>
      <c r="AP1828" s="65"/>
      <c r="AQ1828" s="65"/>
      <c r="AR1828" s="65"/>
      <c r="AS1828" s="65"/>
      <c r="AT1828" s="65"/>
      <c r="AU1828" s="65"/>
    </row>
    <row r="1829" spans="3:64">
      <c r="C1829" s="8"/>
      <c r="D1829" s="8"/>
      <c r="AA1829" s="65"/>
      <c r="AB1829" s="65"/>
      <c r="AC1829" s="65"/>
      <c r="AD1829" s="65"/>
      <c r="AE1829" s="65"/>
      <c r="AG1829" s="93"/>
      <c r="AN1829" s="65"/>
      <c r="AO1829" s="65"/>
      <c r="AP1829" s="65"/>
      <c r="AQ1829" s="65"/>
      <c r="AR1829" s="65"/>
      <c r="AS1829" s="65"/>
      <c r="AT1829" s="65"/>
      <c r="AU1829" s="65"/>
    </row>
    <row r="1830" spans="3:64">
      <c r="C1830" s="8"/>
      <c r="D1830" s="8"/>
      <c r="AA1830" s="65"/>
      <c r="AB1830" s="65"/>
      <c r="AC1830" s="65"/>
      <c r="AD1830" s="65"/>
      <c r="AE1830" s="65"/>
      <c r="AG1830" s="93"/>
      <c r="AN1830" s="65"/>
      <c r="AO1830" s="65"/>
      <c r="AP1830" s="65"/>
      <c r="AQ1830" s="65"/>
      <c r="AR1830" s="65"/>
      <c r="AS1830" s="65"/>
      <c r="AT1830" s="65"/>
      <c r="AU1830" s="65"/>
    </row>
    <row r="1831" spans="3:64">
      <c r="C1831" s="8"/>
      <c r="D1831" s="8"/>
      <c r="AA1831" s="65"/>
      <c r="AB1831" s="65"/>
      <c r="AC1831" s="65"/>
      <c r="AD1831" s="65"/>
      <c r="AE1831" s="65"/>
      <c r="AG1831" s="93"/>
      <c r="AN1831" s="65"/>
      <c r="AO1831" s="65"/>
      <c r="AP1831" s="65"/>
      <c r="AQ1831" s="65"/>
      <c r="AR1831" s="65"/>
      <c r="AS1831" s="65"/>
      <c r="AT1831" s="65"/>
      <c r="AU1831" s="65"/>
    </row>
    <row r="1832" spans="3:64">
      <c r="C1832" s="8"/>
      <c r="D1832" s="8"/>
      <c r="AA1832" s="65"/>
      <c r="AB1832" s="65"/>
      <c r="AC1832" s="65"/>
      <c r="AD1832" s="65"/>
      <c r="AE1832" s="65"/>
      <c r="AG1832" s="93"/>
      <c r="AN1832" s="65"/>
      <c r="AO1832" s="65"/>
      <c r="AP1832" s="65"/>
      <c r="AQ1832" s="65"/>
      <c r="AR1832" s="65"/>
      <c r="AS1832" s="65"/>
      <c r="AT1832" s="65"/>
      <c r="AU1832" s="65"/>
    </row>
    <row r="1833" spans="3:64">
      <c r="C1833" s="8"/>
      <c r="D1833" s="8"/>
      <c r="AA1833" s="65"/>
      <c r="AB1833" s="65"/>
      <c r="AC1833" s="65"/>
      <c r="AD1833" s="65"/>
      <c r="AE1833" s="65"/>
      <c r="AG1833" s="93"/>
      <c r="AN1833" s="65"/>
      <c r="AO1833" s="65"/>
      <c r="AP1833" s="65"/>
      <c r="AQ1833" s="65"/>
      <c r="AR1833" s="65"/>
      <c r="AS1833" s="65"/>
      <c r="AT1833" s="65"/>
      <c r="AU1833" s="65"/>
    </row>
    <row r="1834" spans="3:64">
      <c r="C1834" s="8"/>
      <c r="D1834" s="8"/>
      <c r="AA1834" s="65"/>
      <c r="AB1834" s="65"/>
      <c r="AC1834" s="65"/>
      <c r="AD1834" s="65"/>
      <c r="AE1834" s="65"/>
      <c r="AG1834" s="93"/>
      <c r="AN1834" s="65"/>
      <c r="AO1834" s="65"/>
      <c r="AP1834" s="65"/>
      <c r="AQ1834" s="65"/>
      <c r="AR1834" s="65"/>
      <c r="AS1834" s="65"/>
      <c r="AT1834" s="65"/>
      <c r="AU1834" s="65"/>
    </row>
    <row r="1835" spans="3:64">
      <c r="C1835" s="8"/>
      <c r="D1835" s="8"/>
      <c r="AA1835" s="65"/>
      <c r="AB1835" s="65"/>
      <c r="AC1835" s="65"/>
      <c r="AD1835" s="65"/>
      <c r="AE1835" s="65"/>
      <c r="AG1835" s="93"/>
      <c r="AN1835" s="65"/>
      <c r="AO1835" s="65"/>
      <c r="AP1835" s="65"/>
      <c r="AQ1835" s="65"/>
      <c r="AR1835" s="65"/>
      <c r="AS1835" s="65"/>
      <c r="AT1835" s="65"/>
      <c r="AU1835" s="65"/>
    </row>
    <row r="1836" spans="3:64">
      <c r="C1836" s="8"/>
      <c r="D1836" s="8"/>
      <c r="AA1836" s="65"/>
      <c r="AB1836" s="65"/>
      <c r="AC1836" s="65"/>
      <c r="AD1836" s="65"/>
      <c r="AE1836" s="65"/>
      <c r="AG1836" s="93"/>
      <c r="AN1836" s="65"/>
      <c r="AO1836" s="65"/>
      <c r="AP1836" s="65"/>
      <c r="AQ1836" s="65"/>
      <c r="AR1836" s="65"/>
      <c r="AS1836" s="65"/>
      <c r="AT1836" s="65"/>
      <c r="AU1836" s="65"/>
    </row>
    <row r="1837" spans="3:64">
      <c r="C1837" s="8"/>
      <c r="D1837" s="8"/>
      <c r="AA1837" s="65"/>
      <c r="AB1837" s="65"/>
      <c r="AC1837" s="65"/>
      <c r="AD1837" s="65"/>
      <c r="AE1837" s="65"/>
      <c r="AG1837" s="93"/>
      <c r="AN1837" s="65"/>
      <c r="AO1837" s="65"/>
      <c r="AP1837" s="65"/>
      <c r="AQ1837" s="65"/>
      <c r="AR1837" s="65"/>
      <c r="AS1837" s="65"/>
      <c r="AT1837" s="65"/>
      <c r="AU1837" s="65"/>
    </row>
    <row r="1838" spans="3:64">
      <c r="C1838" s="8"/>
      <c r="D1838" s="8"/>
      <c r="AA1838" s="65"/>
      <c r="AB1838" s="65"/>
      <c r="AC1838" s="65"/>
      <c r="AD1838" s="65"/>
      <c r="AE1838" s="65"/>
      <c r="AG1838" s="93"/>
      <c r="AN1838" s="65"/>
      <c r="AO1838" s="65"/>
      <c r="AP1838" s="65"/>
      <c r="AQ1838" s="65"/>
      <c r="AR1838" s="65"/>
      <c r="AS1838" s="65"/>
      <c r="AT1838" s="65"/>
      <c r="AU1838" s="65"/>
    </row>
    <row r="1839" spans="3:64">
      <c r="C1839" s="8"/>
      <c r="D1839" s="8"/>
      <c r="AA1839" s="65"/>
      <c r="AB1839" s="65"/>
      <c r="AC1839" s="65"/>
      <c r="AD1839" s="65"/>
      <c r="AE1839" s="65"/>
      <c r="AG1839" s="93"/>
      <c r="AN1839" s="65"/>
      <c r="AO1839" s="65"/>
      <c r="AP1839" s="65"/>
      <c r="AQ1839" s="65"/>
      <c r="AR1839" s="65"/>
      <c r="AS1839" s="65"/>
      <c r="AT1839" s="65"/>
      <c r="AU1839" s="65"/>
    </row>
    <row r="1840" spans="3:64">
      <c r="C1840" s="8"/>
      <c r="D1840" s="8"/>
      <c r="AA1840" s="65"/>
      <c r="AB1840" s="65"/>
      <c r="AC1840" s="65"/>
      <c r="AD1840" s="65"/>
      <c r="AE1840" s="65"/>
      <c r="AG1840" s="93"/>
      <c r="AN1840" s="65"/>
      <c r="AO1840" s="65"/>
      <c r="AP1840" s="65"/>
      <c r="AQ1840" s="65"/>
      <c r="AR1840" s="65"/>
      <c r="AS1840" s="65"/>
      <c r="AT1840" s="65"/>
      <c r="AU1840" s="65"/>
    </row>
    <row r="1841" spans="3:64">
      <c r="C1841" s="8"/>
      <c r="D1841" s="8"/>
      <c r="AA1841" s="65"/>
      <c r="AB1841" s="65"/>
      <c r="AC1841" s="65"/>
      <c r="AD1841" s="65"/>
      <c r="AE1841" s="65"/>
      <c r="AG1841" s="93"/>
      <c r="AN1841" s="65"/>
      <c r="AO1841" s="65"/>
      <c r="AP1841" s="65"/>
      <c r="AQ1841" s="65"/>
      <c r="AR1841" s="65"/>
      <c r="AS1841" s="65"/>
      <c r="AT1841" s="65"/>
      <c r="AU1841" s="65"/>
    </row>
    <row r="1842" spans="3:64">
      <c r="C1842" s="8"/>
      <c r="D1842" s="8"/>
      <c r="AA1842" s="65"/>
      <c r="AB1842" s="65"/>
      <c r="AC1842" s="65"/>
      <c r="AD1842" s="65"/>
      <c r="AE1842" s="65"/>
      <c r="AG1842" s="93"/>
      <c r="AN1842" s="65"/>
      <c r="AO1842" s="65"/>
      <c r="AP1842" s="65"/>
      <c r="AQ1842" s="65"/>
      <c r="AR1842" s="65"/>
      <c r="AS1842" s="65"/>
      <c r="AT1842" s="65"/>
      <c r="AU1842" s="65"/>
    </row>
    <row r="1843" spans="3:64">
      <c r="C1843" s="8"/>
      <c r="D1843" s="8"/>
      <c r="AA1843" s="65"/>
      <c r="AB1843" s="65"/>
      <c r="AC1843" s="65"/>
      <c r="AD1843" s="65"/>
      <c r="AE1843" s="65"/>
      <c r="AG1843" s="93"/>
      <c r="AN1843" s="65"/>
      <c r="AO1843" s="65"/>
      <c r="AP1843" s="65"/>
      <c r="AQ1843" s="65"/>
      <c r="AR1843" s="65"/>
      <c r="AS1843" s="65"/>
      <c r="AT1843" s="65"/>
      <c r="AU1843" s="65"/>
    </row>
    <row r="1844" spans="3:64">
      <c r="C1844" s="8"/>
      <c r="D1844" s="8"/>
      <c r="AA1844" s="65"/>
      <c r="AB1844" s="65"/>
      <c r="AC1844" s="65"/>
      <c r="AD1844" s="65"/>
      <c r="AE1844" s="65"/>
      <c r="AG1844" s="93"/>
      <c r="AN1844" s="65"/>
      <c r="AO1844" s="65"/>
      <c r="AP1844" s="65"/>
      <c r="AQ1844" s="65"/>
      <c r="AR1844" s="65"/>
      <c r="AS1844" s="65"/>
      <c r="AT1844" s="65"/>
      <c r="AU1844" s="65"/>
    </row>
    <row r="1845" spans="3:64">
      <c r="C1845" s="8"/>
      <c r="D1845" s="8"/>
      <c r="AA1845" s="65"/>
      <c r="AB1845" s="65"/>
      <c r="AC1845" s="65"/>
      <c r="AD1845" s="65"/>
      <c r="AE1845" s="65"/>
      <c r="AG1845" s="93"/>
      <c r="AN1845" s="65"/>
      <c r="AO1845" s="65"/>
      <c r="AP1845" s="65"/>
      <c r="AQ1845" s="65"/>
      <c r="AR1845" s="65"/>
      <c r="AS1845" s="65"/>
      <c r="AT1845" s="65"/>
      <c r="AU1845" s="65"/>
    </row>
    <row r="1846" spans="3:64">
      <c r="C1846" s="8"/>
      <c r="D1846" s="8"/>
      <c r="AA1846" s="65"/>
      <c r="AB1846" s="65"/>
      <c r="AC1846" s="65"/>
      <c r="AD1846" s="65"/>
      <c r="AE1846" s="65"/>
      <c r="AG1846" s="93"/>
      <c r="AN1846" s="65"/>
      <c r="AO1846" s="65"/>
      <c r="AP1846" s="65"/>
      <c r="AQ1846" s="65"/>
      <c r="AR1846" s="65"/>
      <c r="AS1846" s="65"/>
      <c r="AT1846" s="65"/>
      <c r="AU1846" s="65"/>
      <c r="AV1846" s="65"/>
    </row>
    <row r="1847" spans="3:64">
      <c r="C1847" s="8"/>
      <c r="D1847" s="8"/>
      <c r="AA1847" s="65"/>
      <c r="AB1847" s="65"/>
      <c r="AC1847" s="65"/>
      <c r="AD1847" s="65"/>
      <c r="AE1847" s="65"/>
      <c r="AG1847" s="93"/>
      <c r="AN1847" s="65"/>
      <c r="AO1847" s="65"/>
      <c r="AP1847" s="65"/>
      <c r="AQ1847" s="65"/>
      <c r="AR1847" s="65"/>
      <c r="AS1847" s="65"/>
      <c r="AT1847" s="65"/>
      <c r="AU1847" s="65"/>
    </row>
    <row r="1848" spans="3:64">
      <c r="C1848" s="8"/>
      <c r="D1848" s="8"/>
      <c r="AA1848" s="65"/>
      <c r="AB1848" s="65"/>
      <c r="AC1848" s="65"/>
      <c r="AD1848" s="65"/>
      <c r="AE1848" s="65"/>
      <c r="AG1848" s="93"/>
      <c r="AN1848" s="65"/>
      <c r="AO1848" s="65"/>
      <c r="AP1848" s="65"/>
      <c r="AQ1848" s="65"/>
      <c r="AR1848" s="65"/>
      <c r="AS1848" s="65"/>
      <c r="AT1848" s="65"/>
      <c r="AU1848" s="65"/>
      <c r="AV1848" s="65"/>
      <c r="AW1848" s="65"/>
      <c r="AX1848" s="65"/>
      <c r="AY1848" s="65"/>
      <c r="AZ1848" s="65"/>
      <c r="BA1848" s="65"/>
      <c r="BB1848" s="65"/>
      <c r="BC1848" s="65"/>
      <c r="BD1848" s="65"/>
      <c r="BE1848" s="65"/>
      <c r="BF1848" s="65"/>
      <c r="BG1848" s="65"/>
      <c r="BH1848" s="65"/>
      <c r="BI1848" s="65"/>
      <c r="BJ1848" s="65"/>
      <c r="BK1848" s="65"/>
      <c r="BL1848" s="65"/>
    </row>
    <row r="1849" spans="3:64">
      <c r="C1849" s="8"/>
      <c r="D1849" s="8"/>
      <c r="AA1849" s="65"/>
      <c r="AB1849" s="65"/>
      <c r="AC1849" s="65"/>
      <c r="AD1849" s="65"/>
      <c r="AE1849" s="65"/>
      <c r="AG1849" s="93"/>
      <c r="AN1849" s="65"/>
      <c r="AO1849" s="65"/>
      <c r="AP1849" s="65"/>
      <c r="AQ1849" s="65"/>
      <c r="AR1849" s="65"/>
      <c r="AS1849" s="65"/>
      <c r="AT1849" s="65"/>
      <c r="AU1849" s="65"/>
      <c r="AV1849" s="65"/>
    </row>
    <row r="1850" spans="3:64">
      <c r="C1850" s="8"/>
      <c r="D1850" s="8"/>
      <c r="AA1850" s="65"/>
      <c r="AB1850" s="65"/>
      <c r="AC1850" s="65"/>
      <c r="AD1850" s="65"/>
      <c r="AE1850" s="65"/>
      <c r="AG1850" s="93"/>
      <c r="AN1850" s="65"/>
      <c r="AO1850" s="65"/>
      <c r="AP1850" s="65"/>
      <c r="AQ1850" s="65"/>
      <c r="AR1850" s="65"/>
      <c r="AS1850" s="65"/>
      <c r="AT1850" s="65"/>
      <c r="AU1850" s="65"/>
    </row>
    <row r="1851" spans="3:64">
      <c r="C1851" s="8"/>
      <c r="D1851" s="8"/>
      <c r="AA1851" s="65"/>
      <c r="AB1851" s="65"/>
      <c r="AC1851" s="65"/>
      <c r="AD1851" s="65"/>
      <c r="AE1851" s="65"/>
      <c r="AG1851" s="93"/>
      <c r="AN1851" s="65"/>
      <c r="AO1851" s="65"/>
      <c r="AP1851" s="65"/>
      <c r="AQ1851" s="65"/>
      <c r="AR1851" s="65"/>
      <c r="AS1851" s="65"/>
      <c r="AT1851" s="65"/>
      <c r="AU1851" s="65"/>
    </row>
    <row r="1852" spans="3:64">
      <c r="C1852" s="8"/>
      <c r="D1852" s="8"/>
      <c r="AA1852" s="65"/>
      <c r="AB1852" s="65"/>
      <c r="AC1852" s="65"/>
      <c r="AD1852" s="65"/>
      <c r="AE1852" s="65"/>
      <c r="AG1852" s="93"/>
      <c r="AN1852" s="65"/>
      <c r="AO1852" s="65"/>
      <c r="AP1852" s="65"/>
      <c r="AQ1852" s="65"/>
      <c r="AR1852" s="65"/>
      <c r="AS1852" s="65"/>
      <c r="AT1852" s="65"/>
      <c r="AU1852" s="65"/>
    </row>
    <row r="1853" spans="3:64">
      <c r="C1853" s="8"/>
      <c r="D1853" s="8"/>
      <c r="AA1853" s="65"/>
      <c r="AB1853" s="65"/>
      <c r="AC1853" s="65"/>
      <c r="AD1853" s="65"/>
      <c r="AE1853" s="65"/>
      <c r="AG1853" s="93"/>
      <c r="AN1853" s="65"/>
      <c r="AO1853" s="65"/>
      <c r="AP1853" s="65"/>
      <c r="AQ1853" s="65"/>
      <c r="AR1853" s="65"/>
      <c r="AS1853" s="65"/>
      <c r="AT1853" s="65"/>
      <c r="AU1853" s="65"/>
    </row>
    <row r="1854" spans="3:64">
      <c r="C1854" s="8"/>
      <c r="D1854" s="8"/>
      <c r="AA1854" s="65"/>
      <c r="AB1854" s="65"/>
      <c r="AC1854" s="65"/>
      <c r="AD1854" s="65"/>
      <c r="AE1854" s="65"/>
      <c r="AG1854" s="93"/>
      <c r="AN1854" s="65"/>
      <c r="AO1854" s="65"/>
      <c r="AP1854" s="65"/>
      <c r="AQ1854" s="65"/>
      <c r="AR1854" s="65"/>
      <c r="AS1854" s="65"/>
      <c r="AT1854" s="65"/>
      <c r="AU1854" s="65"/>
    </row>
    <row r="1855" spans="3:64">
      <c r="C1855" s="8"/>
      <c r="D1855" s="8"/>
      <c r="AA1855" s="65"/>
      <c r="AB1855" s="65"/>
      <c r="AC1855" s="65"/>
      <c r="AD1855" s="65"/>
      <c r="AE1855" s="65"/>
      <c r="AG1855" s="93"/>
      <c r="AN1855" s="65"/>
      <c r="AO1855" s="65"/>
      <c r="AP1855" s="65"/>
      <c r="AQ1855" s="65"/>
      <c r="AR1855" s="65"/>
      <c r="AS1855" s="65"/>
      <c r="AT1855" s="65"/>
      <c r="AU1855" s="65"/>
    </row>
    <row r="1856" spans="3:64">
      <c r="C1856" s="8"/>
      <c r="D1856" s="8"/>
      <c r="AA1856" s="65"/>
      <c r="AB1856" s="65"/>
      <c r="AC1856" s="65"/>
      <c r="AD1856" s="65"/>
      <c r="AE1856" s="65"/>
      <c r="AG1856" s="93"/>
      <c r="AN1856" s="65"/>
      <c r="AO1856" s="65"/>
      <c r="AP1856" s="65"/>
      <c r="AQ1856" s="65"/>
      <c r="AR1856" s="65"/>
      <c r="AS1856" s="65"/>
      <c r="AT1856" s="65"/>
      <c r="AU1856" s="65"/>
    </row>
    <row r="1857" spans="3:47">
      <c r="C1857" s="8"/>
      <c r="D1857" s="8"/>
      <c r="AA1857" s="65"/>
      <c r="AB1857" s="65"/>
      <c r="AC1857" s="65"/>
      <c r="AD1857" s="65"/>
      <c r="AE1857" s="65"/>
      <c r="AG1857" s="93"/>
      <c r="AN1857" s="65"/>
      <c r="AO1857" s="65"/>
      <c r="AP1857" s="65"/>
      <c r="AQ1857" s="65"/>
      <c r="AR1857" s="65"/>
      <c r="AS1857" s="65"/>
      <c r="AT1857" s="65"/>
      <c r="AU1857" s="65"/>
    </row>
    <row r="1858" spans="3:47">
      <c r="C1858" s="8"/>
      <c r="D1858" s="8"/>
      <c r="AA1858" s="65"/>
      <c r="AB1858" s="65"/>
      <c r="AC1858" s="65"/>
      <c r="AD1858" s="65"/>
      <c r="AE1858" s="65"/>
      <c r="AG1858" s="93"/>
      <c r="AN1858" s="65"/>
      <c r="AO1858" s="65"/>
      <c r="AP1858" s="65"/>
      <c r="AQ1858" s="65"/>
      <c r="AR1858" s="65"/>
      <c r="AS1858" s="65"/>
      <c r="AT1858" s="65"/>
      <c r="AU1858" s="65"/>
    </row>
    <row r="1859" spans="3:47">
      <c r="C1859" s="8"/>
      <c r="D1859" s="8"/>
      <c r="AA1859" s="65"/>
      <c r="AB1859" s="65"/>
      <c r="AC1859" s="65"/>
      <c r="AD1859" s="65"/>
      <c r="AE1859" s="65"/>
      <c r="AG1859" s="93"/>
      <c r="AN1859" s="65"/>
      <c r="AO1859" s="65"/>
      <c r="AP1859" s="65"/>
      <c r="AQ1859" s="65"/>
      <c r="AR1859" s="65"/>
      <c r="AS1859" s="65"/>
      <c r="AT1859" s="65"/>
      <c r="AU1859" s="65"/>
    </row>
    <row r="1860" spans="3:47">
      <c r="C1860" s="8"/>
      <c r="D1860" s="8"/>
      <c r="AA1860" s="65"/>
      <c r="AB1860" s="65"/>
      <c r="AC1860" s="65"/>
      <c r="AD1860" s="65"/>
      <c r="AE1860" s="65"/>
      <c r="AG1860" s="93"/>
      <c r="AN1860" s="65"/>
      <c r="AO1860" s="65"/>
      <c r="AP1860" s="65"/>
      <c r="AQ1860" s="65"/>
      <c r="AR1860" s="65"/>
      <c r="AS1860" s="65"/>
      <c r="AT1860" s="65"/>
      <c r="AU1860" s="65"/>
    </row>
    <row r="1861" spans="3:47">
      <c r="C1861" s="8"/>
      <c r="D1861" s="8"/>
      <c r="AA1861" s="65"/>
      <c r="AB1861" s="65"/>
      <c r="AC1861" s="65"/>
      <c r="AD1861" s="65"/>
      <c r="AE1861" s="65"/>
      <c r="AG1861" s="93"/>
      <c r="AN1861" s="65"/>
      <c r="AO1861" s="65"/>
      <c r="AP1861" s="65"/>
      <c r="AQ1861" s="65"/>
      <c r="AR1861" s="65"/>
      <c r="AS1861" s="65"/>
      <c r="AT1861" s="65"/>
      <c r="AU1861" s="65"/>
    </row>
    <row r="1862" spans="3:47">
      <c r="C1862" s="8"/>
      <c r="D1862" s="8"/>
      <c r="AA1862" s="65"/>
      <c r="AB1862" s="65"/>
      <c r="AC1862" s="65"/>
      <c r="AD1862" s="65"/>
      <c r="AE1862" s="65"/>
      <c r="AG1862" s="93"/>
      <c r="AN1862" s="65"/>
      <c r="AO1862" s="65"/>
      <c r="AP1862" s="65"/>
      <c r="AQ1862" s="65"/>
      <c r="AR1862" s="65"/>
      <c r="AS1862" s="65"/>
      <c r="AT1862" s="65"/>
      <c r="AU1862" s="65"/>
    </row>
    <row r="1863" spans="3:47">
      <c r="C1863" s="8"/>
      <c r="D1863" s="8"/>
      <c r="AA1863" s="65"/>
      <c r="AB1863" s="65"/>
      <c r="AC1863" s="65"/>
      <c r="AD1863" s="65"/>
      <c r="AE1863" s="65"/>
      <c r="AG1863" s="93"/>
      <c r="AN1863" s="65"/>
      <c r="AO1863" s="65"/>
      <c r="AP1863" s="65"/>
      <c r="AQ1863" s="65"/>
      <c r="AR1863" s="65"/>
      <c r="AS1863" s="65"/>
      <c r="AT1863" s="65"/>
      <c r="AU1863" s="65"/>
    </row>
    <row r="1864" spans="3:47">
      <c r="C1864" s="8"/>
      <c r="D1864" s="8"/>
      <c r="AA1864" s="65"/>
      <c r="AB1864" s="65"/>
      <c r="AC1864" s="65"/>
      <c r="AD1864" s="65"/>
      <c r="AE1864" s="65"/>
      <c r="AG1864" s="93"/>
      <c r="AN1864" s="65"/>
      <c r="AO1864" s="65"/>
      <c r="AP1864" s="65"/>
      <c r="AQ1864" s="65"/>
      <c r="AR1864" s="65"/>
      <c r="AS1864" s="65"/>
      <c r="AT1864" s="65"/>
      <c r="AU1864" s="65"/>
    </row>
    <row r="1865" spans="3:47">
      <c r="C1865" s="8"/>
      <c r="D1865" s="8"/>
      <c r="AA1865" s="65"/>
      <c r="AB1865" s="65"/>
      <c r="AC1865" s="65"/>
      <c r="AD1865" s="65"/>
      <c r="AE1865" s="65"/>
      <c r="AG1865" s="93"/>
      <c r="AN1865" s="65"/>
      <c r="AO1865" s="65"/>
      <c r="AP1865" s="65"/>
      <c r="AQ1865" s="65"/>
      <c r="AR1865" s="65"/>
      <c r="AS1865" s="65"/>
      <c r="AT1865" s="65"/>
      <c r="AU1865" s="65"/>
    </row>
    <row r="1866" spans="3:47">
      <c r="C1866" s="8"/>
      <c r="D1866" s="8"/>
      <c r="AA1866" s="65"/>
      <c r="AB1866" s="65"/>
      <c r="AC1866" s="65"/>
      <c r="AD1866" s="65"/>
      <c r="AE1866" s="65"/>
      <c r="AG1866" s="93"/>
      <c r="AN1866" s="65"/>
      <c r="AO1866" s="65"/>
      <c r="AP1866" s="65"/>
      <c r="AQ1866" s="65"/>
      <c r="AR1866" s="65"/>
      <c r="AS1866" s="65"/>
      <c r="AT1866" s="65"/>
      <c r="AU1866" s="65"/>
    </row>
    <row r="1867" spans="3:47">
      <c r="C1867" s="8"/>
      <c r="D1867" s="8"/>
      <c r="AA1867" s="65"/>
      <c r="AB1867" s="65"/>
      <c r="AC1867" s="65"/>
      <c r="AD1867" s="65"/>
      <c r="AE1867" s="65"/>
      <c r="AG1867" s="93"/>
      <c r="AN1867" s="65"/>
      <c r="AO1867" s="65"/>
      <c r="AP1867" s="65"/>
      <c r="AQ1867" s="65"/>
      <c r="AR1867" s="65"/>
      <c r="AS1867" s="65"/>
      <c r="AT1867" s="65"/>
      <c r="AU1867" s="65"/>
    </row>
    <row r="1868" spans="3:47">
      <c r="C1868" s="8"/>
      <c r="D1868" s="8"/>
      <c r="AA1868" s="65"/>
      <c r="AB1868" s="65"/>
      <c r="AC1868" s="65"/>
      <c r="AD1868" s="65"/>
      <c r="AE1868" s="65"/>
      <c r="AG1868" s="93"/>
      <c r="AN1868" s="65"/>
      <c r="AO1868" s="65"/>
      <c r="AP1868" s="65"/>
      <c r="AQ1868" s="65"/>
      <c r="AR1868" s="65"/>
      <c r="AS1868" s="65"/>
      <c r="AT1868" s="65"/>
      <c r="AU1868" s="65"/>
    </row>
    <row r="1869" spans="3:47">
      <c r="C1869" s="8"/>
      <c r="D1869" s="8"/>
      <c r="AA1869" s="65"/>
      <c r="AB1869" s="65"/>
      <c r="AC1869" s="65"/>
      <c r="AD1869" s="65"/>
      <c r="AE1869" s="65"/>
      <c r="AG1869" s="93"/>
      <c r="AN1869" s="65"/>
      <c r="AO1869" s="65"/>
      <c r="AP1869" s="65"/>
      <c r="AQ1869" s="65"/>
      <c r="AR1869" s="65"/>
      <c r="AS1869" s="65"/>
      <c r="AT1869" s="65"/>
      <c r="AU1869" s="65"/>
    </row>
    <row r="1870" spans="3:47">
      <c r="C1870" s="8"/>
      <c r="D1870" s="8"/>
      <c r="AA1870" s="65"/>
      <c r="AB1870" s="65"/>
      <c r="AC1870" s="65"/>
      <c r="AD1870" s="65"/>
      <c r="AE1870" s="65"/>
      <c r="AG1870" s="93"/>
      <c r="AN1870" s="65"/>
      <c r="AO1870" s="65"/>
      <c r="AP1870" s="65"/>
      <c r="AQ1870" s="65"/>
      <c r="AR1870" s="65"/>
      <c r="AS1870" s="65"/>
      <c r="AT1870" s="65"/>
      <c r="AU1870" s="65"/>
    </row>
    <row r="1871" spans="3:47">
      <c r="C1871" s="8"/>
      <c r="D1871" s="8"/>
      <c r="AA1871" s="65"/>
      <c r="AB1871" s="65"/>
      <c r="AC1871" s="65"/>
      <c r="AD1871" s="65"/>
      <c r="AE1871" s="65"/>
      <c r="AG1871" s="93"/>
      <c r="AN1871" s="65"/>
      <c r="AO1871" s="65"/>
      <c r="AP1871" s="65"/>
      <c r="AQ1871" s="65"/>
      <c r="AR1871" s="65"/>
      <c r="AS1871" s="65"/>
      <c r="AT1871" s="65"/>
      <c r="AU1871" s="65"/>
    </row>
    <row r="1872" spans="3:47">
      <c r="C1872" s="8"/>
      <c r="D1872" s="8"/>
      <c r="AA1872" s="65"/>
      <c r="AB1872" s="65"/>
      <c r="AC1872" s="65"/>
      <c r="AD1872" s="65"/>
      <c r="AE1872" s="65"/>
      <c r="AG1872" s="93"/>
      <c r="AN1872" s="65"/>
      <c r="AO1872" s="65"/>
      <c r="AP1872" s="65"/>
      <c r="AQ1872" s="65"/>
      <c r="AR1872" s="65"/>
      <c r="AS1872" s="65"/>
      <c r="AT1872" s="65"/>
      <c r="AU1872" s="65"/>
    </row>
    <row r="1873" spans="3:47">
      <c r="C1873" s="8"/>
      <c r="D1873" s="8"/>
      <c r="AA1873" s="65"/>
      <c r="AB1873" s="65"/>
      <c r="AC1873" s="65"/>
      <c r="AD1873" s="65"/>
      <c r="AE1873" s="65"/>
      <c r="AG1873" s="93"/>
      <c r="AN1873" s="65"/>
      <c r="AO1873" s="65"/>
      <c r="AP1873" s="65"/>
      <c r="AQ1873" s="65"/>
      <c r="AR1873" s="65"/>
      <c r="AS1873" s="65"/>
      <c r="AT1873" s="65"/>
      <c r="AU1873" s="65"/>
    </row>
    <row r="1874" spans="3:47">
      <c r="C1874" s="8"/>
      <c r="D1874" s="8"/>
      <c r="AA1874" s="65"/>
      <c r="AB1874" s="65"/>
      <c r="AC1874" s="65"/>
      <c r="AD1874" s="65"/>
      <c r="AE1874" s="65"/>
      <c r="AG1874" s="93"/>
      <c r="AN1874" s="65"/>
      <c r="AO1874" s="65"/>
      <c r="AP1874" s="65"/>
      <c r="AQ1874" s="65"/>
      <c r="AR1874" s="65"/>
      <c r="AS1874" s="65"/>
      <c r="AT1874" s="65"/>
      <c r="AU1874" s="65"/>
    </row>
    <row r="1875" spans="3:47">
      <c r="C1875" s="8"/>
      <c r="D1875" s="8"/>
      <c r="AA1875" s="65"/>
      <c r="AB1875" s="65"/>
      <c r="AC1875" s="65"/>
      <c r="AD1875" s="65"/>
      <c r="AE1875" s="65"/>
      <c r="AG1875" s="93"/>
      <c r="AN1875" s="65"/>
      <c r="AO1875" s="65"/>
      <c r="AP1875" s="65"/>
      <c r="AQ1875" s="65"/>
      <c r="AR1875" s="65"/>
      <c r="AS1875" s="65"/>
      <c r="AT1875" s="65"/>
      <c r="AU1875" s="65"/>
    </row>
    <row r="1876" spans="3:47">
      <c r="C1876" s="8"/>
      <c r="D1876" s="8"/>
      <c r="AA1876" s="65"/>
      <c r="AB1876" s="65"/>
      <c r="AC1876" s="65"/>
      <c r="AD1876" s="65"/>
      <c r="AE1876" s="65"/>
      <c r="AG1876" s="93"/>
      <c r="AN1876" s="65"/>
      <c r="AO1876" s="65"/>
      <c r="AP1876" s="65"/>
      <c r="AQ1876" s="65"/>
      <c r="AR1876" s="65"/>
      <c r="AS1876" s="65"/>
      <c r="AT1876" s="65"/>
      <c r="AU1876" s="65"/>
    </row>
    <row r="1877" spans="3:47">
      <c r="C1877" s="8"/>
      <c r="D1877" s="8"/>
      <c r="AA1877" s="65"/>
      <c r="AB1877" s="65"/>
      <c r="AC1877" s="65"/>
      <c r="AD1877" s="65"/>
      <c r="AE1877" s="65"/>
      <c r="AG1877" s="93"/>
      <c r="AN1877" s="65"/>
      <c r="AO1877" s="65"/>
      <c r="AP1877" s="65"/>
      <c r="AQ1877" s="65"/>
      <c r="AR1877" s="65"/>
      <c r="AS1877" s="65"/>
      <c r="AT1877" s="65"/>
      <c r="AU1877" s="65"/>
    </row>
    <row r="1878" spans="3:47">
      <c r="C1878" s="8"/>
      <c r="D1878" s="8"/>
      <c r="AA1878" s="65"/>
      <c r="AB1878" s="65"/>
      <c r="AC1878" s="65"/>
      <c r="AD1878" s="65"/>
      <c r="AE1878" s="65"/>
      <c r="AG1878" s="93"/>
      <c r="AN1878" s="65"/>
      <c r="AO1878" s="65"/>
      <c r="AP1878" s="65"/>
      <c r="AQ1878" s="65"/>
      <c r="AR1878" s="65"/>
      <c r="AS1878" s="65"/>
      <c r="AT1878" s="65"/>
      <c r="AU1878" s="65"/>
    </row>
    <row r="1879" spans="3:47">
      <c r="C1879" s="8"/>
      <c r="D1879" s="8"/>
      <c r="AA1879" s="65"/>
      <c r="AB1879" s="65"/>
      <c r="AC1879" s="65"/>
      <c r="AD1879" s="65"/>
      <c r="AE1879" s="65"/>
      <c r="AG1879" s="93"/>
      <c r="AN1879" s="65"/>
      <c r="AO1879" s="65"/>
      <c r="AP1879" s="65"/>
      <c r="AQ1879" s="65"/>
      <c r="AR1879" s="65"/>
      <c r="AS1879" s="65"/>
      <c r="AT1879" s="65"/>
      <c r="AU1879" s="65"/>
    </row>
    <row r="1880" spans="3:47">
      <c r="C1880" s="8"/>
      <c r="D1880" s="8"/>
      <c r="AA1880" s="65"/>
      <c r="AB1880" s="65"/>
      <c r="AC1880" s="65"/>
      <c r="AD1880" s="65"/>
      <c r="AE1880" s="65"/>
      <c r="AG1880" s="93"/>
      <c r="AN1880" s="65"/>
      <c r="AO1880" s="65"/>
      <c r="AP1880" s="65"/>
      <c r="AQ1880" s="65"/>
      <c r="AR1880" s="65"/>
      <c r="AS1880" s="65"/>
      <c r="AT1880" s="65"/>
      <c r="AU1880" s="65"/>
    </row>
    <row r="1881" spans="3:47">
      <c r="C1881" s="8"/>
      <c r="D1881" s="8"/>
      <c r="AA1881" s="65"/>
      <c r="AB1881" s="65"/>
      <c r="AC1881" s="65"/>
      <c r="AD1881" s="65"/>
      <c r="AE1881" s="65"/>
      <c r="AG1881" s="93"/>
      <c r="AN1881" s="65"/>
      <c r="AO1881" s="65"/>
      <c r="AP1881" s="65"/>
      <c r="AQ1881" s="65"/>
      <c r="AR1881" s="65"/>
      <c r="AS1881" s="65"/>
      <c r="AT1881" s="65"/>
      <c r="AU1881" s="65"/>
    </row>
    <row r="1882" spans="3:47">
      <c r="C1882" s="8"/>
      <c r="D1882" s="8"/>
      <c r="AA1882" s="65"/>
      <c r="AB1882" s="65"/>
      <c r="AC1882" s="65"/>
      <c r="AD1882" s="65"/>
      <c r="AE1882" s="65"/>
      <c r="AG1882" s="93"/>
      <c r="AN1882" s="65"/>
      <c r="AO1882" s="65"/>
      <c r="AP1882" s="65"/>
      <c r="AQ1882" s="65"/>
      <c r="AR1882" s="65"/>
      <c r="AS1882" s="65"/>
      <c r="AT1882" s="65"/>
      <c r="AU1882" s="65"/>
    </row>
    <row r="1883" spans="3:47">
      <c r="C1883" s="8"/>
      <c r="D1883" s="8"/>
      <c r="AA1883" s="65"/>
      <c r="AB1883" s="65"/>
      <c r="AC1883" s="65"/>
      <c r="AD1883" s="65"/>
      <c r="AE1883" s="65"/>
      <c r="AG1883" s="93"/>
      <c r="AN1883" s="65"/>
      <c r="AO1883" s="65"/>
      <c r="AP1883" s="65"/>
      <c r="AQ1883" s="65"/>
      <c r="AR1883" s="65"/>
      <c r="AS1883" s="65"/>
      <c r="AT1883" s="65"/>
      <c r="AU1883" s="65"/>
    </row>
    <row r="1884" spans="3:47">
      <c r="C1884" s="8"/>
      <c r="D1884" s="8"/>
      <c r="AA1884" s="65"/>
      <c r="AB1884" s="65"/>
      <c r="AC1884" s="65"/>
      <c r="AD1884" s="65"/>
      <c r="AE1884" s="65"/>
      <c r="AG1884" s="93"/>
      <c r="AN1884" s="65"/>
      <c r="AO1884" s="65"/>
      <c r="AP1884" s="65"/>
      <c r="AQ1884" s="65"/>
      <c r="AR1884" s="65"/>
      <c r="AS1884" s="65"/>
      <c r="AT1884" s="65"/>
      <c r="AU1884" s="65"/>
    </row>
    <row r="1885" spans="3:47">
      <c r="C1885" s="8"/>
      <c r="D1885" s="8"/>
      <c r="AA1885" s="65"/>
      <c r="AB1885" s="65"/>
      <c r="AC1885" s="65"/>
      <c r="AD1885" s="65"/>
      <c r="AE1885" s="65"/>
      <c r="AG1885" s="93"/>
      <c r="AN1885" s="65"/>
      <c r="AO1885" s="65"/>
      <c r="AP1885" s="65"/>
      <c r="AQ1885" s="65"/>
      <c r="AR1885" s="65"/>
      <c r="AS1885" s="65"/>
      <c r="AT1885" s="65"/>
      <c r="AU1885" s="65"/>
    </row>
    <row r="1886" spans="3:47">
      <c r="C1886" s="8"/>
      <c r="D1886" s="8"/>
      <c r="AA1886" s="65"/>
      <c r="AB1886" s="65"/>
      <c r="AC1886" s="65"/>
      <c r="AD1886" s="65"/>
      <c r="AE1886" s="65"/>
      <c r="AG1886" s="93"/>
      <c r="AN1886" s="65"/>
      <c r="AO1886" s="65"/>
      <c r="AP1886" s="65"/>
      <c r="AQ1886" s="65"/>
      <c r="AR1886" s="65"/>
      <c r="AS1886" s="65"/>
      <c r="AT1886" s="65"/>
      <c r="AU1886" s="65"/>
    </row>
    <row r="1887" spans="3:47">
      <c r="C1887" s="8"/>
      <c r="D1887" s="8"/>
      <c r="AA1887" s="65"/>
      <c r="AB1887" s="65"/>
      <c r="AC1887" s="65"/>
      <c r="AD1887" s="65"/>
      <c r="AE1887" s="65"/>
      <c r="AG1887" s="93"/>
      <c r="AN1887" s="65"/>
      <c r="AO1887" s="65"/>
      <c r="AP1887" s="65"/>
      <c r="AQ1887" s="65"/>
      <c r="AR1887" s="65"/>
      <c r="AS1887" s="65"/>
      <c r="AT1887" s="65"/>
      <c r="AU1887" s="65"/>
    </row>
    <row r="1888" spans="3:47">
      <c r="C1888" s="8"/>
      <c r="D1888" s="8"/>
      <c r="AA1888" s="65"/>
      <c r="AB1888" s="65"/>
      <c r="AC1888" s="65"/>
      <c r="AD1888" s="65"/>
      <c r="AE1888" s="65"/>
      <c r="AG1888" s="93"/>
      <c r="AN1888" s="65"/>
      <c r="AO1888" s="65"/>
      <c r="AP1888" s="65"/>
      <c r="AQ1888" s="65"/>
      <c r="AR1888" s="65"/>
      <c r="AS1888" s="65"/>
      <c r="AT1888" s="65"/>
      <c r="AU1888" s="65"/>
    </row>
    <row r="1889" spans="3:47">
      <c r="C1889" s="8"/>
      <c r="D1889" s="8"/>
      <c r="AA1889" s="65"/>
      <c r="AB1889" s="65"/>
      <c r="AC1889" s="65"/>
      <c r="AD1889" s="65"/>
      <c r="AE1889" s="65"/>
      <c r="AG1889" s="93"/>
      <c r="AN1889" s="65"/>
      <c r="AO1889" s="65"/>
      <c r="AP1889" s="65"/>
      <c r="AQ1889" s="65"/>
      <c r="AR1889" s="65"/>
      <c r="AS1889" s="65"/>
      <c r="AT1889" s="65"/>
      <c r="AU1889" s="65"/>
    </row>
    <row r="1890" spans="3:47">
      <c r="C1890" s="8"/>
      <c r="D1890" s="8"/>
      <c r="AA1890" s="65"/>
      <c r="AB1890" s="65"/>
      <c r="AC1890" s="65"/>
      <c r="AD1890" s="65"/>
      <c r="AE1890" s="65"/>
      <c r="AG1890" s="93"/>
      <c r="AN1890" s="65"/>
      <c r="AO1890" s="65"/>
      <c r="AP1890" s="65"/>
      <c r="AQ1890" s="65"/>
      <c r="AR1890" s="65"/>
      <c r="AS1890" s="65"/>
      <c r="AT1890" s="65"/>
      <c r="AU1890" s="65"/>
    </row>
    <row r="1891" spans="3:47">
      <c r="C1891" s="8"/>
      <c r="D1891" s="8"/>
      <c r="AA1891" s="65"/>
      <c r="AB1891" s="65"/>
      <c r="AC1891" s="65"/>
      <c r="AD1891" s="65"/>
      <c r="AE1891" s="65"/>
      <c r="AG1891" s="93"/>
      <c r="AN1891" s="65"/>
      <c r="AO1891" s="65"/>
      <c r="AP1891" s="65"/>
      <c r="AQ1891" s="65"/>
      <c r="AR1891" s="65"/>
      <c r="AS1891" s="65"/>
      <c r="AT1891" s="65"/>
      <c r="AU1891" s="65"/>
    </row>
    <row r="1892" spans="3:47">
      <c r="C1892" s="8"/>
      <c r="D1892" s="8"/>
      <c r="AA1892" s="65"/>
      <c r="AB1892" s="65"/>
      <c r="AC1892" s="65"/>
      <c r="AD1892" s="65"/>
      <c r="AE1892" s="65"/>
      <c r="AG1892" s="93"/>
      <c r="AN1892" s="65"/>
      <c r="AO1892" s="65"/>
      <c r="AP1892" s="65"/>
      <c r="AQ1892" s="65"/>
      <c r="AR1892" s="65"/>
      <c r="AS1892" s="65"/>
      <c r="AT1892" s="65"/>
      <c r="AU1892" s="65"/>
    </row>
    <row r="1893" spans="3:47">
      <c r="C1893" s="8"/>
      <c r="D1893" s="8"/>
      <c r="AA1893" s="65"/>
      <c r="AB1893" s="65"/>
      <c r="AC1893" s="65"/>
      <c r="AD1893" s="65"/>
      <c r="AE1893" s="65"/>
      <c r="AG1893" s="93"/>
      <c r="AN1893" s="65"/>
      <c r="AO1893" s="65"/>
      <c r="AP1893" s="65"/>
      <c r="AQ1893" s="65"/>
      <c r="AR1893" s="65"/>
      <c r="AS1893" s="65"/>
      <c r="AT1893" s="65"/>
      <c r="AU1893" s="65"/>
    </row>
    <row r="1894" spans="3:47">
      <c r="C1894" s="8"/>
      <c r="D1894" s="8"/>
      <c r="AA1894" s="65"/>
      <c r="AB1894" s="65"/>
      <c r="AC1894" s="65"/>
      <c r="AD1894" s="65"/>
      <c r="AE1894" s="65"/>
      <c r="AG1894" s="93"/>
      <c r="AN1894" s="65"/>
      <c r="AO1894" s="65"/>
      <c r="AP1894" s="65"/>
      <c r="AQ1894" s="65"/>
      <c r="AR1894" s="65"/>
      <c r="AS1894" s="65"/>
      <c r="AT1894" s="65"/>
      <c r="AU1894" s="65"/>
    </row>
    <row r="1895" spans="3:47">
      <c r="C1895" s="8"/>
      <c r="D1895" s="8"/>
      <c r="AA1895" s="65"/>
      <c r="AB1895" s="65"/>
      <c r="AC1895" s="65"/>
      <c r="AD1895" s="65"/>
      <c r="AE1895" s="65"/>
      <c r="AG1895" s="93"/>
      <c r="AN1895" s="65"/>
      <c r="AO1895" s="65"/>
      <c r="AP1895" s="65"/>
      <c r="AQ1895" s="65"/>
      <c r="AR1895" s="65"/>
      <c r="AS1895" s="65"/>
      <c r="AT1895" s="65"/>
      <c r="AU1895" s="65"/>
    </row>
    <row r="1896" spans="3:47">
      <c r="C1896" s="8"/>
      <c r="D1896" s="8"/>
      <c r="AA1896" s="65"/>
      <c r="AB1896" s="65"/>
      <c r="AC1896" s="65"/>
      <c r="AD1896" s="65"/>
      <c r="AE1896" s="65"/>
      <c r="AG1896" s="93"/>
      <c r="AN1896" s="65"/>
      <c r="AO1896" s="65"/>
      <c r="AP1896" s="65"/>
      <c r="AQ1896" s="65"/>
      <c r="AR1896" s="65"/>
      <c r="AS1896" s="65"/>
      <c r="AT1896" s="65"/>
      <c r="AU1896" s="65"/>
    </row>
    <row r="1897" spans="3:47">
      <c r="C1897" s="8"/>
      <c r="D1897" s="8"/>
      <c r="AA1897" s="65"/>
      <c r="AB1897" s="65"/>
      <c r="AC1897" s="65"/>
      <c r="AD1897" s="65"/>
      <c r="AE1897" s="65"/>
      <c r="AG1897" s="93"/>
      <c r="AN1897" s="65"/>
      <c r="AO1897" s="65"/>
      <c r="AP1897" s="65"/>
      <c r="AQ1897" s="65"/>
      <c r="AR1897" s="65"/>
      <c r="AS1897" s="65"/>
      <c r="AT1897" s="65"/>
      <c r="AU1897" s="65"/>
    </row>
    <row r="1898" spans="3:47">
      <c r="C1898" s="8"/>
      <c r="D1898" s="8"/>
      <c r="AA1898" s="65"/>
      <c r="AB1898" s="65"/>
      <c r="AC1898" s="65"/>
      <c r="AD1898" s="65"/>
      <c r="AE1898" s="65"/>
      <c r="AG1898" s="93"/>
      <c r="AN1898" s="65"/>
      <c r="AO1898" s="65"/>
      <c r="AP1898" s="65"/>
      <c r="AQ1898" s="65"/>
      <c r="AR1898" s="65"/>
      <c r="AS1898" s="65"/>
      <c r="AT1898" s="65"/>
      <c r="AU1898" s="65"/>
    </row>
    <row r="1899" spans="3:47">
      <c r="C1899" s="8"/>
      <c r="D1899" s="8"/>
      <c r="AA1899" s="65"/>
      <c r="AB1899" s="65"/>
      <c r="AC1899" s="65"/>
      <c r="AD1899" s="65"/>
      <c r="AE1899" s="65"/>
      <c r="AG1899" s="93"/>
      <c r="AN1899" s="65"/>
      <c r="AO1899" s="65"/>
      <c r="AP1899" s="65"/>
      <c r="AQ1899" s="65"/>
      <c r="AR1899" s="65"/>
      <c r="AS1899" s="65"/>
      <c r="AT1899" s="65"/>
      <c r="AU1899" s="65"/>
    </row>
    <row r="1900" spans="3:47">
      <c r="C1900" s="8"/>
      <c r="D1900" s="8"/>
      <c r="AA1900" s="65"/>
      <c r="AB1900" s="65"/>
      <c r="AC1900" s="65"/>
      <c r="AD1900" s="65"/>
      <c r="AE1900" s="65"/>
      <c r="AG1900" s="93"/>
      <c r="AN1900" s="65"/>
      <c r="AO1900" s="65"/>
      <c r="AP1900" s="65"/>
      <c r="AQ1900" s="65"/>
      <c r="AR1900" s="65"/>
      <c r="AS1900" s="65"/>
      <c r="AT1900" s="65"/>
      <c r="AU1900" s="65"/>
    </row>
    <row r="1901" spans="3:47">
      <c r="C1901" s="8"/>
      <c r="D1901" s="8"/>
      <c r="AA1901" s="65"/>
      <c r="AB1901" s="65"/>
      <c r="AC1901" s="65"/>
      <c r="AD1901" s="65"/>
      <c r="AE1901" s="65"/>
      <c r="AG1901" s="93"/>
      <c r="AN1901" s="65"/>
      <c r="AO1901" s="65"/>
      <c r="AP1901" s="65"/>
      <c r="AQ1901" s="65"/>
      <c r="AR1901" s="65"/>
      <c r="AS1901" s="65"/>
      <c r="AT1901" s="65"/>
      <c r="AU1901" s="65"/>
    </row>
    <row r="1902" spans="3:47">
      <c r="C1902" s="8"/>
      <c r="D1902" s="8"/>
      <c r="AA1902" s="65"/>
      <c r="AB1902" s="65"/>
      <c r="AC1902" s="65"/>
      <c r="AD1902" s="65"/>
      <c r="AE1902" s="65"/>
      <c r="AG1902" s="93"/>
      <c r="AN1902" s="65"/>
      <c r="AO1902" s="65"/>
      <c r="AP1902" s="65"/>
      <c r="AQ1902" s="65"/>
      <c r="AR1902" s="65"/>
      <c r="AS1902" s="65"/>
      <c r="AT1902" s="65"/>
      <c r="AU1902" s="65"/>
    </row>
    <row r="1903" spans="3:47">
      <c r="C1903" s="8"/>
      <c r="D1903" s="8"/>
      <c r="AA1903" s="65"/>
      <c r="AB1903" s="65"/>
      <c r="AC1903" s="65"/>
      <c r="AD1903" s="65"/>
      <c r="AE1903" s="65"/>
      <c r="AG1903" s="93"/>
      <c r="AN1903" s="65"/>
      <c r="AO1903" s="65"/>
      <c r="AP1903" s="65"/>
      <c r="AQ1903" s="65"/>
      <c r="AR1903" s="65"/>
      <c r="AS1903" s="65"/>
      <c r="AT1903" s="65"/>
      <c r="AU1903" s="65"/>
    </row>
    <row r="1904" spans="3:47">
      <c r="C1904" s="8"/>
      <c r="D1904" s="8"/>
      <c r="AA1904" s="65"/>
      <c r="AB1904" s="65"/>
      <c r="AC1904" s="65"/>
      <c r="AD1904" s="65"/>
      <c r="AE1904" s="65"/>
      <c r="AG1904" s="93"/>
      <c r="AN1904" s="65"/>
      <c r="AO1904" s="65"/>
      <c r="AP1904" s="65"/>
      <c r="AQ1904" s="65"/>
      <c r="AR1904" s="65"/>
      <c r="AS1904" s="65"/>
      <c r="AT1904" s="65"/>
      <c r="AU1904" s="65"/>
    </row>
    <row r="1905" spans="3:48">
      <c r="C1905" s="8"/>
      <c r="D1905" s="8"/>
      <c r="AA1905" s="65"/>
      <c r="AB1905" s="65"/>
      <c r="AC1905" s="65"/>
      <c r="AD1905" s="65"/>
      <c r="AE1905" s="65"/>
      <c r="AG1905" s="93"/>
      <c r="AN1905" s="65"/>
      <c r="AO1905" s="65"/>
      <c r="AP1905" s="65"/>
      <c r="AQ1905" s="65"/>
      <c r="AR1905" s="65"/>
      <c r="AS1905" s="65"/>
      <c r="AT1905" s="65"/>
      <c r="AU1905" s="65"/>
    </row>
    <row r="1906" spans="3:48">
      <c r="C1906" s="8"/>
      <c r="D1906" s="8"/>
      <c r="AA1906" s="65"/>
      <c r="AB1906" s="65"/>
      <c r="AC1906" s="65"/>
      <c r="AD1906" s="65"/>
      <c r="AE1906" s="65"/>
      <c r="AG1906" s="93"/>
      <c r="AN1906" s="65"/>
      <c r="AO1906" s="65"/>
      <c r="AP1906" s="65"/>
      <c r="AQ1906" s="65"/>
      <c r="AR1906" s="65"/>
      <c r="AS1906" s="65"/>
      <c r="AT1906" s="65"/>
      <c r="AU1906" s="65"/>
    </row>
    <row r="1907" spans="3:48">
      <c r="C1907" s="8"/>
      <c r="D1907" s="8"/>
      <c r="AA1907" s="65"/>
      <c r="AB1907" s="65"/>
      <c r="AC1907" s="65"/>
      <c r="AD1907" s="65"/>
      <c r="AE1907" s="65"/>
      <c r="AG1907" s="93"/>
      <c r="AN1907" s="65"/>
      <c r="AO1907" s="65"/>
      <c r="AP1907" s="65"/>
      <c r="AQ1907" s="65"/>
      <c r="AR1907" s="65"/>
      <c r="AS1907" s="65"/>
      <c r="AT1907" s="65"/>
      <c r="AU1907" s="65"/>
    </row>
    <row r="1908" spans="3:48">
      <c r="C1908" s="8"/>
      <c r="D1908" s="8"/>
      <c r="AA1908" s="65"/>
      <c r="AB1908" s="65"/>
      <c r="AC1908" s="65"/>
      <c r="AD1908" s="65"/>
      <c r="AE1908" s="65"/>
      <c r="AG1908" s="93"/>
      <c r="AN1908" s="65"/>
      <c r="AO1908" s="65"/>
      <c r="AP1908" s="65"/>
      <c r="AQ1908" s="65"/>
      <c r="AR1908" s="65"/>
      <c r="AS1908" s="65"/>
      <c r="AT1908" s="65"/>
      <c r="AU1908" s="65"/>
    </row>
    <row r="1909" spans="3:48">
      <c r="C1909" s="8"/>
      <c r="D1909" s="8"/>
      <c r="AA1909" s="65"/>
      <c r="AB1909" s="65"/>
      <c r="AC1909" s="65"/>
      <c r="AD1909" s="65"/>
      <c r="AE1909" s="65"/>
      <c r="AG1909" s="93"/>
      <c r="AN1909" s="65"/>
      <c r="AO1909" s="65"/>
      <c r="AP1909" s="65"/>
      <c r="AQ1909" s="65"/>
      <c r="AR1909" s="65"/>
      <c r="AS1909" s="65"/>
      <c r="AT1909" s="65"/>
      <c r="AU1909" s="65"/>
    </row>
    <row r="1910" spans="3:48">
      <c r="C1910" s="8"/>
      <c r="D1910" s="8"/>
      <c r="AA1910" s="65"/>
      <c r="AB1910" s="65"/>
      <c r="AC1910" s="65"/>
      <c r="AD1910" s="65"/>
      <c r="AE1910" s="65"/>
      <c r="AG1910" s="93"/>
      <c r="AN1910" s="65"/>
      <c r="AO1910" s="65"/>
      <c r="AP1910" s="65"/>
      <c r="AQ1910" s="65"/>
      <c r="AR1910" s="65"/>
      <c r="AS1910" s="65"/>
      <c r="AT1910" s="65"/>
      <c r="AU1910" s="65"/>
    </row>
    <row r="1911" spans="3:48">
      <c r="C1911" s="8"/>
      <c r="D1911" s="8"/>
      <c r="AA1911" s="65"/>
      <c r="AB1911" s="65"/>
      <c r="AC1911" s="65"/>
      <c r="AD1911" s="65"/>
      <c r="AE1911" s="65"/>
      <c r="AG1911" s="93"/>
      <c r="AN1911" s="65"/>
      <c r="AO1911" s="65"/>
      <c r="AP1911" s="65"/>
      <c r="AQ1911" s="65"/>
      <c r="AR1911" s="65"/>
      <c r="AS1911" s="65"/>
      <c r="AT1911" s="65"/>
      <c r="AU1911" s="65"/>
    </row>
    <row r="1912" spans="3:48">
      <c r="C1912" s="8"/>
      <c r="D1912" s="8"/>
      <c r="AA1912" s="65"/>
      <c r="AB1912" s="65"/>
      <c r="AC1912" s="65"/>
      <c r="AD1912" s="65"/>
      <c r="AE1912" s="65"/>
      <c r="AG1912" s="93"/>
      <c r="AN1912" s="65"/>
      <c r="AO1912" s="65"/>
      <c r="AP1912" s="65"/>
      <c r="AQ1912" s="65"/>
      <c r="AR1912" s="65"/>
      <c r="AS1912" s="65"/>
      <c r="AT1912" s="65"/>
      <c r="AU1912" s="65"/>
      <c r="AV1912" s="65"/>
    </row>
    <row r="1913" spans="3:48">
      <c r="C1913" s="8"/>
      <c r="D1913" s="8"/>
      <c r="AA1913" s="65"/>
      <c r="AB1913" s="65"/>
      <c r="AC1913" s="65"/>
      <c r="AD1913" s="65"/>
      <c r="AE1913" s="65"/>
      <c r="AG1913" s="93"/>
      <c r="AN1913" s="65"/>
      <c r="AO1913" s="65"/>
      <c r="AP1913" s="65"/>
      <c r="AQ1913" s="65"/>
      <c r="AR1913" s="65"/>
      <c r="AS1913" s="65"/>
      <c r="AT1913" s="65"/>
      <c r="AU1913" s="65"/>
    </row>
    <row r="1914" spans="3:48">
      <c r="C1914" s="8"/>
      <c r="D1914" s="8"/>
      <c r="AA1914" s="65"/>
      <c r="AB1914" s="65"/>
      <c r="AC1914" s="65"/>
      <c r="AD1914" s="65"/>
      <c r="AE1914" s="65"/>
      <c r="AG1914" s="93"/>
      <c r="AN1914" s="65"/>
      <c r="AO1914" s="65"/>
      <c r="AP1914" s="65"/>
      <c r="AQ1914" s="65"/>
      <c r="AR1914" s="65"/>
      <c r="AS1914" s="65"/>
      <c r="AT1914" s="65"/>
      <c r="AU1914" s="65"/>
    </row>
    <row r="1915" spans="3:48">
      <c r="C1915" s="8"/>
      <c r="D1915" s="8"/>
      <c r="AA1915" s="65"/>
      <c r="AB1915" s="65"/>
      <c r="AC1915" s="65"/>
      <c r="AD1915" s="65"/>
      <c r="AE1915" s="65"/>
      <c r="AG1915" s="93"/>
      <c r="AN1915" s="65"/>
      <c r="AO1915" s="65"/>
      <c r="AP1915" s="65"/>
      <c r="AQ1915" s="65"/>
      <c r="AR1915" s="65"/>
      <c r="AS1915" s="65"/>
      <c r="AT1915" s="65"/>
      <c r="AU1915" s="65"/>
    </row>
    <row r="1916" spans="3:48">
      <c r="C1916" s="8"/>
      <c r="D1916" s="8"/>
      <c r="AA1916" s="65"/>
      <c r="AB1916" s="65"/>
      <c r="AC1916" s="65"/>
      <c r="AD1916" s="65"/>
      <c r="AE1916" s="65"/>
      <c r="AG1916" s="93"/>
      <c r="AN1916" s="65"/>
      <c r="AO1916" s="65"/>
      <c r="AP1916" s="65"/>
      <c r="AQ1916" s="65"/>
      <c r="AR1916" s="65"/>
      <c r="AS1916" s="65"/>
      <c r="AT1916" s="65"/>
      <c r="AU1916" s="65"/>
      <c r="AV1916" s="65"/>
    </row>
    <row r="1917" spans="3:48">
      <c r="C1917" s="8"/>
      <c r="D1917" s="8"/>
      <c r="AA1917" s="65"/>
      <c r="AB1917" s="65"/>
      <c r="AC1917" s="65"/>
      <c r="AD1917" s="65"/>
      <c r="AE1917" s="65"/>
      <c r="AG1917" s="93"/>
      <c r="AN1917" s="65"/>
      <c r="AO1917" s="65"/>
      <c r="AP1917" s="65"/>
      <c r="AQ1917" s="65"/>
      <c r="AR1917" s="65"/>
      <c r="AS1917" s="65"/>
      <c r="AT1917" s="65"/>
      <c r="AU1917" s="65"/>
    </row>
    <row r="1918" spans="3:48">
      <c r="C1918" s="8"/>
      <c r="D1918" s="8"/>
      <c r="AA1918" s="65"/>
      <c r="AB1918" s="65"/>
      <c r="AC1918" s="65"/>
      <c r="AD1918" s="65"/>
      <c r="AE1918" s="65"/>
      <c r="AG1918" s="93"/>
      <c r="AN1918" s="65"/>
      <c r="AO1918" s="65"/>
      <c r="AP1918" s="65"/>
      <c r="AQ1918" s="65"/>
      <c r="AR1918" s="65"/>
      <c r="AS1918" s="65"/>
      <c r="AT1918" s="65"/>
      <c r="AU1918" s="65"/>
    </row>
    <row r="1919" spans="3:48">
      <c r="C1919" s="8"/>
      <c r="D1919" s="8"/>
      <c r="AA1919" s="65"/>
      <c r="AB1919" s="65"/>
      <c r="AC1919" s="65"/>
      <c r="AD1919" s="65"/>
      <c r="AE1919" s="65"/>
      <c r="AG1919" s="93"/>
      <c r="AN1919" s="65"/>
      <c r="AO1919" s="65"/>
      <c r="AP1919" s="65"/>
      <c r="AQ1919" s="65"/>
      <c r="AR1919" s="65"/>
      <c r="AS1919" s="65"/>
      <c r="AT1919" s="65"/>
      <c r="AU1919" s="65"/>
      <c r="AV1919" s="65"/>
    </row>
    <row r="1920" spans="3:48">
      <c r="C1920" s="8"/>
      <c r="D1920" s="8"/>
      <c r="AA1920" s="65"/>
      <c r="AB1920" s="65"/>
      <c r="AC1920" s="65"/>
      <c r="AD1920" s="65"/>
      <c r="AE1920" s="65"/>
      <c r="AG1920" s="93"/>
      <c r="AN1920" s="65"/>
      <c r="AO1920" s="65"/>
      <c r="AP1920" s="65"/>
      <c r="AQ1920" s="65"/>
      <c r="AR1920" s="65"/>
      <c r="AS1920" s="65"/>
      <c r="AT1920" s="65"/>
      <c r="AU1920" s="65"/>
    </row>
    <row r="1921" spans="3:47">
      <c r="C1921" s="8"/>
      <c r="D1921" s="8"/>
      <c r="AA1921" s="65"/>
      <c r="AB1921" s="65"/>
      <c r="AC1921" s="65"/>
      <c r="AD1921" s="65"/>
      <c r="AE1921" s="65"/>
      <c r="AG1921" s="93"/>
      <c r="AN1921" s="65"/>
      <c r="AO1921" s="65"/>
      <c r="AP1921" s="65"/>
      <c r="AQ1921" s="65"/>
      <c r="AR1921" s="65"/>
      <c r="AS1921" s="65"/>
      <c r="AT1921" s="65"/>
      <c r="AU1921" s="65"/>
    </row>
    <row r="1922" spans="3:47">
      <c r="C1922" s="8"/>
      <c r="D1922" s="8"/>
      <c r="AA1922" s="65"/>
      <c r="AB1922" s="65"/>
      <c r="AC1922" s="65"/>
      <c r="AD1922" s="65"/>
      <c r="AE1922" s="65"/>
      <c r="AG1922" s="93"/>
      <c r="AN1922" s="65"/>
      <c r="AO1922" s="65"/>
      <c r="AP1922" s="65"/>
      <c r="AQ1922" s="65"/>
      <c r="AR1922" s="65"/>
      <c r="AS1922" s="65"/>
      <c r="AT1922" s="65"/>
      <c r="AU1922" s="65"/>
    </row>
    <row r="1923" spans="3:47">
      <c r="C1923" s="8"/>
      <c r="D1923" s="8"/>
      <c r="AA1923" s="65"/>
      <c r="AB1923" s="65"/>
      <c r="AC1923" s="65"/>
      <c r="AD1923" s="65"/>
      <c r="AE1923" s="65"/>
      <c r="AG1923" s="93"/>
      <c r="AN1923" s="65"/>
      <c r="AO1923" s="65"/>
      <c r="AP1923" s="65"/>
      <c r="AQ1923" s="65"/>
      <c r="AR1923" s="65"/>
      <c r="AS1923" s="65"/>
      <c r="AT1923" s="65"/>
      <c r="AU1923" s="65"/>
    </row>
    <row r="1924" spans="3:47">
      <c r="C1924" s="8"/>
      <c r="D1924" s="8"/>
      <c r="AA1924" s="65"/>
      <c r="AB1924" s="65"/>
      <c r="AC1924" s="65"/>
      <c r="AD1924" s="65"/>
      <c r="AE1924" s="65"/>
      <c r="AG1924" s="93"/>
      <c r="AN1924" s="65"/>
      <c r="AO1924" s="65"/>
      <c r="AP1924" s="65"/>
      <c r="AQ1924" s="65"/>
      <c r="AR1924" s="65"/>
      <c r="AS1924" s="65"/>
      <c r="AT1924" s="65"/>
      <c r="AU1924" s="65"/>
    </row>
    <row r="1925" spans="3:47">
      <c r="C1925" s="8"/>
      <c r="D1925" s="8"/>
      <c r="AA1925" s="65"/>
      <c r="AB1925" s="65"/>
      <c r="AC1925" s="65"/>
      <c r="AD1925" s="65"/>
      <c r="AE1925" s="65"/>
      <c r="AG1925" s="93"/>
      <c r="AN1925" s="65"/>
      <c r="AO1925" s="65"/>
      <c r="AP1925" s="65"/>
      <c r="AQ1925" s="65"/>
      <c r="AR1925" s="65"/>
      <c r="AS1925" s="65"/>
      <c r="AT1925" s="65"/>
      <c r="AU1925" s="65"/>
    </row>
    <row r="1926" spans="3:47">
      <c r="C1926" s="8"/>
      <c r="D1926" s="8"/>
      <c r="AA1926" s="65"/>
      <c r="AB1926" s="65"/>
      <c r="AC1926" s="65"/>
      <c r="AD1926" s="65"/>
      <c r="AE1926" s="65"/>
      <c r="AG1926" s="93"/>
      <c r="AN1926" s="65"/>
      <c r="AO1926" s="65"/>
      <c r="AP1926" s="65"/>
      <c r="AQ1926" s="65"/>
      <c r="AR1926" s="65"/>
      <c r="AS1926" s="65"/>
      <c r="AT1926" s="65"/>
      <c r="AU1926" s="65"/>
    </row>
    <row r="1927" spans="3:47">
      <c r="C1927" s="8"/>
      <c r="D1927" s="8"/>
      <c r="AA1927" s="65"/>
      <c r="AB1927" s="65"/>
      <c r="AC1927" s="65"/>
      <c r="AD1927" s="65"/>
      <c r="AE1927" s="65"/>
      <c r="AG1927" s="93"/>
      <c r="AN1927" s="65"/>
      <c r="AO1927" s="65"/>
      <c r="AP1927" s="65"/>
      <c r="AQ1927" s="65"/>
      <c r="AR1927" s="65"/>
      <c r="AS1927" s="65"/>
      <c r="AT1927" s="65"/>
      <c r="AU1927" s="65"/>
    </row>
    <row r="1928" spans="3:47">
      <c r="C1928" s="8"/>
      <c r="D1928" s="8"/>
      <c r="AA1928" s="65"/>
      <c r="AB1928" s="65"/>
      <c r="AC1928" s="65"/>
      <c r="AD1928" s="65"/>
      <c r="AE1928" s="65"/>
      <c r="AG1928" s="93"/>
      <c r="AN1928" s="65"/>
      <c r="AO1928" s="65"/>
      <c r="AP1928" s="65"/>
      <c r="AQ1928" s="65"/>
      <c r="AR1928" s="65"/>
      <c r="AS1928" s="65"/>
      <c r="AT1928" s="65"/>
      <c r="AU1928" s="65"/>
    </row>
    <row r="1929" spans="3:47">
      <c r="C1929" s="8"/>
      <c r="D1929" s="8"/>
      <c r="AA1929" s="65"/>
      <c r="AB1929" s="65"/>
      <c r="AC1929" s="65"/>
      <c r="AD1929" s="65"/>
      <c r="AE1929" s="65"/>
      <c r="AG1929" s="93"/>
      <c r="AN1929" s="65"/>
      <c r="AO1929" s="65"/>
      <c r="AP1929" s="65"/>
      <c r="AQ1929" s="65"/>
      <c r="AR1929" s="65"/>
      <c r="AS1929" s="65"/>
      <c r="AT1929" s="65"/>
      <c r="AU1929" s="65"/>
    </row>
    <row r="1930" spans="3:47">
      <c r="C1930" s="8"/>
      <c r="D1930" s="8"/>
      <c r="AA1930" s="65"/>
      <c r="AB1930" s="65"/>
      <c r="AC1930" s="65"/>
      <c r="AD1930" s="65"/>
      <c r="AE1930" s="65"/>
      <c r="AG1930" s="93"/>
      <c r="AN1930" s="65"/>
      <c r="AO1930" s="65"/>
      <c r="AP1930" s="65"/>
      <c r="AQ1930" s="65"/>
      <c r="AR1930" s="65"/>
      <c r="AS1930" s="65"/>
      <c r="AT1930" s="65"/>
      <c r="AU1930" s="65"/>
    </row>
    <row r="1931" spans="3:47">
      <c r="C1931" s="8"/>
      <c r="D1931" s="8"/>
      <c r="AA1931" s="65"/>
      <c r="AB1931" s="65"/>
      <c r="AC1931" s="65"/>
      <c r="AD1931" s="65"/>
      <c r="AE1931" s="65"/>
      <c r="AG1931" s="93"/>
      <c r="AN1931" s="65"/>
      <c r="AO1931" s="65"/>
      <c r="AP1931" s="65"/>
      <c r="AQ1931" s="65"/>
      <c r="AR1931" s="65"/>
      <c r="AS1931" s="65"/>
      <c r="AT1931" s="65"/>
      <c r="AU1931" s="65"/>
    </row>
    <row r="1932" spans="3:47">
      <c r="C1932" s="8"/>
      <c r="D1932" s="8"/>
      <c r="AA1932" s="65"/>
      <c r="AB1932" s="65"/>
      <c r="AC1932" s="65"/>
      <c r="AD1932" s="65"/>
      <c r="AE1932" s="65"/>
      <c r="AG1932" s="93"/>
      <c r="AN1932" s="65"/>
      <c r="AO1932" s="65"/>
      <c r="AP1932" s="65"/>
      <c r="AQ1932" s="65"/>
      <c r="AR1932" s="65"/>
      <c r="AS1932" s="65"/>
      <c r="AT1932" s="65"/>
      <c r="AU1932" s="65"/>
    </row>
    <row r="1933" spans="3:47">
      <c r="C1933" s="8"/>
      <c r="D1933" s="8"/>
      <c r="AA1933" s="65"/>
      <c r="AB1933" s="65"/>
      <c r="AC1933" s="65"/>
      <c r="AD1933" s="65"/>
      <c r="AE1933" s="65"/>
      <c r="AG1933" s="93"/>
      <c r="AN1933" s="65"/>
      <c r="AO1933" s="65"/>
      <c r="AP1933" s="65"/>
      <c r="AQ1933" s="65"/>
      <c r="AR1933" s="65"/>
      <c r="AS1933" s="65"/>
      <c r="AT1933" s="65"/>
      <c r="AU1933" s="65"/>
    </row>
    <row r="1934" spans="3:47">
      <c r="C1934" s="8"/>
      <c r="D1934" s="8"/>
      <c r="AA1934" s="65"/>
      <c r="AB1934" s="65"/>
      <c r="AC1934" s="65"/>
      <c r="AD1934" s="65"/>
      <c r="AE1934" s="65"/>
      <c r="AG1934" s="93"/>
      <c r="AN1934" s="65"/>
      <c r="AO1934" s="65"/>
      <c r="AP1934" s="65"/>
      <c r="AQ1934" s="65"/>
      <c r="AR1934" s="65"/>
      <c r="AS1934" s="65"/>
      <c r="AT1934" s="65"/>
      <c r="AU1934" s="65"/>
    </row>
    <row r="1935" spans="3:47">
      <c r="C1935" s="8"/>
      <c r="D1935" s="8"/>
      <c r="AA1935" s="65"/>
      <c r="AB1935" s="65"/>
      <c r="AC1935" s="65"/>
      <c r="AD1935" s="65"/>
      <c r="AE1935" s="65"/>
      <c r="AG1935" s="93"/>
      <c r="AN1935" s="65"/>
      <c r="AO1935" s="65"/>
      <c r="AP1935" s="65"/>
      <c r="AQ1935" s="65"/>
      <c r="AR1935" s="65"/>
      <c r="AS1935" s="65"/>
      <c r="AT1935" s="65"/>
      <c r="AU1935" s="65"/>
    </row>
    <row r="1936" spans="3:47">
      <c r="C1936" s="8"/>
      <c r="D1936" s="8"/>
      <c r="AA1936" s="65"/>
      <c r="AB1936" s="65"/>
      <c r="AC1936" s="65"/>
      <c r="AD1936" s="65"/>
      <c r="AE1936" s="65"/>
      <c r="AG1936" s="93"/>
      <c r="AN1936" s="65"/>
      <c r="AO1936" s="65"/>
      <c r="AP1936" s="65"/>
      <c r="AQ1936" s="65"/>
      <c r="AR1936" s="65"/>
      <c r="AS1936" s="65"/>
      <c r="AT1936" s="65"/>
      <c r="AU1936" s="65"/>
    </row>
    <row r="1937" spans="3:47">
      <c r="C1937" s="8"/>
      <c r="D1937" s="8"/>
      <c r="AA1937" s="65"/>
      <c r="AB1937" s="65"/>
      <c r="AC1937" s="65"/>
      <c r="AD1937" s="65"/>
      <c r="AE1937" s="65"/>
      <c r="AG1937" s="93"/>
      <c r="AN1937" s="65"/>
      <c r="AO1937" s="65"/>
      <c r="AP1937" s="65"/>
      <c r="AQ1937" s="65"/>
      <c r="AR1937" s="65"/>
      <c r="AS1937" s="65"/>
      <c r="AT1937" s="65"/>
      <c r="AU1937" s="65"/>
    </row>
    <row r="1938" spans="3:47">
      <c r="C1938" s="8"/>
      <c r="D1938" s="8"/>
      <c r="AA1938" s="65"/>
      <c r="AB1938" s="65"/>
      <c r="AC1938" s="65"/>
      <c r="AD1938" s="65"/>
      <c r="AE1938" s="65"/>
      <c r="AG1938" s="93"/>
      <c r="AN1938" s="65"/>
      <c r="AO1938" s="65"/>
      <c r="AP1938" s="65"/>
      <c r="AQ1938" s="65"/>
      <c r="AR1938" s="65"/>
      <c r="AS1938" s="65"/>
      <c r="AT1938" s="65"/>
      <c r="AU1938" s="65"/>
    </row>
    <row r="1939" spans="3:47">
      <c r="C1939" s="8"/>
      <c r="D1939" s="8"/>
      <c r="AA1939" s="65"/>
      <c r="AB1939" s="65"/>
      <c r="AC1939" s="65"/>
      <c r="AD1939" s="65"/>
      <c r="AE1939" s="65"/>
      <c r="AG1939" s="93"/>
      <c r="AN1939" s="65"/>
      <c r="AO1939" s="65"/>
      <c r="AP1939" s="65"/>
      <c r="AQ1939" s="65"/>
      <c r="AR1939" s="65"/>
      <c r="AS1939" s="65"/>
      <c r="AT1939" s="65"/>
      <c r="AU1939" s="65"/>
    </row>
    <row r="1940" spans="3:47">
      <c r="C1940" s="8"/>
      <c r="D1940" s="8"/>
      <c r="AA1940" s="65"/>
      <c r="AB1940" s="65"/>
      <c r="AC1940" s="65"/>
      <c r="AD1940" s="65"/>
      <c r="AE1940" s="65"/>
      <c r="AG1940" s="93"/>
      <c r="AN1940" s="65"/>
      <c r="AO1940" s="65"/>
      <c r="AP1940" s="65"/>
      <c r="AQ1940" s="65"/>
      <c r="AR1940" s="65"/>
      <c r="AS1940" s="65"/>
      <c r="AT1940" s="65"/>
      <c r="AU1940" s="65"/>
    </row>
    <row r="1941" spans="3:47">
      <c r="C1941" s="8"/>
      <c r="D1941" s="8"/>
      <c r="AA1941" s="65"/>
      <c r="AB1941" s="65"/>
      <c r="AC1941" s="65"/>
      <c r="AD1941" s="65"/>
      <c r="AE1941" s="65"/>
      <c r="AG1941" s="93"/>
      <c r="AN1941" s="65"/>
      <c r="AO1941" s="65"/>
      <c r="AP1941" s="65"/>
      <c r="AQ1941" s="65"/>
      <c r="AR1941" s="65"/>
      <c r="AS1941" s="65"/>
      <c r="AT1941" s="65"/>
      <c r="AU1941" s="65"/>
    </row>
    <row r="1942" spans="3:47">
      <c r="C1942" s="8"/>
      <c r="D1942" s="8"/>
      <c r="AA1942" s="65"/>
      <c r="AB1942" s="65"/>
      <c r="AC1942" s="65"/>
      <c r="AD1942" s="65"/>
      <c r="AE1942" s="65"/>
      <c r="AG1942" s="93"/>
      <c r="AN1942" s="65"/>
      <c r="AO1942" s="65"/>
      <c r="AP1942" s="65"/>
      <c r="AQ1942" s="65"/>
      <c r="AR1942" s="65"/>
      <c r="AS1942" s="65"/>
      <c r="AT1942" s="65"/>
      <c r="AU1942" s="65"/>
    </row>
    <row r="1943" spans="3:47">
      <c r="C1943" s="8"/>
      <c r="D1943" s="8"/>
      <c r="AA1943" s="65"/>
      <c r="AB1943" s="65"/>
      <c r="AC1943" s="65"/>
      <c r="AD1943" s="65"/>
      <c r="AE1943" s="65"/>
      <c r="AG1943" s="93"/>
      <c r="AN1943" s="65"/>
      <c r="AO1943" s="65"/>
      <c r="AP1943" s="65"/>
      <c r="AQ1943" s="65"/>
      <c r="AR1943" s="65"/>
      <c r="AS1943" s="65"/>
      <c r="AT1943" s="65"/>
      <c r="AU1943" s="65"/>
    </row>
    <row r="1944" spans="3:47">
      <c r="C1944" s="8"/>
      <c r="D1944" s="8"/>
      <c r="AA1944" s="65"/>
      <c r="AB1944" s="65"/>
      <c r="AC1944" s="65"/>
      <c r="AD1944" s="65"/>
      <c r="AE1944" s="65"/>
      <c r="AG1944" s="93"/>
      <c r="AN1944" s="65"/>
      <c r="AO1944" s="65"/>
      <c r="AP1944" s="65"/>
      <c r="AQ1944" s="65"/>
      <c r="AR1944" s="65"/>
      <c r="AS1944" s="65"/>
      <c r="AT1944" s="65"/>
      <c r="AU1944" s="65"/>
    </row>
    <row r="1945" spans="3:47">
      <c r="C1945" s="8"/>
      <c r="D1945" s="8"/>
      <c r="AA1945" s="65"/>
      <c r="AB1945" s="65"/>
      <c r="AC1945" s="65"/>
      <c r="AD1945" s="65"/>
      <c r="AE1945" s="65"/>
      <c r="AG1945" s="93"/>
      <c r="AN1945" s="65"/>
      <c r="AO1945" s="65"/>
      <c r="AP1945" s="65"/>
      <c r="AQ1945" s="65"/>
      <c r="AR1945" s="65"/>
      <c r="AS1945" s="65"/>
      <c r="AT1945" s="65"/>
      <c r="AU1945" s="65"/>
    </row>
    <row r="1946" spans="3:47">
      <c r="C1946" s="8"/>
      <c r="D1946" s="8"/>
      <c r="AA1946" s="65"/>
      <c r="AB1946" s="65"/>
      <c r="AC1946" s="65"/>
      <c r="AD1946" s="65"/>
      <c r="AE1946" s="65"/>
      <c r="AG1946" s="93"/>
      <c r="AN1946" s="65"/>
      <c r="AO1946" s="65"/>
      <c r="AP1946" s="65"/>
      <c r="AQ1946" s="65"/>
      <c r="AR1946" s="65"/>
      <c r="AS1946" s="65"/>
      <c r="AT1946" s="65"/>
      <c r="AU1946" s="65"/>
    </row>
    <row r="1947" spans="3:47">
      <c r="C1947" s="8"/>
      <c r="D1947" s="8"/>
      <c r="AA1947" s="65"/>
      <c r="AB1947" s="65"/>
      <c r="AC1947" s="65"/>
      <c r="AD1947" s="65"/>
      <c r="AE1947" s="65"/>
      <c r="AG1947" s="93"/>
      <c r="AN1947" s="65"/>
      <c r="AO1947" s="65"/>
      <c r="AP1947" s="65"/>
      <c r="AQ1947" s="65"/>
      <c r="AR1947" s="65"/>
      <c r="AS1947" s="65"/>
      <c r="AT1947" s="65"/>
      <c r="AU1947" s="65"/>
    </row>
    <row r="1948" spans="3:47">
      <c r="C1948" s="8"/>
      <c r="D1948" s="8"/>
      <c r="AA1948" s="65"/>
      <c r="AB1948" s="65"/>
      <c r="AC1948" s="65"/>
      <c r="AD1948" s="65"/>
      <c r="AE1948" s="65"/>
      <c r="AG1948" s="93"/>
      <c r="AN1948" s="65"/>
      <c r="AO1948" s="65"/>
      <c r="AP1948" s="65"/>
      <c r="AQ1948" s="65"/>
      <c r="AR1948" s="65"/>
      <c r="AS1948" s="65"/>
      <c r="AT1948" s="65"/>
      <c r="AU1948" s="65"/>
    </row>
    <row r="1949" spans="3:47">
      <c r="C1949" s="8"/>
      <c r="D1949" s="8"/>
      <c r="AA1949" s="65"/>
      <c r="AB1949" s="65"/>
      <c r="AC1949" s="65"/>
      <c r="AD1949" s="65"/>
      <c r="AE1949" s="65"/>
      <c r="AG1949" s="93"/>
      <c r="AN1949" s="65"/>
      <c r="AO1949" s="65"/>
      <c r="AP1949" s="65"/>
      <c r="AQ1949" s="65"/>
      <c r="AR1949" s="65"/>
      <c r="AS1949" s="65"/>
      <c r="AT1949" s="65"/>
      <c r="AU1949" s="65"/>
    </row>
    <row r="1950" spans="3:47">
      <c r="C1950" s="8"/>
      <c r="D1950" s="8"/>
      <c r="Z1950">
        <f>F1950</f>
        <v>0</v>
      </c>
      <c r="AA1950" s="65">
        <f>AB$3+AB$4*Z1950+AB$5*Z1950^2+AH1950</f>
        <v>1.9856775423163974E-3</v>
      </c>
      <c r="AB1950" s="65">
        <f>IF(S1950&lt;&gt;0,G1950-AH1950, -9999)</f>
        <v>-9999</v>
      </c>
      <c r="AC1950" s="65">
        <f>+G1950-P1950</f>
        <v>0</v>
      </c>
      <c r="AD1950" s="65">
        <f>IF(S1950&lt;&gt;0,G1950-AA1950, -9999)</f>
        <v>-9999</v>
      </c>
      <c r="AE1950" s="65">
        <f>+(G1950-AA1950)^2*S1950</f>
        <v>0</v>
      </c>
      <c r="AF1950">
        <f>IF(S1950&lt;&gt;0,G1950-P1950, -9999)</f>
        <v>-9999</v>
      </c>
      <c r="AG1950" s="93"/>
      <c r="AH1950">
        <f>$AB$6*($AB$11/AI1950*AJ1950+$AB$12)</f>
        <v>-2.2630584370218268E-3</v>
      </c>
      <c r="AI1950">
        <f>1+$AB$7*COS(AL1950)</f>
        <v>0.52686395180821666</v>
      </c>
      <c r="AJ1950">
        <f>SIN(AL1950+RADIANS($AB$9))</f>
        <v>-0.96379302571422787</v>
      </c>
      <c r="AK1950">
        <f>$AB$7*SIN(AL1950)</f>
        <v>-0.46259604667325238</v>
      </c>
      <c r="AL1950">
        <f>2*ATAN(AM1950)</f>
        <v>-2.3674579232345248</v>
      </c>
      <c r="AM1950">
        <f>SQRT((1+$AB$7)/(1-$AB$7))*TAN(AN1950/2)</f>
        <v>-2.4531998038171707</v>
      </c>
      <c r="AN1950" s="65">
        <f t="shared" ref="AN1950:AT1950" si="160">$AU1950+$AB$7*SIN(AO1950)</f>
        <v>67.442862607656409</v>
      </c>
      <c r="AO1950" s="65">
        <f t="shared" si="160"/>
        <v>67.44286253377453</v>
      </c>
      <c r="AP1950" s="65">
        <f t="shared" si="160"/>
        <v>67.442863637015023</v>
      </c>
      <c r="AQ1950" s="65">
        <f t="shared" si="160"/>
        <v>67.442847164131479</v>
      </c>
      <c r="AR1950" s="65">
        <f t="shared" si="160"/>
        <v>67.443093404791966</v>
      </c>
      <c r="AS1950" s="65">
        <f t="shared" si="160"/>
        <v>67.439472650337365</v>
      </c>
      <c r="AT1950" s="65">
        <f t="shared" si="160"/>
        <v>67.539459766609113</v>
      </c>
      <c r="AU1950" s="65">
        <f>RADIANS($AB$9)+$AB$18*(F1950-AB$15)</f>
        <v>68.101169566430201</v>
      </c>
    </row>
    <row r="1951" spans="3:47">
      <c r="C1951" s="8"/>
      <c r="D1951" s="8"/>
      <c r="AA1951" s="65"/>
      <c r="AB1951" s="65"/>
      <c r="AC1951" s="65"/>
      <c r="AD1951" s="65"/>
      <c r="AE1951" s="65"/>
      <c r="AG1951" s="93"/>
      <c r="AN1951" s="65"/>
      <c r="AO1951" s="65"/>
      <c r="AP1951" s="65"/>
      <c r="AQ1951" s="65"/>
      <c r="AR1951" s="65"/>
      <c r="AS1951" s="65"/>
      <c r="AT1951" s="65"/>
      <c r="AU1951" s="65"/>
    </row>
    <row r="1952" spans="3:47">
      <c r="C1952" s="8"/>
      <c r="D1952" s="8"/>
      <c r="Z1952">
        <f>F1952</f>
        <v>0</v>
      </c>
      <c r="AA1952" s="65">
        <f>AB$3+AB$4*Z1952+AB$5*Z1952^2+AH1952</f>
        <v>1.9856775423163974E-3</v>
      </c>
      <c r="AB1952" s="65">
        <f>IF(S1952&lt;&gt;0,G1952-AH1952, -9999)</f>
        <v>-9999</v>
      </c>
      <c r="AC1952" s="65">
        <f>+G1952-P1952</f>
        <v>0</v>
      </c>
      <c r="AD1952" s="65">
        <f>IF(S1952&lt;&gt;0,G1952-AA1952, -9999)</f>
        <v>-9999</v>
      </c>
      <c r="AE1952" s="65">
        <f>+(G1952-AA1952)^2*S1952</f>
        <v>0</v>
      </c>
      <c r="AF1952">
        <f>IF(S1952&lt;&gt;0,G1952-P1952, -9999)</f>
        <v>-9999</v>
      </c>
      <c r="AG1952" s="93"/>
      <c r="AH1952">
        <f>$AB$6*($AB$11/AI1952*AJ1952+$AB$12)</f>
        <v>-2.2630584370218268E-3</v>
      </c>
      <c r="AI1952">
        <f>1+$AB$7*COS(AL1952)</f>
        <v>0.52686395180821666</v>
      </c>
      <c r="AJ1952">
        <f>SIN(AL1952+RADIANS($AB$9))</f>
        <v>-0.96379302571422787</v>
      </c>
      <c r="AK1952">
        <f>$AB$7*SIN(AL1952)</f>
        <v>-0.46259604667325238</v>
      </c>
      <c r="AL1952">
        <f>2*ATAN(AM1952)</f>
        <v>-2.3674579232345248</v>
      </c>
      <c r="AM1952">
        <f>SQRT((1+$AB$7)/(1-$AB$7))*TAN(AN1952/2)</f>
        <v>-2.4531998038171707</v>
      </c>
      <c r="AN1952" s="65">
        <f t="shared" ref="AN1952:AT1952" si="161">$AU1952+$AB$7*SIN(AO1952)</f>
        <v>67.442862607656409</v>
      </c>
      <c r="AO1952" s="65">
        <f t="shared" si="161"/>
        <v>67.44286253377453</v>
      </c>
      <c r="AP1952" s="65">
        <f t="shared" si="161"/>
        <v>67.442863637015023</v>
      </c>
      <c r="AQ1952" s="65">
        <f t="shared" si="161"/>
        <v>67.442847164131479</v>
      </c>
      <c r="AR1952" s="65">
        <f t="shared" si="161"/>
        <v>67.443093404791966</v>
      </c>
      <c r="AS1952" s="65">
        <f t="shared" si="161"/>
        <v>67.439472650337365</v>
      </c>
      <c r="AT1952" s="65">
        <f t="shared" si="161"/>
        <v>67.539459766609113</v>
      </c>
      <c r="AU1952" s="65">
        <f>RADIANS($AB$9)+$AB$18*(F1952-AB$15)</f>
        <v>68.101169566430201</v>
      </c>
    </row>
    <row r="1953" spans="3:47">
      <c r="C1953" s="8"/>
      <c r="D1953" s="8"/>
      <c r="AA1953" s="65"/>
      <c r="AB1953" s="65"/>
      <c r="AC1953" s="65"/>
      <c r="AD1953" s="65"/>
      <c r="AE1953" s="65"/>
      <c r="AG1953" s="93"/>
      <c r="AN1953" s="65"/>
      <c r="AO1953" s="65"/>
      <c r="AP1953" s="65"/>
      <c r="AQ1953" s="65"/>
      <c r="AR1953" s="65"/>
      <c r="AS1953" s="65"/>
      <c r="AT1953" s="65"/>
      <c r="AU1953" s="65"/>
    </row>
    <row r="1954" spans="3:47">
      <c r="C1954" s="8"/>
      <c r="D1954" s="8"/>
      <c r="AA1954" s="65"/>
      <c r="AB1954" s="65"/>
      <c r="AC1954" s="65"/>
      <c r="AD1954" s="65"/>
      <c r="AE1954" s="65"/>
      <c r="AG1954" s="93"/>
      <c r="AN1954" s="65"/>
      <c r="AO1954" s="65"/>
      <c r="AP1954" s="65"/>
      <c r="AQ1954" s="65"/>
      <c r="AR1954" s="65"/>
      <c r="AS1954" s="65"/>
      <c r="AT1954" s="65"/>
      <c r="AU1954" s="65"/>
    </row>
    <row r="1955" spans="3:47">
      <c r="C1955" s="8"/>
      <c r="D1955" s="8"/>
      <c r="AA1955" s="65"/>
      <c r="AB1955" s="65"/>
      <c r="AC1955" s="65"/>
      <c r="AD1955" s="65"/>
      <c r="AE1955" s="65"/>
      <c r="AG1955" s="93"/>
      <c r="AN1955" s="65"/>
      <c r="AO1955" s="65"/>
      <c r="AP1955" s="65"/>
      <c r="AQ1955" s="65"/>
      <c r="AR1955" s="65"/>
      <c r="AS1955" s="65"/>
      <c r="AT1955" s="65"/>
      <c r="AU1955" s="65"/>
    </row>
    <row r="1956" spans="3:47">
      <c r="C1956" s="8"/>
      <c r="D1956" s="8"/>
      <c r="AA1956" s="65"/>
      <c r="AB1956" s="65"/>
      <c r="AC1956" s="65"/>
      <c r="AD1956" s="65"/>
      <c r="AE1956" s="65"/>
      <c r="AG1956" s="93"/>
      <c r="AN1956" s="65"/>
      <c r="AO1956" s="65"/>
      <c r="AP1956" s="65"/>
      <c r="AQ1956" s="65"/>
      <c r="AR1956" s="65"/>
      <c r="AS1956" s="65"/>
      <c r="AT1956" s="65"/>
      <c r="AU1956" s="65"/>
    </row>
    <row r="1957" spans="3:47">
      <c r="C1957" s="8"/>
      <c r="D1957" s="8"/>
      <c r="AA1957" s="65"/>
      <c r="AB1957" s="65"/>
      <c r="AC1957" s="65"/>
      <c r="AD1957" s="65"/>
      <c r="AE1957" s="65"/>
      <c r="AG1957" s="93"/>
      <c r="AN1957" s="65"/>
      <c r="AO1957" s="65"/>
      <c r="AP1957" s="65"/>
      <c r="AQ1957" s="65"/>
      <c r="AR1957" s="65"/>
      <c r="AS1957" s="65"/>
      <c r="AT1957" s="65"/>
      <c r="AU1957" s="65"/>
    </row>
    <row r="1958" spans="3:47">
      <c r="C1958" s="8"/>
      <c r="D1958" s="8"/>
      <c r="AA1958" s="65"/>
      <c r="AB1958" s="65"/>
      <c r="AC1958" s="65"/>
      <c r="AD1958" s="65"/>
      <c r="AE1958" s="65"/>
      <c r="AG1958" s="93"/>
      <c r="AN1958" s="65"/>
      <c r="AO1958" s="65"/>
      <c r="AP1958" s="65"/>
      <c r="AQ1958" s="65"/>
      <c r="AR1958" s="65"/>
      <c r="AS1958" s="65"/>
      <c r="AT1958" s="65"/>
      <c r="AU1958" s="65"/>
    </row>
    <row r="1959" spans="3:47">
      <c r="C1959" s="8"/>
      <c r="D1959" s="8"/>
      <c r="AA1959" s="65"/>
      <c r="AB1959" s="65"/>
      <c r="AC1959" s="65"/>
      <c r="AD1959" s="65"/>
      <c r="AE1959" s="65"/>
      <c r="AG1959" s="93"/>
      <c r="AN1959" s="65"/>
      <c r="AO1959" s="65"/>
      <c r="AP1959" s="65"/>
      <c r="AQ1959" s="65"/>
      <c r="AR1959" s="65"/>
      <c r="AS1959" s="65"/>
      <c r="AT1959" s="65"/>
      <c r="AU1959" s="65"/>
    </row>
    <row r="1960" spans="3:47">
      <c r="C1960" s="8"/>
      <c r="D1960" s="8"/>
      <c r="AA1960" s="65"/>
      <c r="AB1960" s="65"/>
      <c r="AC1960" s="65"/>
      <c r="AD1960" s="65"/>
      <c r="AE1960" s="65"/>
      <c r="AG1960" s="93"/>
      <c r="AN1960" s="65"/>
      <c r="AO1960" s="65"/>
      <c r="AP1960" s="65"/>
      <c r="AQ1960" s="65"/>
      <c r="AR1960" s="65"/>
      <c r="AS1960" s="65"/>
      <c r="AT1960" s="65"/>
      <c r="AU1960" s="65"/>
    </row>
    <row r="1961" spans="3:47">
      <c r="C1961" s="8"/>
      <c r="D1961" s="8"/>
      <c r="AA1961" s="65"/>
      <c r="AB1961" s="65"/>
      <c r="AC1961" s="65"/>
      <c r="AD1961" s="65"/>
      <c r="AE1961" s="65"/>
      <c r="AG1961" s="93"/>
      <c r="AN1961" s="65"/>
      <c r="AO1961" s="65"/>
      <c r="AP1961" s="65"/>
      <c r="AQ1961" s="65"/>
      <c r="AR1961" s="65"/>
      <c r="AS1961" s="65"/>
      <c r="AT1961" s="65"/>
      <c r="AU1961" s="65"/>
    </row>
    <row r="1962" spans="3:47">
      <c r="C1962" s="8"/>
      <c r="D1962" s="8"/>
      <c r="AA1962" s="65"/>
      <c r="AB1962" s="65"/>
      <c r="AC1962" s="65"/>
      <c r="AD1962" s="65"/>
      <c r="AE1962" s="65"/>
      <c r="AG1962" s="93"/>
      <c r="AN1962" s="65"/>
      <c r="AO1962" s="65"/>
      <c r="AP1962" s="65"/>
      <c r="AQ1962" s="65"/>
      <c r="AR1962" s="65"/>
      <c r="AS1962" s="65"/>
      <c r="AT1962" s="65"/>
      <c r="AU1962" s="65"/>
    </row>
    <row r="1963" spans="3:47">
      <c r="C1963" s="8"/>
      <c r="D1963" s="8"/>
      <c r="AA1963" s="65"/>
      <c r="AB1963" s="65"/>
      <c r="AC1963" s="65"/>
      <c r="AD1963" s="65"/>
      <c r="AE1963" s="65"/>
      <c r="AG1963" s="93"/>
      <c r="AN1963" s="65"/>
      <c r="AO1963" s="65"/>
      <c r="AP1963" s="65"/>
      <c r="AQ1963" s="65"/>
      <c r="AR1963" s="65"/>
      <c r="AS1963" s="65"/>
      <c r="AT1963" s="65"/>
      <c r="AU1963" s="65"/>
    </row>
    <row r="1964" spans="3:47">
      <c r="C1964" s="8"/>
      <c r="D1964" s="8"/>
      <c r="AA1964" s="65"/>
      <c r="AB1964" s="65"/>
      <c r="AC1964" s="65"/>
      <c r="AD1964" s="65"/>
      <c r="AE1964" s="65"/>
      <c r="AG1964" s="93"/>
      <c r="AN1964" s="65"/>
      <c r="AO1964" s="65"/>
      <c r="AP1964" s="65"/>
      <c r="AQ1964" s="65"/>
      <c r="AR1964" s="65"/>
      <c r="AS1964" s="65"/>
      <c r="AT1964" s="65"/>
      <c r="AU1964" s="65"/>
    </row>
    <row r="1965" spans="3:47">
      <c r="C1965" s="8"/>
      <c r="D1965" s="8"/>
      <c r="AA1965" s="65"/>
      <c r="AB1965" s="65"/>
      <c r="AC1965" s="65"/>
      <c r="AD1965" s="65"/>
      <c r="AE1965" s="65"/>
      <c r="AG1965" s="93"/>
      <c r="AN1965" s="65"/>
      <c r="AO1965" s="65"/>
      <c r="AP1965" s="65"/>
      <c r="AQ1965" s="65"/>
      <c r="AR1965" s="65"/>
      <c r="AS1965" s="65"/>
      <c r="AT1965" s="65"/>
      <c r="AU1965" s="65"/>
    </row>
    <row r="1966" spans="3:47">
      <c r="C1966" s="8"/>
      <c r="D1966" s="8"/>
      <c r="AA1966" s="65"/>
      <c r="AB1966" s="65"/>
      <c r="AC1966" s="65"/>
      <c r="AD1966" s="65"/>
      <c r="AE1966" s="65"/>
      <c r="AG1966" s="93"/>
      <c r="AN1966" s="65"/>
      <c r="AO1966" s="65"/>
      <c r="AP1966" s="65"/>
      <c r="AQ1966" s="65"/>
      <c r="AR1966" s="65"/>
      <c r="AS1966" s="65"/>
      <c r="AT1966" s="65"/>
      <c r="AU1966" s="65"/>
    </row>
    <row r="1967" spans="3:47">
      <c r="C1967" s="8"/>
      <c r="D1967" s="8"/>
      <c r="AA1967" s="65"/>
      <c r="AB1967" s="65"/>
      <c r="AC1967" s="65"/>
      <c r="AD1967" s="65"/>
      <c r="AE1967" s="65"/>
      <c r="AG1967" s="93"/>
      <c r="AN1967" s="65"/>
      <c r="AO1967" s="65"/>
      <c r="AP1967" s="65"/>
      <c r="AQ1967" s="65"/>
      <c r="AR1967" s="65"/>
      <c r="AS1967" s="65"/>
      <c r="AT1967" s="65"/>
      <c r="AU1967" s="65"/>
    </row>
    <row r="1968" spans="3:47">
      <c r="C1968" s="8"/>
      <c r="D1968" s="8"/>
      <c r="AA1968" s="65"/>
      <c r="AB1968" s="65"/>
      <c r="AC1968" s="65"/>
      <c r="AD1968" s="65"/>
      <c r="AE1968" s="65"/>
      <c r="AG1968" s="93"/>
      <c r="AN1968" s="65"/>
      <c r="AO1968" s="65"/>
      <c r="AP1968" s="65"/>
      <c r="AQ1968" s="65"/>
      <c r="AR1968" s="65"/>
      <c r="AS1968" s="65"/>
      <c r="AT1968" s="65"/>
      <c r="AU1968" s="65"/>
    </row>
    <row r="1969" spans="3:47">
      <c r="C1969" s="8"/>
      <c r="D1969" s="8"/>
      <c r="AA1969" s="65"/>
      <c r="AB1969" s="65"/>
      <c r="AC1969" s="65"/>
      <c r="AD1969" s="65"/>
      <c r="AE1969" s="65"/>
      <c r="AG1969" s="93"/>
      <c r="AN1969" s="65"/>
      <c r="AO1969" s="65"/>
      <c r="AP1969" s="65"/>
      <c r="AQ1969" s="65"/>
      <c r="AR1969" s="65"/>
      <c r="AS1969" s="65"/>
      <c r="AT1969" s="65"/>
      <c r="AU1969" s="65"/>
    </row>
    <row r="1970" spans="3:47">
      <c r="C1970" s="8"/>
      <c r="D1970" s="8"/>
      <c r="AA1970" s="65"/>
      <c r="AB1970" s="65"/>
      <c r="AC1970" s="65"/>
      <c r="AD1970" s="65"/>
      <c r="AE1970" s="65"/>
      <c r="AG1970" s="93"/>
      <c r="AN1970" s="65"/>
      <c r="AO1970" s="65"/>
      <c r="AP1970" s="65"/>
      <c r="AQ1970" s="65"/>
      <c r="AR1970" s="65"/>
      <c r="AS1970" s="65"/>
      <c r="AT1970" s="65"/>
      <c r="AU1970" s="65"/>
    </row>
    <row r="1971" spans="3:47">
      <c r="C1971" s="8"/>
      <c r="D1971" s="8"/>
      <c r="AA1971" s="65"/>
      <c r="AB1971" s="65"/>
      <c r="AC1971" s="65"/>
      <c r="AD1971" s="65"/>
      <c r="AE1971" s="65"/>
      <c r="AG1971" s="93"/>
      <c r="AN1971" s="65"/>
      <c r="AO1971" s="65"/>
      <c r="AP1971" s="65"/>
      <c r="AQ1971" s="65"/>
      <c r="AR1971" s="65"/>
      <c r="AS1971" s="65"/>
      <c r="AT1971" s="65"/>
      <c r="AU1971" s="65"/>
    </row>
    <row r="1972" spans="3:47">
      <c r="C1972" s="8"/>
      <c r="D1972" s="8"/>
      <c r="AA1972" s="65"/>
      <c r="AB1972" s="65"/>
      <c r="AC1972" s="65"/>
      <c r="AD1972" s="65"/>
      <c r="AE1972" s="65"/>
      <c r="AG1972" s="93"/>
      <c r="AN1972" s="65"/>
      <c r="AO1972" s="65"/>
      <c r="AP1972" s="65"/>
      <c r="AQ1972" s="65"/>
      <c r="AR1972" s="65"/>
      <c r="AS1972" s="65"/>
      <c r="AT1972" s="65"/>
      <c r="AU1972" s="65"/>
    </row>
    <row r="1973" spans="3:47">
      <c r="C1973" s="8"/>
      <c r="D1973" s="8"/>
      <c r="AA1973" s="65"/>
      <c r="AB1973" s="65"/>
      <c r="AC1973" s="65"/>
      <c r="AD1973" s="65"/>
      <c r="AE1973" s="65"/>
      <c r="AG1973" s="93"/>
      <c r="AN1973" s="65"/>
      <c r="AO1973" s="65"/>
      <c r="AP1973" s="65"/>
      <c r="AQ1973" s="65"/>
      <c r="AR1973" s="65"/>
      <c r="AS1973" s="65"/>
      <c r="AT1973" s="65"/>
      <c r="AU1973" s="65"/>
    </row>
    <row r="1974" spans="3:47">
      <c r="C1974" s="8"/>
      <c r="D1974" s="8"/>
      <c r="AA1974" s="65"/>
      <c r="AB1974" s="65"/>
      <c r="AC1974" s="65"/>
      <c r="AD1974" s="65"/>
      <c r="AE1974" s="65"/>
      <c r="AG1974" s="93"/>
      <c r="AN1974" s="65"/>
      <c r="AO1974" s="65"/>
      <c r="AP1974" s="65"/>
      <c r="AQ1974" s="65"/>
      <c r="AR1974" s="65"/>
      <c r="AS1974" s="65"/>
      <c r="AT1974" s="65"/>
      <c r="AU1974" s="65"/>
    </row>
    <row r="1975" spans="3:47">
      <c r="C1975" s="8"/>
      <c r="D1975" s="8"/>
      <c r="AA1975" s="65"/>
      <c r="AB1975" s="65"/>
      <c r="AC1975" s="65"/>
      <c r="AD1975" s="65"/>
      <c r="AE1975" s="65"/>
      <c r="AG1975" s="93"/>
      <c r="AN1975" s="65"/>
      <c r="AO1975" s="65"/>
      <c r="AP1975" s="65"/>
      <c r="AQ1975" s="65"/>
      <c r="AR1975" s="65"/>
      <c r="AS1975" s="65"/>
      <c r="AT1975" s="65"/>
      <c r="AU1975" s="65"/>
    </row>
    <row r="1976" spans="3:47">
      <c r="C1976" s="8"/>
      <c r="D1976" s="8"/>
      <c r="AA1976" s="65"/>
      <c r="AB1976" s="65"/>
      <c r="AC1976" s="65"/>
      <c r="AD1976" s="65"/>
      <c r="AE1976" s="65"/>
      <c r="AG1976" s="93"/>
      <c r="AN1976" s="65"/>
      <c r="AO1976" s="65"/>
      <c r="AP1976" s="65"/>
      <c r="AQ1976" s="65"/>
      <c r="AR1976" s="65"/>
      <c r="AS1976" s="65"/>
      <c r="AT1976" s="65"/>
      <c r="AU1976" s="65"/>
    </row>
    <row r="1977" spans="3:47">
      <c r="C1977" s="8"/>
      <c r="D1977" s="8"/>
      <c r="AA1977" s="65"/>
      <c r="AB1977" s="65"/>
      <c r="AC1977" s="65"/>
      <c r="AD1977" s="65"/>
      <c r="AE1977" s="65"/>
      <c r="AG1977" s="93"/>
      <c r="AN1977" s="65"/>
      <c r="AO1977" s="65"/>
      <c r="AP1977" s="65"/>
      <c r="AQ1977" s="65"/>
      <c r="AR1977" s="65"/>
      <c r="AS1977" s="65"/>
      <c r="AT1977" s="65"/>
      <c r="AU1977" s="65"/>
    </row>
    <row r="1978" spans="3:47">
      <c r="C1978" s="8"/>
      <c r="D1978" s="8"/>
      <c r="AA1978" s="65"/>
      <c r="AB1978" s="65"/>
      <c r="AC1978" s="65"/>
      <c r="AD1978" s="65"/>
      <c r="AE1978" s="65"/>
      <c r="AG1978" s="93"/>
      <c r="AN1978" s="65"/>
      <c r="AO1978" s="65"/>
      <c r="AP1978" s="65"/>
      <c r="AQ1978" s="65"/>
      <c r="AR1978" s="65"/>
      <c r="AS1978" s="65"/>
      <c r="AT1978" s="65"/>
      <c r="AU1978" s="65"/>
    </row>
    <row r="1979" spans="3:47">
      <c r="C1979" s="8"/>
      <c r="D1979" s="8"/>
      <c r="AA1979" s="65"/>
      <c r="AB1979" s="65"/>
      <c r="AC1979" s="65"/>
      <c r="AD1979" s="65"/>
      <c r="AE1979" s="65"/>
      <c r="AG1979" s="93"/>
      <c r="AN1979" s="65"/>
      <c r="AO1979" s="65"/>
      <c r="AP1979" s="65"/>
      <c r="AQ1979" s="65"/>
      <c r="AR1979" s="65"/>
      <c r="AS1979" s="65"/>
      <c r="AT1979" s="65"/>
      <c r="AU1979" s="65"/>
    </row>
    <row r="1980" spans="3:47">
      <c r="C1980" s="8"/>
      <c r="D1980" s="8"/>
      <c r="AA1980" s="65"/>
      <c r="AB1980" s="65"/>
      <c r="AC1980" s="65"/>
      <c r="AD1980" s="65"/>
      <c r="AE1980" s="65"/>
      <c r="AG1980" s="93"/>
      <c r="AN1980" s="65"/>
      <c r="AO1980" s="65"/>
      <c r="AP1980" s="65"/>
      <c r="AQ1980" s="65"/>
      <c r="AR1980" s="65"/>
      <c r="AS1980" s="65"/>
      <c r="AT1980" s="65"/>
      <c r="AU1980" s="65"/>
    </row>
    <row r="1981" spans="3:47">
      <c r="C1981" s="8"/>
      <c r="D1981" s="8"/>
      <c r="AA1981" s="65"/>
      <c r="AB1981" s="65"/>
      <c r="AC1981" s="65"/>
      <c r="AD1981" s="65"/>
      <c r="AE1981" s="65"/>
      <c r="AG1981" s="93"/>
      <c r="AN1981" s="65"/>
      <c r="AO1981" s="65"/>
      <c r="AP1981" s="65"/>
      <c r="AQ1981" s="65"/>
      <c r="AR1981" s="65"/>
      <c r="AS1981" s="65"/>
      <c r="AT1981" s="65"/>
      <c r="AU1981" s="65"/>
    </row>
    <row r="1982" spans="3:47">
      <c r="C1982" s="8"/>
      <c r="D1982" s="8"/>
      <c r="AA1982" s="65"/>
      <c r="AB1982" s="65"/>
      <c r="AC1982" s="65"/>
      <c r="AD1982" s="65"/>
      <c r="AE1982" s="65"/>
      <c r="AG1982" s="93"/>
      <c r="AN1982" s="65"/>
      <c r="AO1982" s="65"/>
      <c r="AP1982" s="65"/>
      <c r="AQ1982" s="65"/>
      <c r="AR1982" s="65"/>
      <c r="AS1982" s="65"/>
      <c r="AT1982" s="65"/>
      <c r="AU1982" s="65"/>
    </row>
    <row r="1983" spans="3:47">
      <c r="C1983" s="8"/>
      <c r="D1983" s="8"/>
      <c r="AA1983" s="65"/>
      <c r="AB1983" s="65"/>
      <c r="AC1983" s="65"/>
      <c r="AD1983" s="65"/>
      <c r="AE1983" s="65"/>
      <c r="AG1983" s="93"/>
      <c r="AN1983" s="65"/>
      <c r="AO1983" s="65"/>
      <c r="AP1983" s="65"/>
      <c r="AQ1983" s="65"/>
      <c r="AR1983" s="65"/>
      <c r="AS1983" s="65"/>
      <c r="AT1983" s="65"/>
      <c r="AU1983" s="65"/>
    </row>
    <row r="1984" spans="3:47">
      <c r="C1984" s="8"/>
      <c r="D1984" s="8"/>
      <c r="AA1984" s="65"/>
      <c r="AB1984" s="65"/>
      <c r="AC1984" s="65"/>
      <c r="AD1984" s="65"/>
      <c r="AE1984" s="65"/>
      <c r="AG1984" s="93"/>
      <c r="AN1984" s="65"/>
      <c r="AO1984" s="65"/>
      <c r="AP1984" s="65"/>
      <c r="AQ1984" s="65"/>
      <c r="AR1984" s="65"/>
      <c r="AS1984" s="65"/>
      <c r="AT1984" s="65"/>
      <c r="AU1984" s="65"/>
    </row>
    <row r="1985" spans="3:47">
      <c r="C1985" s="8"/>
      <c r="D1985" s="8"/>
      <c r="AA1985" s="65"/>
      <c r="AB1985" s="65"/>
      <c r="AC1985" s="65"/>
      <c r="AD1985" s="65"/>
      <c r="AE1985" s="65"/>
      <c r="AG1985" s="93"/>
      <c r="AN1985" s="65"/>
      <c r="AO1985" s="65"/>
      <c r="AP1985" s="65"/>
      <c r="AQ1985" s="65"/>
      <c r="AR1985" s="65"/>
      <c r="AS1985" s="65"/>
      <c r="AT1985" s="65"/>
      <c r="AU1985" s="65"/>
    </row>
    <row r="1986" spans="3:47">
      <c r="C1986" s="8"/>
      <c r="D1986" s="8"/>
      <c r="AA1986" s="65"/>
      <c r="AB1986" s="65"/>
      <c r="AC1986" s="65"/>
      <c r="AD1986" s="65"/>
      <c r="AE1986" s="65"/>
      <c r="AG1986" s="93"/>
      <c r="AN1986" s="65"/>
      <c r="AO1986" s="65"/>
      <c r="AP1986" s="65"/>
      <c r="AQ1986" s="65"/>
      <c r="AR1986" s="65"/>
      <c r="AS1986" s="65"/>
      <c r="AT1986" s="65"/>
      <c r="AU1986" s="65"/>
    </row>
    <row r="1987" spans="3:47">
      <c r="C1987" s="8"/>
      <c r="D1987" s="8"/>
      <c r="AA1987" s="65"/>
      <c r="AB1987" s="65"/>
      <c r="AC1987" s="65"/>
      <c r="AD1987" s="65"/>
      <c r="AE1987" s="65"/>
      <c r="AG1987" s="93"/>
      <c r="AN1987" s="65"/>
      <c r="AO1987" s="65"/>
      <c r="AP1987" s="65"/>
      <c r="AQ1987" s="65"/>
      <c r="AR1987" s="65"/>
      <c r="AS1987" s="65"/>
      <c r="AT1987" s="65"/>
      <c r="AU1987" s="65"/>
    </row>
    <row r="1988" spans="3:47">
      <c r="C1988" s="8"/>
      <c r="D1988" s="8"/>
      <c r="AA1988" s="65"/>
      <c r="AB1988" s="65"/>
      <c r="AC1988" s="65"/>
      <c r="AD1988" s="65"/>
      <c r="AE1988" s="65"/>
      <c r="AG1988" s="93"/>
      <c r="AN1988" s="65"/>
      <c r="AO1988" s="65"/>
      <c r="AP1988" s="65"/>
      <c r="AQ1988" s="65"/>
      <c r="AR1988" s="65"/>
      <c r="AS1988" s="65"/>
      <c r="AT1988" s="65"/>
      <c r="AU1988" s="65"/>
    </row>
    <row r="1989" spans="3:47">
      <c r="C1989" s="8"/>
      <c r="D1989" s="8"/>
      <c r="AA1989" s="65"/>
      <c r="AB1989" s="65"/>
      <c r="AC1989" s="65"/>
      <c r="AD1989" s="65"/>
      <c r="AE1989" s="65"/>
      <c r="AG1989" s="93"/>
      <c r="AN1989" s="65"/>
      <c r="AO1989" s="65"/>
      <c r="AP1989" s="65"/>
      <c r="AQ1989" s="65"/>
      <c r="AR1989" s="65"/>
      <c r="AS1989" s="65"/>
      <c r="AT1989" s="65"/>
      <c r="AU1989" s="65"/>
    </row>
    <row r="1990" spans="3:47">
      <c r="C1990" s="8"/>
      <c r="D1990" s="8"/>
      <c r="AA1990" s="65"/>
      <c r="AB1990" s="65"/>
      <c r="AC1990" s="65"/>
      <c r="AD1990" s="65"/>
      <c r="AE1990" s="65"/>
      <c r="AG1990" s="93"/>
      <c r="AN1990" s="65"/>
      <c r="AO1990" s="65"/>
      <c r="AP1990" s="65"/>
      <c r="AQ1990" s="65"/>
      <c r="AR1990" s="65"/>
      <c r="AS1990" s="65"/>
      <c r="AT1990" s="65"/>
      <c r="AU1990" s="65"/>
    </row>
    <row r="1991" spans="3:47">
      <c r="C1991" s="8"/>
      <c r="D1991" s="8"/>
      <c r="AA1991" s="65"/>
      <c r="AB1991" s="65"/>
      <c r="AC1991" s="65"/>
      <c r="AD1991" s="65"/>
      <c r="AE1991" s="65"/>
      <c r="AG1991" s="93"/>
      <c r="AN1991" s="65"/>
      <c r="AO1991" s="65"/>
      <c r="AP1991" s="65"/>
      <c r="AQ1991" s="65"/>
      <c r="AR1991" s="65"/>
      <c r="AS1991" s="65"/>
      <c r="AT1991" s="65"/>
      <c r="AU1991" s="65"/>
    </row>
    <row r="1992" spans="3:47">
      <c r="C1992" s="8"/>
      <c r="D1992" s="8"/>
      <c r="AA1992" s="65"/>
      <c r="AB1992" s="65"/>
      <c r="AC1992" s="65"/>
      <c r="AD1992" s="65"/>
      <c r="AE1992" s="65"/>
      <c r="AG1992" s="93"/>
      <c r="AN1992" s="65"/>
      <c r="AO1992" s="65"/>
      <c r="AP1992" s="65"/>
      <c r="AQ1992" s="65"/>
      <c r="AR1992" s="65"/>
      <c r="AS1992" s="65"/>
      <c r="AT1992" s="65"/>
      <c r="AU1992" s="65"/>
    </row>
    <row r="1993" spans="3:47">
      <c r="C1993" s="8"/>
      <c r="D1993" s="8"/>
      <c r="AA1993" s="65"/>
      <c r="AB1993" s="65"/>
      <c r="AC1993" s="65"/>
      <c r="AD1993" s="65"/>
      <c r="AE1993" s="65"/>
      <c r="AG1993" s="93"/>
      <c r="AN1993" s="65"/>
      <c r="AO1993" s="65"/>
      <c r="AP1993" s="65"/>
      <c r="AQ1993" s="65"/>
      <c r="AR1993" s="65"/>
      <c r="AS1993" s="65"/>
      <c r="AT1993" s="65"/>
      <c r="AU1993" s="65"/>
    </row>
    <row r="1994" spans="3:47">
      <c r="C1994" s="8"/>
      <c r="D1994" s="8"/>
      <c r="AA1994" s="65"/>
      <c r="AB1994" s="65"/>
      <c r="AC1994" s="65"/>
      <c r="AD1994" s="65"/>
      <c r="AE1994" s="65"/>
      <c r="AG1994" s="93"/>
      <c r="AN1994" s="65"/>
      <c r="AO1994" s="65"/>
      <c r="AP1994" s="65"/>
      <c r="AQ1994" s="65"/>
      <c r="AR1994" s="65"/>
      <c r="AS1994" s="65"/>
      <c r="AT1994" s="65"/>
      <c r="AU1994" s="65"/>
    </row>
    <row r="1995" spans="3:47">
      <c r="C1995" s="8"/>
      <c r="D1995" s="8"/>
      <c r="AA1995" s="65"/>
      <c r="AB1995" s="65"/>
      <c r="AC1995" s="65"/>
      <c r="AD1995" s="65"/>
      <c r="AE1995" s="65"/>
      <c r="AG1995" s="93"/>
      <c r="AN1995" s="65"/>
      <c r="AO1995" s="65"/>
      <c r="AP1995" s="65"/>
      <c r="AQ1995" s="65"/>
      <c r="AR1995" s="65"/>
      <c r="AS1995" s="65"/>
      <c r="AT1995" s="65"/>
      <c r="AU1995" s="65"/>
    </row>
    <row r="1996" spans="3:47">
      <c r="C1996" s="8"/>
      <c r="D1996" s="8"/>
      <c r="AA1996" s="65"/>
      <c r="AB1996" s="65"/>
      <c r="AC1996" s="65"/>
      <c r="AD1996" s="65"/>
      <c r="AE1996" s="65"/>
      <c r="AG1996" s="93"/>
      <c r="AN1996" s="65"/>
      <c r="AO1996" s="65"/>
      <c r="AP1996" s="65"/>
      <c r="AQ1996" s="65"/>
      <c r="AR1996" s="65"/>
      <c r="AS1996" s="65"/>
      <c r="AT1996" s="65"/>
      <c r="AU1996" s="65"/>
    </row>
    <row r="1997" spans="3:47">
      <c r="C1997" s="8"/>
      <c r="D1997" s="8"/>
      <c r="AA1997" s="65"/>
      <c r="AB1997" s="65"/>
      <c r="AC1997" s="65"/>
      <c r="AD1997" s="65"/>
      <c r="AE1997" s="65"/>
      <c r="AG1997" s="93"/>
      <c r="AN1997" s="65"/>
      <c r="AO1997" s="65"/>
      <c r="AP1997" s="65"/>
      <c r="AQ1997" s="65"/>
      <c r="AR1997" s="65"/>
      <c r="AS1997" s="65"/>
      <c r="AT1997" s="65"/>
      <c r="AU1997" s="65"/>
    </row>
    <row r="1998" spans="3:47">
      <c r="C1998" s="8"/>
      <c r="D1998" s="8"/>
      <c r="AA1998" s="65"/>
      <c r="AB1998" s="65"/>
      <c r="AC1998" s="65"/>
      <c r="AD1998" s="65"/>
      <c r="AE1998" s="65"/>
      <c r="AG1998" s="93"/>
      <c r="AN1998" s="65"/>
      <c r="AO1998" s="65"/>
      <c r="AP1998" s="65"/>
      <c r="AQ1998" s="65"/>
      <c r="AR1998" s="65"/>
      <c r="AS1998" s="65"/>
      <c r="AT1998" s="65"/>
      <c r="AU1998" s="65"/>
    </row>
    <row r="1999" spans="3:47">
      <c r="C1999" s="8"/>
      <c r="D1999" s="8"/>
      <c r="AA1999" s="65"/>
      <c r="AB1999" s="65"/>
      <c r="AC1999" s="65"/>
      <c r="AD1999" s="65"/>
      <c r="AE1999" s="65"/>
      <c r="AG1999" s="93"/>
      <c r="AN1999" s="65"/>
      <c r="AO1999" s="65"/>
      <c r="AP1999" s="65"/>
      <c r="AQ1999" s="65"/>
      <c r="AR1999" s="65"/>
      <c r="AS1999" s="65"/>
      <c r="AT1999" s="65"/>
      <c r="AU1999" s="65"/>
    </row>
    <row r="2000" spans="3:47">
      <c r="C2000" s="8"/>
      <c r="D2000" s="8"/>
      <c r="AA2000" s="65"/>
      <c r="AB2000" s="65"/>
      <c r="AC2000" s="65"/>
      <c r="AD2000" s="65"/>
      <c r="AE2000" s="65"/>
      <c r="AG2000" s="93"/>
      <c r="AN2000" s="65"/>
      <c r="AO2000" s="65"/>
      <c r="AP2000" s="65"/>
      <c r="AQ2000" s="65"/>
      <c r="AR2000" s="65"/>
      <c r="AS2000" s="65"/>
      <c r="AT2000" s="65"/>
      <c r="AU2000" s="65"/>
    </row>
    <row r="2001" spans="3:47">
      <c r="C2001" s="8"/>
      <c r="D2001" s="8"/>
      <c r="AA2001" s="65"/>
      <c r="AB2001" s="65"/>
      <c r="AC2001" s="65"/>
      <c r="AD2001" s="65"/>
      <c r="AE2001" s="65"/>
      <c r="AG2001" s="93"/>
      <c r="AN2001" s="65"/>
      <c r="AO2001" s="65"/>
      <c r="AP2001" s="65"/>
      <c r="AQ2001" s="65"/>
      <c r="AR2001" s="65"/>
      <c r="AS2001" s="65"/>
      <c r="AT2001" s="65"/>
      <c r="AU2001" s="65"/>
    </row>
    <row r="2002" spans="3:47">
      <c r="C2002" s="8"/>
      <c r="D2002" s="8"/>
      <c r="AA2002" s="65"/>
      <c r="AB2002" s="65"/>
      <c r="AC2002" s="65"/>
      <c r="AD2002" s="65"/>
      <c r="AE2002" s="65"/>
      <c r="AG2002" s="93"/>
      <c r="AN2002" s="65"/>
      <c r="AO2002" s="65"/>
      <c r="AP2002" s="65"/>
      <c r="AQ2002" s="65"/>
      <c r="AR2002" s="65"/>
      <c r="AS2002" s="65"/>
      <c r="AT2002" s="65"/>
      <c r="AU2002" s="65"/>
    </row>
    <row r="2003" spans="3:47">
      <c r="C2003" s="8"/>
      <c r="D2003" s="8"/>
      <c r="AA2003" s="65"/>
      <c r="AB2003" s="65"/>
      <c r="AC2003" s="65"/>
      <c r="AD2003" s="65"/>
      <c r="AE2003" s="65"/>
      <c r="AG2003" s="93"/>
      <c r="AN2003" s="65"/>
      <c r="AO2003" s="65"/>
      <c r="AP2003" s="65"/>
      <c r="AQ2003" s="65"/>
      <c r="AR2003" s="65"/>
      <c r="AS2003" s="65"/>
      <c r="AT2003" s="65"/>
      <c r="AU2003" s="65"/>
    </row>
    <row r="2004" spans="3:47">
      <c r="C2004" s="8"/>
      <c r="D2004" s="8"/>
      <c r="AA2004" s="65"/>
      <c r="AB2004" s="65"/>
      <c r="AC2004" s="65"/>
      <c r="AD2004" s="65"/>
      <c r="AE2004" s="65"/>
      <c r="AG2004" s="93"/>
      <c r="AN2004" s="65"/>
      <c r="AO2004" s="65"/>
      <c r="AP2004" s="65"/>
      <c r="AQ2004" s="65"/>
      <c r="AR2004" s="65"/>
      <c r="AS2004" s="65"/>
      <c r="AT2004" s="65"/>
      <c r="AU2004" s="65"/>
    </row>
    <row r="2005" spans="3:47">
      <c r="C2005" s="8"/>
      <c r="D2005" s="8"/>
      <c r="AA2005" s="65"/>
      <c r="AB2005" s="65"/>
      <c r="AC2005" s="65"/>
      <c r="AD2005" s="65"/>
      <c r="AE2005" s="65"/>
      <c r="AG2005" s="93"/>
      <c r="AN2005" s="65"/>
      <c r="AO2005" s="65"/>
      <c r="AP2005" s="65"/>
      <c r="AQ2005" s="65"/>
      <c r="AR2005" s="65"/>
      <c r="AS2005" s="65"/>
      <c r="AT2005" s="65"/>
      <c r="AU2005" s="65"/>
    </row>
    <row r="2006" spans="3:47">
      <c r="C2006" s="8"/>
      <c r="D2006" s="8"/>
      <c r="AA2006" s="65"/>
      <c r="AB2006" s="65"/>
      <c r="AC2006" s="65"/>
      <c r="AD2006" s="65"/>
      <c r="AE2006" s="65"/>
      <c r="AG2006" s="93"/>
      <c r="AN2006" s="65"/>
      <c r="AO2006" s="65"/>
      <c r="AP2006" s="65"/>
      <c r="AQ2006" s="65"/>
      <c r="AR2006" s="65"/>
      <c r="AS2006" s="65"/>
      <c r="AT2006" s="65"/>
      <c r="AU2006" s="65"/>
    </row>
    <row r="2007" spans="3:47">
      <c r="C2007" s="8"/>
      <c r="D2007" s="8"/>
      <c r="AA2007" s="65"/>
      <c r="AB2007" s="65"/>
      <c r="AC2007" s="65"/>
      <c r="AD2007" s="65"/>
      <c r="AE2007" s="65"/>
      <c r="AG2007" s="93"/>
      <c r="AN2007" s="65"/>
      <c r="AO2007" s="65"/>
      <c r="AP2007" s="65"/>
      <c r="AQ2007" s="65"/>
      <c r="AR2007" s="65"/>
      <c r="AS2007" s="65"/>
      <c r="AT2007" s="65"/>
      <c r="AU2007" s="65"/>
    </row>
    <row r="2008" spans="3:47">
      <c r="C2008" s="8"/>
      <c r="D2008" s="8"/>
      <c r="AA2008" s="65"/>
      <c r="AB2008" s="65"/>
      <c r="AC2008" s="65"/>
      <c r="AD2008" s="65"/>
      <c r="AE2008" s="65"/>
      <c r="AG2008" s="93"/>
      <c r="AN2008" s="65"/>
      <c r="AO2008" s="65"/>
      <c r="AP2008" s="65"/>
      <c r="AQ2008" s="65"/>
      <c r="AR2008" s="65"/>
      <c r="AS2008" s="65"/>
      <c r="AT2008" s="65"/>
      <c r="AU2008" s="65"/>
    </row>
    <row r="2009" spans="3:47">
      <c r="C2009" s="8"/>
      <c r="D2009" s="8"/>
      <c r="AA2009" s="65"/>
      <c r="AB2009" s="65"/>
      <c r="AC2009" s="65"/>
      <c r="AD2009" s="65"/>
      <c r="AE2009" s="65"/>
      <c r="AG2009" s="93"/>
      <c r="AN2009" s="65"/>
      <c r="AO2009" s="65"/>
      <c r="AP2009" s="65"/>
      <c r="AQ2009" s="65"/>
      <c r="AR2009" s="65"/>
      <c r="AS2009" s="65"/>
      <c r="AT2009" s="65"/>
      <c r="AU2009" s="65"/>
    </row>
    <row r="2010" spans="3:47">
      <c r="C2010" s="8"/>
      <c r="D2010" s="8"/>
      <c r="AA2010" s="65"/>
      <c r="AB2010" s="65"/>
      <c r="AC2010" s="65"/>
      <c r="AD2010" s="65"/>
      <c r="AE2010" s="65"/>
      <c r="AG2010" s="93"/>
      <c r="AN2010" s="65"/>
      <c r="AO2010" s="65"/>
      <c r="AP2010" s="65"/>
      <c r="AQ2010" s="65"/>
      <c r="AR2010" s="65"/>
      <c r="AS2010" s="65"/>
      <c r="AT2010" s="65"/>
      <c r="AU2010" s="65"/>
    </row>
    <row r="2011" spans="3:47">
      <c r="C2011" s="8"/>
      <c r="D2011" s="8"/>
      <c r="AA2011" s="65"/>
      <c r="AB2011" s="65"/>
      <c r="AC2011" s="65"/>
      <c r="AD2011" s="65"/>
      <c r="AE2011" s="65"/>
      <c r="AG2011" s="93"/>
      <c r="AN2011" s="65"/>
      <c r="AO2011" s="65"/>
      <c r="AP2011" s="65"/>
      <c r="AQ2011" s="65"/>
      <c r="AR2011" s="65"/>
      <c r="AS2011" s="65"/>
      <c r="AT2011" s="65"/>
      <c r="AU2011" s="65"/>
    </row>
    <row r="2012" spans="3:47">
      <c r="C2012" s="8"/>
      <c r="D2012" s="8"/>
      <c r="AA2012" s="65"/>
      <c r="AB2012" s="65"/>
      <c r="AC2012" s="65"/>
      <c r="AD2012" s="65"/>
      <c r="AE2012" s="65"/>
      <c r="AG2012" s="93"/>
      <c r="AN2012" s="65"/>
      <c r="AO2012" s="65"/>
      <c r="AP2012" s="65"/>
      <c r="AQ2012" s="65"/>
      <c r="AR2012" s="65"/>
      <c r="AS2012" s="65"/>
      <c r="AT2012" s="65"/>
      <c r="AU2012" s="65"/>
    </row>
    <row r="2013" spans="3:47">
      <c r="C2013" s="8"/>
      <c r="D2013" s="8"/>
      <c r="AA2013" s="65"/>
      <c r="AB2013" s="65"/>
      <c r="AC2013" s="65"/>
      <c r="AD2013" s="65"/>
      <c r="AE2013" s="65"/>
      <c r="AG2013" s="93"/>
      <c r="AN2013" s="65"/>
      <c r="AO2013" s="65"/>
      <c r="AP2013" s="65"/>
      <c r="AQ2013" s="65"/>
      <c r="AR2013" s="65"/>
      <c r="AS2013" s="65"/>
      <c r="AT2013" s="65"/>
      <c r="AU2013" s="65"/>
    </row>
    <row r="2014" spans="3:47">
      <c r="C2014" s="8"/>
      <c r="D2014" s="8"/>
      <c r="AA2014" s="65"/>
      <c r="AB2014" s="65"/>
      <c r="AC2014" s="65"/>
      <c r="AD2014" s="65"/>
      <c r="AE2014" s="65"/>
      <c r="AG2014" s="93"/>
      <c r="AN2014" s="65"/>
      <c r="AO2014" s="65"/>
      <c r="AP2014" s="65"/>
      <c r="AQ2014" s="65"/>
      <c r="AR2014" s="65"/>
      <c r="AS2014" s="65"/>
      <c r="AT2014" s="65"/>
      <c r="AU2014" s="65"/>
    </row>
    <row r="2015" spans="3:47">
      <c r="C2015" s="8"/>
      <c r="D2015" s="8"/>
      <c r="AA2015" s="65"/>
      <c r="AB2015" s="65"/>
      <c r="AC2015" s="65"/>
      <c r="AD2015" s="65"/>
      <c r="AE2015" s="65"/>
      <c r="AG2015" s="93"/>
      <c r="AN2015" s="65"/>
      <c r="AO2015" s="65"/>
      <c r="AP2015" s="65"/>
      <c r="AQ2015" s="65"/>
      <c r="AR2015" s="65"/>
      <c r="AS2015" s="65"/>
      <c r="AT2015" s="65"/>
      <c r="AU2015" s="65"/>
    </row>
    <row r="2016" spans="3:47">
      <c r="C2016" s="8"/>
      <c r="D2016" s="8"/>
      <c r="AA2016" s="65"/>
      <c r="AB2016" s="65"/>
      <c r="AC2016" s="65"/>
      <c r="AD2016" s="65"/>
      <c r="AE2016" s="65"/>
      <c r="AG2016" s="93"/>
      <c r="AN2016" s="65"/>
      <c r="AO2016" s="65"/>
      <c r="AP2016" s="65"/>
      <c r="AQ2016" s="65"/>
      <c r="AR2016" s="65"/>
      <c r="AS2016" s="65"/>
      <c r="AT2016" s="65"/>
      <c r="AU2016" s="65"/>
    </row>
    <row r="2017" spans="3:47">
      <c r="C2017" s="8"/>
      <c r="D2017" s="8"/>
      <c r="AA2017" s="65"/>
      <c r="AB2017" s="65"/>
      <c r="AC2017" s="65"/>
      <c r="AD2017" s="65"/>
      <c r="AE2017" s="65"/>
      <c r="AG2017" s="93"/>
      <c r="AN2017" s="65"/>
      <c r="AO2017" s="65"/>
      <c r="AP2017" s="65"/>
      <c r="AQ2017" s="65"/>
      <c r="AR2017" s="65"/>
      <c r="AS2017" s="65"/>
      <c r="AT2017" s="65"/>
      <c r="AU2017" s="65"/>
    </row>
    <row r="2018" spans="3:47">
      <c r="C2018" s="8"/>
      <c r="D2018" s="8"/>
      <c r="AA2018" s="65"/>
      <c r="AB2018" s="65"/>
      <c r="AC2018" s="65"/>
      <c r="AD2018" s="65"/>
      <c r="AE2018" s="65"/>
      <c r="AG2018" s="93"/>
      <c r="AN2018" s="65"/>
      <c r="AO2018" s="65"/>
      <c r="AP2018" s="65"/>
      <c r="AQ2018" s="65"/>
      <c r="AR2018" s="65"/>
      <c r="AS2018" s="65"/>
      <c r="AT2018" s="65"/>
      <c r="AU2018" s="65"/>
    </row>
    <row r="2019" spans="3:47">
      <c r="C2019" s="8"/>
      <c r="D2019" s="8"/>
      <c r="AA2019" s="65"/>
      <c r="AB2019" s="65"/>
      <c r="AC2019" s="65"/>
      <c r="AD2019" s="65"/>
      <c r="AE2019" s="65"/>
      <c r="AG2019" s="93"/>
      <c r="AN2019" s="65"/>
      <c r="AO2019" s="65"/>
      <c r="AP2019" s="65"/>
      <c r="AQ2019" s="65"/>
      <c r="AR2019" s="65"/>
      <c r="AS2019" s="65"/>
      <c r="AT2019" s="65"/>
      <c r="AU2019" s="65"/>
    </row>
    <row r="2020" spans="3:47">
      <c r="C2020" s="8"/>
      <c r="D2020" s="8"/>
      <c r="AA2020" s="65"/>
      <c r="AB2020" s="65"/>
      <c r="AC2020" s="65"/>
      <c r="AD2020" s="65"/>
      <c r="AE2020" s="65"/>
      <c r="AG2020" s="93"/>
      <c r="AN2020" s="65"/>
      <c r="AO2020" s="65"/>
      <c r="AP2020" s="65"/>
      <c r="AQ2020" s="65"/>
      <c r="AR2020" s="65"/>
      <c r="AS2020" s="65"/>
      <c r="AT2020" s="65"/>
      <c r="AU2020" s="65"/>
    </row>
    <row r="2021" spans="3:47">
      <c r="C2021" s="8"/>
      <c r="D2021" s="8"/>
      <c r="AA2021" s="65"/>
      <c r="AB2021" s="65"/>
      <c r="AC2021" s="65"/>
      <c r="AD2021" s="65"/>
      <c r="AE2021" s="65"/>
      <c r="AG2021" s="93"/>
      <c r="AN2021" s="65"/>
      <c r="AO2021" s="65"/>
      <c r="AP2021" s="65"/>
      <c r="AQ2021" s="65"/>
      <c r="AR2021" s="65"/>
      <c r="AS2021" s="65"/>
      <c r="AT2021" s="65"/>
      <c r="AU2021" s="65"/>
    </row>
    <row r="2022" spans="3:47">
      <c r="C2022" s="8"/>
      <c r="D2022" s="8"/>
      <c r="AA2022" s="65"/>
      <c r="AB2022" s="65"/>
      <c r="AC2022" s="65"/>
      <c r="AD2022" s="65"/>
      <c r="AE2022" s="65"/>
      <c r="AG2022" s="93"/>
      <c r="AN2022" s="65"/>
      <c r="AO2022" s="65"/>
      <c r="AP2022" s="65"/>
      <c r="AQ2022" s="65"/>
      <c r="AR2022" s="65"/>
      <c r="AS2022" s="65"/>
      <c r="AT2022" s="65"/>
      <c r="AU2022" s="65"/>
    </row>
    <row r="2023" spans="3:47">
      <c r="C2023" s="8"/>
      <c r="D2023" s="8"/>
      <c r="AA2023" s="65"/>
      <c r="AB2023" s="65"/>
      <c r="AC2023" s="65"/>
      <c r="AD2023" s="65"/>
      <c r="AE2023" s="65"/>
      <c r="AG2023" s="93"/>
      <c r="AN2023" s="65"/>
      <c r="AO2023" s="65"/>
      <c r="AP2023" s="65"/>
      <c r="AQ2023" s="65"/>
      <c r="AR2023" s="65"/>
      <c r="AS2023" s="65"/>
      <c r="AT2023" s="65"/>
      <c r="AU2023" s="65"/>
    </row>
    <row r="2024" spans="3:47">
      <c r="C2024" s="8"/>
      <c r="D2024" s="8"/>
      <c r="AA2024" s="65"/>
      <c r="AB2024" s="65"/>
      <c r="AC2024" s="65"/>
      <c r="AD2024" s="65"/>
      <c r="AE2024" s="65"/>
      <c r="AG2024" s="93"/>
      <c r="AN2024" s="65"/>
      <c r="AO2024" s="65"/>
      <c r="AP2024" s="65"/>
      <c r="AQ2024" s="65"/>
      <c r="AR2024" s="65"/>
      <c r="AS2024" s="65"/>
      <c r="AT2024" s="65"/>
      <c r="AU2024" s="65"/>
    </row>
    <row r="2025" spans="3:47">
      <c r="C2025" s="8"/>
      <c r="D2025" s="8"/>
      <c r="AA2025" s="65"/>
      <c r="AB2025" s="65"/>
      <c r="AC2025" s="65"/>
      <c r="AD2025" s="65"/>
      <c r="AE2025" s="65"/>
      <c r="AG2025" s="93"/>
      <c r="AN2025" s="65"/>
      <c r="AO2025" s="65"/>
      <c r="AP2025" s="65"/>
      <c r="AQ2025" s="65"/>
      <c r="AR2025" s="65"/>
      <c r="AS2025" s="65"/>
      <c r="AT2025" s="65"/>
      <c r="AU2025" s="65"/>
    </row>
    <row r="2026" spans="3:47">
      <c r="C2026" s="8"/>
      <c r="D2026" s="8"/>
      <c r="AA2026" s="65"/>
      <c r="AB2026" s="65"/>
      <c r="AC2026" s="65"/>
      <c r="AD2026" s="65"/>
      <c r="AE2026" s="65"/>
      <c r="AG2026" s="93"/>
      <c r="AN2026" s="65"/>
      <c r="AO2026" s="65"/>
      <c r="AP2026" s="65"/>
      <c r="AQ2026" s="65"/>
      <c r="AR2026" s="65"/>
      <c r="AS2026" s="65"/>
      <c r="AT2026" s="65"/>
      <c r="AU2026" s="65"/>
    </row>
    <row r="2027" spans="3:47">
      <c r="C2027" s="8"/>
      <c r="D2027" s="8"/>
      <c r="AA2027" s="65"/>
      <c r="AB2027" s="65"/>
      <c r="AC2027" s="65"/>
      <c r="AD2027" s="65"/>
      <c r="AE2027" s="65"/>
      <c r="AG2027" s="93"/>
      <c r="AN2027" s="65"/>
      <c r="AO2027" s="65"/>
      <c r="AP2027" s="65"/>
      <c r="AQ2027" s="65"/>
      <c r="AR2027" s="65"/>
      <c r="AS2027" s="65"/>
      <c r="AT2027" s="65"/>
      <c r="AU2027" s="65"/>
    </row>
    <row r="2028" spans="3:47">
      <c r="C2028" s="8"/>
      <c r="D2028" s="8"/>
      <c r="AA2028" s="65"/>
      <c r="AB2028" s="65"/>
      <c r="AC2028" s="65"/>
      <c r="AD2028" s="65"/>
      <c r="AE2028" s="65"/>
      <c r="AG2028" s="93"/>
      <c r="AN2028" s="65"/>
      <c r="AO2028" s="65"/>
      <c r="AP2028" s="65"/>
      <c r="AQ2028" s="65"/>
      <c r="AR2028" s="65"/>
      <c r="AS2028" s="65"/>
      <c r="AT2028" s="65"/>
      <c r="AU2028" s="65"/>
    </row>
    <row r="2029" spans="3:47">
      <c r="C2029" s="8"/>
      <c r="D2029" s="8"/>
      <c r="AA2029" s="65"/>
      <c r="AB2029" s="65"/>
      <c r="AC2029" s="65"/>
      <c r="AD2029" s="65"/>
      <c r="AE2029" s="65"/>
      <c r="AG2029" s="93"/>
      <c r="AN2029" s="65"/>
      <c r="AO2029" s="65"/>
      <c r="AP2029" s="65"/>
      <c r="AQ2029" s="65"/>
      <c r="AR2029" s="65"/>
      <c r="AS2029" s="65"/>
      <c r="AT2029" s="65"/>
      <c r="AU2029" s="65"/>
    </row>
    <row r="2030" spans="3:47">
      <c r="C2030" s="8"/>
      <c r="D2030" s="8"/>
      <c r="AA2030" s="65"/>
      <c r="AB2030" s="65"/>
      <c r="AC2030" s="65"/>
      <c r="AD2030" s="65"/>
      <c r="AE2030" s="65"/>
      <c r="AG2030" s="93"/>
      <c r="AN2030" s="65"/>
      <c r="AO2030" s="65"/>
      <c r="AP2030" s="65"/>
      <c r="AQ2030" s="65"/>
      <c r="AR2030" s="65"/>
      <c r="AS2030" s="65"/>
      <c r="AT2030" s="65"/>
      <c r="AU2030" s="65"/>
    </row>
    <row r="2031" spans="3:47">
      <c r="C2031" s="8"/>
      <c r="D2031" s="8"/>
      <c r="AA2031" s="65"/>
      <c r="AB2031" s="65"/>
      <c r="AC2031" s="65"/>
      <c r="AD2031" s="65"/>
      <c r="AE2031" s="65"/>
      <c r="AG2031" s="93"/>
      <c r="AN2031" s="65"/>
      <c r="AO2031" s="65"/>
      <c r="AP2031" s="65"/>
      <c r="AQ2031" s="65"/>
      <c r="AR2031" s="65"/>
      <c r="AS2031" s="65"/>
      <c r="AT2031" s="65"/>
      <c r="AU2031" s="65"/>
    </row>
    <row r="2032" spans="3:47">
      <c r="C2032" s="8"/>
      <c r="D2032" s="8"/>
      <c r="AA2032" s="65"/>
      <c r="AB2032" s="65"/>
      <c r="AC2032" s="65"/>
      <c r="AD2032" s="65"/>
      <c r="AE2032" s="65"/>
      <c r="AG2032" s="93"/>
      <c r="AN2032" s="65"/>
      <c r="AO2032" s="65"/>
      <c r="AP2032" s="65"/>
      <c r="AQ2032" s="65"/>
      <c r="AR2032" s="65"/>
      <c r="AS2032" s="65"/>
      <c r="AT2032" s="65"/>
      <c r="AU2032" s="65"/>
    </row>
    <row r="2033" spans="3:47">
      <c r="C2033" s="8"/>
      <c r="D2033" s="8"/>
      <c r="AA2033" s="65"/>
      <c r="AB2033" s="65"/>
      <c r="AC2033" s="65"/>
      <c r="AD2033" s="65"/>
      <c r="AE2033" s="65"/>
      <c r="AG2033" s="93"/>
      <c r="AN2033" s="65"/>
      <c r="AO2033" s="65"/>
      <c r="AP2033" s="65"/>
      <c r="AQ2033" s="65"/>
      <c r="AR2033" s="65"/>
      <c r="AS2033" s="65"/>
      <c r="AT2033" s="65"/>
      <c r="AU2033" s="65"/>
    </row>
    <row r="2034" spans="3:47">
      <c r="C2034" s="8"/>
      <c r="D2034" s="8"/>
      <c r="AA2034" s="65"/>
      <c r="AB2034" s="65"/>
      <c r="AC2034" s="65"/>
      <c r="AD2034" s="65"/>
      <c r="AE2034" s="65"/>
      <c r="AG2034" s="93"/>
      <c r="AN2034" s="65"/>
      <c r="AO2034" s="65"/>
      <c r="AP2034" s="65"/>
      <c r="AQ2034" s="65"/>
      <c r="AR2034" s="65"/>
      <c r="AS2034" s="65"/>
      <c r="AT2034" s="65"/>
      <c r="AU2034" s="65"/>
    </row>
    <row r="2035" spans="3:47">
      <c r="C2035" s="8"/>
      <c r="D2035" s="8"/>
      <c r="AA2035" s="65"/>
      <c r="AB2035" s="65"/>
      <c r="AC2035" s="65"/>
      <c r="AD2035" s="65"/>
      <c r="AE2035" s="65"/>
      <c r="AG2035" s="93"/>
      <c r="AN2035" s="65"/>
      <c r="AO2035" s="65"/>
      <c r="AP2035" s="65"/>
      <c r="AQ2035" s="65"/>
      <c r="AR2035" s="65"/>
      <c r="AS2035" s="65"/>
      <c r="AT2035" s="65"/>
      <c r="AU2035" s="65"/>
    </row>
    <row r="2036" spans="3:47">
      <c r="C2036" s="8"/>
      <c r="D2036" s="8"/>
      <c r="AA2036" s="65"/>
      <c r="AB2036" s="65"/>
      <c r="AC2036" s="65"/>
      <c r="AD2036" s="65"/>
      <c r="AE2036" s="65"/>
      <c r="AG2036" s="93"/>
      <c r="AN2036" s="65"/>
      <c r="AO2036" s="65"/>
      <c r="AP2036" s="65"/>
      <c r="AQ2036" s="65"/>
      <c r="AR2036" s="65"/>
      <c r="AS2036" s="65"/>
      <c r="AT2036" s="65"/>
      <c r="AU2036" s="65"/>
    </row>
    <row r="2037" spans="3:47">
      <c r="C2037" s="8"/>
      <c r="D2037" s="8"/>
      <c r="AA2037" s="65"/>
      <c r="AB2037" s="65"/>
      <c r="AC2037" s="65"/>
      <c r="AD2037" s="65"/>
      <c r="AE2037" s="65"/>
      <c r="AG2037" s="93"/>
      <c r="AN2037" s="65"/>
      <c r="AO2037" s="65"/>
      <c r="AP2037" s="65"/>
      <c r="AQ2037" s="65"/>
      <c r="AR2037" s="65"/>
      <c r="AS2037" s="65"/>
      <c r="AT2037" s="65"/>
      <c r="AU2037" s="65"/>
    </row>
    <row r="2038" spans="3:47">
      <c r="C2038" s="8"/>
      <c r="D2038" s="8"/>
      <c r="AA2038" s="65"/>
      <c r="AB2038" s="65"/>
      <c r="AC2038" s="65"/>
      <c r="AD2038" s="65"/>
      <c r="AE2038" s="65"/>
      <c r="AG2038" s="93"/>
      <c r="AN2038" s="65"/>
      <c r="AO2038" s="65"/>
      <c r="AP2038" s="65"/>
      <c r="AQ2038" s="65"/>
      <c r="AR2038" s="65"/>
      <c r="AS2038" s="65"/>
      <c r="AT2038" s="65"/>
      <c r="AU2038" s="65"/>
    </row>
    <row r="2039" spans="3:47">
      <c r="C2039" s="8"/>
      <c r="D2039" s="8"/>
      <c r="AA2039" s="65"/>
      <c r="AB2039" s="65"/>
      <c r="AC2039" s="65"/>
      <c r="AD2039" s="65"/>
      <c r="AE2039" s="65"/>
      <c r="AG2039" s="93"/>
      <c r="AN2039" s="65"/>
      <c r="AO2039" s="65"/>
      <c r="AP2039" s="65"/>
      <c r="AQ2039" s="65"/>
      <c r="AR2039" s="65"/>
      <c r="AS2039" s="65"/>
      <c r="AT2039" s="65"/>
      <c r="AU2039" s="65"/>
    </row>
    <row r="2040" spans="3:47">
      <c r="C2040" s="8"/>
      <c r="D2040" s="8"/>
      <c r="AA2040" s="65"/>
      <c r="AB2040" s="65"/>
      <c r="AC2040" s="65"/>
      <c r="AD2040" s="65"/>
      <c r="AE2040" s="65"/>
      <c r="AG2040" s="93"/>
      <c r="AN2040" s="65"/>
      <c r="AO2040" s="65"/>
      <c r="AP2040" s="65"/>
      <c r="AQ2040" s="65"/>
      <c r="AR2040" s="65"/>
      <c r="AS2040" s="65"/>
      <c r="AT2040" s="65"/>
      <c r="AU2040" s="65"/>
    </row>
    <row r="2041" spans="3:47">
      <c r="C2041" s="8"/>
      <c r="D2041" s="8"/>
      <c r="AA2041" s="65"/>
      <c r="AB2041" s="65"/>
      <c r="AC2041" s="65"/>
      <c r="AD2041" s="65"/>
      <c r="AE2041" s="65"/>
      <c r="AG2041" s="93"/>
      <c r="AN2041" s="65"/>
      <c r="AO2041" s="65"/>
      <c r="AP2041" s="65"/>
      <c r="AQ2041" s="65"/>
      <c r="AR2041" s="65"/>
      <c r="AS2041" s="65"/>
      <c r="AT2041" s="65"/>
      <c r="AU2041" s="65"/>
    </row>
    <row r="2042" spans="3:47">
      <c r="C2042" s="8"/>
      <c r="D2042" s="8"/>
      <c r="AA2042" s="65"/>
      <c r="AB2042" s="65"/>
      <c r="AC2042" s="65"/>
      <c r="AD2042" s="65"/>
      <c r="AE2042" s="65"/>
      <c r="AG2042" s="93"/>
      <c r="AN2042" s="65"/>
      <c r="AO2042" s="65"/>
      <c r="AP2042" s="65"/>
      <c r="AQ2042" s="65"/>
      <c r="AR2042" s="65"/>
      <c r="AS2042" s="65"/>
      <c r="AT2042" s="65"/>
      <c r="AU2042" s="65"/>
    </row>
    <row r="2043" spans="3:47">
      <c r="C2043" s="8"/>
      <c r="D2043" s="8"/>
      <c r="AA2043" s="65"/>
      <c r="AB2043" s="65"/>
      <c r="AC2043" s="65"/>
      <c r="AD2043" s="65"/>
      <c r="AE2043" s="65"/>
      <c r="AG2043" s="93"/>
      <c r="AN2043" s="65"/>
      <c r="AO2043" s="65"/>
      <c r="AP2043" s="65"/>
      <c r="AQ2043" s="65"/>
      <c r="AR2043" s="65"/>
      <c r="AS2043" s="65"/>
      <c r="AT2043" s="65"/>
      <c r="AU2043" s="65"/>
    </row>
    <row r="2044" spans="3:47">
      <c r="C2044" s="8"/>
      <c r="D2044" s="8"/>
      <c r="AA2044" s="65"/>
      <c r="AB2044" s="65"/>
      <c r="AC2044" s="65"/>
      <c r="AD2044" s="65"/>
      <c r="AE2044" s="65"/>
      <c r="AG2044" s="93"/>
      <c r="AN2044" s="65"/>
      <c r="AO2044" s="65"/>
      <c r="AP2044" s="65"/>
      <c r="AQ2044" s="65"/>
      <c r="AR2044" s="65"/>
      <c r="AS2044" s="65"/>
      <c r="AT2044" s="65"/>
      <c r="AU2044" s="65"/>
    </row>
    <row r="2045" spans="3:47">
      <c r="C2045" s="8"/>
      <c r="D2045" s="8"/>
      <c r="AA2045" s="65"/>
      <c r="AB2045" s="65"/>
      <c r="AC2045" s="65"/>
      <c r="AD2045" s="65"/>
      <c r="AE2045" s="65"/>
      <c r="AG2045" s="93"/>
      <c r="AN2045" s="65"/>
      <c r="AO2045" s="65"/>
      <c r="AP2045" s="65"/>
      <c r="AQ2045" s="65"/>
      <c r="AR2045" s="65"/>
      <c r="AS2045" s="65"/>
      <c r="AT2045" s="65"/>
      <c r="AU2045" s="65"/>
    </row>
    <row r="2046" spans="3:47">
      <c r="C2046" s="8"/>
      <c r="D2046" s="8"/>
      <c r="AA2046" s="65"/>
      <c r="AB2046" s="65"/>
      <c r="AC2046" s="65"/>
      <c r="AD2046" s="65"/>
      <c r="AE2046" s="65"/>
      <c r="AG2046" s="93"/>
      <c r="AN2046" s="65"/>
      <c r="AO2046" s="65"/>
      <c r="AP2046" s="65"/>
      <c r="AQ2046" s="65"/>
      <c r="AR2046" s="65"/>
      <c r="AS2046" s="65"/>
      <c r="AT2046" s="65"/>
      <c r="AU2046" s="65"/>
    </row>
    <row r="2047" spans="3:47">
      <c r="C2047" s="8"/>
      <c r="D2047" s="8"/>
      <c r="AA2047" s="65"/>
      <c r="AB2047" s="65"/>
      <c r="AC2047" s="65"/>
      <c r="AD2047" s="65"/>
      <c r="AE2047" s="65"/>
      <c r="AG2047" s="93"/>
      <c r="AN2047" s="65"/>
      <c r="AO2047" s="65"/>
      <c r="AP2047" s="65"/>
      <c r="AQ2047" s="65"/>
      <c r="AR2047" s="65"/>
      <c r="AS2047" s="65"/>
      <c r="AT2047" s="65"/>
      <c r="AU2047" s="65"/>
    </row>
    <row r="2048" spans="3:47">
      <c r="C2048" s="8"/>
      <c r="D2048" s="8"/>
      <c r="AA2048" s="65"/>
      <c r="AB2048" s="65"/>
      <c r="AC2048" s="65"/>
      <c r="AD2048" s="65"/>
      <c r="AE2048" s="65"/>
      <c r="AG2048" s="93"/>
      <c r="AN2048" s="65"/>
      <c r="AO2048" s="65"/>
      <c r="AP2048" s="65"/>
      <c r="AQ2048" s="65"/>
      <c r="AR2048" s="65"/>
      <c r="AS2048" s="65"/>
      <c r="AT2048" s="65"/>
      <c r="AU2048" s="65"/>
    </row>
    <row r="2049" spans="3:47">
      <c r="C2049" s="8"/>
      <c r="D2049" s="8"/>
      <c r="AA2049" s="65"/>
      <c r="AB2049" s="65"/>
      <c r="AC2049" s="65"/>
      <c r="AD2049" s="65"/>
      <c r="AE2049" s="65"/>
      <c r="AG2049" s="93"/>
      <c r="AN2049" s="65"/>
      <c r="AO2049" s="65"/>
      <c r="AP2049" s="65"/>
      <c r="AQ2049" s="65"/>
      <c r="AR2049" s="65"/>
      <c r="AS2049" s="65"/>
      <c r="AT2049" s="65"/>
      <c r="AU2049" s="65"/>
    </row>
    <row r="2050" spans="3:47">
      <c r="C2050" s="8"/>
      <c r="D2050" s="8"/>
      <c r="AA2050" s="65"/>
      <c r="AB2050" s="65"/>
      <c r="AC2050" s="65"/>
      <c r="AD2050" s="65"/>
      <c r="AE2050" s="65"/>
      <c r="AG2050" s="93"/>
      <c r="AN2050" s="65"/>
      <c r="AO2050" s="65"/>
      <c r="AP2050" s="65"/>
      <c r="AQ2050" s="65"/>
      <c r="AR2050" s="65"/>
      <c r="AS2050" s="65"/>
      <c r="AT2050" s="65"/>
      <c r="AU2050" s="65"/>
    </row>
    <row r="2051" spans="3:47">
      <c r="C2051" s="8"/>
      <c r="D2051" s="8"/>
      <c r="AA2051" s="65"/>
      <c r="AB2051" s="65"/>
      <c r="AC2051" s="65"/>
      <c r="AD2051" s="65"/>
      <c r="AE2051" s="65"/>
      <c r="AG2051" s="93"/>
      <c r="AN2051" s="65"/>
      <c r="AO2051" s="65"/>
      <c r="AP2051" s="65"/>
      <c r="AQ2051" s="65"/>
      <c r="AR2051" s="65"/>
      <c r="AS2051" s="65"/>
      <c r="AT2051" s="65"/>
      <c r="AU2051" s="65"/>
    </row>
    <row r="2052" spans="3:47">
      <c r="C2052" s="8"/>
      <c r="D2052" s="8"/>
      <c r="AA2052" s="65"/>
      <c r="AB2052" s="65"/>
      <c r="AC2052" s="65"/>
      <c r="AD2052" s="65"/>
      <c r="AE2052" s="65"/>
      <c r="AG2052" s="93"/>
      <c r="AN2052" s="65"/>
      <c r="AO2052" s="65"/>
      <c r="AP2052" s="65"/>
      <c r="AQ2052" s="65"/>
      <c r="AR2052" s="65"/>
      <c r="AS2052" s="65"/>
      <c r="AT2052" s="65"/>
      <c r="AU2052" s="65"/>
    </row>
    <row r="2053" spans="3:47">
      <c r="C2053" s="8"/>
      <c r="D2053" s="8"/>
      <c r="AA2053" s="65"/>
      <c r="AB2053" s="65"/>
      <c r="AC2053" s="65"/>
      <c r="AD2053" s="65"/>
      <c r="AE2053" s="65"/>
      <c r="AG2053" s="93"/>
      <c r="AN2053" s="65"/>
      <c r="AO2053" s="65"/>
      <c r="AP2053" s="65"/>
      <c r="AQ2053" s="65"/>
      <c r="AR2053" s="65"/>
      <c r="AS2053" s="65"/>
      <c r="AT2053" s="65"/>
      <c r="AU2053" s="65"/>
    </row>
    <row r="2054" spans="3:47">
      <c r="C2054" s="8"/>
      <c r="D2054" s="8"/>
      <c r="AA2054" s="65"/>
      <c r="AB2054" s="65"/>
      <c r="AC2054" s="65"/>
      <c r="AD2054" s="65"/>
      <c r="AE2054" s="65"/>
      <c r="AG2054" s="93"/>
      <c r="AN2054" s="65"/>
      <c r="AO2054" s="65"/>
      <c r="AP2054" s="65"/>
      <c r="AQ2054" s="65"/>
      <c r="AR2054" s="65"/>
      <c r="AS2054" s="65"/>
      <c r="AT2054" s="65"/>
      <c r="AU2054" s="65"/>
    </row>
    <row r="2055" spans="3:47">
      <c r="C2055" s="8"/>
      <c r="D2055" s="8"/>
      <c r="AA2055" s="65"/>
      <c r="AB2055" s="65"/>
      <c r="AC2055" s="65"/>
      <c r="AD2055" s="65"/>
      <c r="AE2055" s="65"/>
      <c r="AG2055" s="93"/>
      <c r="AN2055" s="65"/>
      <c r="AO2055" s="65"/>
      <c r="AP2055" s="65"/>
      <c r="AQ2055" s="65"/>
      <c r="AR2055" s="65"/>
      <c r="AS2055" s="65"/>
      <c r="AT2055" s="65"/>
      <c r="AU2055" s="65"/>
    </row>
    <row r="2056" spans="3:47">
      <c r="C2056" s="8"/>
      <c r="D2056" s="8"/>
      <c r="AA2056" s="65"/>
      <c r="AB2056" s="65"/>
      <c r="AC2056" s="65"/>
      <c r="AD2056" s="65"/>
      <c r="AE2056" s="65"/>
      <c r="AG2056" s="93"/>
      <c r="AN2056" s="65"/>
      <c r="AO2056" s="65"/>
      <c r="AP2056" s="65"/>
      <c r="AQ2056" s="65"/>
      <c r="AR2056" s="65"/>
      <c r="AS2056" s="65"/>
      <c r="AT2056" s="65"/>
      <c r="AU2056" s="65"/>
    </row>
    <row r="2057" spans="3:47">
      <c r="C2057" s="8"/>
      <c r="D2057" s="8"/>
      <c r="AA2057" s="65"/>
      <c r="AB2057" s="65"/>
      <c r="AC2057" s="65"/>
      <c r="AD2057" s="65"/>
      <c r="AE2057" s="65"/>
      <c r="AG2057" s="93"/>
      <c r="AN2057" s="65"/>
      <c r="AO2057" s="65"/>
      <c r="AP2057" s="65"/>
      <c r="AQ2057" s="65"/>
      <c r="AR2057" s="65"/>
      <c r="AS2057" s="65"/>
      <c r="AT2057" s="65"/>
      <c r="AU2057" s="65"/>
    </row>
    <row r="2058" spans="3:47">
      <c r="C2058" s="8"/>
      <c r="D2058" s="8"/>
      <c r="AA2058" s="65"/>
      <c r="AB2058" s="65"/>
      <c r="AC2058" s="65"/>
      <c r="AD2058" s="65"/>
      <c r="AE2058" s="65"/>
      <c r="AG2058" s="93"/>
      <c r="AN2058" s="65"/>
      <c r="AO2058" s="65"/>
      <c r="AP2058" s="65"/>
      <c r="AQ2058" s="65"/>
      <c r="AR2058" s="65"/>
      <c r="AS2058" s="65"/>
      <c r="AT2058" s="65"/>
      <c r="AU2058" s="65"/>
    </row>
    <row r="2059" spans="3:47">
      <c r="C2059" s="8"/>
      <c r="D2059" s="8"/>
      <c r="AA2059" s="65"/>
      <c r="AB2059" s="65"/>
      <c r="AC2059" s="65"/>
      <c r="AD2059" s="65"/>
      <c r="AE2059" s="65"/>
      <c r="AG2059" s="93"/>
      <c r="AN2059" s="65"/>
      <c r="AO2059" s="65"/>
      <c r="AP2059" s="65"/>
      <c r="AQ2059" s="65"/>
      <c r="AR2059" s="65"/>
      <c r="AS2059" s="65"/>
      <c r="AT2059" s="65"/>
      <c r="AU2059" s="65"/>
    </row>
    <row r="2060" spans="3:47">
      <c r="C2060" s="8"/>
      <c r="D2060" s="8"/>
      <c r="AA2060" s="65"/>
      <c r="AB2060" s="65"/>
      <c r="AC2060" s="65"/>
      <c r="AD2060" s="65"/>
      <c r="AE2060" s="65"/>
      <c r="AG2060" s="93"/>
      <c r="AN2060" s="65"/>
      <c r="AO2060" s="65"/>
      <c r="AP2060" s="65"/>
      <c r="AQ2060" s="65"/>
      <c r="AR2060" s="65"/>
      <c r="AS2060" s="65"/>
      <c r="AT2060" s="65"/>
      <c r="AU2060" s="65"/>
    </row>
    <row r="2061" spans="3:47">
      <c r="C2061" s="8"/>
      <c r="D2061" s="8"/>
      <c r="AA2061" s="65"/>
      <c r="AB2061" s="65"/>
      <c r="AC2061" s="65"/>
      <c r="AD2061" s="65"/>
      <c r="AE2061" s="65"/>
      <c r="AG2061" s="93"/>
      <c r="AN2061" s="65"/>
      <c r="AO2061" s="65"/>
      <c r="AP2061" s="65"/>
      <c r="AQ2061" s="65"/>
      <c r="AR2061" s="65"/>
      <c r="AS2061" s="65"/>
      <c r="AT2061" s="65"/>
      <c r="AU2061" s="65"/>
    </row>
    <row r="2062" spans="3:47">
      <c r="C2062" s="8"/>
      <c r="D2062" s="8"/>
      <c r="AA2062" s="65"/>
      <c r="AB2062" s="65"/>
      <c r="AC2062" s="65"/>
      <c r="AD2062" s="65"/>
      <c r="AE2062" s="65"/>
      <c r="AG2062" s="93"/>
      <c r="AN2062" s="65"/>
      <c r="AO2062" s="65"/>
      <c r="AP2062" s="65"/>
      <c r="AQ2062" s="65"/>
      <c r="AR2062" s="65"/>
      <c r="AS2062" s="65"/>
      <c r="AT2062" s="65"/>
      <c r="AU2062" s="65"/>
    </row>
    <row r="2063" spans="3:47">
      <c r="C2063" s="8"/>
      <c r="D2063" s="8"/>
      <c r="AA2063" s="65"/>
      <c r="AB2063" s="65"/>
      <c r="AC2063" s="65"/>
      <c r="AD2063" s="65"/>
      <c r="AE2063" s="65"/>
      <c r="AG2063" s="93"/>
      <c r="AN2063" s="65"/>
      <c r="AO2063" s="65"/>
      <c r="AP2063" s="65"/>
      <c r="AQ2063" s="65"/>
      <c r="AR2063" s="65"/>
      <c r="AS2063" s="65"/>
      <c r="AT2063" s="65"/>
      <c r="AU2063" s="65"/>
    </row>
    <row r="2064" spans="3:47">
      <c r="C2064" s="8"/>
      <c r="D2064" s="8"/>
      <c r="AA2064" s="65"/>
      <c r="AB2064" s="65"/>
      <c r="AC2064" s="65"/>
      <c r="AD2064" s="65"/>
      <c r="AE2064" s="65"/>
      <c r="AG2064" s="93"/>
      <c r="AN2064" s="65"/>
      <c r="AO2064" s="65"/>
      <c r="AP2064" s="65"/>
      <c r="AQ2064" s="65"/>
      <c r="AR2064" s="65"/>
      <c r="AS2064" s="65"/>
      <c r="AT2064" s="65"/>
      <c r="AU2064" s="65"/>
    </row>
    <row r="2065" spans="3:47">
      <c r="C2065" s="8"/>
      <c r="D2065" s="8"/>
      <c r="AA2065" s="65"/>
      <c r="AB2065" s="65"/>
      <c r="AC2065" s="65"/>
      <c r="AD2065" s="65"/>
      <c r="AE2065" s="65"/>
      <c r="AF2065" s="94"/>
      <c r="AG2065" s="93"/>
      <c r="AN2065" s="65"/>
      <c r="AO2065" s="65"/>
      <c r="AP2065" s="65"/>
      <c r="AQ2065" s="65"/>
      <c r="AR2065" s="65"/>
      <c r="AS2065" s="65"/>
      <c r="AT2065" s="65"/>
      <c r="AU2065" s="65"/>
    </row>
    <row r="2066" spans="3:47">
      <c r="C2066" s="8"/>
      <c r="D2066" s="8"/>
      <c r="AA2066" s="65"/>
      <c r="AB2066" s="65"/>
      <c r="AC2066" s="65"/>
      <c r="AD2066" s="65"/>
      <c r="AE2066" s="65"/>
      <c r="AF2066" s="94"/>
      <c r="AG2066" s="93"/>
      <c r="AN2066" s="65"/>
      <c r="AO2066" s="65"/>
      <c r="AP2066" s="65"/>
      <c r="AQ2066" s="65"/>
      <c r="AR2066" s="65"/>
      <c r="AS2066" s="65"/>
      <c r="AT2066" s="65"/>
      <c r="AU2066" s="65"/>
    </row>
    <row r="2067" spans="3:47">
      <c r="C2067" s="8"/>
      <c r="D2067" s="8"/>
      <c r="AA2067" s="65"/>
      <c r="AB2067" s="65"/>
      <c r="AC2067" s="65"/>
      <c r="AD2067" s="65"/>
      <c r="AE2067" s="65"/>
      <c r="AF2067" s="94"/>
      <c r="AG2067" s="93"/>
      <c r="AN2067" s="65"/>
      <c r="AO2067" s="65"/>
      <c r="AP2067" s="65"/>
      <c r="AQ2067" s="65"/>
      <c r="AR2067" s="65"/>
      <c r="AS2067" s="65"/>
      <c r="AT2067" s="65"/>
      <c r="AU2067" s="65"/>
    </row>
    <row r="2068" spans="3:47">
      <c r="C2068" s="8"/>
      <c r="D2068" s="8"/>
      <c r="AA2068" s="65"/>
      <c r="AB2068" s="65"/>
      <c r="AC2068" s="65"/>
      <c r="AD2068" s="65"/>
      <c r="AE2068" s="65"/>
      <c r="AF2068" s="94"/>
      <c r="AG2068" s="93"/>
      <c r="AN2068" s="65"/>
      <c r="AO2068" s="65"/>
      <c r="AP2068" s="65"/>
      <c r="AQ2068" s="65"/>
      <c r="AR2068" s="65"/>
      <c r="AS2068" s="65"/>
      <c r="AT2068" s="65"/>
      <c r="AU2068" s="65"/>
    </row>
    <row r="2069" spans="3:47">
      <c r="C2069" s="8"/>
      <c r="D2069" s="8"/>
      <c r="AA2069" s="65"/>
      <c r="AB2069" s="65"/>
      <c r="AC2069" s="65"/>
      <c r="AD2069" s="65"/>
      <c r="AE2069" s="65"/>
      <c r="AF2069" s="94"/>
      <c r="AG2069" s="93"/>
      <c r="AN2069" s="65"/>
      <c r="AO2069" s="65"/>
      <c r="AP2069" s="65"/>
      <c r="AQ2069" s="65"/>
      <c r="AR2069" s="65"/>
      <c r="AS2069" s="65"/>
      <c r="AT2069" s="65"/>
      <c r="AU2069" s="65"/>
    </row>
    <row r="2070" spans="3:47">
      <c r="C2070" s="8"/>
      <c r="D2070" s="8"/>
      <c r="AA2070" s="65"/>
      <c r="AB2070" s="65"/>
      <c r="AC2070" s="65"/>
      <c r="AD2070" s="65"/>
      <c r="AE2070" s="65"/>
      <c r="AF2070" s="94"/>
      <c r="AG2070" s="93"/>
      <c r="AN2070" s="65"/>
      <c r="AO2070" s="65"/>
      <c r="AP2070" s="65"/>
      <c r="AQ2070" s="65"/>
      <c r="AR2070" s="65"/>
      <c r="AS2070" s="65"/>
      <c r="AT2070" s="65"/>
      <c r="AU2070" s="65"/>
    </row>
    <row r="2071" spans="3:47">
      <c r="C2071" s="8"/>
      <c r="D2071" s="8"/>
      <c r="AA2071" s="65"/>
      <c r="AB2071" s="65"/>
      <c r="AC2071" s="65"/>
      <c r="AD2071" s="65"/>
      <c r="AE2071" s="65"/>
      <c r="AF2071" s="94"/>
      <c r="AG2071" s="93"/>
      <c r="AN2071" s="65"/>
      <c r="AO2071" s="65"/>
      <c r="AP2071" s="65"/>
      <c r="AQ2071" s="65"/>
      <c r="AR2071" s="65"/>
      <c r="AS2071" s="65"/>
      <c r="AT2071" s="65"/>
      <c r="AU2071" s="65"/>
    </row>
    <row r="2072" spans="3:47">
      <c r="C2072" s="8"/>
      <c r="D2072" s="8"/>
      <c r="AA2072" s="65"/>
      <c r="AB2072" s="65"/>
      <c r="AC2072" s="65"/>
      <c r="AD2072" s="65"/>
      <c r="AE2072" s="65"/>
      <c r="AF2072" s="94"/>
      <c r="AG2072" s="93"/>
      <c r="AN2072" s="65"/>
      <c r="AO2072" s="65"/>
      <c r="AP2072" s="65"/>
      <c r="AQ2072" s="65"/>
      <c r="AR2072" s="65"/>
      <c r="AS2072" s="65"/>
      <c r="AT2072" s="65"/>
      <c r="AU2072" s="65"/>
    </row>
    <row r="2073" spans="3:47">
      <c r="C2073" s="8"/>
      <c r="D2073" s="8"/>
      <c r="AA2073" s="65"/>
      <c r="AB2073" s="65"/>
      <c r="AC2073" s="65"/>
      <c r="AD2073" s="65"/>
      <c r="AE2073" s="65"/>
      <c r="AF2073" s="94"/>
      <c r="AG2073" s="93"/>
      <c r="AN2073" s="65"/>
      <c r="AO2073" s="65"/>
      <c r="AP2073" s="65"/>
      <c r="AQ2073" s="65"/>
      <c r="AR2073" s="65"/>
      <c r="AS2073" s="65"/>
      <c r="AT2073" s="65"/>
      <c r="AU2073" s="65"/>
    </row>
    <row r="2074" spans="3:47">
      <c r="C2074" s="8"/>
      <c r="D2074" s="8"/>
      <c r="AA2074" s="65"/>
      <c r="AB2074" s="65"/>
      <c r="AC2074" s="65"/>
      <c r="AD2074" s="65"/>
      <c r="AE2074" s="65"/>
      <c r="AF2074" s="94"/>
      <c r="AG2074" s="93"/>
      <c r="AN2074" s="65"/>
      <c r="AO2074" s="65"/>
      <c r="AP2074" s="65"/>
      <c r="AQ2074" s="65"/>
      <c r="AR2074" s="65"/>
      <c r="AS2074" s="65"/>
      <c r="AT2074" s="65"/>
      <c r="AU2074" s="65"/>
    </row>
    <row r="2075" spans="3:47">
      <c r="C2075" s="8"/>
      <c r="D2075" s="8"/>
      <c r="AA2075" s="65"/>
      <c r="AB2075" s="65"/>
      <c r="AC2075" s="65"/>
      <c r="AD2075" s="65"/>
      <c r="AE2075" s="65"/>
      <c r="AF2075" s="94"/>
      <c r="AG2075" s="93"/>
      <c r="AN2075" s="65"/>
      <c r="AO2075" s="65"/>
      <c r="AP2075" s="65"/>
      <c r="AQ2075" s="65"/>
      <c r="AR2075" s="65"/>
      <c r="AS2075" s="65"/>
      <c r="AT2075" s="65"/>
      <c r="AU2075" s="65"/>
    </row>
    <row r="2076" spans="3:47">
      <c r="C2076" s="8"/>
      <c r="D2076" s="8"/>
      <c r="AA2076" s="65"/>
      <c r="AB2076" s="65"/>
      <c r="AC2076" s="65"/>
      <c r="AD2076" s="65"/>
      <c r="AE2076" s="65"/>
      <c r="AF2076" s="94"/>
      <c r="AG2076" s="93"/>
      <c r="AN2076" s="65"/>
      <c r="AO2076" s="65"/>
      <c r="AP2076" s="65"/>
      <c r="AQ2076" s="65"/>
      <c r="AR2076" s="65"/>
      <c r="AS2076" s="65"/>
      <c r="AT2076" s="65"/>
      <c r="AU2076" s="65"/>
    </row>
    <row r="2077" spans="3:47">
      <c r="C2077" s="8"/>
      <c r="D2077" s="8"/>
      <c r="AA2077" s="65"/>
      <c r="AB2077" s="65"/>
      <c r="AC2077" s="65"/>
      <c r="AD2077" s="65"/>
      <c r="AE2077" s="65"/>
      <c r="AF2077" s="94"/>
      <c r="AG2077" s="93"/>
      <c r="AN2077" s="65"/>
      <c r="AO2077" s="65"/>
      <c r="AP2077" s="65"/>
      <c r="AQ2077" s="65"/>
      <c r="AR2077" s="65"/>
      <c r="AS2077" s="65"/>
      <c r="AT2077" s="65"/>
      <c r="AU2077" s="65"/>
    </row>
    <row r="2078" spans="3:47">
      <c r="C2078" s="8"/>
      <c r="D2078" s="8"/>
      <c r="AA2078" s="65"/>
      <c r="AB2078" s="65"/>
      <c r="AC2078" s="65"/>
      <c r="AD2078" s="65"/>
      <c r="AE2078" s="65"/>
      <c r="AF2078" s="94"/>
      <c r="AG2078" s="93"/>
      <c r="AN2078" s="65"/>
      <c r="AO2078" s="65"/>
      <c r="AP2078" s="65"/>
      <c r="AQ2078" s="65"/>
      <c r="AR2078" s="65"/>
      <c r="AS2078" s="65"/>
      <c r="AT2078" s="65"/>
      <c r="AU2078" s="65"/>
    </row>
    <row r="2079" spans="3:47">
      <c r="C2079" s="8"/>
      <c r="D2079" s="8"/>
      <c r="AA2079" s="65"/>
      <c r="AB2079" s="65"/>
      <c r="AC2079" s="65"/>
      <c r="AD2079" s="65"/>
      <c r="AE2079" s="65"/>
      <c r="AF2079" s="94"/>
      <c r="AG2079" s="93"/>
      <c r="AN2079" s="65"/>
      <c r="AO2079" s="65"/>
      <c r="AP2079" s="65"/>
      <c r="AQ2079" s="65"/>
      <c r="AR2079" s="65"/>
      <c r="AS2079" s="65"/>
      <c r="AT2079" s="65"/>
      <c r="AU2079" s="65"/>
    </row>
    <row r="2080" spans="3:47">
      <c r="C2080" s="8"/>
      <c r="D2080" s="8"/>
      <c r="AA2080" s="65"/>
      <c r="AB2080" s="65"/>
      <c r="AC2080" s="65"/>
      <c r="AD2080" s="65"/>
      <c r="AE2080" s="65"/>
      <c r="AF2080" s="94"/>
      <c r="AG2080" s="93"/>
      <c r="AN2080" s="65"/>
      <c r="AO2080" s="65"/>
      <c r="AP2080" s="65"/>
      <c r="AQ2080" s="65"/>
      <c r="AR2080" s="65"/>
      <c r="AS2080" s="65"/>
      <c r="AT2080" s="65"/>
      <c r="AU2080" s="65"/>
    </row>
    <row r="2081" spans="3:47">
      <c r="C2081" s="8"/>
      <c r="D2081" s="8"/>
      <c r="AA2081" s="65"/>
      <c r="AB2081" s="65"/>
      <c r="AC2081" s="65"/>
      <c r="AD2081" s="65"/>
      <c r="AE2081" s="65"/>
      <c r="AF2081" s="94"/>
      <c r="AG2081" s="93"/>
      <c r="AN2081" s="65"/>
      <c r="AO2081" s="65"/>
      <c r="AP2081" s="65"/>
      <c r="AQ2081" s="65"/>
      <c r="AR2081" s="65"/>
      <c r="AS2081" s="65"/>
      <c r="AT2081" s="65"/>
      <c r="AU2081" s="65"/>
    </row>
    <row r="2082" spans="3:47">
      <c r="C2082" s="8"/>
      <c r="D2082" s="8"/>
      <c r="AA2082" s="65"/>
      <c r="AB2082" s="65"/>
      <c r="AC2082" s="65"/>
      <c r="AD2082" s="65"/>
      <c r="AE2082" s="65"/>
      <c r="AF2082" s="94"/>
      <c r="AG2082" s="93"/>
      <c r="AN2082" s="65"/>
      <c r="AO2082" s="65"/>
      <c r="AP2082" s="65"/>
      <c r="AQ2082" s="65"/>
      <c r="AR2082" s="65"/>
      <c r="AS2082" s="65"/>
      <c r="AT2082" s="65"/>
      <c r="AU2082" s="65"/>
    </row>
    <row r="2083" spans="3:47">
      <c r="C2083" s="8"/>
      <c r="D2083" s="8"/>
      <c r="AA2083" s="65"/>
      <c r="AB2083" s="65"/>
      <c r="AC2083" s="65"/>
      <c r="AD2083" s="65"/>
      <c r="AE2083" s="65"/>
      <c r="AF2083" s="94"/>
      <c r="AG2083" s="93"/>
      <c r="AN2083" s="65"/>
      <c r="AO2083" s="65"/>
      <c r="AP2083" s="65"/>
      <c r="AQ2083" s="65"/>
      <c r="AR2083" s="65"/>
      <c r="AS2083" s="65"/>
      <c r="AT2083" s="65"/>
      <c r="AU2083" s="65"/>
    </row>
    <row r="2084" spans="3:47">
      <c r="C2084" s="8"/>
      <c r="D2084" s="8"/>
      <c r="AA2084" s="65"/>
      <c r="AB2084" s="65"/>
      <c r="AC2084" s="65"/>
      <c r="AD2084" s="65"/>
      <c r="AE2084" s="65"/>
      <c r="AF2084" s="94"/>
      <c r="AG2084" s="93"/>
      <c r="AN2084" s="65"/>
      <c r="AO2084" s="65"/>
      <c r="AP2084" s="65"/>
      <c r="AQ2084" s="65"/>
      <c r="AR2084" s="65"/>
      <c r="AS2084" s="65"/>
      <c r="AT2084" s="65"/>
      <c r="AU2084" s="65"/>
    </row>
    <row r="2085" spans="3:47">
      <c r="C2085" s="8"/>
      <c r="D2085" s="8"/>
      <c r="AA2085" s="65"/>
      <c r="AB2085" s="65"/>
      <c r="AC2085" s="65"/>
      <c r="AD2085" s="65"/>
      <c r="AE2085" s="65"/>
      <c r="AF2085" s="94"/>
      <c r="AG2085" s="93"/>
      <c r="AN2085" s="65"/>
      <c r="AO2085" s="65"/>
      <c r="AP2085" s="65"/>
      <c r="AQ2085" s="65"/>
      <c r="AR2085" s="65"/>
      <c r="AS2085" s="65"/>
      <c r="AT2085" s="65"/>
      <c r="AU2085" s="65"/>
    </row>
    <row r="2086" spans="3:47">
      <c r="C2086" s="8"/>
      <c r="D2086" s="8"/>
      <c r="AA2086" s="65"/>
      <c r="AB2086" s="65"/>
      <c r="AC2086" s="65"/>
      <c r="AD2086" s="65"/>
      <c r="AE2086" s="65"/>
      <c r="AF2086" s="94"/>
      <c r="AG2086" s="93"/>
      <c r="AN2086" s="65"/>
      <c r="AO2086" s="65"/>
      <c r="AP2086" s="65"/>
      <c r="AQ2086" s="65"/>
      <c r="AR2086" s="65"/>
      <c r="AS2086" s="65"/>
      <c r="AT2086" s="65"/>
      <c r="AU2086" s="65"/>
    </row>
    <row r="2087" spans="3:47">
      <c r="C2087" s="8"/>
      <c r="D2087" s="8"/>
      <c r="AA2087" s="65"/>
      <c r="AB2087" s="65"/>
      <c r="AC2087" s="65"/>
      <c r="AD2087" s="65"/>
      <c r="AE2087" s="65"/>
      <c r="AF2087" s="94"/>
      <c r="AG2087" s="93"/>
      <c r="AN2087" s="65"/>
      <c r="AO2087" s="65"/>
      <c r="AP2087" s="65"/>
      <c r="AQ2087" s="65"/>
      <c r="AR2087" s="65"/>
      <c r="AS2087" s="65"/>
      <c r="AT2087" s="65"/>
      <c r="AU2087" s="65"/>
    </row>
    <row r="2088" spans="3:47">
      <c r="C2088" s="8"/>
      <c r="D2088" s="8"/>
      <c r="AA2088" s="65"/>
      <c r="AB2088" s="65"/>
      <c r="AC2088" s="65"/>
      <c r="AD2088" s="65"/>
      <c r="AE2088" s="65"/>
      <c r="AF2088" s="94"/>
      <c r="AG2088" s="93"/>
      <c r="AN2088" s="65"/>
      <c r="AO2088" s="65"/>
      <c r="AP2088" s="65"/>
      <c r="AQ2088" s="65"/>
      <c r="AR2088" s="65"/>
      <c r="AS2088" s="65"/>
      <c r="AT2088" s="65"/>
      <c r="AU2088" s="65"/>
    </row>
    <row r="2089" spans="3:47">
      <c r="C2089" s="8"/>
      <c r="D2089" s="8"/>
      <c r="AA2089" s="65"/>
      <c r="AB2089" s="65"/>
      <c r="AC2089" s="65"/>
      <c r="AD2089" s="65"/>
      <c r="AE2089" s="65"/>
      <c r="AF2089" s="94"/>
      <c r="AG2089" s="93"/>
      <c r="AN2089" s="65"/>
      <c r="AO2089" s="65"/>
      <c r="AP2089" s="65"/>
      <c r="AQ2089" s="65"/>
      <c r="AR2089" s="65"/>
      <c r="AS2089" s="65"/>
      <c r="AT2089" s="65"/>
      <c r="AU2089" s="65"/>
    </row>
    <row r="2090" spans="3:47">
      <c r="C2090" s="8"/>
      <c r="D2090" s="8"/>
      <c r="AA2090" s="65"/>
      <c r="AB2090" s="65"/>
      <c r="AC2090" s="65"/>
      <c r="AD2090" s="65"/>
      <c r="AE2090" s="65"/>
      <c r="AF2090" s="94"/>
      <c r="AG2090" s="93"/>
      <c r="AN2090" s="65"/>
      <c r="AO2090" s="65"/>
      <c r="AP2090" s="65"/>
      <c r="AQ2090" s="65"/>
      <c r="AR2090" s="65"/>
      <c r="AS2090" s="65"/>
      <c r="AT2090" s="65"/>
      <c r="AU2090" s="65"/>
    </row>
    <row r="2091" spans="3:47">
      <c r="C2091" s="8"/>
      <c r="D2091" s="8"/>
      <c r="AA2091" s="65"/>
      <c r="AB2091" s="65"/>
      <c r="AC2091" s="65"/>
      <c r="AD2091" s="65"/>
      <c r="AE2091" s="65"/>
      <c r="AF2091" s="94"/>
      <c r="AG2091" s="93"/>
      <c r="AN2091" s="65"/>
      <c r="AO2091" s="65"/>
      <c r="AP2091" s="65"/>
      <c r="AQ2091" s="65"/>
      <c r="AR2091" s="65"/>
      <c r="AS2091" s="65"/>
      <c r="AT2091" s="65"/>
      <c r="AU2091" s="65"/>
    </row>
    <row r="2092" spans="3:47">
      <c r="C2092" s="8"/>
      <c r="D2092" s="8"/>
      <c r="AA2092" s="65"/>
      <c r="AB2092" s="65"/>
      <c r="AC2092" s="65"/>
      <c r="AD2092" s="65"/>
      <c r="AE2092" s="65"/>
      <c r="AF2092" s="94"/>
      <c r="AG2092" s="93"/>
      <c r="AN2092" s="65"/>
      <c r="AO2092" s="65"/>
      <c r="AP2092" s="65"/>
      <c r="AQ2092" s="65"/>
      <c r="AR2092" s="65"/>
      <c r="AS2092" s="65"/>
      <c r="AT2092" s="65"/>
      <c r="AU2092" s="65"/>
    </row>
    <row r="2093" spans="3:47">
      <c r="C2093" s="8"/>
      <c r="D2093" s="8"/>
      <c r="AA2093" s="65"/>
      <c r="AB2093" s="65"/>
      <c r="AC2093" s="65"/>
      <c r="AD2093" s="65"/>
      <c r="AE2093" s="65"/>
      <c r="AF2093" s="94"/>
      <c r="AG2093" s="93"/>
      <c r="AN2093" s="65"/>
      <c r="AO2093" s="65"/>
      <c r="AP2093" s="65"/>
      <c r="AQ2093" s="65"/>
      <c r="AR2093" s="65"/>
      <c r="AS2093" s="65"/>
      <c r="AT2093" s="65"/>
      <c r="AU2093" s="65"/>
    </row>
    <row r="2094" spans="3:47">
      <c r="C2094" s="8"/>
      <c r="D2094" s="8"/>
      <c r="AA2094" s="65"/>
      <c r="AB2094" s="65"/>
      <c r="AC2094" s="65"/>
      <c r="AD2094" s="65"/>
      <c r="AE2094" s="65"/>
      <c r="AF2094" s="94"/>
      <c r="AG2094" s="93"/>
      <c r="AN2094" s="65"/>
      <c r="AO2094" s="65"/>
      <c r="AP2094" s="65"/>
      <c r="AQ2094" s="65"/>
      <c r="AR2094" s="65"/>
      <c r="AS2094" s="65"/>
      <c r="AT2094" s="65"/>
      <c r="AU2094" s="65"/>
    </row>
    <row r="2095" spans="3:47">
      <c r="C2095" s="8"/>
      <c r="D2095" s="8"/>
      <c r="AA2095" s="65"/>
      <c r="AB2095" s="65"/>
      <c r="AC2095" s="65"/>
      <c r="AD2095" s="65"/>
      <c r="AE2095" s="65"/>
      <c r="AF2095" s="94"/>
      <c r="AG2095" s="93"/>
      <c r="AN2095" s="65"/>
      <c r="AO2095" s="65"/>
      <c r="AP2095" s="65"/>
      <c r="AQ2095" s="65"/>
      <c r="AR2095" s="65"/>
      <c r="AS2095" s="65"/>
      <c r="AT2095" s="65"/>
      <c r="AU2095" s="65"/>
    </row>
    <row r="2096" spans="3:47">
      <c r="C2096" s="8"/>
      <c r="D2096" s="8"/>
      <c r="AA2096" s="65"/>
      <c r="AB2096" s="65"/>
      <c r="AC2096" s="65"/>
      <c r="AD2096" s="65"/>
      <c r="AE2096" s="65"/>
      <c r="AF2096" s="94"/>
      <c r="AG2096" s="93"/>
      <c r="AN2096" s="65"/>
      <c r="AO2096" s="65"/>
      <c r="AP2096" s="65"/>
      <c r="AQ2096" s="65"/>
      <c r="AR2096" s="65"/>
      <c r="AS2096" s="65"/>
      <c r="AT2096" s="65"/>
      <c r="AU2096" s="65"/>
    </row>
    <row r="2097" spans="3:47">
      <c r="C2097" s="8"/>
      <c r="D2097" s="8"/>
      <c r="AA2097" s="65"/>
      <c r="AB2097" s="65"/>
      <c r="AC2097" s="65"/>
      <c r="AD2097" s="65"/>
      <c r="AE2097" s="65"/>
      <c r="AF2097" s="94"/>
      <c r="AG2097" s="93"/>
      <c r="AN2097" s="65"/>
      <c r="AO2097" s="65"/>
      <c r="AP2097" s="65"/>
      <c r="AQ2097" s="65"/>
      <c r="AR2097" s="65"/>
      <c r="AS2097" s="65"/>
      <c r="AT2097" s="65"/>
      <c r="AU2097" s="65"/>
    </row>
    <row r="2098" spans="3:47">
      <c r="C2098" s="8"/>
      <c r="D2098" s="8"/>
      <c r="AA2098" s="65"/>
      <c r="AB2098" s="65"/>
      <c r="AC2098" s="65"/>
      <c r="AD2098" s="65"/>
      <c r="AE2098" s="65"/>
      <c r="AF2098" s="94"/>
      <c r="AG2098" s="93"/>
      <c r="AN2098" s="65"/>
      <c r="AO2098" s="65"/>
      <c r="AP2098" s="65"/>
      <c r="AQ2098" s="65"/>
      <c r="AR2098" s="65"/>
      <c r="AS2098" s="65"/>
      <c r="AT2098" s="65"/>
      <c r="AU2098" s="65"/>
    </row>
    <row r="2099" spans="3:47">
      <c r="C2099" s="8"/>
      <c r="D2099" s="8"/>
      <c r="AA2099" s="65"/>
      <c r="AB2099" s="65"/>
      <c r="AC2099" s="65"/>
      <c r="AD2099" s="65"/>
      <c r="AE2099" s="65"/>
      <c r="AF2099" s="94"/>
      <c r="AG2099" s="93"/>
      <c r="AN2099" s="65"/>
      <c r="AO2099" s="65"/>
      <c r="AP2099" s="65"/>
      <c r="AQ2099" s="65"/>
      <c r="AR2099" s="65"/>
      <c r="AS2099" s="65"/>
      <c r="AT2099" s="65"/>
      <c r="AU2099" s="65"/>
    </row>
    <row r="2100" spans="3:47">
      <c r="C2100" s="8"/>
      <c r="D2100" s="8"/>
      <c r="AA2100" s="65"/>
      <c r="AB2100" s="65"/>
      <c r="AC2100" s="65"/>
      <c r="AD2100" s="65"/>
      <c r="AE2100" s="65"/>
      <c r="AF2100" s="94"/>
      <c r="AG2100" s="93"/>
      <c r="AN2100" s="65"/>
      <c r="AO2100" s="65"/>
      <c r="AP2100" s="65"/>
      <c r="AQ2100" s="65"/>
      <c r="AR2100" s="65"/>
      <c r="AS2100" s="65"/>
      <c r="AT2100" s="65"/>
      <c r="AU2100" s="65"/>
    </row>
    <row r="2101" spans="3:47">
      <c r="C2101" s="8"/>
      <c r="D2101" s="8"/>
      <c r="AA2101" s="65"/>
      <c r="AB2101" s="65"/>
      <c r="AC2101" s="65"/>
      <c r="AD2101" s="65"/>
      <c r="AE2101" s="65"/>
      <c r="AF2101" s="94"/>
      <c r="AG2101" s="93"/>
      <c r="AN2101" s="65"/>
      <c r="AO2101" s="65"/>
      <c r="AP2101" s="65"/>
      <c r="AQ2101" s="65"/>
      <c r="AR2101" s="65"/>
      <c r="AS2101" s="65"/>
      <c r="AT2101" s="65"/>
      <c r="AU2101" s="65"/>
    </row>
    <row r="2102" spans="3:47">
      <c r="C2102" s="8"/>
      <c r="D2102" s="8"/>
      <c r="AA2102" s="65"/>
      <c r="AB2102" s="65"/>
      <c r="AC2102" s="65"/>
      <c r="AD2102" s="65"/>
      <c r="AE2102" s="65"/>
      <c r="AF2102" s="94"/>
      <c r="AG2102" s="93"/>
      <c r="AN2102" s="65"/>
      <c r="AO2102" s="65"/>
      <c r="AP2102" s="65"/>
      <c r="AQ2102" s="65"/>
      <c r="AR2102" s="65"/>
      <c r="AS2102" s="65"/>
      <c r="AT2102" s="65"/>
      <c r="AU2102" s="65"/>
    </row>
    <row r="2103" spans="3:47">
      <c r="C2103" s="8"/>
      <c r="D2103" s="8"/>
      <c r="AA2103" s="65"/>
      <c r="AB2103" s="65"/>
      <c r="AC2103" s="65"/>
      <c r="AD2103" s="65"/>
      <c r="AE2103" s="65"/>
      <c r="AF2103" s="94"/>
      <c r="AG2103" s="93"/>
      <c r="AN2103" s="65"/>
      <c r="AO2103" s="65"/>
      <c r="AP2103" s="65"/>
      <c r="AQ2103" s="65"/>
      <c r="AR2103" s="65"/>
      <c r="AS2103" s="65"/>
      <c r="AT2103" s="65"/>
      <c r="AU2103" s="65"/>
    </row>
    <row r="2104" spans="3:47">
      <c r="C2104" s="8"/>
      <c r="D2104" s="8"/>
      <c r="AA2104" s="65"/>
      <c r="AB2104" s="65"/>
      <c r="AC2104" s="65"/>
      <c r="AD2104" s="65"/>
      <c r="AE2104" s="65"/>
      <c r="AF2104" s="94"/>
      <c r="AG2104" s="93"/>
      <c r="AN2104" s="65"/>
      <c r="AO2104" s="65"/>
      <c r="AP2104" s="65"/>
      <c r="AQ2104" s="65"/>
      <c r="AR2104" s="65"/>
      <c r="AS2104" s="65"/>
      <c r="AT2104" s="65"/>
      <c r="AU2104" s="65"/>
    </row>
    <row r="2105" spans="3:47">
      <c r="C2105" s="8"/>
      <c r="D2105" s="8"/>
      <c r="AA2105" s="65"/>
      <c r="AB2105" s="65"/>
      <c r="AC2105" s="65"/>
      <c r="AD2105" s="65"/>
      <c r="AE2105" s="65"/>
      <c r="AF2105" s="94"/>
      <c r="AG2105" s="93"/>
      <c r="AN2105" s="65"/>
      <c r="AO2105" s="65"/>
      <c r="AP2105" s="65"/>
      <c r="AQ2105" s="65"/>
      <c r="AR2105" s="65"/>
      <c r="AS2105" s="65"/>
      <c r="AT2105" s="65"/>
      <c r="AU2105" s="65"/>
    </row>
    <row r="2106" spans="3:47">
      <c r="C2106" s="8"/>
      <c r="D2106" s="8"/>
      <c r="AA2106" s="65"/>
      <c r="AB2106" s="65"/>
      <c r="AC2106" s="65"/>
      <c r="AD2106" s="65"/>
      <c r="AE2106" s="65"/>
      <c r="AF2106" s="94"/>
      <c r="AG2106" s="93"/>
      <c r="AN2106" s="65"/>
      <c r="AO2106" s="65"/>
      <c r="AP2106" s="65"/>
      <c r="AQ2106" s="65"/>
      <c r="AR2106" s="65"/>
      <c r="AS2106" s="65"/>
      <c r="AT2106" s="65"/>
      <c r="AU2106" s="65"/>
    </row>
    <row r="2107" spans="3:47">
      <c r="C2107" s="8"/>
      <c r="D2107" s="8"/>
      <c r="AA2107" s="65"/>
      <c r="AB2107" s="65"/>
      <c r="AC2107" s="65"/>
      <c r="AD2107" s="65"/>
      <c r="AE2107" s="65"/>
      <c r="AF2107" s="94"/>
      <c r="AG2107" s="93"/>
      <c r="AN2107" s="65"/>
      <c r="AO2107" s="65"/>
      <c r="AP2107" s="65"/>
      <c r="AQ2107" s="65"/>
      <c r="AR2107" s="65"/>
      <c r="AS2107" s="65"/>
      <c r="AT2107" s="65"/>
      <c r="AU2107" s="65"/>
    </row>
    <row r="2108" spans="3:47">
      <c r="C2108" s="8"/>
      <c r="D2108" s="8"/>
      <c r="AA2108" s="65"/>
      <c r="AB2108" s="65"/>
      <c r="AC2108" s="65"/>
      <c r="AD2108" s="65"/>
      <c r="AE2108" s="65"/>
      <c r="AF2108" s="94"/>
      <c r="AG2108" s="93"/>
      <c r="AN2108" s="65"/>
      <c r="AO2108" s="65"/>
      <c r="AP2108" s="65"/>
      <c r="AQ2108" s="65"/>
      <c r="AR2108" s="65"/>
      <c r="AS2108" s="65"/>
      <c r="AT2108" s="65"/>
      <c r="AU2108" s="65"/>
    </row>
    <row r="2109" spans="3:47">
      <c r="C2109" s="8"/>
      <c r="D2109" s="8"/>
      <c r="AA2109" s="65"/>
      <c r="AB2109" s="65"/>
      <c r="AC2109" s="65"/>
      <c r="AD2109" s="65"/>
      <c r="AE2109" s="65"/>
      <c r="AF2109" s="94"/>
      <c r="AG2109" s="93"/>
      <c r="AN2109" s="65"/>
      <c r="AO2109" s="65"/>
      <c r="AP2109" s="65"/>
      <c r="AQ2109" s="65"/>
      <c r="AR2109" s="65"/>
      <c r="AS2109" s="65"/>
      <c r="AT2109" s="65"/>
      <c r="AU2109" s="65"/>
    </row>
    <row r="2110" spans="3:47">
      <c r="C2110" s="8"/>
      <c r="D2110" s="8"/>
      <c r="AA2110" s="65"/>
      <c r="AB2110" s="65"/>
      <c r="AC2110" s="65"/>
      <c r="AD2110" s="65"/>
      <c r="AE2110" s="65"/>
      <c r="AF2110" s="94"/>
      <c r="AG2110" s="93"/>
      <c r="AN2110" s="65"/>
      <c r="AO2110" s="65"/>
      <c r="AP2110" s="65"/>
      <c r="AQ2110" s="65"/>
      <c r="AR2110" s="65"/>
      <c r="AS2110" s="65"/>
      <c r="AT2110" s="65"/>
      <c r="AU2110" s="65"/>
    </row>
    <row r="2111" spans="3:47">
      <c r="C2111" s="8"/>
      <c r="D2111" s="8"/>
      <c r="AA2111" s="65"/>
      <c r="AB2111" s="65"/>
      <c r="AC2111" s="65"/>
      <c r="AD2111" s="65"/>
      <c r="AE2111" s="65"/>
      <c r="AF2111" s="94"/>
      <c r="AG2111" s="93"/>
      <c r="AN2111" s="65"/>
      <c r="AO2111" s="65"/>
      <c r="AP2111" s="65"/>
      <c r="AQ2111" s="65"/>
      <c r="AR2111" s="65"/>
      <c r="AS2111" s="65"/>
      <c r="AT2111" s="65"/>
      <c r="AU2111" s="65"/>
    </row>
    <row r="2112" spans="3:47">
      <c r="C2112" s="8"/>
      <c r="D2112" s="8"/>
      <c r="AA2112" s="65"/>
      <c r="AB2112" s="65"/>
      <c r="AC2112" s="65"/>
      <c r="AD2112" s="65"/>
      <c r="AE2112" s="65"/>
      <c r="AF2112" s="94"/>
      <c r="AG2112" s="93"/>
      <c r="AN2112" s="65"/>
      <c r="AO2112" s="65"/>
      <c r="AP2112" s="65"/>
      <c r="AQ2112" s="65"/>
      <c r="AR2112" s="65"/>
      <c r="AS2112" s="65"/>
      <c r="AT2112" s="65"/>
      <c r="AU2112" s="65"/>
    </row>
    <row r="2113" spans="3:47">
      <c r="C2113" s="8"/>
      <c r="D2113" s="8"/>
      <c r="AA2113" s="65"/>
      <c r="AB2113" s="65"/>
      <c r="AC2113" s="65"/>
      <c r="AD2113" s="65"/>
      <c r="AE2113" s="65"/>
      <c r="AF2113" s="94"/>
      <c r="AG2113" s="93"/>
      <c r="AN2113" s="65"/>
      <c r="AO2113" s="65"/>
      <c r="AP2113" s="65"/>
      <c r="AQ2113" s="65"/>
      <c r="AR2113" s="65"/>
      <c r="AS2113" s="65"/>
      <c r="AT2113" s="65"/>
      <c r="AU2113" s="65"/>
    </row>
    <row r="2114" spans="3:47">
      <c r="C2114" s="8"/>
      <c r="D2114" s="8"/>
      <c r="AA2114" s="65"/>
      <c r="AB2114" s="65"/>
      <c r="AC2114" s="65"/>
      <c r="AD2114" s="65"/>
      <c r="AE2114" s="65"/>
      <c r="AF2114" s="94"/>
      <c r="AG2114" s="93"/>
      <c r="AN2114" s="65"/>
      <c r="AO2114" s="65"/>
      <c r="AP2114" s="65"/>
      <c r="AQ2114" s="65"/>
      <c r="AR2114" s="65"/>
      <c r="AS2114" s="65"/>
      <c r="AT2114" s="65"/>
      <c r="AU2114" s="65"/>
    </row>
    <row r="2115" spans="3:47">
      <c r="C2115" s="8"/>
      <c r="D2115" s="8"/>
      <c r="AA2115" s="65"/>
      <c r="AB2115" s="65"/>
      <c r="AC2115" s="65"/>
      <c r="AD2115" s="65"/>
      <c r="AE2115" s="65"/>
      <c r="AF2115" s="94"/>
      <c r="AG2115" s="93"/>
      <c r="AN2115" s="65"/>
      <c r="AO2115" s="65"/>
      <c r="AP2115" s="65"/>
      <c r="AQ2115" s="65"/>
      <c r="AR2115" s="65"/>
      <c r="AS2115" s="65"/>
      <c r="AT2115" s="65"/>
      <c r="AU2115" s="65"/>
    </row>
    <row r="2116" spans="3:47">
      <c r="C2116" s="8"/>
      <c r="D2116" s="8"/>
      <c r="AA2116" s="65"/>
      <c r="AB2116" s="65"/>
      <c r="AC2116" s="65"/>
      <c r="AD2116" s="65"/>
      <c r="AE2116" s="65"/>
      <c r="AF2116" s="94"/>
      <c r="AG2116" s="93"/>
      <c r="AN2116" s="65"/>
      <c r="AO2116" s="65"/>
      <c r="AP2116" s="65"/>
      <c r="AQ2116" s="65"/>
      <c r="AR2116" s="65"/>
      <c r="AS2116" s="65"/>
      <c r="AT2116" s="65"/>
      <c r="AU2116" s="65"/>
    </row>
    <row r="2117" spans="3:47">
      <c r="C2117" s="8"/>
      <c r="D2117" s="8"/>
      <c r="AA2117" s="65"/>
      <c r="AB2117" s="65"/>
      <c r="AC2117" s="65"/>
      <c r="AD2117" s="65"/>
      <c r="AE2117" s="65"/>
      <c r="AF2117" s="94"/>
      <c r="AG2117" s="93"/>
      <c r="AN2117" s="65"/>
      <c r="AO2117" s="65"/>
      <c r="AP2117" s="65"/>
      <c r="AQ2117" s="65"/>
      <c r="AR2117" s="65"/>
      <c r="AS2117" s="65"/>
      <c r="AT2117" s="65"/>
      <c r="AU2117" s="65"/>
    </row>
    <row r="2118" spans="3:47">
      <c r="C2118" s="8"/>
      <c r="D2118" s="8"/>
      <c r="AA2118" s="65"/>
      <c r="AB2118" s="65"/>
      <c r="AC2118" s="65"/>
      <c r="AD2118" s="65"/>
      <c r="AE2118" s="65"/>
      <c r="AF2118" s="94"/>
      <c r="AG2118" s="93"/>
      <c r="AN2118" s="65"/>
      <c r="AO2118" s="65"/>
      <c r="AP2118" s="65"/>
      <c r="AQ2118" s="65"/>
      <c r="AR2118" s="65"/>
      <c r="AS2118" s="65"/>
      <c r="AT2118" s="65"/>
      <c r="AU2118" s="65"/>
    </row>
    <row r="2119" spans="3:47">
      <c r="C2119" s="8"/>
      <c r="D2119" s="8"/>
      <c r="AA2119" s="65"/>
      <c r="AB2119" s="65"/>
      <c r="AC2119" s="65"/>
      <c r="AD2119" s="65"/>
      <c r="AE2119" s="65"/>
      <c r="AF2119" s="94"/>
      <c r="AG2119" s="93"/>
      <c r="AN2119" s="65"/>
      <c r="AO2119" s="65"/>
      <c r="AP2119" s="65"/>
      <c r="AQ2119" s="65"/>
      <c r="AR2119" s="65"/>
      <c r="AS2119" s="65"/>
      <c r="AT2119" s="65"/>
      <c r="AU2119" s="65"/>
    </row>
    <row r="2120" spans="3:47">
      <c r="C2120" s="8"/>
      <c r="D2120" s="8"/>
      <c r="AA2120" s="65"/>
      <c r="AB2120" s="65"/>
      <c r="AC2120" s="65"/>
      <c r="AD2120" s="65"/>
      <c r="AE2120" s="65"/>
      <c r="AF2120" s="94"/>
      <c r="AG2120" s="93"/>
      <c r="AN2120" s="65"/>
      <c r="AO2120" s="65"/>
      <c r="AP2120" s="65"/>
      <c r="AQ2120" s="65"/>
      <c r="AR2120" s="65"/>
      <c r="AS2120" s="65"/>
      <c r="AT2120" s="65"/>
      <c r="AU2120" s="65"/>
    </row>
    <row r="2121" spans="3:47">
      <c r="C2121" s="8"/>
      <c r="D2121" s="8"/>
      <c r="AA2121" s="65"/>
      <c r="AB2121" s="65"/>
      <c r="AC2121" s="65"/>
      <c r="AD2121" s="65"/>
      <c r="AE2121" s="65"/>
      <c r="AF2121" s="94"/>
      <c r="AG2121" s="93"/>
      <c r="AN2121" s="65"/>
      <c r="AO2121" s="65"/>
      <c r="AP2121" s="65"/>
      <c r="AQ2121" s="65"/>
      <c r="AR2121" s="65"/>
      <c r="AS2121" s="65"/>
      <c r="AT2121" s="65"/>
      <c r="AU2121" s="65"/>
    </row>
    <row r="2122" spans="3:47">
      <c r="C2122" s="8"/>
      <c r="D2122" s="8"/>
      <c r="AA2122" s="65"/>
      <c r="AB2122" s="65"/>
      <c r="AC2122" s="65"/>
      <c r="AD2122" s="65"/>
      <c r="AE2122" s="65"/>
      <c r="AF2122" s="94"/>
      <c r="AG2122" s="93"/>
      <c r="AN2122" s="65"/>
      <c r="AO2122" s="65"/>
      <c r="AP2122" s="65"/>
      <c r="AQ2122" s="65"/>
      <c r="AR2122" s="65"/>
      <c r="AS2122" s="65"/>
      <c r="AT2122" s="65"/>
      <c r="AU2122" s="65"/>
    </row>
    <row r="2123" spans="3:47">
      <c r="C2123" s="8"/>
      <c r="D2123" s="8"/>
      <c r="AA2123" s="65"/>
      <c r="AB2123" s="65"/>
      <c r="AC2123" s="65"/>
      <c r="AD2123" s="65"/>
      <c r="AE2123" s="65"/>
      <c r="AF2123" s="94"/>
      <c r="AG2123" s="93"/>
      <c r="AN2123" s="65"/>
      <c r="AO2123" s="65"/>
      <c r="AP2123" s="65"/>
      <c r="AQ2123" s="65"/>
      <c r="AR2123" s="65"/>
      <c r="AS2123" s="65"/>
      <c r="AT2123" s="65"/>
      <c r="AU2123" s="65"/>
    </row>
    <row r="2124" spans="3:47">
      <c r="C2124" s="8"/>
      <c r="D2124" s="8"/>
      <c r="AA2124" s="65"/>
      <c r="AB2124" s="65"/>
      <c r="AC2124" s="65"/>
      <c r="AD2124" s="65"/>
      <c r="AE2124" s="65"/>
      <c r="AF2124" s="94"/>
      <c r="AG2124" s="93"/>
      <c r="AN2124" s="65"/>
      <c r="AO2124" s="65"/>
      <c r="AP2124" s="65"/>
      <c r="AQ2124" s="65"/>
      <c r="AR2124" s="65"/>
      <c r="AS2124" s="65"/>
      <c r="AT2124" s="65"/>
      <c r="AU2124" s="65"/>
    </row>
    <row r="2125" spans="3:47">
      <c r="C2125" s="8"/>
      <c r="D2125" s="8"/>
      <c r="AA2125" s="65"/>
      <c r="AB2125" s="65"/>
      <c r="AC2125" s="65"/>
      <c r="AD2125" s="65"/>
      <c r="AE2125" s="65"/>
      <c r="AF2125" s="94"/>
      <c r="AG2125" s="93"/>
      <c r="AN2125" s="65"/>
      <c r="AO2125" s="65"/>
      <c r="AP2125" s="65"/>
      <c r="AQ2125" s="65"/>
      <c r="AR2125" s="65"/>
      <c r="AS2125" s="65"/>
      <c r="AT2125" s="65"/>
      <c r="AU2125" s="65"/>
    </row>
    <row r="2126" spans="3:47">
      <c r="C2126" s="8"/>
      <c r="D2126" s="8"/>
      <c r="AA2126" s="65"/>
      <c r="AB2126" s="65"/>
      <c r="AC2126" s="65"/>
      <c r="AD2126" s="65"/>
      <c r="AE2126" s="65"/>
      <c r="AF2126" s="94"/>
      <c r="AG2126" s="93"/>
      <c r="AN2126" s="65"/>
      <c r="AO2126" s="65"/>
      <c r="AP2126" s="65"/>
      <c r="AQ2126" s="65"/>
      <c r="AR2126" s="65"/>
      <c r="AS2126" s="65"/>
      <c r="AT2126" s="65"/>
      <c r="AU2126" s="65"/>
    </row>
    <row r="2127" spans="3:47">
      <c r="C2127" s="8"/>
      <c r="D2127" s="8"/>
      <c r="AA2127" s="65"/>
      <c r="AB2127" s="65"/>
      <c r="AC2127" s="65"/>
      <c r="AD2127" s="65"/>
      <c r="AE2127" s="65"/>
      <c r="AF2127" s="94"/>
      <c r="AG2127" s="93"/>
      <c r="AN2127" s="65"/>
      <c r="AO2127" s="65"/>
      <c r="AP2127" s="65"/>
      <c r="AQ2127" s="65"/>
      <c r="AR2127" s="65"/>
      <c r="AS2127" s="65"/>
      <c r="AT2127" s="65"/>
      <c r="AU2127" s="65"/>
    </row>
    <row r="2128" spans="3:47">
      <c r="C2128" s="8"/>
      <c r="D2128" s="8"/>
      <c r="AA2128" s="65"/>
      <c r="AB2128" s="65"/>
      <c r="AC2128" s="65"/>
      <c r="AD2128" s="65"/>
      <c r="AE2128" s="65"/>
      <c r="AF2128" s="94"/>
      <c r="AG2128" s="93"/>
      <c r="AN2128" s="65"/>
      <c r="AO2128" s="65"/>
      <c r="AP2128" s="65"/>
      <c r="AQ2128" s="65"/>
      <c r="AR2128" s="65"/>
      <c r="AS2128" s="65"/>
      <c r="AT2128" s="65"/>
      <c r="AU2128" s="65"/>
    </row>
    <row r="2129" spans="3:47">
      <c r="C2129" s="8"/>
      <c r="D2129" s="8"/>
      <c r="AA2129" s="65"/>
      <c r="AB2129" s="65"/>
      <c r="AC2129" s="65"/>
      <c r="AD2129" s="65"/>
      <c r="AE2129" s="65"/>
      <c r="AF2129" s="94"/>
      <c r="AG2129" s="93"/>
      <c r="AN2129" s="65"/>
      <c r="AO2129" s="65"/>
      <c r="AP2129" s="65"/>
      <c r="AQ2129" s="65"/>
      <c r="AR2129" s="65"/>
      <c r="AS2129" s="65"/>
      <c r="AT2129" s="65"/>
      <c r="AU2129" s="65"/>
    </row>
    <row r="2130" spans="3:47">
      <c r="C2130" s="8"/>
      <c r="D2130" s="8"/>
      <c r="AA2130" s="65"/>
      <c r="AB2130" s="65"/>
      <c r="AC2130" s="65"/>
      <c r="AD2130" s="65"/>
      <c r="AE2130" s="65"/>
      <c r="AF2130" s="94"/>
      <c r="AG2130" s="93"/>
      <c r="AN2130" s="65"/>
      <c r="AO2130" s="65"/>
      <c r="AP2130" s="65"/>
      <c r="AQ2130" s="65"/>
      <c r="AR2130" s="65"/>
      <c r="AS2130" s="65"/>
      <c r="AT2130" s="65"/>
      <c r="AU2130" s="65"/>
    </row>
    <row r="2131" spans="3:47">
      <c r="C2131" s="8"/>
      <c r="D2131" s="8"/>
      <c r="AA2131" s="65"/>
      <c r="AB2131" s="65"/>
      <c r="AC2131" s="65"/>
      <c r="AD2131" s="65"/>
      <c r="AE2131" s="65"/>
      <c r="AF2131" s="94"/>
      <c r="AG2131" s="93"/>
      <c r="AN2131" s="65"/>
      <c r="AO2131" s="65"/>
      <c r="AP2131" s="65"/>
      <c r="AQ2131" s="65"/>
      <c r="AR2131" s="65"/>
      <c r="AS2131" s="65"/>
      <c r="AT2131" s="65"/>
      <c r="AU2131" s="65"/>
    </row>
    <row r="2132" spans="3:47">
      <c r="C2132" s="8"/>
      <c r="D2132" s="8"/>
      <c r="AA2132" s="65"/>
      <c r="AB2132" s="65"/>
      <c r="AC2132" s="65"/>
      <c r="AD2132" s="65"/>
      <c r="AE2132" s="65"/>
      <c r="AF2132" s="94"/>
      <c r="AG2132" s="93"/>
      <c r="AN2132" s="65"/>
      <c r="AO2132" s="65"/>
      <c r="AP2132" s="65"/>
      <c r="AQ2132" s="65"/>
      <c r="AR2132" s="65"/>
      <c r="AS2132" s="65"/>
      <c r="AT2132" s="65"/>
      <c r="AU2132" s="65"/>
    </row>
    <row r="2133" spans="3:47">
      <c r="C2133" s="8"/>
      <c r="D2133" s="8"/>
      <c r="AA2133" s="65"/>
      <c r="AB2133" s="65"/>
      <c r="AC2133" s="65"/>
      <c r="AD2133" s="65"/>
      <c r="AE2133" s="65"/>
      <c r="AF2133" s="94"/>
      <c r="AG2133" s="93"/>
      <c r="AN2133" s="65"/>
      <c r="AO2133" s="65"/>
      <c r="AP2133" s="65"/>
      <c r="AQ2133" s="65"/>
      <c r="AR2133" s="65"/>
      <c r="AS2133" s="65"/>
      <c r="AT2133" s="65"/>
      <c r="AU2133" s="65"/>
    </row>
    <row r="2134" spans="3:47">
      <c r="C2134" s="8"/>
      <c r="D2134" s="8"/>
      <c r="AA2134" s="65"/>
      <c r="AB2134" s="65"/>
      <c r="AC2134" s="65"/>
      <c r="AD2134" s="65"/>
      <c r="AE2134" s="65"/>
      <c r="AF2134" s="94"/>
      <c r="AG2134" s="93"/>
      <c r="AN2134" s="65"/>
      <c r="AO2134" s="65"/>
      <c r="AP2134" s="65"/>
      <c r="AQ2134" s="65"/>
      <c r="AR2134" s="65"/>
      <c r="AS2134" s="65"/>
      <c r="AT2134" s="65"/>
      <c r="AU2134" s="65"/>
    </row>
    <row r="2135" spans="3:47">
      <c r="C2135" s="8"/>
      <c r="D2135" s="8"/>
      <c r="AA2135" s="65"/>
      <c r="AB2135" s="65"/>
      <c r="AC2135" s="65"/>
      <c r="AD2135" s="65"/>
      <c r="AE2135" s="65"/>
      <c r="AF2135" s="94"/>
      <c r="AG2135" s="93"/>
      <c r="AN2135" s="65"/>
      <c r="AO2135" s="65"/>
      <c r="AP2135" s="65"/>
      <c r="AQ2135" s="65"/>
      <c r="AR2135" s="65"/>
      <c r="AS2135" s="65"/>
      <c r="AT2135" s="65"/>
      <c r="AU2135" s="65"/>
    </row>
    <row r="2136" spans="3:47">
      <c r="C2136" s="8"/>
      <c r="D2136" s="8"/>
      <c r="AA2136" s="65"/>
      <c r="AB2136" s="65"/>
      <c r="AC2136" s="65"/>
      <c r="AD2136" s="65"/>
      <c r="AE2136" s="65"/>
      <c r="AF2136" s="94"/>
      <c r="AG2136" s="93"/>
      <c r="AN2136" s="65"/>
      <c r="AO2136" s="65"/>
      <c r="AP2136" s="65"/>
      <c r="AQ2136" s="65"/>
      <c r="AR2136" s="65"/>
      <c r="AS2136" s="65"/>
      <c r="AT2136" s="65"/>
      <c r="AU2136" s="65"/>
    </row>
    <row r="2137" spans="3:47">
      <c r="C2137" s="8"/>
      <c r="D2137" s="8"/>
      <c r="AA2137" s="65"/>
      <c r="AB2137" s="65"/>
      <c r="AC2137" s="65"/>
      <c r="AD2137" s="65"/>
      <c r="AE2137" s="65"/>
      <c r="AF2137" s="94"/>
      <c r="AG2137" s="93"/>
      <c r="AN2137" s="65"/>
      <c r="AO2137" s="65"/>
      <c r="AP2137" s="65"/>
      <c r="AQ2137" s="65"/>
      <c r="AR2137" s="65"/>
      <c r="AS2137" s="65"/>
      <c r="AT2137" s="65"/>
      <c r="AU2137" s="65"/>
    </row>
    <row r="2138" spans="3:47">
      <c r="C2138" s="8"/>
      <c r="D2138" s="8"/>
      <c r="AA2138" s="65"/>
      <c r="AB2138" s="65"/>
      <c r="AC2138" s="65"/>
      <c r="AD2138" s="65"/>
      <c r="AE2138" s="65"/>
      <c r="AF2138" s="94"/>
      <c r="AG2138" s="93"/>
      <c r="AN2138" s="65"/>
      <c r="AO2138" s="65"/>
      <c r="AP2138" s="65"/>
      <c r="AQ2138" s="65"/>
      <c r="AR2138" s="65"/>
      <c r="AS2138" s="65"/>
      <c r="AT2138" s="65"/>
      <c r="AU2138" s="65"/>
    </row>
    <row r="2139" spans="3:47">
      <c r="C2139" s="8"/>
      <c r="D2139" s="8"/>
      <c r="AA2139" s="65"/>
      <c r="AB2139" s="65"/>
      <c r="AC2139" s="65"/>
      <c r="AD2139" s="65"/>
      <c r="AE2139" s="65"/>
      <c r="AF2139" s="94"/>
      <c r="AG2139" s="93"/>
      <c r="AN2139" s="65"/>
      <c r="AO2139" s="65"/>
      <c r="AP2139" s="65"/>
      <c r="AQ2139" s="65"/>
      <c r="AR2139" s="65"/>
      <c r="AS2139" s="65"/>
      <c r="AT2139" s="65"/>
      <c r="AU2139" s="65"/>
    </row>
    <row r="2140" spans="3:47">
      <c r="C2140" s="8"/>
      <c r="D2140" s="8"/>
      <c r="AA2140" s="65"/>
      <c r="AB2140" s="65"/>
      <c r="AC2140" s="65"/>
      <c r="AD2140" s="65"/>
      <c r="AE2140" s="65"/>
      <c r="AF2140" s="94"/>
      <c r="AG2140" s="93"/>
      <c r="AN2140" s="65"/>
      <c r="AO2140" s="65"/>
      <c r="AP2140" s="65"/>
      <c r="AQ2140" s="65"/>
      <c r="AR2140" s="65"/>
      <c r="AS2140" s="65"/>
      <c r="AT2140" s="65"/>
      <c r="AU2140" s="65"/>
    </row>
    <row r="2141" spans="3:47">
      <c r="C2141" s="8"/>
      <c r="D2141" s="8"/>
      <c r="AA2141" s="65"/>
      <c r="AB2141" s="65"/>
      <c r="AC2141" s="65"/>
      <c r="AD2141" s="65"/>
      <c r="AE2141" s="65"/>
      <c r="AF2141" s="94"/>
      <c r="AG2141" s="93"/>
      <c r="AN2141" s="65"/>
      <c r="AO2141" s="65"/>
      <c r="AP2141" s="65"/>
      <c r="AQ2141" s="65"/>
      <c r="AR2141" s="65"/>
      <c r="AS2141" s="65"/>
      <c r="AT2141" s="65"/>
      <c r="AU2141" s="65"/>
    </row>
    <row r="2142" spans="3:47">
      <c r="C2142" s="8"/>
      <c r="D2142" s="8"/>
      <c r="AA2142" s="65"/>
      <c r="AB2142" s="65"/>
      <c r="AC2142" s="65"/>
      <c r="AD2142" s="65"/>
      <c r="AE2142" s="65"/>
      <c r="AF2142" s="94"/>
      <c r="AG2142" s="93"/>
      <c r="AN2142" s="65"/>
      <c r="AO2142" s="65"/>
      <c r="AP2142" s="65"/>
      <c r="AQ2142" s="65"/>
      <c r="AR2142" s="65"/>
      <c r="AS2142" s="65"/>
      <c r="AT2142" s="65"/>
      <c r="AU2142" s="65"/>
    </row>
    <row r="2143" spans="3:47">
      <c r="C2143" s="8"/>
      <c r="D2143" s="8"/>
      <c r="AA2143" s="65"/>
      <c r="AB2143" s="65"/>
      <c r="AC2143" s="65"/>
      <c r="AD2143" s="65"/>
      <c r="AE2143" s="65"/>
      <c r="AF2143" s="94"/>
      <c r="AG2143" s="93"/>
      <c r="AN2143" s="65"/>
      <c r="AO2143" s="65"/>
      <c r="AP2143" s="65"/>
      <c r="AQ2143" s="65"/>
      <c r="AR2143" s="65"/>
      <c r="AS2143" s="65"/>
      <c r="AT2143" s="65"/>
      <c r="AU2143" s="65"/>
    </row>
    <row r="2144" spans="3:47">
      <c r="C2144" s="8"/>
      <c r="D2144" s="8"/>
      <c r="AA2144" s="65"/>
      <c r="AB2144" s="65"/>
      <c r="AC2144" s="65"/>
      <c r="AD2144" s="65"/>
      <c r="AE2144" s="65"/>
      <c r="AF2144" s="94"/>
      <c r="AG2144" s="93"/>
      <c r="AN2144" s="65"/>
      <c r="AO2144" s="65"/>
      <c r="AP2144" s="65"/>
      <c r="AQ2144" s="65"/>
      <c r="AR2144" s="65"/>
      <c r="AS2144" s="65"/>
      <c r="AT2144" s="65"/>
      <c r="AU2144" s="65"/>
    </row>
    <row r="2145" spans="3:47">
      <c r="C2145" s="8"/>
      <c r="D2145" s="8"/>
      <c r="AA2145" s="65"/>
      <c r="AB2145" s="65"/>
      <c r="AC2145" s="65"/>
      <c r="AD2145" s="65"/>
      <c r="AE2145" s="65"/>
      <c r="AF2145" s="94"/>
      <c r="AG2145" s="93"/>
      <c r="AN2145" s="65"/>
      <c r="AO2145" s="65"/>
      <c r="AP2145" s="65"/>
      <c r="AQ2145" s="65"/>
      <c r="AR2145" s="65"/>
      <c r="AS2145" s="65"/>
      <c r="AT2145" s="65"/>
      <c r="AU2145" s="65"/>
    </row>
    <row r="2146" spans="3:47">
      <c r="C2146" s="8"/>
      <c r="D2146" s="8"/>
      <c r="AA2146" s="65"/>
      <c r="AB2146" s="65"/>
      <c r="AC2146" s="65"/>
      <c r="AD2146" s="65"/>
      <c r="AE2146" s="65"/>
      <c r="AF2146" s="94"/>
      <c r="AG2146" s="93"/>
      <c r="AN2146" s="65"/>
      <c r="AO2146" s="65"/>
      <c r="AP2146" s="65"/>
      <c r="AQ2146" s="65"/>
      <c r="AR2146" s="65"/>
      <c r="AS2146" s="65"/>
      <c r="AT2146" s="65"/>
      <c r="AU2146" s="65"/>
    </row>
    <row r="2147" spans="3:47">
      <c r="C2147" s="8"/>
      <c r="D2147" s="8"/>
      <c r="AA2147" s="65"/>
      <c r="AB2147" s="65"/>
      <c r="AC2147" s="65"/>
      <c r="AD2147" s="65"/>
      <c r="AE2147" s="65"/>
      <c r="AF2147" s="94"/>
      <c r="AG2147" s="93"/>
      <c r="AN2147" s="65"/>
      <c r="AO2147" s="65"/>
      <c r="AP2147" s="65"/>
      <c r="AQ2147" s="65"/>
      <c r="AR2147" s="65"/>
      <c r="AS2147" s="65"/>
      <c r="AT2147" s="65"/>
      <c r="AU2147" s="65"/>
    </row>
    <row r="2148" spans="3:47">
      <c r="C2148" s="8"/>
      <c r="D2148" s="8"/>
      <c r="AA2148" s="65"/>
      <c r="AB2148" s="65"/>
      <c r="AC2148" s="65"/>
      <c r="AD2148" s="65"/>
      <c r="AE2148" s="65"/>
      <c r="AF2148" s="94"/>
      <c r="AG2148" s="93"/>
      <c r="AN2148" s="65"/>
      <c r="AO2148" s="65"/>
      <c r="AP2148" s="65"/>
      <c r="AQ2148" s="65"/>
      <c r="AR2148" s="65"/>
      <c r="AS2148" s="65"/>
      <c r="AT2148" s="65"/>
      <c r="AU2148" s="65"/>
    </row>
    <row r="2149" spans="3:47">
      <c r="C2149" s="8"/>
      <c r="D2149" s="8"/>
      <c r="AA2149" s="65"/>
      <c r="AB2149" s="65"/>
      <c r="AC2149" s="65"/>
      <c r="AD2149" s="65"/>
      <c r="AE2149" s="65"/>
      <c r="AF2149" s="94"/>
      <c r="AG2149" s="93"/>
      <c r="AN2149" s="65"/>
      <c r="AO2149" s="65"/>
      <c r="AP2149" s="65"/>
      <c r="AQ2149" s="65"/>
      <c r="AR2149" s="65"/>
      <c r="AS2149" s="65"/>
      <c r="AT2149" s="65"/>
      <c r="AU2149" s="65"/>
    </row>
    <row r="2150" spans="3:47">
      <c r="C2150" s="8"/>
      <c r="D2150" s="8"/>
      <c r="AA2150" s="65"/>
      <c r="AB2150" s="65"/>
      <c r="AC2150" s="65"/>
      <c r="AD2150" s="65"/>
      <c r="AE2150" s="65"/>
      <c r="AF2150" s="94"/>
      <c r="AG2150" s="93"/>
      <c r="AN2150" s="65"/>
      <c r="AO2150" s="65"/>
      <c r="AP2150" s="65"/>
      <c r="AQ2150" s="65"/>
      <c r="AR2150" s="65"/>
      <c r="AS2150" s="65"/>
      <c r="AT2150" s="65"/>
      <c r="AU2150" s="65"/>
    </row>
    <row r="2151" spans="3:47">
      <c r="C2151" s="8"/>
      <c r="D2151" s="8"/>
      <c r="AA2151" s="65"/>
      <c r="AB2151" s="65"/>
      <c r="AC2151" s="65"/>
      <c r="AD2151" s="65"/>
      <c r="AE2151" s="65"/>
      <c r="AF2151" s="94"/>
      <c r="AG2151" s="93"/>
      <c r="AN2151" s="65"/>
      <c r="AO2151" s="65"/>
      <c r="AP2151" s="65"/>
      <c r="AQ2151" s="65"/>
      <c r="AR2151" s="65"/>
      <c r="AS2151" s="65"/>
      <c r="AT2151" s="65"/>
      <c r="AU2151" s="65"/>
    </row>
    <row r="2152" spans="3:47">
      <c r="C2152" s="8"/>
      <c r="D2152" s="8"/>
      <c r="AA2152" s="65"/>
      <c r="AB2152" s="65"/>
      <c r="AC2152" s="65"/>
      <c r="AD2152" s="65"/>
      <c r="AE2152" s="65"/>
      <c r="AF2152" s="94"/>
      <c r="AG2152" s="93"/>
      <c r="AN2152" s="65"/>
      <c r="AO2152" s="65"/>
      <c r="AP2152" s="65"/>
      <c r="AQ2152" s="65"/>
      <c r="AR2152" s="65"/>
      <c r="AS2152" s="65"/>
      <c r="AT2152" s="65"/>
      <c r="AU2152" s="65"/>
    </row>
    <row r="2153" spans="3:47">
      <c r="C2153" s="8"/>
      <c r="D2153" s="8"/>
      <c r="AA2153" s="65"/>
      <c r="AB2153" s="65"/>
      <c r="AC2153" s="65"/>
      <c r="AD2153" s="65"/>
      <c r="AE2153" s="65"/>
      <c r="AF2153" s="94"/>
      <c r="AG2153" s="93"/>
      <c r="AN2153" s="65"/>
      <c r="AO2153" s="65"/>
      <c r="AP2153" s="65"/>
      <c r="AQ2153" s="65"/>
      <c r="AR2153" s="65"/>
      <c r="AS2153" s="65"/>
      <c r="AT2153" s="65"/>
      <c r="AU2153" s="65"/>
    </row>
    <row r="2154" spans="3:47">
      <c r="C2154" s="8"/>
      <c r="D2154" s="8"/>
      <c r="AA2154" s="65"/>
      <c r="AB2154" s="65"/>
      <c r="AC2154" s="65"/>
      <c r="AD2154" s="65"/>
      <c r="AE2154" s="65"/>
      <c r="AF2154" s="94"/>
      <c r="AG2154" s="93"/>
      <c r="AN2154" s="65"/>
      <c r="AO2154" s="65"/>
      <c r="AP2154" s="65"/>
      <c r="AQ2154" s="65"/>
      <c r="AR2154" s="65"/>
      <c r="AS2154" s="65"/>
      <c r="AT2154" s="65"/>
      <c r="AU2154" s="65"/>
    </row>
    <row r="2155" spans="3:47">
      <c r="C2155" s="8"/>
      <c r="D2155" s="8"/>
      <c r="AA2155" s="65"/>
      <c r="AB2155" s="65"/>
      <c r="AC2155" s="65"/>
      <c r="AD2155" s="65"/>
      <c r="AE2155" s="65"/>
      <c r="AF2155" s="94"/>
      <c r="AG2155" s="93"/>
      <c r="AN2155" s="65"/>
      <c r="AO2155" s="65"/>
      <c r="AP2155" s="65"/>
      <c r="AQ2155" s="65"/>
      <c r="AR2155" s="65"/>
      <c r="AS2155" s="65"/>
      <c r="AT2155" s="65"/>
      <c r="AU2155" s="65"/>
    </row>
    <row r="2156" spans="3:47">
      <c r="C2156" s="8"/>
      <c r="D2156" s="8"/>
      <c r="AA2156" s="65"/>
      <c r="AB2156" s="65"/>
      <c r="AC2156" s="65"/>
      <c r="AD2156" s="65"/>
      <c r="AE2156" s="65"/>
      <c r="AF2156" s="94"/>
      <c r="AG2156" s="93"/>
      <c r="AN2156" s="65"/>
      <c r="AO2156" s="65"/>
      <c r="AP2156" s="65"/>
      <c r="AQ2156" s="65"/>
      <c r="AR2156" s="65"/>
      <c r="AS2156" s="65"/>
      <c r="AT2156" s="65"/>
      <c r="AU2156" s="65"/>
    </row>
    <row r="2157" spans="3:47">
      <c r="C2157" s="8"/>
      <c r="D2157" s="8"/>
      <c r="AA2157" s="65"/>
      <c r="AB2157" s="65"/>
      <c r="AC2157" s="65"/>
      <c r="AD2157" s="65"/>
      <c r="AE2157" s="65"/>
      <c r="AF2157" s="94"/>
      <c r="AG2157" s="93"/>
      <c r="AN2157" s="65"/>
      <c r="AO2157" s="65"/>
      <c r="AP2157" s="65"/>
      <c r="AQ2157" s="65"/>
      <c r="AR2157" s="65"/>
      <c r="AS2157" s="65"/>
      <c r="AT2157" s="65"/>
      <c r="AU2157" s="65"/>
    </row>
    <row r="2158" spans="3:47">
      <c r="C2158" s="8"/>
      <c r="D2158" s="8"/>
      <c r="AA2158" s="65"/>
      <c r="AB2158" s="65"/>
      <c r="AC2158" s="65"/>
      <c r="AD2158" s="65"/>
      <c r="AE2158" s="65"/>
      <c r="AF2158" s="94"/>
      <c r="AG2158" s="93"/>
      <c r="AN2158" s="65"/>
      <c r="AO2158" s="65"/>
      <c r="AP2158" s="65"/>
      <c r="AQ2158" s="65"/>
      <c r="AR2158" s="65"/>
      <c r="AS2158" s="65"/>
      <c r="AT2158" s="65"/>
      <c r="AU2158" s="65"/>
    </row>
    <row r="2159" spans="3:47">
      <c r="C2159" s="8"/>
      <c r="D2159" s="8"/>
      <c r="AA2159" s="65"/>
      <c r="AB2159" s="65"/>
      <c r="AC2159" s="65"/>
      <c r="AD2159" s="65"/>
      <c r="AE2159" s="65"/>
      <c r="AF2159" s="94"/>
      <c r="AG2159" s="93"/>
      <c r="AN2159" s="65"/>
      <c r="AO2159" s="65"/>
      <c r="AP2159" s="65"/>
      <c r="AQ2159" s="65"/>
      <c r="AR2159" s="65"/>
      <c r="AS2159" s="65"/>
      <c r="AT2159" s="65"/>
      <c r="AU2159" s="65"/>
    </row>
    <row r="2160" spans="3:47">
      <c r="C2160" s="8"/>
      <c r="D2160" s="8"/>
      <c r="AA2160" s="65"/>
      <c r="AB2160" s="65"/>
      <c r="AC2160" s="65"/>
      <c r="AD2160" s="65"/>
      <c r="AE2160" s="65"/>
      <c r="AF2160" s="94"/>
      <c r="AG2160" s="93"/>
      <c r="AN2160" s="65"/>
      <c r="AO2160" s="65"/>
      <c r="AP2160" s="65"/>
      <c r="AQ2160" s="65"/>
      <c r="AR2160" s="65"/>
      <c r="AS2160" s="65"/>
      <c r="AT2160" s="65"/>
      <c r="AU2160" s="65"/>
    </row>
    <row r="2161" spans="3:47">
      <c r="C2161" s="8"/>
      <c r="D2161" s="8"/>
      <c r="AA2161" s="65"/>
      <c r="AB2161" s="65"/>
      <c r="AC2161" s="65"/>
      <c r="AD2161" s="65"/>
      <c r="AE2161" s="65"/>
      <c r="AF2161" s="94"/>
      <c r="AG2161" s="93"/>
      <c r="AN2161" s="65"/>
      <c r="AO2161" s="65"/>
      <c r="AP2161" s="65"/>
      <c r="AQ2161" s="65"/>
      <c r="AR2161" s="65"/>
      <c r="AS2161" s="65"/>
      <c r="AT2161" s="65"/>
      <c r="AU2161" s="65"/>
    </row>
    <row r="2162" spans="3:47">
      <c r="C2162" s="8"/>
      <c r="D2162" s="8"/>
      <c r="AA2162" s="65"/>
      <c r="AB2162" s="65"/>
      <c r="AC2162" s="65"/>
      <c r="AD2162" s="65"/>
      <c r="AE2162" s="65"/>
      <c r="AF2162" s="94"/>
      <c r="AG2162" s="93"/>
      <c r="AN2162" s="65"/>
      <c r="AO2162" s="65"/>
      <c r="AP2162" s="65"/>
      <c r="AQ2162" s="65"/>
      <c r="AR2162" s="65"/>
      <c r="AS2162" s="65"/>
      <c r="AT2162" s="65"/>
      <c r="AU2162" s="65"/>
    </row>
    <row r="2163" spans="3:47">
      <c r="C2163" s="8"/>
      <c r="D2163" s="8"/>
      <c r="AA2163" s="65"/>
      <c r="AB2163" s="65"/>
      <c r="AC2163" s="65"/>
      <c r="AD2163" s="65"/>
      <c r="AE2163" s="65"/>
      <c r="AF2163" s="94"/>
      <c r="AG2163" s="93"/>
      <c r="AN2163" s="65"/>
      <c r="AO2163" s="65"/>
      <c r="AP2163" s="65"/>
      <c r="AQ2163" s="65"/>
      <c r="AR2163" s="65"/>
      <c r="AS2163" s="65"/>
      <c r="AT2163" s="65"/>
      <c r="AU2163" s="65"/>
    </row>
    <row r="2164" spans="3:47">
      <c r="C2164" s="8"/>
      <c r="D2164" s="8"/>
      <c r="AA2164" s="65"/>
      <c r="AB2164" s="65"/>
      <c r="AC2164" s="65"/>
      <c r="AD2164" s="65"/>
      <c r="AE2164" s="65"/>
      <c r="AF2164" s="94"/>
      <c r="AG2164" s="93"/>
      <c r="AN2164" s="65"/>
      <c r="AO2164" s="65"/>
      <c r="AP2164" s="65"/>
      <c r="AQ2164" s="65"/>
      <c r="AR2164" s="65"/>
      <c r="AS2164" s="65"/>
      <c r="AT2164" s="65"/>
      <c r="AU2164" s="65"/>
    </row>
    <row r="2165" spans="3:47">
      <c r="C2165" s="8"/>
      <c r="D2165" s="8"/>
      <c r="AA2165" s="65"/>
      <c r="AB2165" s="65"/>
      <c r="AC2165" s="65"/>
      <c r="AD2165" s="65"/>
      <c r="AE2165" s="65"/>
      <c r="AF2165" s="94"/>
      <c r="AG2165" s="93"/>
      <c r="AN2165" s="65"/>
      <c r="AO2165" s="65"/>
      <c r="AP2165" s="65"/>
      <c r="AQ2165" s="65"/>
      <c r="AR2165" s="65"/>
      <c r="AS2165" s="65"/>
      <c r="AT2165" s="65"/>
      <c r="AU2165" s="65"/>
    </row>
    <row r="2166" spans="3:47">
      <c r="C2166" s="8"/>
      <c r="D2166" s="8"/>
      <c r="AA2166" s="65"/>
      <c r="AB2166" s="65"/>
      <c r="AC2166" s="65"/>
      <c r="AD2166" s="65"/>
      <c r="AE2166" s="65"/>
      <c r="AF2166" s="94"/>
      <c r="AG2166" s="93"/>
      <c r="AN2166" s="65"/>
      <c r="AO2166" s="65"/>
      <c r="AP2166" s="65"/>
      <c r="AQ2166" s="65"/>
      <c r="AR2166" s="65"/>
      <c r="AS2166" s="65"/>
      <c r="AT2166" s="65"/>
      <c r="AU2166" s="65"/>
    </row>
    <row r="2167" spans="3:47">
      <c r="C2167" s="8"/>
      <c r="D2167" s="8"/>
      <c r="AA2167" s="65"/>
      <c r="AB2167" s="65"/>
      <c r="AC2167" s="65"/>
      <c r="AD2167" s="65"/>
      <c r="AE2167" s="65"/>
      <c r="AF2167" s="94"/>
      <c r="AG2167" s="93"/>
      <c r="AN2167" s="65"/>
      <c r="AO2167" s="65"/>
      <c r="AP2167" s="65"/>
      <c r="AQ2167" s="65"/>
      <c r="AR2167" s="65"/>
      <c r="AS2167" s="65"/>
      <c r="AT2167" s="65"/>
      <c r="AU2167" s="65"/>
    </row>
    <row r="2168" spans="3:47">
      <c r="C2168" s="8"/>
      <c r="D2168" s="8"/>
      <c r="AA2168" s="65"/>
      <c r="AB2168" s="65"/>
      <c r="AC2168" s="65"/>
      <c r="AD2168" s="65"/>
      <c r="AE2168" s="65"/>
      <c r="AF2168" s="94"/>
      <c r="AG2168" s="93"/>
      <c r="AN2168" s="65"/>
      <c r="AO2168" s="65"/>
      <c r="AP2168" s="65"/>
      <c r="AQ2168" s="65"/>
      <c r="AR2168" s="65"/>
      <c r="AS2168" s="65"/>
      <c r="AT2168" s="65"/>
      <c r="AU2168" s="65"/>
    </row>
    <row r="2169" spans="3:47">
      <c r="C2169" s="8"/>
      <c r="D2169" s="8"/>
      <c r="AA2169" s="65"/>
      <c r="AB2169" s="65"/>
      <c r="AC2169" s="65"/>
      <c r="AD2169" s="65"/>
      <c r="AE2169" s="65"/>
      <c r="AF2169" s="94"/>
      <c r="AG2169" s="93"/>
      <c r="AN2169" s="65"/>
      <c r="AO2169" s="65"/>
      <c r="AP2169" s="65"/>
      <c r="AQ2169" s="65"/>
      <c r="AR2169" s="65"/>
      <c r="AS2169" s="65"/>
      <c r="AT2169" s="65"/>
      <c r="AU2169" s="65"/>
    </row>
    <row r="2170" spans="3:47">
      <c r="C2170" s="8"/>
      <c r="D2170" s="8"/>
      <c r="AA2170" s="65"/>
      <c r="AB2170" s="65"/>
      <c r="AC2170" s="65"/>
      <c r="AD2170" s="65"/>
      <c r="AE2170" s="65"/>
      <c r="AF2170" s="94"/>
      <c r="AG2170" s="93"/>
      <c r="AN2170" s="65"/>
      <c r="AO2170" s="65"/>
      <c r="AP2170" s="65"/>
      <c r="AQ2170" s="65"/>
      <c r="AR2170" s="65"/>
      <c r="AS2170" s="65"/>
      <c r="AT2170" s="65"/>
      <c r="AU2170" s="65"/>
    </row>
    <row r="2171" spans="3:47">
      <c r="C2171" s="8"/>
      <c r="D2171" s="8"/>
      <c r="AA2171" s="65"/>
      <c r="AB2171" s="65"/>
      <c r="AC2171" s="65"/>
      <c r="AD2171" s="65"/>
      <c r="AE2171" s="65"/>
      <c r="AF2171" s="94"/>
      <c r="AG2171" s="93"/>
      <c r="AN2171" s="65"/>
      <c r="AO2171" s="65"/>
      <c r="AP2171" s="65"/>
      <c r="AQ2171" s="65"/>
      <c r="AR2171" s="65"/>
      <c r="AS2171" s="65"/>
      <c r="AT2171" s="65"/>
      <c r="AU2171" s="65"/>
    </row>
    <row r="2172" spans="3:47">
      <c r="C2172" s="8"/>
      <c r="D2172" s="8"/>
      <c r="AA2172" s="65"/>
      <c r="AB2172" s="65"/>
      <c r="AC2172" s="65"/>
      <c r="AD2172" s="65"/>
      <c r="AE2172" s="65"/>
      <c r="AF2172" s="94"/>
      <c r="AG2172" s="93"/>
      <c r="AN2172" s="65"/>
      <c r="AO2172" s="65"/>
      <c r="AP2172" s="65"/>
      <c r="AQ2172" s="65"/>
      <c r="AR2172" s="65"/>
      <c r="AS2172" s="65"/>
      <c r="AT2172" s="65"/>
      <c r="AU2172" s="65"/>
    </row>
    <row r="2173" spans="3:47">
      <c r="C2173" s="8"/>
      <c r="D2173" s="8"/>
      <c r="AA2173" s="65"/>
      <c r="AB2173" s="65"/>
      <c r="AC2173" s="65"/>
      <c r="AD2173" s="65"/>
      <c r="AE2173" s="65"/>
      <c r="AF2173" s="94"/>
      <c r="AG2173" s="93"/>
      <c r="AN2173" s="65"/>
      <c r="AO2173" s="65"/>
      <c r="AP2173" s="65"/>
      <c r="AQ2173" s="65"/>
      <c r="AR2173" s="65"/>
      <c r="AS2173" s="65"/>
      <c r="AT2173" s="65"/>
      <c r="AU2173" s="65"/>
    </row>
    <row r="2174" spans="3:47">
      <c r="C2174" s="8"/>
      <c r="D2174" s="8"/>
      <c r="AA2174" s="65"/>
      <c r="AB2174" s="65"/>
      <c r="AC2174" s="65"/>
      <c r="AD2174" s="65"/>
      <c r="AE2174" s="65"/>
      <c r="AF2174" s="94"/>
      <c r="AG2174" s="93"/>
      <c r="AN2174" s="65"/>
      <c r="AO2174" s="65"/>
      <c r="AP2174" s="65"/>
      <c r="AQ2174" s="65"/>
      <c r="AR2174" s="65"/>
      <c r="AS2174" s="65"/>
      <c r="AT2174" s="65"/>
      <c r="AU2174" s="65"/>
    </row>
    <row r="2175" spans="3:47">
      <c r="C2175" s="8"/>
      <c r="D2175" s="8"/>
      <c r="AA2175" s="65"/>
      <c r="AB2175" s="65"/>
      <c r="AC2175" s="65"/>
      <c r="AD2175" s="65"/>
      <c r="AE2175" s="65"/>
      <c r="AF2175" s="94"/>
      <c r="AG2175" s="93"/>
      <c r="AN2175" s="65"/>
      <c r="AO2175" s="65"/>
      <c r="AP2175" s="65"/>
      <c r="AQ2175" s="65"/>
      <c r="AR2175" s="65"/>
      <c r="AS2175" s="65"/>
      <c r="AT2175" s="65"/>
      <c r="AU2175" s="65"/>
    </row>
    <row r="2176" spans="3:47">
      <c r="C2176" s="8"/>
      <c r="D2176" s="8"/>
      <c r="AA2176" s="65"/>
      <c r="AB2176" s="65"/>
      <c r="AC2176" s="65"/>
      <c r="AD2176" s="65"/>
      <c r="AE2176" s="65"/>
      <c r="AF2176" s="94"/>
      <c r="AG2176" s="93"/>
      <c r="AN2176" s="65"/>
      <c r="AO2176" s="65"/>
      <c r="AP2176" s="65"/>
      <c r="AQ2176" s="65"/>
      <c r="AR2176" s="65"/>
      <c r="AS2176" s="65"/>
      <c r="AT2176" s="65"/>
      <c r="AU2176" s="65"/>
    </row>
    <row r="2177" spans="3:47">
      <c r="C2177" s="8"/>
      <c r="D2177" s="8"/>
      <c r="AA2177" s="65"/>
      <c r="AB2177" s="65"/>
      <c r="AC2177" s="65"/>
      <c r="AD2177" s="65"/>
      <c r="AE2177" s="65"/>
      <c r="AF2177" s="94"/>
      <c r="AG2177" s="93"/>
      <c r="AN2177" s="65"/>
      <c r="AO2177" s="65"/>
      <c r="AP2177" s="65"/>
      <c r="AQ2177" s="65"/>
      <c r="AR2177" s="65"/>
      <c r="AS2177" s="65"/>
      <c r="AT2177" s="65"/>
      <c r="AU2177" s="65"/>
    </row>
    <row r="2178" spans="3:47">
      <c r="C2178" s="8"/>
      <c r="D2178" s="8"/>
      <c r="AA2178" s="65"/>
      <c r="AB2178" s="65"/>
      <c r="AC2178" s="65"/>
      <c r="AD2178" s="65"/>
      <c r="AE2178" s="65"/>
      <c r="AF2178" s="94"/>
      <c r="AG2178" s="93"/>
      <c r="AN2178" s="65"/>
      <c r="AO2178" s="65"/>
      <c r="AP2178" s="65"/>
      <c r="AQ2178" s="65"/>
      <c r="AR2178" s="65"/>
      <c r="AS2178" s="65"/>
      <c r="AT2178" s="65"/>
      <c r="AU2178" s="65"/>
    </row>
    <row r="2179" spans="3:47">
      <c r="C2179" s="8"/>
      <c r="D2179" s="8"/>
      <c r="AA2179" s="65"/>
      <c r="AB2179" s="65"/>
      <c r="AC2179" s="65"/>
      <c r="AD2179" s="65"/>
      <c r="AE2179" s="65"/>
      <c r="AF2179" s="94"/>
      <c r="AG2179" s="93"/>
      <c r="AN2179" s="65"/>
      <c r="AO2179" s="65"/>
      <c r="AP2179" s="65"/>
      <c r="AQ2179" s="65"/>
      <c r="AR2179" s="65"/>
      <c r="AS2179" s="65"/>
      <c r="AT2179" s="65"/>
      <c r="AU2179" s="65"/>
    </row>
    <row r="2180" spans="3:47">
      <c r="C2180" s="8"/>
      <c r="D2180" s="8"/>
      <c r="AA2180" s="65"/>
      <c r="AB2180" s="65"/>
      <c r="AC2180" s="65"/>
      <c r="AD2180" s="65"/>
      <c r="AE2180" s="65"/>
      <c r="AF2180" s="94"/>
      <c r="AG2180" s="93"/>
      <c r="AN2180" s="65"/>
      <c r="AO2180" s="65"/>
      <c r="AP2180" s="65"/>
      <c r="AQ2180" s="65"/>
      <c r="AR2180" s="65"/>
      <c r="AS2180" s="65"/>
      <c r="AT2180" s="65"/>
      <c r="AU2180" s="65"/>
    </row>
    <row r="2181" spans="3:47">
      <c r="C2181" s="8"/>
      <c r="D2181" s="8"/>
      <c r="AA2181" s="65"/>
      <c r="AB2181" s="65"/>
      <c r="AC2181" s="65"/>
      <c r="AD2181" s="65"/>
      <c r="AE2181" s="65"/>
      <c r="AF2181" s="94"/>
      <c r="AG2181" s="93"/>
      <c r="AN2181" s="65"/>
      <c r="AO2181" s="65"/>
      <c r="AP2181" s="65"/>
      <c r="AQ2181" s="65"/>
      <c r="AR2181" s="65"/>
      <c r="AS2181" s="65"/>
      <c r="AT2181" s="65"/>
      <c r="AU2181" s="65"/>
    </row>
    <row r="2182" spans="3:47">
      <c r="C2182" s="8"/>
      <c r="D2182" s="8"/>
      <c r="AA2182" s="65"/>
      <c r="AB2182" s="65"/>
      <c r="AC2182" s="65"/>
      <c r="AD2182" s="65"/>
      <c r="AE2182" s="65"/>
      <c r="AF2182" s="94"/>
      <c r="AG2182" s="93"/>
      <c r="AN2182" s="65"/>
      <c r="AO2182" s="65"/>
      <c r="AP2182" s="65"/>
      <c r="AQ2182" s="65"/>
      <c r="AR2182" s="65"/>
      <c r="AS2182" s="65"/>
      <c r="AT2182" s="65"/>
      <c r="AU2182" s="65"/>
    </row>
    <row r="2183" spans="3:47">
      <c r="C2183" s="8"/>
      <c r="D2183" s="8"/>
      <c r="AA2183" s="65"/>
      <c r="AB2183" s="65"/>
      <c r="AC2183" s="65"/>
      <c r="AD2183" s="65"/>
      <c r="AE2183" s="65"/>
      <c r="AF2183" s="94"/>
      <c r="AG2183" s="93"/>
      <c r="AN2183" s="65"/>
      <c r="AO2183" s="65"/>
      <c r="AP2183" s="65"/>
      <c r="AQ2183" s="65"/>
      <c r="AR2183" s="65"/>
      <c r="AS2183" s="65"/>
      <c r="AT2183" s="65"/>
      <c r="AU2183" s="65"/>
    </row>
    <row r="2184" spans="3:47">
      <c r="C2184" s="8"/>
      <c r="D2184" s="8"/>
      <c r="AA2184" s="65"/>
      <c r="AB2184" s="65"/>
      <c r="AC2184" s="65"/>
      <c r="AD2184" s="65"/>
      <c r="AE2184" s="65"/>
      <c r="AF2184" s="94"/>
      <c r="AG2184" s="93"/>
      <c r="AN2184" s="65"/>
      <c r="AO2184" s="65"/>
      <c r="AP2184" s="65"/>
      <c r="AQ2184" s="65"/>
      <c r="AR2184" s="65"/>
      <c r="AS2184" s="65"/>
      <c r="AT2184" s="65"/>
      <c r="AU2184" s="65"/>
    </row>
    <row r="2185" spans="3:47">
      <c r="C2185" s="8"/>
      <c r="D2185" s="8"/>
      <c r="AA2185" s="65"/>
      <c r="AB2185" s="65"/>
      <c r="AC2185" s="65"/>
      <c r="AD2185" s="65"/>
      <c r="AE2185" s="65"/>
      <c r="AF2185" s="94"/>
      <c r="AG2185" s="93"/>
      <c r="AN2185" s="65"/>
      <c r="AO2185" s="65"/>
      <c r="AP2185" s="65"/>
      <c r="AQ2185" s="65"/>
      <c r="AR2185" s="65"/>
      <c r="AS2185" s="65"/>
      <c r="AT2185" s="65"/>
      <c r="AU2185" s="65"/>
    </row>
    <row r="2186" spans="3:47">
      <c r="C2186" s="8"/>
      <c r="D2186" s="8"/>
      <c r="AA2186" s="65"/>
      <c r="AB2186" s="65"/>
      <c r="AC2186" s="65"/>
      <c r="AD2186" s="65"/>
      <c r="AE2186" s="65"/>
      <c r="AF2186" s="94"/>
      <c r="AG2186" s="93"/>
      <c r="AN2186" s="65"/>
      <c r="AO2186" s="65"/>
      <c r="AP2186" s="65"/>
      <c r="AQ2186" s="65"/>
      <c r="AR2186" s="65"/>
      <c r="AS2186" s="65"/>
      <c r="AT2186" s="65"/>
      <c r="AU2186" s="65"/>
    </row>
    <row r="2187" spans="3:47">
      <c r="C2187" s="8"/>
      <c r="D2187" s="8"/>
      <c r="AA2187" s="65"/>
      <c r="AB2187" s="65"/>
      <c r="AC2187" s="65"/>
      <c r="AD2187" s="65"/>
      <c r="AE2187" s="65"/>
      <c r="AF2187" s="94"/>
      <c r="AG2187" s="93"/>
      <c r="AN2187" s="65"/>
      <c r="AO2187" s="65"/>
      <c r="AP2187" s="65"/>
      <c r="AQ2187" s="65"/>
      <c r="AR2187" s="65"/>
      <c r="AS2187" s="65"/>
      <c r="AT2187" s="65"/>
      <c r="AU2187" s="65"/>
    </row>
    <row r="2188" spans="3:47">
      <c r="C2188" s="8"/>
      <c r="D2188" s="8"/>
      <c r="AA2188" s="65"/>
      <c r="AB2188" s="65"/>
      <c r="AC2188" s="65"/>
      <c r="AD2188" s="65"/>
      <c r="AE2188" s="65"/>
      <c r="AF2188" s="94"/>
      <c r="AG2188" s="93"/>
      <c r="AN2188" s="65"/>
      <c r="AO2188" s="65"/>
      <c r="AP2188" s="65"/>
      <c r="AQ2188" s="65"/>
      <c r="AR2188" s="65"/>
      <c r="AS2188" s="65"/>
      <c r="AT2188" s="65"/>
      <c r="AU2188" s="65"/>
    </row>
    <row r="2189" spans="3:47">
      <c r="C2189" s="8"/>
      <c r="D2189" s="8"/>
      <c r="AA2189" s="65"/>
      <c r="AB2189" s="65"/>
      <c r="AC2189" s="65"/>
      <c r="AD2189" s="65"/>
      <c r="AE2189" s="65"/>
      <c r="AF2189" s="94"/>
      <c r="AG2189" s="93"/>
      <c r="AN2189" s="65"/>
      <c r="AO2189" s="65"/>
      <c r="AP2189" s="65"/>
      <c r="AQ2189" s="65"/>
      <c r="AR2189" s="65"/>
      <c r="AS2189" s="65"/>
      <c r="AT2189" s="65"/>
      <c r="AU2189" s="65"/>
    </row>
    <row r="2190" spans="3:47">
      <c r="C2190" s="8"/>
      <c r="D2190" s="8"/>
      <c r="AA2190" s="65"/>
      <c r="AB2190" s="65"/>
      <c r="AC2190" s="65"/>
      <c r="AD2190" s="65"/>
      <c r="AE2190" s="65"/>
      <c r="AF2190" s="94"/>
      <c r="AG2190" s="93"/>
      <c r="AN2190" s="65"/>
      <c r="AO2190" s="65"/>
      <c r="AP2190" s="65"/>
      <c r="AQ2190" s="65"/>
      <c r="AR2190" s="65"/>
      <c r="AS2190" s="65"/>
      <c r="AT2190" s="65"/>
      <c r="AU2190" s="65"/>
    </row>
    <row r="2191" spans="3:47">
      <c r="C2191" s="8"/>
      <c r="D2191" s="8"/>
      <c r="AA2191" s="65"/>
      <c r="AB2191" s="65"/>
      <c r="AC2191" s="65"/>
      <c r="AD2191" s="65"/>
      <c r="AE2191" s="65"/>
      <c r="AF2191" s="94"/>
      <c r="AG2191" s="93"/>
      <c r="AN2191" s="65"/>
      <c r="AO2191" s="65"/>
      <c r="AP2191" s="65"/>
      <c r="AQ2191" s="65"/>
      <c r="AR2191" s="65"/>
      <c r="AS2191" s="65"/>
      <c r="AT2191" s="65"/>
      <c r="AU2191" s="65"/>
    </row>
    <row r="2192" spans="3:47">
      <c r="C2192" s="8"/>
      <c r="D2192" s="8"/>
      <c r="AA2192" s="65"/>
      <c r="AB2192" s="65"/>
      <c r="AC2192" s="65"/>
      <c r="AD2192" s="65"/>
      <c r="AE2192" s="65"/>
      <c r="AF2192" s="94"/>
      <c r="AG2192" s="93"/>
      <c r="AN2192" s="65"/>
      <c r="AO2192" s="65"/>
      <c r="AP2192" s="65"/>
      <c r="AQ2192" s="65"/>
      <c r="AR2192" s="65"/>
      <c r="AS2192" s="65"/>
      <c r="AT2192" s="65"/>
      <c r="AU2192" s="65"/>
    </row>
    <row r="2193" spans="3:47">
      <c r="C2193" s="8"/>
      <c r="D2193" s="8"/>
      <c r="AA2193" s="65"/>
      <c r="AB2193" s="65"/>
      <c r="AC2193" s="65"/>
      <c r="AD2193" s="65"/>
      <c r="AE2193" s="65"/>
      <c r="AF2193" s="94"/>
      <c r="AG2193" s="93"/>
      <c r="AN2193" s="65"/>
      <c r="AO2193" s="65"/>
      <c r="AP2193" s="65"/>
      <c r="AQ2193" s="65"/>
      <c r="AR2193" s="65"/>
      <c r="AS2193" s="65"/>
      <c r="AT2193" s="65"/>
      <c r="AU2193" s="65"/>
    </row>
    <row r="2194" spans="3:47">
      <c r="C2194" s="8"/>
      <c r="D2194" s="8"/>
      <c r="AA2194" s="65"/>
      <c r="AB2194" s="65"/>
      <c r="AC2194" s="65"/>
      <c r="AD2194" s="65"/>
      <c r="AE2194" s="65"/>
      <c r="AF2194" s="94"/>
      <c r="AG2194" s="93"/>
      <c r="AN2194" s="65"/>
      <c r="AO2194" s="65"/>
      <c r="AP2194" s="65"/>
      <c r="AQ2194" s="65"/>
      <c r="AR2194" s="65"/>
      <c r="AS2194" s="65"/>
      <c r="AT2194" s="65"/>
      <c r="AU2194" s="65"/>
    </row>
    <row r="2195" spans="3:47">
      <c r="C2195" s="8"/>
      <c r="D2195" s="8"/>
      <c r="AA2195" s="65"/>
      <c r="AB2195" s="65"/>
      <c r="AC2195" s="65"/>
      <c r="AD2195" s="65"/>
      <c r="AE2195" s="65"/>
      <c r="AF2195" s="94"/>
      <c r="AG2195" s="93"/>
      <c r="AN2195" s="65"/>
      <c r="AO2195" s="65"/>
      <c r="AP2195" s="65"/>
      <c r="AQ2195" s="65"/>
      <c r="AR2195" s="65"/>
      <c r="AS2195" s="65"/>
      <c r="AT2195" s="65"/>
      <c r="AU2195" s="65"/>
    </row>
    <row r="2196" spans="3:47">
      <c r="C2196" s="8"/>
      <c r="D2196" s="8"/>
      <c r="AA2196" s="65"/>
      <c r="AB2196" s="65"/>
      <c r="AC2196" s="65"/>
      <c r="AD2196" s="65"/>
      <c r="AE2196" s="65"/>
      <c r="AF2196" s="94"/>
      <c r="AG2196" s="93"/>
      <c r="AN2196" s="65"/>
      <c r="AO2196" s="65"/>
      <c r="AP2196" s="65"/>
      <c r="AQ2196" s="65"/>
      <c r="AR2196" s="65"/>
      <c r="AS2196" s="65"/>
      <c r="AT2196" s="65"/>
      <c r="AU2196" s="65"/>
    </row>
    <row r="2197" spans="3:47">
      <c r="C2197" s="8"/>
      <c r="D2197" s="8"/>
      <c r="AA2197" s="65"/>
      <c r="AB2197" s="65"/>
      <c r="AC2197" s="65"/>
      <c r="AD2197" s="65"/>
      <c r="AE2197" s="65"/>
      <c r="AF2197" s="94"/>
      <c r="AG2197" s="93"/>
      <c r="AN2197" s="65"/>
      <c r="AO2197" s="65"/>
      <c r="AP2197" s="65"/>
      <c r="AQ2197" s="65"/>
      <c r="AR2197" s="65"/>
      <c r="AS2197" s="65"/>
      <c r="AT2197" s="65"/>
      <c r="AU2197" s="65"/>
    </row>
    <row r="2198" spans="3:47">
      <c r="C2198" s="8"/>
      <c r="D2198" s="8"/>
      <c r="AA2198" s="65"/>
      <c r="AB2198" s="65"/>
      <c r="AC2198" s="65"/>
      <c r="AD2198" s="65"/>
      <c r="AE2198" s="65"/>
      <c r="AF2198" s="94"/>
      <c r="AG2198" s="93"/>
      <c r="AN2198" s="65"/>
      <c r="AO2198" s="65"/>
      <c r="AP2198" s="65"/>
      <c r="AQ2198" s="65"/>
      <c r="AR2198" s="65"/>
      <c r="AS2198" s="65"/>
      <c r="AT2198" s="65"/>
      <c r="AU2198" s="65"/>
    </row>
    <row r="2199" spans="3:47">
      <c r="C2199" s="8"/>
      <c r="D2199" s="8"/>
      <c r="AA2199" s="65"/>
      <c r="AB2199" s="65"/>
      <c r="AC2199" s="65"/>
      <c r="AD2199" s="65"/>
      <c r="AE2199" s="65"/>
      <c r="AF2199" s="94"/>
      <c r="AG2199" s="93"/>
      <c r="AN2199" s="65"/>
      <c r="AO2199" s="65"/>
      <c r="AP2199" s="65"/>
      <c r="AQ2199" s="65"/>
      <c r="AR2199" s="65"/>
      <c r="AS2199" s="65"/>
      <c r="AT2199" s="65"/>
      <c r="AU2199" s="65"/>
    </row>
    <row r="2200" spans="3:47">
      <c r="C2200" s="8"/>
      <c r="D2200" s="8"/>
      <c r="AA2200" s="65"/>
      <c r="AB2200" s="65"/>
      <c r="AC2200" s="65"/>
      <c r="AD2200" s="65"/>
      <c r="AE2200" s="65"/>
      <c r="AF2200" s="94"/>
      <c r="AG2200" s="93"/>
      <c r="AN2200" s="65"/>
      <c r="AO2200" s="65"/>
      <c r="AP2200" s="65"/>
      <c r="AQ2200" s="65"/>
      <c r="AR2200" s="65"/>
      <c r="AS2200" s="65"/>
      <c r="AT2200" s="65"/>
      <c r="AU2200" s="65"/>
    </row>
    <row r="2201" spans="3:47">
      <c r="C2201" s="8"/>
      <c r="D2201" s="8"/>
      <c r="AA2201" s="65"/>
      <c r="AB2201" s="65"/>
      <c r="AC2201" s="65"/>
      <c r="AD2201" s="65"/>
      <c r="AE2201" s="65"/>
      <c r="AF2201" s="94"/>
      <c r="AG2201" s="93"/>
      <c r="AN2201" s="65"/>
      <c r="AO2201" s="65"/>
      <c r="AP2201" s="65"/>
      <c r="AQ2201" s="65"/>
      <c r="AR2201" s="65"/>
      <c r="AS2201" s="65"/>
      <c r="AT2201" s="65"/>
      <c r="AU2201" s="65"/>
    </row>
    <row r="2202" spans="3:47">
      <c r="C2202" s="8"/>
      <c r="D2202" s="8"/>
      <c r="AA2202" s="65"/>
      <c r="AB2202" s="65"/>
      <c r="AC2202" s="65"/>
      <c r="AD2202" s="65"/>
      <c r="AE2202" s="65"/>
      <c r="AF2202" s="94"/>
      <c r="AG2202" s="93"/>
      <c r="AN2202" s="65"/>
      <c r="AO2202" s="65"/>
      <c r="AP2202" s="65"/>
      <c r="AQ2202" s="65"/>
      <c r="AR2202" s="65"/>
      <c r="AS2202" s="65"/>
      <c r="AT2202" s="65"/>
      <c r="AU2202" s="65"/>
    </row>
    <row r="2203" spans="3:47">
      <c r="C2203" s="8"/>
      <c r="D2203" s="8"/>
      <c r="AA2203" s="65"/>
      <c r="AB2203" s="65"/>
      <c r="AC2203" s="65"/>
      <c r="AD2203" s="65"/>
      <c r="AE2203" s="65"/>
      <c r="AF2203" s="94"/>
      <c r="AG2203" s="93"/>
      <c r="AN2203" s="65"/>
      <c r="AO2203" s="65"/>
      <c r="AP2203" s="65"/>
      <c r="AQ2203" s="65"/>
      <c r="AR2203" s="65"/>
      <c r="AS2203" s="65"/>
      <c r="AT2203" s="65"/>
      <c r="AU2203" s="65"/>
    </row>
    <row r="2204" spans="3:47">
      <c r="C2204" s="8"/>
      <c r="D2204" s="8"/>
      <c r="AA2204" s="65"/>
      <c r="AB2204" s="65"/>
      <c r="AC2204" s="65"/>
      <c r="AD2204" s="65"/>
      <c r="AE2204" s="65"/>
      <c r="AF2204" s="94"/>
      <c r="AG2204" s="93"/>
      <c r="AN2204" s="65"/>
      <c r="AO2204" s="65"/>
      <c r="AP2204" s="65"/>
      <c r="AQ2204" s="65"/>
      <c r="AR2204" s="65"/>
      <c r="AS2204" s="65"/>
      <c r="AT2204" s="65"/>
      <c r="AU2204" s="65"/>
    </row>
    <row r="2205" spans="3:47">
      <c r="C2205" s="8"/>
      <c r="D2205" s="8"/>
      <c r="AA2205" s="65"/>
      <c r="AB2205" s="65"/>
      <c r="AC2205" s="65"/>
      <c r="AD2205" s="65"/>
      <c r="AE2205" s="65"/>
      <c r="AF2205" s="94"/>
      <c r="AG2205" s="93"/>
      <c r="AN2205" s="65"/>
      <c r="AO2205" s="65"/>
      <c r="AP2205" s="65"/>
      <c r="AQ2205" s="65"/>
      <c r="AR2205" s="65"/>
      <c r="AS2205" s="65"/>
      <c r="AT2205" s="65"/>
      <c r="AU2205" s="65"/>
    </row>
    <row r="2206" spans="3:47">
      <c r="C2206" s="8"/>
      <c r="D2206" s="8"/>
      <c r="AA2206" s="65"/>
      <c r="AB2206" s="65"/>
      <c r="AC2206" s="65"/>
      <c r="AD2206" s="65"/>
      <c r="AE2206" s="65"/>
      <c r="AF2206" s="94"/>
      <c r="AG2206" s="93"/>
      <c r="AN2206" s="65"/>
      <c r="AO2206" s="65"/>
      <c r="AP2206" s="65"/>
      <c r="AQ2206" s="65"/>
      <c r="AR2206" s="65"/>
      <c r="AS2206" s="65"/>
      <c r="AT2206" s="65"/>
      <c r="AU2206" s="65"/>
    </row>
    <row r="2207" spans="3:47">
      <c r="C2207" s="8"/>
      <c r="D2207" s="8"/>
      <c r="AA2207" s="65"/>
      <c r="AB2207" s="65"/>
      <c r="AC2207" s="65"/>
      <c r="AD2207" s="65"/>
      <c r="AE2207" s="65"/>
      <c r="AF2207" s="94"/>
      <c r="AG2207" s="93"/>
      <c r="AN2207" s="65"/>
      <c r="AO2207" s="65"/>
      <c r="AP2207" s="65"/>
      <c r="AQ2207" s="65"/>
      <c r="AR2207" s="65"/>
      <c r="AS2207" s="65"/>
      <c r="AT2207" s="65"/>
      <c r="AU2207" s="65"/>
    </row>
    <row r="2208" spans="3:47">
      <c r="C2208" s="8"/>
      <c r="D2208" s="8"/>
      <c r="AA2208" s="65"/>
      <c r="AB2208" s="65"/>
      <c r="AC2208" s="65"/>
      <c r="AD2208" s="65"/>
      <c r="AE2208" s="65"/>
      <c r="AF2208" s="94"/>
      <c r="AG2208" s="93"/>
      <c r="AN2208" s="65"/>
      <c r="AO2208" s="65"/>
      <c r="AP2208" s="65"/>
      <c r="AQ2208" s="65"/>
      <c r="AR2208" s="65"/>
      <c r="AS2208" s="65"/>
      <c r="AT2208" s="65"/>
      <c r="AU2208" s="65"/>
    </row>
    <row r="2209" spans="3:47">
      <c r="C2209" s="8"/>
      <c r="D2209" s="8"/>
      <c r="AA2209" s="65"/>
      <c r="AB2209" s="65"/>
      <c r="AC2209" s="65"/>
      <c r="AD2209" s="65"/>
      <c r="AE2209" s="65"/>
      <c r="AF2209" s="94"/>
      <c r="AG2209" s="93"/>
      <c r="AN2209" s="65"/>
      <c r="AO2209" s="65"/>
      <c r="AP2209" s="65"/>
      <c r="AQ2209" s="65"/>
      <c r="AR2209" s="65"/>
      <c r="AS2209" s="65"/>
      <c r="AT2209" s="65"/>
      <c r="AU2209" s="65"/>
    </row>
    <row r="2210" spans="3:47">
      <c r="C2210" s="8"/>
      <c r="D2210" s="8"/>
      <c r="AA2210" s="65"/>
      <c r="AB2210" s="65"/>
      <c r="AC2210" s="65"/>
      <c r="AD2210" s="65"/>
      <c r="AE2210" s="65"/>
      <c r="AF2210" s="94"/>
      <c r="AG2210" s="93"/>
      <c r="AN2210" s="65"/>
      <c r="AO2210" s="65"/>
      <c r="AP2210" s="65"/>
      <c r="AQ2210" s="65"/>
      <c r="AR2210" s="65"/>
      <c r="AS2210" s="65"/>
      <c r="AT2210" s="65"/>
      <c r="AU2210" s="65"/>
    </row>
    <row r="2211" spans="3:47">
      <c r="C2211" s="8"/>
      <c r="D2211" s="8"/>
      <c r="AA2211" s="65"/>
      <c r="AB2211" s="65"/>
      <c r="AC2211" s="65"/>
      <c r="AD2211" s="65"/>
      <c r="AE2211" s="65"/>
      <c r="AF2211" s="94"/>
      <c r="AG2211" s="93"/>
      <c r="AN2211" s="65"/>
      <c r="AO2211" s="65"/>
      <c r="AP2211" s="65"/>
      <c r="AQ2211" s="65"/>
      <c r="AR2211" s="65"/>
      <c r="AS2211" s="65"/>
      <c r="AT2211" s="65"/>
      <c r="AU2211" s="65"/>
    </row>
    <row r="2212" spans="3:47">
      <c r="C2212" s="8"/>
      <c r="D2212" s="8"/>
      <c r="AA2212" s="65"/>
      <c r="AB2212" s="65"/>
      <c r="AC2212" s="65"/>
      <c r="AD2212" s="65"/>
      <c r="AE2212" s="65"/>
      <c r="AF2212" s="94"/>
      <c r="AG2212" s="93"/>
      <c r="AN2212" s="65"/>
      <c r="AO2212" s="65"/>
      <c r="AP2212" s="65"/>
      <c r="AQ2212" s="65"/>
      <c r="AR2212" s="65"/>
      <c r="AS2212" s="65"/>
      <c r="AT2212" s="65"/>
      <c r="AU2212" s="65"/>
    </row>
    <row r="2213" spans="3:47">
      <c r="C2213" s="8"/>
      <c r="D2213" s="8"/>
      <c r="AA2213" s="65"/>
      <c r="AB2213" s="65"/>
      <c r="AC2213" s="65"/>
      <c r="AD2213" s="65"/>
      <c r="AE2213" s="65"/>
      <c r="AF2213" s="94"/>
      <c r="AG2213" s="93"/>
      <c r="AN2213" s="65"/>
      <c r="AO2213" s="65"/>
      <c r="AP2213" s="65"/>
      <c r="AQ2213" s="65"/>
      <c r="AR2213" s="65"/>
      <c r="AS2213" s="65"/>
      <c r="AT2213" s="65"/>
      <c r="AU2213" s="65"/>
    </row>
    <row r="2214" spans="3:47">
      <c r="C2214" s="8"/>
      <c r="D2214" s="8"/>
      <c r="AA2214" s="65"/>
      <c r="AB2214" s="65"/>
      <c r="AC2214" s="65"/>
      <c r="AD2214" s="65"/>
      <c r="AE2214" s="65"/>
      <c r="AF2214" s="94"/>
      <c r="AG2214" s="93"/>
      <c r="AN2214" s="65"/>
      <c r="AO2214" s="65"/>
      <c r="AP2214" s="65"/>
      <c r="AQ2214" s="65"/>
      <c r="AR2214" s="65"/>
      <c r="AS2214" s="65"/>
      <c r="AT2214" s="65"/>
      <c r="AU2214" s="65"/>
    </row>
    <row r="2215" spans="3:47">
      <c r="C2215" s="8"/>
      <c r="D2215" s="8"/>
      <c r="AA2215" s="65"/>
      <c r="AB2215" s="65"/>
      <c r="AC2215" s="65"/>
      <c r="AD2215" s="65"/>
      <c r="AE2215" s="65"/>
      <c r="AF2215" s="94"/>
      <c r="AG2215" s="93"/>
      <c r="AN2215" s="65"/>
      <c r="AO2215" s="65"/>
      <c r="AP2215" s="65"/>
      <c r="AQ2215" s="65"/>
      <c r="AR2215" s="65"/>
      <c r="AS2215" s="65"/>
      <c r="AT2215" s="65"/>
      <c r="AU2215" s="65"/>
    </row>
    <row r="2216" spans="3:47">
      <c r="C2216" s="8"/>
      <c r="D2216" s="8"/>
      <c r="AA2216" s="65"/>
      <c r="AB2216" s="65"/>
      <c r="AC2216" s="65"/>
      <c r="AD2216" s="65"/>
      <c r="AE2216" s="65"/>
      <c r="AF2216" s="94"/>
      <c r="AG2216" s="93"/>
      <c r="AN2216" s="65"/>
      <c r="AO2216" s="65"/>
      <c r="AP2216" s="65"/>
      <c r="AQ2216" s="65"/>
      <c r="AR2216" s="65"/>
      <c r="AS2216" s="65"/>
      <c r="AT2216" s="65"/>
      <c r="AU2216" s="65"/>
    </row>
    <row r="2217" spans="3:47">
      <c r="C2217" s="8"/>
      <c r="D2217" s="8"/>
      <c r="AA2217" s="65"/>
      <c r="AB2217" s="65"/>
      <c r="AC2217" s="65"/>
      <c r="AD2217" s="65"/>
      <c r="AE2217" s="65"/>
      <c r="AF2217" s="94"/>
      <c r="AG2217" s="93"/>
      <c r="AN2217" s="65"/>
      <c r="AO2217" s="65"/>
      <c r="AP2217" s="65"/>
      <c r="AQ2217" s="65"/>
      <c r="AR2217" s="65"/>
      <c r="AS2217" s="65"/>
      <c r="AT2217" s="65"/>
      <c r="AU2217" s="65"/>
    </row>
    <row r="2218" spans="3:47">
      <c r="C2218" s="8"/>
      <c r="D2218" s="8"/>
      <c r="AA2218" s="65"/>
      <c r="AB2218" s="65"/>
      <c r="AC2218" s="65"/>
      <c r="AD2218" s="65"/>
      <c r="AE2218" s="65"/>
      <c r="AF2218" s="94"/>
      <c r="AG2218" s="93"/>
      <c r="AN2218" s="65"/>
      <c r="AO2218" s="65"/>
      <c r="AP2218" s="65"/>
      <c r="AQ2218" s="65"/>
      <c r="AR2218" s="65"/>
      <c r="AS2218" s="65"/>
      <c r="AT2218" s="65"/>
      <c r="AU2218" s="65"/>
    </row>
    <row r="2219" spans="3:47">
      <c r="C2219" s="8"/>
      <c r="D2219" s="8"/>
      <c r="AA2219" s="65"/>
      <c r="AB2219" s="65"/>
      <c r="AC2219" s="65"/>
      <c r="AD2219" s="65"/>
      <c r="AE2219" s="65"/>
      <c r="AF2219" s="94"/>
      <c r="AG2219" s="93"/>
      <c r="AN2219" s="65"/>
      <c r="AO2219" s="65"/>
      <c r="AP2219" s="65"/>
      <c r="AQ2219" s="65"/>
      <c r="AR2219" s="65"/>
      <c r="AS2219" s="65"/>
      <c r="AT2219" s="65"/>
      <c r="AU2219" s="65"/>
    </row>
    <row r="2220" spans="3:47">
      <c r="C2220" s="8"/>
      <c r="D2220" s="8"/>
      <c r="AA2220" s="65"/>
      <c r="AB2220" s="65"/>
      <c r="AC2220" s="65"/>
      <c r="AD2220" s="65"/>
      <c r="AE2220" s="65"/>
      <c r="AF2220" s="94"/>
      <c r="AG2220" s="93"/>
      <c r="AN2220" s="65"/>
      <c r="AO2220" s="65"/>
      <c r="AP2220" s="65"/>
      <c r="AQ2220" s="65"/>
      <c r="AR2220" s="65"/>
      <c r="AS2220" s="65"/>
      <c r="AT2220" s="65"/>
      <c r="AU2220" s="65"/>
    </row>
    <row r="2221" spans="3:47">
      <c r="C2221" s="8"/>
      <c r="D2221" s="8"/>
      <c r="AA2221" s="65"/>
      <c r="AB2221" s="65"/>
      <c r="AC2221" s="65"/>
      <c r="AD2221" s="65"/>
      <c r="AE2221" s="65"/>
      <c r="AF2221" s="94"/>
      <c r="AG2221" s="93"/>
      <c r="AN2221" s="65"/>
      <c r="AO2221" s="65"/>
      <c r="AP2221" s="65"/>
      <c r="AQ2221" s="65"/>
      <c r="AR2221" s="65"/>
      <c r="AS2221" s="65"/>
      <c r="AT2221" s="65"/>
      <c r="AU2221" s="65"/>
    </row>
    <row r="2222" spans="3:47">
      <c r="C2222" s="8"/>
      <c r="D2222" s="8"/>
      <c r="AA2222" s="65"/>
      <c r="AB2222" s="65"/>
      <c r="AC2222" s="65"/>
      <c r="AD2222" s="65"/>
      <c r="AE2222" s="65"/>
      <c r="AF2222" s="94"/>
      <c r="AG2222" s="93"/>
      <c r="AN2222" s="65"/>
      <c r="AO2222" s="65"/>
      <c r="AP2222" s="65"/>
      <c r="AQ2222" s="65"/>
      <c r="AR2222" s="65"/>
      <c r="AS2222" s="65"/>
      <c r="AT2222" s="65"/>
      <c r="AU2222" s="65"/>
    </row>
    <row r="2223" spans="3:47">
      <c r="C2223" s="8"/>
      <c r="D2223" s="8"/>
      <c r="AA2223" s="65"/>
      <c r="AB2223" s="65"/>
      <c r="AC2223" s="65"/>
      <c r="AD2223" s="65"/>
      <c r="AE2223" s="65"/>
      <c r="AF2223" s="94"/>
      <c r="AG2223" s="93"/>
      <c r="AN2223" s="65"/>
      <c r="AO2223" s="65"/>
      <c r="AP2223" s="65"/>
      <c r="AQ2223" s="65"/>
      <c r="AR2223" s="65"/>
      <c r="AS2223" s="65"/>
      <c r="AT2223" s="65"/>
      <c r="AU2223" s="65"/>
    </row>
    <row r="2224" spans="3:47">
      <c r="C2224" s="8"/>
      <c r="D2224" s="8"/>
      <c r="AA2224" s="65"/>
      <c r="AB2224" s="65"/>
      <c r="AC2224" s="65"/>
      <c r="AD2224" s="65"/>
      <c r="AE2224" s="65"/>
      <c r="AF2224" s="94"/>
      <c r="AG2224" s="93"/>
      <c r="AN2224" s="65"/>
      <c r="AO2224" s="65"/>
      <c r="AP2224" s="65"/>
      <c r="AQ2224" s="65"/>
      <c r="AR2224" s="65"/>
      <c r="AS2224" s="65"/>
      <c r="AT2224" s="65"/>
      <c r="AU2224" s="65"/>
    </row>
    <row r="2225" spans="3:47">
      <c r="C2225" s="8"/>
      <c r="D2225" s="8"/>
      <c r="AA2225" s="65"/>
      <c r="AB2225" s="65"/>
      <c r="AC2225" s="65"/>
      <c r="AD2225" s="65"/>
      <c r="AE2225" s="65"/>
      <c r="AF2225" s="94"/>
      <c r="AG2225" s="93"/>
      <c r="AN2225" s="65"/>
      <c r="AO2225" s="65"/>
      <c r="AP2225" s="65"/>
      <c r="AQ2225" s="65"/>
      <c r="AR2225" s="65"/>
      <c r="AS2225" s="65"/>
      <c r="AT2225" s="65"/>
      <c r="AU2225" s="65"/>
    </row>
    <row r="2226" spans="3:47">
      <c r="C2226" s="8"/>
      <c r="D2226" s="8"/>
      <c r="AA2226" s="65"/>
      <c r="AB2226" s="65"/>
      <c r="AC2226" s="65"/>
      <c r="AD2226" s="65"/>
      <c r="AE2226" s="65"/>
      <c r="AF2226" s="94"/>
      <c r="AG2226" s="93"/>
      <c r="AN2226" s="65"/>
      <c r="AO2226" s="65"/>
      <c r="AP2226" s="65"/>
      <c r="AQ2226" s="65"/>
      <c r="AR2226" s="65"/>
      <c r="AS2226" s="65"/>
      <c r="AT2226" s="65"/>
      <c r="AU2226" s="65"/>
    </row>
    <row r="2227" spans="3:47">
      <c r="C2227" s="8"/>
      <c r="D2227" s="8"/>
      <c r="AA2227" s="65"/>
      <c r="AB2227" s="65"/>
      <c r="AC2227" s="65"/>
      <c r="AD2227" s="65"/>
      <c r="AE2227" s="65"/>
      <c r="AF2227" s="94"/>
      <c r="AG2227" s="93"/>
      <c r="AN2227" s="65"/>
      <c r="AO2227" s="65"/>
      <c r="AP2227" s="65"/>
      <c r="AQ2227" s="65"/>
      <c r="AR2227" s="65"/>
      <c r="AS2227" s="65"/>
      <c r="AT2227" s="65"/>
      <c r="AU2227" s="65"/>
    </row>
    <row r="2228" spans="3:47">
      <c r="C2228" s="8"/>
      <c r="D2228" s="8"/>
      <c r="AA2228" s="65"/>
      <c r="AB2228" s="65"/>
      <c r="AC2228" s="65"/>
      <c r="AD2228" s="65"/>
      <c r="AE2228" s="65"/>
      <c r="AF2228" s="94"/>
      <c r="AG2228" s="93"/>
      <c r="AN2228" s="65"/>
      <c r="AO2228" s="65"/>
      <c r="AP2228" s="65"/>
      <c r="AQ2228" s="65"/>
      <c r="AR2228" s="65"/>
      <c r="AS2228" s="65"/>
      <c r="AT2228" s="65"/>
      <c r="AU2228" s="65"/>
    </row>
    <row r="2229" spans="3:47">
      <c r="C2229" s="8"/>
      <c r="D2229" s="8"/>
      <c r="AA2229" s="65"/>
      <c r="AB2229" s="65"/>
      <c r="AC2229" s="65"/>
      <c r="AD2229" s="65"/>
      <c r="AE2229" s="65"/>
      <c r="AF2229" s="94"/>
      <c r="AG2229" s="93"/>
      <c r="AN2229" s="65"/>
      <c r="AO2229" s="65"/>
      <c r="AP2229" s="65"/>
      <c r="AQ2229" s="65"/>
      <c r="AR2229" s="65"/>
      <c r="AS2229" s="65"/>
      <c r="AT2229" s="65"/>
      <c r="AU2229" s="65"/>
    </row>
    <row r="2230" spans="3:47">
      <c r="C2230" s="8"/>
      <c r="D2230" s="8"/>
      <c r="AA2230" s="65"/>
      <c r="AB2230" s="65"/>
      <c r="AC2230" s="65"/>
      <c r="AD2230" s="65"/>
      <c r="AE2230" s="65"/>
      <c r="AF2230" s="94"/>
      <c r="AG2230" s="93"/>
      <c r="AN2230" s="65"/>
      <c r="AO2230" s="65"/>
      <c r="AP2230" s="65"/>
      <c r="AQ2230" s="65"/>
      <c r="AR2230" s="65"/>
      <c r="AS2230" s="65"/>
      <c r="AT2230" s="65"/>
      <c r="AU2230" s="65"/>
    </row>
    <row r="2231" spans="3:47">
      <c r="C2231" s="8"/>
      <c r="D2231" s="8"/>
      <c r="AA2231" s="65"/>
      <c r="AB2231" s="65"/>
      <c r="AC2231" s="65"/>
      <c r="AD2231" s="65"/>
      <c r="AE2231" s="65"/>
      <c r="AF2231" s="94"/>
      <c r="AG2231" s="93"/>
      <c r="AN2231" s="65"/>
      <c r="AO2231" s="65"/>
      <c r="AP2231" s="65"/>
      <c r="AQ2231" s="65"/>
      <c r="AR2231" s="65"/>
      <c r="AS2231" s="65"/>
      <c r="AT2231" s="65"/>
      <c r="AU2231" s="65"/>
    </row>
    <row r="2232" spans="3:47">
      <c r="C2232" s="8"/>
      <c r="D2232" s="8"/>
      <c r="AA2232" s="65"/>
      <c r="AB2232" s="65"/>
      <c r="AC2232" s="65"/>
      <c r="AD2232" s="65"/>
      <c r="AE2232" s="65"/>
      <c r="AF2232" s="94"/>
      <c r="AG2232" s="93"/>
      <c r="AN2232" s="65"/>
      <c r="AO2232" s="65"/>
      <c r="AP2232" s="65"/>
      <c r="AQ2232" s="65"/>
      <c r="AR2232" s="65"/>
      <c r="AS2232" s="65"/>
      <c r="AT2232" s="65"/>
      <c r="AU2232" s="65"/>
    </row>
    <row r="2233" spans="3:47">
      <c r="C2233" s="8"/>
      <c r="D2233" s="8"/>
      <c r="AA2233" s="65"/>
      <c r="AB2233" s="65"/>
      <c r="AC2233" s="65"/>
      <c r="AD2233" s="65"/>
      <c r="AE2233" s="65"/>
      <c r="AF2233" s="94"/>
      <c r="AG2233" s="93"/>
      <c r="AN2233" s="65"/>
      <c r="AO2233" s="65"/>
      <c r="AP2233" s="65"/>
      <c r="AQ2233" s="65"/>
      <c r="AR2233" s="65"/>
      <c r="AS2233" s="65"/>
      <c r="AT2233" s="65"/>
      <c r="AU2233" s="65"/>
    </row>
    <row r="2234" spans="3:47">
      <c r="C2234" s="8"/>
      <c r="D2234" s="8"/>
      <c r="AA2234" s="65"/>
      <c r="AB2234" s="65"/>
      <c r="AC2234" s="65"/>
      <c r="AD2234" s="65"/>
      <c r="AE2234" s="65"/>
      <c r="AF2234" s="94"/>
      <c r="AG2234" s="93"/>
      <c r="AN2234" s="65"/>
      <c r="AO2234" s="65"/>
      <c r="AP2234" s="65"/>
      <c r="AQ2234" s="65"/>
      <c r="AR2234" s="65"/>
      <c r="AS2234" s="65"/>
      <c r="AT2234" s="65"/>
      <c r="AU2234" s="65"/>
    </row>
    <row r="2235" spans="3:47">
      <c r="C2235" s="8"/>
      <c r="D2235" s="8"/>
      <c r="AA2235" s="65"/>
      <c r="AB2235" s="65"/>
      <c r="AC2235" s="65"/>
      <c r="AD2235" s="65"/>
      <c r="AE2235" s="65"/>
      <c r="AF2235" s="94"/>
      <c r="AG2235" s="93"/>
      <c r="AN2235" s="65"/>
      <c r="AO2235" s="65"/>
      <c r="AP2235" s="65"/>
      <c r="AQ2235" s="65"/>
      <c r="AR2235" s="65"/>
      <c r="AS2235" s="65"/>
      <c r="AT2235" s="65"/>
      <c r="AU2235" s="65"/>
    </row>
    <row r="2236" spans="3:47">
      <c r="C2236" s="8"/>
      <c r="D2236" s="8"/>
      <c r="AA2236" s="65"/>
      <c r="AB2236" s="65"/>
      <c r="AC2236" s="65"/>
      <c r="AD2236" s="65"/>
      <c r="AE2236" s="65"/>
      <c r="AF2236" s="94"/>
      <c r="AG2236" s="93"/>
      <c r="AN2236" s="65"/>
      <c r="AO2236" s="65"/>
      <c r="AP2236" s="65"/>
      <c r="AQ2236" s="65"/>
      <c r="AR2236" s="65"/>
      <c r="AS2236" s="65"/>
      <c r="AT2236" s="65"/>
      <c r="AU2236" s="65"/>
    </row>
    <row r="2237" spans="3:47">
      <c r="C2237" s="8"/>
      <c r="D2237" s="8"/>
      <c r="AA2237" s="65"/>
      <c r="AB2237" s="65"/>
      <c r="AC2237" s="65"/>
      <c r="AD2237" s="65"/>
      <c r="AE2237" s="65"/>
      <c r="AF2237" s="94"/>
      <c r="AG2237" s="93"/>
      <c r="AN2237" s="65"/>
      <c r="AO2237" s="65"/>
      <c r="AP2237" s="65"/>
      <c r="AQ2237" s="65"/>
      <c r="AR2237" s="65"/>
      <c r="AS2237" s="65"/>
      <c r="AT2237" s="65"/>
      <c r="AU2237" s="65"/>
    </row>
    <row r="2238" spans="3:47">
      <c r="C2238" s="8"/>
      <c r="D2238" s="8"/>
      <c r="AA2238" s="65"/>
      <c r="AB2238" s="65"/>
      <c r="AC2238" s="65"/>
      <c r="AD2238" s="65"/>
      <c r="AE2238" s="65"/>
      <c r="AF2238" s="94"/>
      <c r="AG2238" s="93"/>
      <c r="AN2238" s="65"/>
      <c r="AO2238" s="65"/>
      <c r="AP2238" s="65"/>
      <c r="AQ2238" s="65"/>
      <c r="AR2238" s="65"/>
      <c r="AS2238" s="65"/>
      <c r="AT2238" s="65"/>
      <c r="AU2238" s="65"/>
    </row>
    <row r="2239" spans="3:47">
      <c r="C2239" s="8"/>
      <c r="D2239" s="8"/>
      <c r="AA2239" s="65"/>
      <c r="AB2239" s="65"/>
      <c r="AC2239" s="65"/>
      <c r="AD2239" s="65"/>
      <c r="AE2239" s="65"/>
      <c r="AF2239" s="94"/>
      <c r="AG2239" s="93"/>
      <c r="AN2239" s="65"/>
      <c r="AO2239" s="65"/>
      <c r="AP2239" s="65"/>
      <c r="AQ2239" s="65"/>
      <c r="AR2239" s="65"/>
      <c r="AS2239" s="65"/>
      <c r="AT2239" s="65"/>
      <c r="AU2239" s="65"/>
    </row>
    <row r="2240" spans="3:47">
      <c r="C2240" s="8"/>
      <c r="D2240" s="8"/>
      <c r="AA2240" s="65"/>
      <c r="AB2240" s="65"/>
      <c r="AC2240" s="65"/>
      <c r="AD2240" s="65"/>
      <c r="AE2240" s="65"/>
      <c r="AF2240" s="94"/>
      <c r="AG2240" s="93"/>
      <c r="AN2240" s="65"/>
      <c r="AO2240" s="65"/>
      <c r="AP2240" s="65"/>
      <c r="AQ2240" s="65"/>
      <c r="AR2240" s="65"/>
      <c r="AS2240" s="65"/>
      <c r="AT2240" s="65"/>
      <c r="AU2240" s="65"/>
    </row>
    <row r="2241" spans="3:47">
      <c r="C2241" s="8"/>
      <c r="D2241" s="8"/>
      <c r="AA2241" s="65"/>
      <c r="AB2241" s="65"/>
      <c r="AC2241" s="65"/>
      <c r="AD2241" s="65"/>
      <c r="AE2241" s="65"/>
      <c r="AF2241" s="94"/>
      <c r="AG2241" s="93"/>
      <c r="AN2241" s="65"/>
      <c r="AO2241" s="65"/>
      <c r="AP2241" s="65"/>
      <c r="AQ2241" s="65"/>
      <c r="AR2241" s="65"/>
      <c r="AS2241" s="65"/>
      <c r="AT2241" s="65"/>
      <c r="AU2241" s="65"/>
    </row>
    <row r="2242" spans="3:47">
      <c r="C2242" s="8"/>
      <c r="D2242" s="8"/>
      <c r="AA2242" s="65"/>
      <c r="AB2242" s="65"/>
      <c r="AC2242" s="65"/>
      <c r="AD2242" s="65"/>
      <c r="AE2242" s="65"/>
      <c r="AF2242" s="94"/>
      <c r="AG2242" s="93"/>
      <c r="AN2242" s="65"/>
      <c r="AO2242" s="65"/>
      <c r="AP2242" s="65"/>
      <c r="AQ2242" s="65"/>
      <c r="AR2242" s="65"/>
      <c r="AS2242" s="65"/>
      <c r="AT2242" s="65"/>
      <c r="AU2242" s="65"/>
    </row>
    <row r="2243" spans="3:47">
      <c r="C2243" s="8"/>
      <c r="D2243" s="8"/>
      <c r="AA2243" s="65"/>
      <c r="AB2243" s="65"/>
      <c r="AC2243" s="65"/>
      <c r="AD2243" s="65"/>
      <c r="AE2243" s="65"/>
      <c r="AF2243" s="94"/>
      <c r="AG2243" s="93"/>
      <c r="AN2243" s="65"/>
      <c r="AO2243" s="65"/>
      <c r="AP2243" s="65"/>
      <c r="AQ2243" s="65"/>
      <c r="AR2243" s="65"/>
      <c r="AS2243" s="65"/>
      <c r="AT2243" s="65"/>
      <c r="AU2243" s="65"/>
    </row>
    <row r="2244" spans="3:47">
      <c r="C2244" s="8"/>
      <c r="D2244" s="8"/>
      <c r="AA2244" s="65"/>
      <c r="AB2244" s="65"/>
      <c r="AC2244" s="65"/>
      <c r="AD2244" s="65"/>
      <c r="AE2244" s="65"/>
      <c r="AF2244" s="94"/>
      <c r="AG2244" s="93"/>
      <c r="AN2244" s="65"/>
      <c r="AO2244" s="65"/>
      <c r="AP2244" s="65"/>
      <c r="AQ2244" s="65"/>
      <c r="AR2244" s="65"/>
      <c r="AS2244" s="65"/>
      <c r="AT2244" s="65"/>
      <c r="AU2244" s="65"/>
    </row>
    <row r="2245" spans="3:47">
      <c r="C2245" s="8"/>
      <c r="D2245" s="8"/>
      <c r="AA2245" s="65"/>
      <c r="AB2245" s="65"/>
      <c r="AC2245" s="65"/>
      <c r="AD2245" s="65"/>
      <c r="AE2245" s="65"/>
      <c r="AF2245" s="94"/>
      <c r="AG2245" s="93"/>
      <c r="AN2245" s="65"/>
      <c r="AO2245" s="65"/>
      <c r="AP2245" s="65"/>
      <c r="AQ2245" s="65"/>
      <c r="AR2245" s="65"/>
      <c r="AS2245" s="65"/>
      <c r="AT2245" s="65"/>
      <c r="AU2245" s="65"/>
    </row>
    <row r="2246" spans="3:47">
      <c r="C2246" s="8"/>
      <c r="D2246" s="8"/>
      <c r="AA2246" s="65"/>
      <c r="AB2246" s="65"/>
      <c r="AC2246" s="65"/>
      <c r="AD2246" s="65"/>
      <c r="AE2246" s="65"/>
      <c r="AF2246" s="94"/>
      <c r="AG2246" s="93"/>
      <c r="AN2246" s="65"/>
      <c r="AO2246" s="65"/>
      <c r="AP2246" s="65"/>
      <c r="AQ2246" s="65"/>
      <c r="AR2246" s="65"/>
      <c r="AS2246" s="65"/>
      <c r="AT2246" s="65"/>
      <c r="AU2246" s="65"/>
    </row>
    <row r="2247" spans="3:47">
      <c r="C2247" s="8"/>
      <c r="D2247" s="8"/>
      <c r="AA2247" s="65"/>
      <c r="AB2247" s="65"/>
      <c r="AC2247" s="65"/>
      <c r="AD2247" s="65"/>
      <c r="AE2247" s="65"/>
      <c r="AF2247" s="94"/>
      <c r="AG2247" s="93"/>
      <c r="AN2247" s="65"/>
      <c r="AO2247" s="65"/>
      <c r="AP2247" s="65"/>
      <c r="AQ2247" s="65"/>
      <c r="AR2247" s="65"/>
      <c r="AS2247" s="65"/>
      <c r="AT2247" s="65"/>
      <c r="AU2247" s="65"/>
    </row>
    <row r="2248" spans="3:47">
      <c r="C2248" s="8"/>
      <c r="D2248" s="8"/>
      <c r="AA2248" s="65"/>
      <c r="AB2248" s="65"/>
      <c r="AC2248" s="65"/>
      <c r="AD2248" s="65"/>
      <c r="AE2248" s="65"/>
      <c r="AF2248" s="94"/>
      <c r="AG2248" s="93"/>
      <c r="AN2248" s="65"/>
      <c r="AO2248" s="65"/>
      <c r="AP2248" s="65"/>
      <c r="AQ2248" s="65"/>
      <c r="AR2248" s="65"/>
      <c r="AS2248" s="65"/>
      <c r="AT2248" s="65"/>
      <c r="AU2248" s="65"/>
    </row>
    <row r="2249" spans="3:47">
      <c r="C2249" s="8"/>
      <c r="D2249" s="8"/>
      <c r="AA2249" s="65"/>
      <c r="AB2249" s="65"/>
      <c r="AC2249" s="65"/>
      <c r="AD2249" s="65"/>
      <c r="AE2249" s="65"/>
      <c r="AF2249" s="94"/>
      <c r="AG2249" s="93"/>
      <c r="AN2249" s="65"/>
      <c r="AO2249" s="65"/>
      <c r="AP2249" s="65"/>
      <c r="AQ2249" s="65"/>
      <c r="AR2249" s="65"/>
      <c r="AS2249" s="65"/>
      <c r="AT2249" s="65"/>
      <c r="AU2249" s="65"/>
    </row>
    <row r="2250" spans="3:47">
      <c r="C2250" s="8"/>
      <c r="D2250" s="8"/>
      <c r="AA2250" s="65"/>
      <c r="AB2250" s="65"/>
      <c r="AC2250" s="65"/>
      <c r="AD2250" s="65"/>
      <c r="AE2250" s="65"/>
      <c r="AF2250" s="94"/>
      <c r="AG2250" s="93"/>
      <c r="AN2250" s="65"/>
      <c r="AO2250" s="65"/>
      <c r="AP2250" s="65"/>
      <c r="AQ2250" s="65"/>
      <c r="AR2250" s="65"/>
      <c r="AS2250" s="65"/>
      <c r="AT2250" s="65"/>
      <c r="AU2250" s="65"/>
    </row>
    <row r="2251" spans="3:47">
      <c r="C2251" s="8"/>
      <c r="D2251" s="8"/>
      <c r="AA2251" s="65"/>
      <c r="AB2251" s="65"/>
      <c r="AC2251" s="65"/>
      <c r="AD2251" s="65"/>
      <c r="AE2251" s="65"/>
      <c r="AF2251" s="94"/>
      <c r="AG2251" s="93"/>
      <c r="AN2251" s="65"/>
      <c r="AO2251" s="65"/>
      <c r="AP2251" s="65"/>
      <c r="AQ2251" s="65"/>
      <c r="AR2251" s="65"/>
      <c r="AS2251" s="65"/>
      <c r="AT2251" s="65"/>
      <c r="AU2251" s="65"/>
    </row>
    <row r="2252" spans="3:47">
      <c r="C2252" s="8"/>
      <c r="D2252" s="8"/>
      <c r="AA2252" s="65"/>
      <c r="AB2252" s="65"/>
      <c r="AC2252" s="65"/>
      <c r="AD2252" s="65"/>
      <c r="AE2252" s="65"/>
      <c r="AF2252" s="94"/>
      <c r="AG2252" s="93"/>
      <c r="AN2252" s="65"/>
      <c r="AO2252" s="65"/>
      <c r="AP2252" s="65"/>
      <c r="AQ2252" s="65"/>
      <c r="AR2252" s="65"/>
      <c r="AS2252" s="65"/>
      <c r="AT2252" s="65"/>
      <c r="AU2252" s="65"/>
    </row>
    <row r="2253" spans="3:47">
      <c r="C2253" s="8"/>
      <c r="D2253" s="8"/>
      <c r="AA2253" s="65"/>
      <c r="AB2253" s="65"/>
      <c r="AC2253" s="65"/>
      <c r="AD2253" s="65"/>
      <c r="AE2253" s="65"/>
      <c r="AF2253" s="94"/>
      <c r="AG2253" s="93"/>
      <c r="AN2253" s="65"/>
      <c r="AO2253" s="65"/>
      <c r="AP2253" s="65"/>
      <c r="AQ2253" s="65"/>
      <c r="AR2253" s="65"/>
      <c r="AS2253" s="65"/>
      <c r="AT2253" s="65"/>
      <c r="AU2253" s="65"/>
    </row>
    <row r="2254" spans="3:47">
      <c r="C2254" s="8"/>
      <c r="D2254" s="8"/>
      <c r="AA2254" s="65"/>
      <c r="AB2254" s="65"/>
      <c r="AC2254" s="65"/>
      <c r="AD2254" s="65"/>
      <c r="AE2254" s="65"/>
      <c r="AF2254" s="94"/>
      <c r="AG2254" s="93"/>
      <c r="AN2254" s="65"/>
      <c r="AO2254" s="65"/>
      <c r="AP2254" s="65"/>
      <c r="AQ2254" s="65"/>
      <c r="AR2254" s="65"/>
      <c r="AS2254" s="65"/>
      <c r="AT2254" s="65"/>
      <c r="AU2254" s="65"/>
    </row>
    <row r="2255" spans="3:47">
      <c r="C2255" s="8"/>
      <c r="D2255" s="8"/>
      <c r="AA2255" s="65"/>
      <c r="AB2255" s="65"/>
      <c r="AC2255" s="65"/>
      <c r="AD2255" s="65"/>
      <c r="AE2255" s="65"/>
      <c r="AF2255" s="94"/>
      <c r="AG2255" s="93"/>
      <c r="AN2255" s="65"/>
      <c r="AO2255" s="65"/>
      <c r="AP2255" s="65"/>
      <c r="AQ2255" s="65"/>
      <c r="AR2255" s="65"/>
      <c r="AS2255" s="65"/>
      <c r="AT2255" s="65"/>
      <c r="AU2255" s="65"/>
    </row>
    <row r="2256" spans="3:47">
      <c r="C2256" s="8"/>
      <c r="D2256" s="8"/>
      <c r="AA2256" s="65"/>
      <c r="AB2256" s="65"/>
      <c r="AC2256" s="65"/>
      <c r="AD2256" s="65"/>
      <c r="AE2256" s="65"/>
      <c r="AF2256" s="94"/>
      <c r="AG2256" s="93"/>
      <c r="AN2256" s="65"/>
      <c r="AO2256" s="65"/>
      <c r="AP2256" s="65"/>
      <c r="AQ2256" s="65"/>
      <c r="AR2256" s="65"/>
      <c r="AS2256" s="65"/>
      <c r="AT2256" s="65"/>
      <c r="AU2256" s="65"/>
    </row>
    <row r="2257" spans="3:47">
      <c r="C2257" s="8"/>
      <c r="D2257" s="8"/>
      <c r="AA2257" s="65"/>
      <c r="AB2257" s="65"/>
      <c r="AC2257" s="65"/>
      <c r="AD2257" s="65"/>
      <c r="AE2257" s="65"/>
      <c r="AF2257" s="94"/>
      <c r="AG2257" s="93"/>
      <c r="AN2257" s="65"/>
      <c r="AO2257" s="65"/>
      <c r="AP2257" s="65"/>
      <c r="AQ2257" s="65"/>
      <c r="AR2257" s="65"/>
      <c r="AS2257" s="65"/>
      <c r="AT2257" s="65"/>
      <c r="AU2257" s="65"/>
    </row>
    <row r="2258" spans="3:47">
      <c r="C2258" s="8"/>
      <c r="D2258" s="8"/>
      <c r="AA2258" s="65"/>
      <c r="AB2258" s="65"/>
      <c r="AC2258" s="65"/>
      <c r="AD2258" s="65"/>
      <c r="AE2258" s="65"/>
      <c r="AF2258" s="94"/>
      <c r="AG2258" s="93"/>
      <c r="AN2258" s="65"/>
      <c r="AO2258" s="65"/>
      <c r="AP2258" s="65"/>
      <c r="AQ2258" s="65"/>
      <c r="AR2258" s="65"/>
      <c r="AS2258" s="65"/>
      <c r="AT2258" s="65"/>
      <c r="AU2258" s="65"/>
    </row>
    <row r="2259" spans="3:47">
      <c r="C2259" s="8"/>
      <c r="D2259" s="8"/>
      <c r="AA2259" s="65"/>
      <c r="AB2259" s="65"/>
      <c r="AC2259" s="65"/>
      <c r="AD2259" s="65"/>
      <c r="AE2259" s="65"/>
      <c r="AF2259" s="94"/>
      <c r="AG2259" s="93"/>
      <c r="AN2259" s="65"/>
      <c r="AO2259" s="65"/>
      <c r="AP2259" s="65"/>
      <c r="AQ2259" s="65"/>
      <c r="AR2259" s="65"/>
      <c r="AS2259" s="65"/>
      <c r="AT2259" s="65"/>
      <c r="AU2259" s="65"/>
    </row>
    <row r="2260" spans="3:47">
      <c r="C2260" s="8"/>
      <c r="D2260" s="8"/>
      <c r="AA2260" s="65"/>
      <c r="AB2260" s="65"/>
      <c r="AC2260" s="65"/>
      <c r="AD2260" s="65"/>
      <c r="AE2260" s="65"/>
      <c r="AF2260" s="94"/>
      <c r="AG2260" s="93"/>
      <c r="AN2260" s="65"/>
      <c r="AO2260" s="65"/>
      <c r="AP2260" s="65"/>
      <c r="AQ2260" s="65"/>
      <c r="AR2260" s="65"/>
      <c r="AS2260" s="65"/>
      <c r="AT2260" s="65"/>
      <c r="AU2260" s="65"/>
    </row>
    <row r="2261" spans="3:47">
      <c r="C2261" s="8"/>
      <c r="D2261" s="8"/>
      <c r="AA2261" s="65"/>
      <c r="AB2261" s="65"/>
      <c r="AC2261" s="65"/>
      <c r="AD2261" s="65"/>
      <c r="AE2261" s="65"/>
      <c r="AF2261" s="94"/>
      <c r="AG2261" s="93"/>
      <c r="AN2261" s="65"/>
      <c r="AO2261" s="65"/>
      <c r="AP2261" s="65"/>
      <c r="AQ2261" s="65"/>
      <c r="AR2261" s="65"/>
      <c r="AS2261" s="65"/>
      <c r="AT2261" s="65"/>
      <c r="AU2261" s="65"/>
    </row>
    <row r="2262" spans="3:47">
      <c r="C2262" s="8"/>
      <c r="D2262" s="8"/>
      <c r="AA2262" s="65"/>
      <c r="AB2262" s="65"/>
      <c r="AC2262" s="65"/>
      <c r="AD2262" s="65"/>
      <c r="AE2262" s="65"/>
      <c r="AF2262" s="94"/>
      <c r="AG2262" s="93"/>
      <c r="AN2262" s="65"/>
      <c r="AO2262" s="65"/>
      <c r="AP2262" s="65"/>
      <c r="AQ2262" s="65"/>
      <c r="AR2262" s="65"/>
      <c r="AS2262" s="65"/>
      <c r="AT2262" s="65"/>
      <c r="AU2262" s="65"/>
    </row>
    <row r="2263" spans="3:47">
      <c r="C2263" s="8"/>
      <c r="D2263" s="8"/>
      <c r="AA2263" s="65"/>
      <c r="AB2263" s="65"/>
      <c r="AC2263" s="65"/>
      <c r="AD2263" s="65"/>
      <c r="AE2263" s="65"/>
      <c r="AF2263" s="94"/>
      <c r="AG2263" s="93"/>
      <c r="AN2263" s="65"/>
      <c r="AO2263" s="65"/>
      <c r="AP2263" s="65"/>
      <c r="AQ2263" s="65"/>
      <c r="AR2263" s="65"/>
      <c r="AS2263" s="65"/>
      <c r="AT2263" s="65"/>
      <c r="AU2263" s="65"/>
    </row>
    <row r="2264" spans="3:47">
      <c r="C2264" s="8"/>
      <c r="D2264" s="8"/>
      <c r="AA2264" s="65"/>
      <c r="AB2264" s="65"/>
      <c r="AC2264" s="65"/>
      <c r="AD2264" s="65"/>
      <c r="AE2264" s="65"/>
      <c r="AF2264" s="94"/>
      <c r="AG2264" s="93"/>
      <c r="AN2264" s="65"/>
      <c r="AO2264" s="65"/>
      <c r="AP2264" s="65"/>
      <c r="AQ2264" s="65"/>
      <c r="AR2264" s="65"/>
      <c r="AS2264" s="65"/>
      <c r="AT2264" s="65"/>
      <c r="AU2264" s="65"/>
    </row>
    <row r="2265" spans="3:47">
      <c r="C2265" s="8"/>
      <c r="D2265" s="8"/>
      <c r="AA2265" s="65"/>
      <c r="AB2265" s="65"/>
      <c r="AC2265" s="65"/>
      <c r="AD2265" s="65"/>
      <c r="AE2265" s="65"/>
      <c r="AF2265" s="94"/>
      <c r="AG2265" s="93"/>
      <c r="AN2265" s="65"/>
      <c r="AO2265" s="65"/>
      <c r="AP2265" s="65"/>
      <c r="AQ2265" s="65"/>
      <c r="AR2265" s="65"/>
      <c r="AS2265" s="65"/>
      <c r="AT2265" s="65"/>
      <c r="AU2265" s="65"/>
    </row>
    <row r="2266" spans="3:47">
      <c r="C2266" s="8"/>
      <c r="D2266" s="8"/>
      <c r="AA2266" s="65"/>
      <c r="AB2266" s="65"/>
      <c r="AC2266" s="65"/>
      <c r="AD2266" s="65"/>
      <c r="AE2266" s="65"/>
      <c r="AF2266" s="94"/>
      <c r="AG2266" s="93"/>
      <c r="AN2266" s="65"/>
      <c r="AO2266" s="65"/>
      <c r="AP2266" s="65"/>
      <c r="AQ2266" s="65"/>
      <c r="AR2266" s="65"/>
      <c r="AS2266" s="65"/>
      <c r="AT2266" s="65"/>
      <c r="AU2266" s="65"/>
    </row>
    <row r="2267" spans="3:47">
      <c r="C2267" s="8"/>
      <c r="D2267" s="8"/>
      <c r="AA2267" s="65"/>
      <c r="AB2267" s="65"/>
      <c r="AC2267" s="65"/>
      <c r="AD2267" s="65"/>
      <c r="AE2267" s="65"/>
      <c r="AF2267" s="94"/>
      <c r="AG2267" s="93"/>
      <c r="AN2267" s="65"/>
      <c r="AO2267" s="65"/>
      <c r="AP2267" s="65"/>
      <c r="AQ2267" s="65"/>
      <c r="AR2267" s="65"/>
      <c r="AS2267" s="65"/>
      <c r="AT2267" s="65"/>
      <c r="AU2267" s="65"/>
    </row>
    <row r="2268" spans="3:47">
      <c r="C2268" s="8"/>
      <c r="D2268" s="8"/>
      <c r="AA2268" s="65"/>
      <c r="AB2268" s="65"/>
      <c r="AC2268" s="65"/>
      <c r="AD2268" s="65"/>
      <c r="AE2268" s="65"/>
      <c r="AF2268" s="94"/>
      <c r="AG2268" s="93"/>
      <c r="AN2268" s="65"/>
      <c r="AO2268" s="65"/>
      <c r="AP2268" s="65"/>
      <c r="AQ2268" s="65"/>
      <c r="AR2268" s="65"/>
      <c r="AS2268" s="65"/>
      <c r="AT2268" s="65"/>
      <c r="AU2268" s="65"/>
    </row>
    <row r="2269" spans="3:47">
      <c r="C2269" s="8"/>
      <c r="D2269" s="8"/>
      <c r="AA2269" s="65"/>
      <c r="AB2269" s="65"/>
      <c r="AC2269" s="65"/>
      <c r="AD2269" s="65"/>
      <c r="AE2269" s="65"/>
      <c r="AF2269" s="94"/>
      <c r="AG2269" s="93"/>
      <c r="AN2269" s="65"/>
      <c r="AO2269" s="65"/>
      <c r="AP2269" s="65"/>
      <c r="AQ2269" s="65"/>
      <c r="AR2269" s="65"/>
      <c r="AS2269" s="65"/>
      <c r="AT2269" s="65"/>
      <c r="AU2269" s="65"/>
    </row>
    <row r="2270" spans="3:47">
      <c r="C2270" s="8"/>
      <c r="D2270" s="8"/>
      <c r="AA2270" s="65"/>
      <c r="AB2270" s="65"/>
      <c r="AC2270" s="65"/>
      <c r="AD2270" s="65"/>
      <c r="AE2270" s="65"/>
      <c r="AF2270" s="94"/>
      <c r="AG2270" s="93"/>
      <c r="AN2270" s="65"/>
      <c r="AO2270" s="65"/>
      <c r="AP2270" s="65"/>
      <c r="AQ2270" s="65"/>
      <c r="AR2270" s="65"/>
      <c r="AS2270" s="65"/>
      <c r="AT2270" s="65"/>
      <c r="AU2270" s="65"/>
    </row>
    <row r="2271" spans="3:47">
      <c r="C2271" s="8"/>
      <c r="D2271" s="8"/>
      <c r="AA2271" s="65"/>
      <c r="AB2271" s="65"/>
      <c r="AC2271" s="65"/>
      <c r="AD2271" s="65"/>
      <c r="AE2271" s="65"/>
      <c r="AF2271" s="94"/>
      <c r="AG2271" s="93"/>
      <c r="AN2271" s="65"/>
      <c r="AO2271" s="65"/>
      <c r="AP2271" s="65"/>
      <c r="AQ2271" s="65"/>
      <c r="AR2271" s="65"/>
      <c r="AS2271" s="65"/>
      <c r="AT2271" s="65"/>
      <c r="AU2271" s="65"/>
    </row>
    <row r="2272" spans="3:47">
      <c r="C2272" s="8"/>
      <c r="D2272" s="8"/>
      <c r="AA2272" s="65"/>
      <c r="AB2272" s="65"/>
      <c r="AC2272" s="65"/>
      <c r="AD2272" s="65"/>
      <c r="AE2272" s="65"/>
      <c r="AF2272" s="94"/>
      <c r="AG2272" s="93"/>
      <c r="AN2272" s="65"/>
      <c r="AO2272" s="65"/>
      <c r="AP2272" s="65"/>
      <c r="AQ2272" s="65"/>
      <c r="AR2272" s="65"/>
      <c r="AS2272" s="65"/>
      <c r="AT2272" s="65"/>
      <c r="AU2272" s="65"/>
    </row>
    <row r="2273" spans="3:47">
      <c r="C2273" s="8"/>
      <c r="D2273" s="8"/>
      <c r="AA2273" s="65"/>
      <c r="AB2273" s="65"/>
      <c r="AC2273" s="65"/>
      <c r="AD2273" s="65"/>
      <c r="AE2273" s="65"/>
      <c r="AF2273" s="94"/>
      <c r="AG2273" s="93"/>
      <c r="AN2273" s="65"/>
      <c r="AO2273" s="65"/>
      <c r="AP2273" s="65"/>
      <c r="AQ2273" s="65"/>
      <c r="AR2273" s="65"/>
      <c r="AS2273" s="65"/>
      <c r="AT2273" s="65"/>
      <c r="AU2273" s="65"/>
    </row>
    <row r="2274" spans="3:47">
      <c r="C2274" s="8"/>
      <c r="D2274" s="8"/>
      <c r="AA2274" s="65"/>
      <c r="AB2274" s="65"/>
      <c r="AC2274" s="65"/>
      <c r="AD2274" s="65"/>
      <c r="AE2274" s="65"/>
      <c r="AF2274" s="94"/>
      <c r="AG2274" s="93"/>
      <c r="AN2274" s="65"/>
      <c r="AO2274" s="65"/>
      <c r="AP2274" s="65"/>
      <c r="AQ2274" s="65"/>
      <c r="AR2274" s="65"/>
      <c r="AS2274" s="65"/>
      <c r="AT2274" s="65"/>
      <c r="AU2274" s="65"/>
    </row>
    <row r="2275" spans="3:47">
      <c r="C2275" s="8"/>
      <c r="D2275" s="8"/>
      <c r="AA2275" s="65"/>
      <c r="AB2275" s="65"/>
      <c r="AC2275" s="65"/>
      <c r="AD2275" s="65"/>
      <c r="AE2275" s="65"/>
      <c r="AF2275" s="94"/>
      <c r="AG2275" s="93"/>
      <c r="AN2275" s="65"/>
      <c r="AO2275" s="65"/>
      <c r="AP2275" s="65"/>
      <c r="AQ2275" s="65"/>
      <c r="AR2275" s="65"/>
      <c r="AS2275" s="65"/>
      <c r="AT2275" s="65"/>
      <c r="AU2275" s="65"/>
    </row>
    <row r="2276" spans="3:47">
      <c r="C2276" s="8"/>
      <c r="D2276" s="8"/>
      <c r="AA2276" s="65"/>
      <c r="AB2276" s="65"/>
      <c r="AC2276" s="65"/>
      <c r="AD2276" s="65"/>
      <c r="AE2276" s="65"/>
      <c r="AF2276" s="94"/>
      <c r="AG2276" s="93"/>
      <c r="AN2276" s="65"/>
      <c r="AO2276" s="65"/>
      <c r="AP2276" s="65"/>
      <c r="AQ2276" s="65"/>
      <c r="AR2276" s="65"/>
      <c r="AS2276" s="65"/>
      <c r="AT2276" s="65"/>
      <c r="AU2276" s="65"/>
    </row>
    <row r="2277" spans="3:47">
      <c r="C2277" s="8"/>
      <c r="D2277" s="8"/>
      <c r="AA2277" s="65"/>
      <c r="AB2277" s="65"/>
      <c r="AC2277" s="65"/>
      <c r="AD2277" s="65"/>
      <c r="AE2277" s="65"/>
      <c r="AF2277" s="94"/>
      <c r="AG2277" s="93"/>
      <c r="AN2277" s="65"/>
      <c r="AO2277" s="65"/>
      <c r="AP2277" s="65"/>
      <c r="AQ2277" s="65"/>
      <c r="AR2277" s="65"/>
      <c r="AS2277" s="65"/>
      <c r="AT2277" s="65"/>
      <c r="AU2277" s="65"/>
    </row>
    <row r="2278" spans="3:47">
      <c r="C2278" s="8"/>
      <c r="D2278" s="8"/>
      <c r="AA2278" s="65"/>
      <c r="AB2278" s="65"/>
      <c r="AC2278" s="65"/>
      <c r="AD2278" s="65"/>
      <c r="AE2278" s="65"/>
      <c r="AF2278" s="94"/>
      <c r="AG2278" s="93"/>
      <c r="AN2278" s="65"/>
      <c r="AO2278" s="65"/>
      <c r="AP2278" s="65"/>
      <c r="AQ2278" s="65"/>
      <c r="AR2278" s="65"/>
      <c r="AS2278" s="65"/>
      <c r="AT2278" s="65"/>
      <c r="AU2278" s="65"/>
    </row>
    <row r="2279" spans="3:47">
      <c r="C2279" s="8"/>
      <c r="D2279" s="8"/>
      <c r="AA2279" s="65"/>
      <c r="AB2279" s="65"/>
      <c r="AC2279" s="65"/>
      <c r="AD2279" s="65"/>
      <c r="AE2279" s="65"/>
      <c r="AF2279" s="94"/>
      <c r="AG2279" s="93"/>
      <c r="AN2279" s="65"/>
      <c r="AO2279" s="65"/>
      <c r="AP2279" s="65"/>
      <c r="AQ2279" s="65"/>
      <c r="AR2279" s="65"/>
      <c r="AS2279" s="65"/>
      <c r="AT2279" s="65"/>
      <c r="AU2279" s="65"/>
    </row>
    <row r="2280" spans="3:47">
      <c r="C2280" s="8"/>
      <c r="D2280" s="8"/>
      <c r="AA2280" s="65"/>
      <c r="AB2280" s="65"/>
      <c r="AC2280" s="65"/>
      <c r="AD2280" s="65"/>
      <c r="AE2280" s="65"/>
      <c r="AF2280" s="94"/>
      <c r="AG2280" s="93"/>
      <c r="AN2280" s="65"/>
      <c r="AO2280" s="65"/>
      <c r="AP2280" s="65"/>
      <c r="AQ2280" s="65"/>
      <c r="AR2280" s="65"/>
      <c r="AS2280" s="65"/>
      <c r="AT2280" s="65"/>
      <c r="AU2280" s="65"/>
    </row>
    <row r="2281" spans="3:47">
      <c r="C2281" s="8"/>
      <c r="D2281" s="8"/>
      <c r="AA2281" s="65"/>
      <c r="AB2281" s="65"/>
      <c r="AC2281" s="65"/>
      <c r="AD2281" s="65"/>
      <c r="AE2281" s="65"/>
      <c r="AF2281" s="94"/>
      <c r="AG2281" s="93"/>
      <c r="AN2281" s="65"/>
      <c r="AO2281" s="65"/>
      <c r="AP2281" s="65"/>
      <c r="AQ2281" s="65"/>
      <c r="AR2281" s="65"/>
      <c r="AS2281" s="65"/>
      <c r="AT2281" s="65"/>
      <c r="AU2281" s="65"/>
    </row>
    <row r="2282" spans="3:47">
      <c r="C2282" s="8"/>
      <c r="D2282" s="8"/>
      <c r="AA2282" s="65"/>
      <c r="AB2282" s="65"/>
      <c r="AC2282" s="65"/>
      <c r="AD2282" s="65"/>
      <c r="AE2282" s="65"/>
      <c r="AF2282" s="94"/>
      <c r="AG2282" s="93"/>
      <c r="AN2282" s="65"/>
      <c r="AO2282" s="65"/>
      <c r="AP2282" s="65"/>
      <c r="AQ2282" s="65"/>
      <c r="AR2282" s="65"/>
      <c r="AS2282" s="65"/>
      <c r="AT2282" s="65"/>
      <c r="AU2282" s="65"/>
    </row>
    <row r="2283" spans="3:47">
      <c r="C2283" s="8"/>
      <c r="D2283" s="8"/>
      <c r="AA2283" s="65"/>
      <c r="AB2283" s="65"/>
      <c r="AC2283" s="65"/>
      <c r="AD2283" s="65"/>
      <c r="AE2283" s="65"/>
      <c r="AF2283" s="94"/>
      <c r="AG2283" s="93"/>
      <c r="AN2283" s="65"/>
      <c r="AO2283" s="65"/>
      <c r="AP2283" s="65"/>
      <c r="AQ2283" s="65"/>
      <c r="AR2283" s="65"/>
      <c r="AS2283" s="65"/>
      <c r="AT2283" s="65"/>
      <c r="AU2283" s="65"/>
    </row>
    <row r="2284" spans="3:47">
      <c r="C2284" s="8"/>
      <c r="D2284" s="8"/>
      <c r="AA2284" s="65"/>
      <c r="AB2284" s="65"/>
      <c r="AC2284" s="65"/>
      <c r="AD2284" s="65"/>
      <c r="AE2284" s="65"/>
      <c r="AF2284" s="94"/>
      <c r="AG2284" s="93"/>
      <c r="AN2284" s="65"/>
      <c r="AO2284" s="65"/>
      <c r="AP2284" s="65"/>
      <c r="AQ2284" s="65"/>
      <c r="AR2284" s="65"/>
      <c r="AS2284" s="65"/>
      <c r="AT2284" s="65"/>
      <c r="AU2284" s="65"/>
    </row>
    <row r="2285" spans="3:47">
      <c r="C2285" s="8"/>
      <c r="D2285" s="8"/>
      <c r="AA2285" s="65"/>
      <c r="AB2285" s="65"/>
      <c r="AC2285" s="65"/>
      <c r="AD2285" s="65"/>
      <c r="AE2285" s="65"/>
      <c r="AF2285" s="94"/>
      <c r="AG2285" s="93"/>
      <c r="AN2285" s="65"/>
      <c r="AO2285" s="65"/>
      <c r="AP2285" s="65"/>
      <c r="AQ2285" s="65"/>
      <c r="AR2285" s="65"/>
      <c r="AS2285" s="65"/>
      <c r="AT2285" s="65"/>
      <c r="AU2285" s="65"/>
    </row>
    <row r="2286" spans="3:47">
      <c r="C2286" s="8"/>
      <c r="D2286" s="8"/>
      <c r="AA2286" s="65"/>
      <c r="AB2286" s="65"/>
      <c r="AC2286" s="65"/>
      <c r="AD2286" s="65"/>
      <c r="AE2286" s="65"/>
      <c r="AF2286" s="94"/>
      <c r="AG2286" s="93"/>
      <c r="AN2286" s="65"/>
      <c r="AO2286" s="65"/>
      <c r="AP2286" s="65"/>
      <c r="AQ2286" s="65"/>
      <c r="AR2286" s="65"/>
      <c r="AS2286" s="65"/>
      <c r="AT2286" s="65"/>
      <c r="AU2286" s="65"/>
    </row>
    <row r="2287" spans="3:47">
      <c r="C2287" s="8"/>
      <c r="D2287" s="8"/>
      <c r="AA2287" s="65"/>
      <c r="AB2287" s="65"/>
      <c r="AC2287" s="65"/>
      <c r="AD2287" s="65"/>
      <c r="AE2287" s="65"/>
      <c r="AF2287" s="94"/>
      <c r="AG2287" s="93"/>
      <c r="AN2287" s="65"/>
      <c r="AO2287" s="65"/>
      <c r="AP2287" s="65"/>
      <c r="AQ2287" s="65"/>
      <c r="AR2287" s="65"/>
      <c r="AS2287" s="65"/>
      <c r="AT2287" s="65"/>
      <c r="AU2287" s="65"/>
    </row>
    <row r="2288" spans="3:47">
      <c r="C2288" s="8"/>
      <c r="D2288" s="8"/>
      <c r="AA2288" s="65"/>
      <c r="AB2288" s="65"/>
      <c r="AC2288" s="65"/>
      <c r="AD2288" s="65"/>
      <c r="AE2288" s="65"/>
      <c r="AF2288" s="94"/>
      <c r="AG2288" s="93"/>
      <c r="AN2288" s="65"/>
      <c r="AO2288" s="65"/>
      <c r="AP2288" s="65"/>
      <c r="AQ2288" s="65"/>
      <c r="AR2288" s="65"/>
      <c r="AS2288" s="65"/>
      <c r="AT2288" s="65"/>
      <c r="AU2288" s="65"/>
    </row>
    <row r="2289" spans="3:47">
      <c r="C2289" s="8"/>
      <c r="D2289" s="8"/>
      <c r="AA2289" s="65"/>
      <c r="AB2289" s="65"/>
      <c r="AC2289" s="65"/>
      <c r="AD2289" s="65"/>
      <c r="AE2289" s="65"/>
      <c r="AF2289" s="94"/>
      <c r="AG2289" s="93"/>
      <c r="AN2289" s="65"/>
      <c r="AO2289" s="65"/>
      <c r="AP2289" s="65"/>
      <c r="AQ2289" s="65"/>
      <c r="AR2289" s="65"/>
      <c r="AS2289" s="65"/>
      <c r="AT2289" s="65"/>
      <c r="AU2289" s="65"/>
    </row>
    <row r="2290" spans="3:47">
      <c r="C2290" s="8"/>
      <c r="D2290" s="8"/>
      <c r="AA2290" s="65"/>
      <c r="AB2290" s="65"/>
      <c r="AC2290" s="65"/>
      <c r="AD2290" s="65"/>
      <c r="AE2290" s="65"/>
      <c r="AF2290" s="94"/>
      <c r="AG2290" s="93"/>
      <c r="AN2290" s="65"/>
      <c r="AO2290" s="65"/>
      <c r="AP2290" s="65"/>
      <c r="AQ2290" s="65"/>
      <c r="AR2290" s="65"/>
      <c r="AS2290" s="65"/>
      <c r="AT2290" s="65"/>
      <c r="AU2290" s="65"/>
    </row>
    <row r="2291" spans="3:47">
      <c r="C2291" s="8"/>
      <c r="D2291" s="8"/>
      <c r="AA2291" s="65"/>
      <c r="AB2291" s="65"/>
      <c r="AC2291" s="65"/>
      <c r="AD2291" s="65"/>
      <c r="AE2291" s="65"/>
      <c r="AF2291" s="94"/>
      <c r="AG2291" s="93"/>
      <c r="AN2291" s="65"/>
      <c r="AO2291" s="65"/>
      <c r="AP2291" s="65"/>
      <c r="AQ2291" s="65"/>
      <c r="AR2291" s="65"/>
      <c r="AS2291" s="65"/>
      <c r="AT2291" s="65"/>
      <c r="AU2291" s="65"/>
    </row>
    <row r="2292" spans="3:47">
      <c r="C2292" s="8"/>
      <c r="D2292" s="8"/>
      <c r="AA2292" s="65"/>
      <c r="AB2292" s="65"/>
      <c r="AC2292" s="65"/>
      <c r="AD2292" s="65"/>
      <c r="AE2292" s="65"/>
      <c r="AF2292" s="94"/>
      <c r="AG2292" s="93"/>
      <c r="AN2292" s="65"/>
      <c r="AO2292" s="65"/>
      <c r="AP2292" s="65"/>
      <c r="AQ2292" s="65"/>
      <c r="AR2292" s="65"/>
      <c r="AS2292" s="65"/>
      <c r="AT2292" s="65"/>
      <c r="AU2292" s="65"/>
    </row>
    <row r="2293" spans="3:47">
      <c r="C2293" s="8"/>
      <c r="D2293" s="8"/>
      <c r="AA2293" s="65"/>
      <c r="AB2293" s="65"/>
      <c r="AC2293" s="65"/>
      <c r="AD2293" s="65"/>
      <c r="AE2293" s="65"/>
      <c r="AF2293" s="94"/>
      <c r="AG2293" s="93"/>
      <c r="AN2293" s="65"/>
      <c r="AO2293" s="65"/>
      <c r="AP2293" s="65"/>
      <c r="AQ2293" s="65"/>
      <c r="AR2293" s="65"/>
      <c r="AS2293" s="65"/>
      <c r="AT2293" s="65"/>
      <c r="AU2293" s="65"/>
    </row>
    <row r="2294" spans="3:47">
      <c r="C2294" s="8"/>
      <c r="D2294" s="8"/>
      <c r="AA2294" s="65"/>
      <c r="AB2294" s="65"/>
      <c r="AC2294" s="65"/>
      <c r="AD2294" s="65"/>
      <c r="AE2294" s="65"/>
      <c r="AF2294" s="94"/>
      <c r="AG2294" s="93"/>
      <c r="AN2294" s="65"/>
      <c r="AO2294" s="65"/>
      <c r="AP2294" s="65"/>
      <c r="AQ2294" s="65"/>
      <c r="AR2294" s="65"/>
      <c r="AS2294" s="65"/>
      <c r="AT2294" s="65"/>
      <c r="AU2294" s="65"/>
    </row>
    <row r="2295" spans="3:47">
      <c r="C2295" s="8"/>
      <c r="D2295" s="8"/>
      <c r="AA2295" s="65"/>
      <c r="AB2295" s="65"/>
      <c r="AC2295" s="65"/>
      <c r="AD2295" s="65"/>
      <c r="AE2295" s="65"/>
      <c r="AF2295" s="94"/>
      <c r="AG2295" s="93"/>
      <c r="AN2295" s="65"/>
      <c r="AO2295" s="65"/>
      <c r="AP2295" s="65"/>
      <c r="AQ2295" s="65"/>
      <c r="AR2295" s="65"/>
      <c r="AS2295" s="65"/>
      <c r="AT2295" s="65"/>
      <c r="AU2295" s="65"/>
    </row>
    <row r="2296" spans="3:47">
      <c r="C2296" s="8"/>
      <c r="D2296" s="8"/>
      <c r="AA2296" s="65"/>
      <c r="AB2296" s="65"/>
      <c r="AC2296" s="65"/>
      <c r="AD2296" s="65"/>
      <c r="AE2296" s="65"/>
      <c r="AF2296" s="94"/>
      <c r="AG2296" s="93"/>
      <c r="AN2296" s="65"/>
      <c r="AO2296" s="65"/>
      <c r="AP2296" s="65"/>
      <c r="AQ2296" s="65"/>
      <c r="AR2296" s="65"/>
      <c r="AS2296" s="65"/>
      <c r="AT2296" s="65"/>
      <c r="AU2296" s="65"/>
    </row>
    <row r="2297" spans="3:47">
      <c r="C2297" s="8"/>
      <c r="D2297" s="8"/>
      <c r="AA2297" s="65"/>
      <c r="AB2297" s="65"/>
      <c r="AC2297" s="65"/>
      <c r="AD2297" s="65"/>
      <c r="AE2297" s="65"/>
      <c r="AF2297" s="94"/>
      <c r="AG2297" s="93"/>
      <c r="AN2297" s="65"/>
      <c r="AO2297" s="65"/>
      <c r="AP2297" s="65"/>
      <c r="AQ2297" s="65"/>
      <c r="AR2297" s="65"/>
      <c r="AS2297" s="65"/>
      <c r="AT2297" s="65"/>
      <c r="AU2297" s="65"/>
    </row>
    <row r="2298" spans="3:47">
      <c r="C2298" s="8"/>
      <c r="D2298" s="8"/>
      <c r="AA2298" s="65"/>
      <c r="AB2298" s="65"/>
      <c r="AC2298" s="65"/>
      <c r="AD2298" s="65"/>
      <c r="AE2298" s="65"/>
      <c r="AF2298" s="94"/>
      <c r="AG2298" s="93"/>
      <c r="AN2298" s="65"/>
      <c r="AO2298" s="65"/>
      <c r="AP2298" s="65"/>
      <c r="AQ2298" s="65"/>
      <c r="AR2298" s="65"/>
      <c r="AS2298" s="65"/>
      <c r="AT2298" s="65"/>
      <c r="AU2298" s="65"/>
    </row>
    <row r="2299" spans="3:47">
      <c r="C2299" s="8"/>
      <c r="D2299" s="8"/>
      <c r="AA2299" s="65"/>
      <c r="AB2299" s="65"/>
      <c r="AC2299" s="65"/>
      <c r="AD2299" s="65"/>
      <c r="AE2299" s="65"/>
      <c r="AF2299" s="94"/>
      <c r="AG2299" s="93"/>
      <c r="AN2299" s="65"/>
      <c r="AO2299" s="65"/>
      <c r="AP2299" s="65"/>
      <c r="AQ2299" s="65"/>
      <c r="AR2299" s="65"/>
      <c r="AS2299" s="65"/>
      <c r="AT2299" s="65"/>
      <c r="AU2299" s="65"/>
    </row>
    <row r="2300" spans="3:47">
      <c r="C2300" s="8"/>
      <c r="D2300" s="8"/>
      <c r="AA2300" s="65"/>
      <c r="AB2300" s="65"/>
      <c r="AC2300" s="65"/>
      <c r="AD2300" s="65"/>
      <c r="AE2300" s="65"/>
      <c r="AF2300" s="94"/>
      <c r="AG2300" s="93"/>
      <c r="AN2300" s="65"/>
      <c r="AO2300" s="65"/>
      <c r="AP2300" s="65"/>
      <c r="AQ2300" s="65"/>
      <c r="AR2300" s="65"/>
      <c r="AS2300" s="65"/>
      <c r="AT2300" s="65"/>
      <c r="AU2300" s="65"/>
    </row>
    <row r="2301" spans="3:47">
      <c r="C2301" s="8"/>
      <c r="D2301" s="8"/>
      <c r="AA2301" s="65"/>
      <c r="AB2301" s="65"/>
      <c r="AC2301" s="65"/>
      <c r="AD2301" s="65"/>
      <c r="AE2301" s="65"/>
      <c r="AF2301" s="94"/>
      <c r="AG2301" s="93"/>
      <c r="AN2301" s="65"/>
      <c r="AO2301" s="65"/>
      <c r="AP2301" s="65"/>
      <c r="AQ2301" s="65"/>
      <c r="AR2301" s="65"/>
      <c r="AS2301" s="65"/>
      <c r="AT2301" s="65"/>
      <c r="AU2301" s="65"/>
    </row>
    <row r="2302" spans="3:47">
      <c r="C2302" s="8"/>
      <c r="D2302" s="8"/>
      <c r="AA2302" s="65"/>
      <c r="AB2302" s="65"/>
      <c r="AC2302" s="65"/>
      <c r="AD2302" s="65"/>
      <c r="AE2302" s="65"/>
      <c r="AF2302" s="94"/>
      <c r="AG2302" s="93"/>
      <c r="AN2302" s="65"/>
      <c r="AO2302" s="65"/>
      <c r="AP2302" s="65"/>
      <c r="AQ2302" s="65"/>
      <c r="AR2302" s="65"/>
      <c r="AS2302" s="65"/>
      <c r="AT2302" s="65"/>
      <c r="AU2302" s="65"/>
    </row>
    <row r="2303" spans="3:47">
      <c r="C2303" s="8"/>
      <c r="D2303" s="8"/>
      <c r="AA2303" s="65"/>
      <c r="AB2303" s="65"/>
      <c r="AC2303" s="65"/>
      <c r="AD2303" s="65"/>
      <c r="AE2303" s="65"/>
      <c r="AF2303" s="94"/>
      <c r="AG2303" s="93"/>
      <c r="AN2303" s="65"/>
      <c r="AO2303" s="65"/>
      <c r="AP2303" s="65"/>
      <c r="AQ2303" s="65"/>
      <c r="AR2303" s="65"/>
      <c r="AS2303" s="65"/>
      <c r="AT2303" s="65"/>
      <c r="AU2303" s="65"/>
    </row>
    <row r="2304" spans="3:47">
      <c r="C2304" s="8"/>
      <c r="D2304" s="8"/>
      <c r="AA2304" s="65"/>
      <c r="AB2304" s="65"/>
      <c r="AC2304" s="65"/>
      <c r="AD2304" s="65"/>
      <c r="AE2304" s="65"/>
      <c r="AF2304" s="94"/>
      <c r="AG2304" s="93"/>
      <c r="AN2304" s="65"/>
      <c r="AO2304" s="65"/>
      <c r="AP2304" s="65"/>
      <c r="AQ2304" s="65"/>
      <c r="AR2304" s="65"/>
      <c r="AS2304" s="65"/>
      <c r="AT2304" s="65"/>
      <c r="AU2304" s="65"/>
    </row>
    <row r="2305" spans="3:47">
      <c r="C2305" s="8"/>
      <c r="D2305" s="8"/>
      <c r="AA2305" s="65"/>
      <c r="AB2305" s="65"/>
      <c r="AC2305" s="65"/>
      <c r="AD2305" s="65"/>
      <c r="AE2305" s="65"/>
      <c r="AF2305" s="94"/>
      <c r="AG2305" s="93"/>
      <c r="AN2305" s="65"/>
      <c r="AO2305" s="65"/>
      <c r="AP2305" s="65"/>
      <c r="AQ2305" s="65"/>
      <c r="AR2305" s="65"/>
      <c r="AS2305" s="65"/>
      <c r="AT2305" s="65"/>
      <c r="AU2305" s="65"/>
    </row>
    <row r="2306" spans="3:47">
      <c r="C2306" s="8"/>
      <c r="D2306" s="8"/>
      <c r="AA2306" s="65"/>
      <c r="AB2306" s="65"/>
      <c r="AC2306" s="65"/>
      <c r="AD2306" s="65"/>
      <c r="AE2306" s="65"/>
      <c r="AF2306" s="94"/>
      <c r="AG2306" s="93"/>
      <c r="AN2306" s="65"/>
      <c r="AO2306" s="65"/>
      <c r="AP2306" s="65"/>
      <c r="AQ2306" s="65"/>
      <c r="AR2306" s="65"/>
      <c r="AS2306" s="65"/>
      <c r="AT2306" s="65"/>
      <c r="AU2306" s="65"/>
    </row>
    <row r="2307" spans="3:47">
      <c r="C2307" s="8"/>
      <c r="D2307" s="8"/>
      <c r="AA2307" s="65"/>
      <c r="AB2307" s="65"/>
      <c r="AC2307" s="65"/>
      <c r="AD2307" s="65"/>
      <c r="AE2307" s="65"/>
      <c r="AF2307" s="94"/>
      <c r="AG2307" s="93"/>
      <c r="AN2307" s="65"/>
      <c r="AO2307" s="65"/>
      <c r="AP2307" s="65"/>
      <c r="AQ2307" s="65"/>
      <c r="AR2307" s="65"/>
      <c r="AS2307" s="65"/>
      <c r="AT2307" s="65"/>
      <c r="AU2307" s="65"/>
    </row>
    <row r="2308" spans="3:47">
      <c r="C2308" s="8"/>
      <c r="D2308" s="8"/>
      <c r="AA2308" s="65"/>
      <c r="AB2308" s="65"/>
      <c r="AC2308" s="65"/>
      <c r="AD2308" s="65"/>
      <c r="AE2308" s="65"/>
      <c r="AF2308" s="94"/>
      <c r="AG2308" s="93"/>
      <c r="AN2308" s="65"/>
      <c r="AO2308" s="65"/>
      <c r="AP2308" s="65"/>
      <c r="AQ2308" s="65"/>
      <c r="AR2308" s="65"/>
      <c r="AS2308" s="65"/>
      <c r="AT2308" s="65"/>
      <c r="AU2308" s="65"/>
    </row>
    <row r="2309" spans="3:47">
      <c r="C2309" s="8"/>
      <c r="D2309" s="8"/>
      <c r="AA2309" s="65"/>
      <c r="AB2309" s="65"/>
      <c r="AC2309" s="65"/>
      <c r="AD2309" s="65"/>
      <c r="AE2309" s="65"/>
      <c r="AF2309" s="94"/>
      <c r="AG2309" s="93"/>
      <c r="AN2309" s="65"/>
      <c r="AO2309" s="65"/>
      <c r="AP2309" s="65"/>
      <c r="AQ2309" s="65"/>
      <c r="AR2309" s="65"/>
      <c r="AS2309" s="65"/>
      <c r="AT2309" s="65"/>
      <c r="AU2309" s="65"/>
    </row>
    <row r="2310" spans="3:47">
      <c r="C2310" s="8"/>
      <c r="D2310" s="8"/>
      <c r="AA2310" s="65"/>
      <c r="AB2310" s="65"/>
      <c r="AC2310" s="65"/>
      <c r="AD2310" s="65"/>
      <c r="AE2310" s="65"/>
      <c r="AF2310" s="94"/>
      <c r="AG2310" s="93"/>
      <c r="AN2310" s="65"/>
      <c r="AO2310" s="65"/>
      <c r="AP2310" s="65"/>
      <c r="AQ2310" s="65"/>
      <c r="AR2310" s="65"/>
      <c r="AS2310" s="65"/>
      <c r="AT2310" s="65"/>
      <c r="AU2310" s="65"/>
    </row>
    <row r="2311" spans="3:47">
      <c r="C2311" s="8"/>
      <c r="D2311" s="8"/>
      <c r="AA2311" s="65"/>
      <c r="AB2311" s="65"/>
      <c r="AC2311" s="65"/>
      <c r="AD2311" s="65"/>
      <c r="AE2311" s="65"/>
      <c r="AF2311" s="94"/>
      <c r="AG2311" s="93"/>
      <c r="AN2311" s="65"/>
      <c r="AO2311" s="65"/>
      <c r="AP2311" s="65"/>
      <c r="AQ2311" s="65"/>
      <c r="AR2311" s="65"/>
      <c r="AS2311" s="65"/>
      <c r="AT2311" s="65"/>
      <c r="AU2311" s="65"/>
    </row>
    <row r="2312" spans="3:47">
      <c r="C2312" s="8"/>
      <c r="D2312" s="8"/>
      <c r="AA2312" s="65"/>
      <c r="AB2312" s="65"/>
      <c r="AC2312" s="65"/>
      <c r="AD2312" s="65"/>
      <c r="AE2312" s="65"/>
      <c r="AF2312" s="94"/>
      <c r="AG2312" s="93"/>
      <c r="AN2312" s="65"/>
      <c r="AO2312" s="65"/>
      <c r="AP2312" s="65"/>
      <c r="AQ2312" s="65"/>
      <c r="AR2312" s="65"/>
      <c r="AS2312" s="65"/>
      <c r="AT2312" s="65"/>
      <c r="AU2312" s="65"/>
    </row>
    <row r="2313" spans="3:47">
      <c r="C2313" s="8"/>
      <c r="D2313" s="8"/>
      <c r="AA2313" s="65"/>
      <c r="AB2313" s="65"/>
      <c r="AC2313" s="65"/>
      <c r="AD2313" s="65"/>
      <c r="AE2313" s="65"/>
      <c r="AF2313" s="94"/>
      <c r="AG2313" s="93"/>
      <c r="AN2313" s="65"/>
      <c r="AO2313" s="65"/>
      <c r="AP2313" s="65"/>
      <c r="AQ2313" s="65"/>
      <c r="AR2313" s="65"/>
      <c r="AS2313" s="65"/>
      <c r="AT2313" s="65"/>
      <c r="AU2313" s="65"/>
    </row>
    <row r="2314" spans="3:47">
      <c r="C2314" s="8"/>
      <c r="D2314" s="8"/>
      <c r="AA2314" s="65"/>
      <c r="AB2314" s="65"/>
      <c r="AC2314" s="65"/>
      <c r="AD2314" s="65"/>
      <c r="AE2314" s="65"/>
      <c r="AF2314" s="94"/>
      <c r="AG2314" s="93"/>
      <c r="AN2314" s="65"/>
      <c r="AO2314" s="65"/>
      <c r="AP2314" s="65"/>
      <c r="AQ2314" s="65"/>
      <c r="AR2314" s="65"/>
      <c r="AS2314" s="65"/>
      <c r="AT2314" s="65"/>
      <c r="AU2314" s="65"/>
    </row>
    <row r="2315" spans="3:47">
      <c r="C2315" s="8"/>
      <c r="D2315" s="8"/>
      <c r="AA2315" s="65"/>
      <c r="AB2315" s="65"/>
      <c r="AC2315" s="65"/>
      <c r="AD2315" s="65"/>
      <c r="AE2315" s="65"/>
      <c r="AF2315" s="94"/>
      <c r="AG2315" s="93"/>
      <c r="AN2315" s="65"/>
      <c r="AO2315" s="65"/>
      <c r="AP2315" s="65"/>
      <c r="AQ2315" s="65"/>
      <c r="AR2315" s="65"/>
      <c r="AS2315" s="65"/>
      <c r="AT2315" s="65"/>
      <c r="AU2315" s="65"/>
    </row>
    <row r="2316" spans="3:47">
      <c r="C2316" s="8"/>
      <c r="D2316" s="8"/>
      <c r="AA2316" s="65"/>
      <c r="AB2316" s="65"/>
      <c r="AC2316" s="65"/>
      <c r="AD2316" s="65"/>
      <c r="AE2316" s="65"/>
      <c r="AF2316" s="94"/>
      <c r="AG2316" s="93"/>
      <c r="AN2316" s="65"/>
      <c r="AO2316" s="65"/>
      <c r="AP2316" s="65"/>
      <c r="AQ2316" s="65"/>
      <c r="AR2316" s="65"/>
      <c r="AS2316" s="65"/>
      <c r="AT2316" s="65"/>
      <c r="AU2316" s="65"/>
    </row>
    <row r="2317" spans="3:47">
      <c r="C2317" s="8"/>
      <c r="D2317" s="8"/>
      <c r="AA2317" s="65"/>
      <c r="AB2317" s="65"/>
      <c r="AC2317" s="65"/>
      <c r="AD2317" s="65"/>
      <c r="AE2317" s="65"/>
      <c r="AF2317" s="94"/>
      <c r="AG2317" s="93"/>
      <c r="AN2317" s="65"/>
      <c r="AO2317" s="65"/>
      <c r="AP2317" s="65"/>
      <c r="AQ2317" s="65"/>
      <c r="AR2317" s="65"/>
      <c r="AS2317" s="65"/>
      <c r="AT2317" s="65"/>
      <c r="AU2317" s="65"/>
    </row>
    <row r="2318" spans="3:47">
      <c r="C2318" s="8"/>
      <c r="D2318" s="8"/>
      <c r="AA2318" s="65"/>
      <c r="AB2318" s="65"/>
      <c r="AC2318" s="65"/>
      <c r="AD2318" s="65"/>
      <c r="AE2318" s="65"/>
      <c r="AF2318" s="94"/>
      <c r="AG2318" s="93"/>
      <c r="AN2318" s="65"/>
      <c r="AO2318" s="65"/>
      <c r="AP2318" s="65"/>
      <c r="AQ2318" s="65"/>
      <c r="AR2318" s="65"/>
      <c r="AS2318" s="65"/>
      <c r="AT2318" s="65"/>
      <c r="AU2318" s="65"/>
    </row>
    <row r="2319" spans="3:47">
      <c r="C2319" s="8"/>
      <c r="D2319" s="8"/>
      <c r="AA2319" s="65"/>
      <c r="AB2319" s="65"/>
      <c r="AC2319" s="65"/>
      <c r="AD2319" s="65"/>
      <c r="AE2319" s="65"/>
      <c r="AF2319" s="94"/>
      <c r="AG2319" s="93"/>
      <c r="AN2319" s="65"/>
      <c r="AO2319" s="65"/>
      <c r="AP2319" s="65"/>
      <c r="AQ2319" s="65"/>
      <c r="AR2319" s="65"/>
      <c r="AS2319" s="65"/>
      <c r="AT2319" s="65"/>
      <c r="AU2319" s="65"/>
    </row>
    <row r="2320" spans="3:47">
      <c r="C2320" s="8"/>
      <c r="D2320" s="8"/>
      <c r="AA2320" s="65"/>
      <c r="AB2320" s="65"/>
      <c r="AC2320" s="65"/>
      <c r="AD2320" s="65"/>
      <c r="AE2320" s="65"/>
      <c r="AF2320" s="94"/>
      <c r="AG2320" s="93"/>
      <c r="AN2320" s="65"/>
      <c r="AO2320" s="65"/>
      <c r="AP2320" s="65"/>
      <c r="AQ2320" s="65"/>
      <c r="AR2320" s="65"/>
      <c r="AS2320" s="65"/>
      <c r="AT2320" s="65"/>
      <c r="AU2320" s="65"/>
    </row>
    <row r="2321" spans="3:47">
      <c r="C2321" s="8"/>
      <c r="D2321" s="8"/>
      <c r="AA2321" s="65"/>
      <c r="AB2321" s="65"/>
      <c r="AC2321" s="65"/>
      <c r="AD2321" s="65"/>
      <c r="AE2321" s="65"/>
      <c r="AF2321" s="94"/>
      <c r="AG2321" s="93"/>
      <c r="AN2321" s="65"/>
      <c r="AO2321" s="65"/>
      <c r="AP2321" s="65"/>
      <c r="AQ2321" s="65"/>
      <c r="AR2321" s="65"/>
      <c r="AS2321" s="65"/>
      <c r="AT2321" s="65"/>
      <c r="AU2321" s="65"/>
    </row>
    <row r="2322" spans="3:47">
      <c r="C2322" s="8"/>
      <c r="D2322" s="8"/>
      <c r="AA2322" s="65"/>
      <c r="AB2322" s="65"/>
      <c r="AC2322" s="65"/>
      <c r="AD2322" s="65"/>
      <c r="AE2322" s="65"/>
      <c r="AF2322" s="94"/>
      <c r="AG2322" s="93"/>
      <c r="AN2322" s="65"/>
      <c r="AO2322" s="65"/>
      <c r="AP2322" s="65"/>
      <c r="AQ2322" s="65"/>
      <c r="AR2322" s="65"/>
      <c r="AS2322" s="65"/>
      <c r="AT2322" s="65"/>
      <c r="AU2322" s="65"/>
    </row>
    <row r="2323" spans="3:47">
      <c r="C2323" s="8"/>
      <c r="D2323" s="8"/>
      <c r="AA2323" s="65"/>
      <c r="AB2323" s="65"/>
      <c r="AC2323" s="65"/>
      <c r="AD2323" s="65"/>
      <c r="AE2323" s="65"/>
      <c r="AF2323" s="94"/>
      <c r="AG2323" s="93"/>
      <c r="AN2323" s="65"/>
      <c r="AO2323" s="65"/>
      <c r="AP2323" s="65"/>
      <c r="AQ2323" s="65"/>
      <c r="AR2323" s="65"/>
      <c r="AS2323" s="65"/>
      <c r="AT2323" s="65"/>
      <c r="AU2323" s="65"/>
    </row>
    <row r="2324" spans="3:47">
      <c r="C2324" s="8"/>
      <c r="D2324" s="8"/>
      <c r="AA2324" s="65"/>
      <c r="AB2324" s="65"/>
      <c r="AC2324" s="65"/>
      <c r="AD2324" s="65"/>
      <c r="AE2324" s="65"/>
      <c r="AF2324" s="94"/>
      <c r="AG2324" s="93"/>
      <c r="AN2324" s="65"/>
      <c r="AO2324" s="65"/>
      <c r="AP2324" s="65"/>
      <c r="AQ2324" s="65"/>
      <c r="AR2324" s="65"/>
      <c r="AS2324" s="65"/>
      <c r="AT2324" s="65"/>
      <c r="AU2324" s="65"/>
    </row>
    <row r="2325" spans="3:47">
      <c r="C2325" s="8"/>
      <c r="D2325" s="8"/>
      <c r="AA2325" s="65"/>
      <c r="AB2325" s="65"/>
      <c r="AC2325" s="65"/>
      <c r="AD2325" s="65"/>
      <c r="AE2325" s="65"/>
      <c r="AF2325" s="94"/>
      <c r="AG2325" s="93"/>
      <c r="AN2325" s="65"/>
      <c r="AO2325" s="65"/>
      <c r="AP2325" s="65"/>
      <c r="AQ2325" s="65"/>
      <c r="AR2325" s="65"/>
      <c r="AS2325" s="65"/>
      <c r="AT2325" s="65"/>
      <c r="AU2325" s="65"/>
    </row>
    <row r="2326" spans="3:47">
      <c r="C2326" s="8"/>
      <c r="D2326" s="8"/>
      <c r="AA2326" s="65"/>
      <c r="AB2326" s="65"/>
      <c r="AC2326" s="65"/>
      <c r="AD2326" s="65"/>
      <c r="AE2326" s="65"/>
      <c r="AF2326" s="94"/>
      <c r="AG2326" s="93"/>
      <c r="AN2326" s="65"/>
      <c r="AO2326" s="65"/>
      <c r="AP2326" s="65"/>
      <c r="AQ2326" s="65"/>
      <c r="AR2326" s="65"/>
      <c r="AS2326" s="65"/>
      <c r="AT2326" s="65"/>
      <c r="AU2326" s="65"/>
    </row>
    <row r="2327" spans="3:47">
      <c r="C2327" s="8"/>
      <c r="D2327" s="8"/>
      <c r="AA2327" s="65"/>
      <c r="AB2327" s="65"/>
      <c r="AC2327" s="65"/>
      <c r="AD2327" s="65"/>
      <c r="AE2327" s="65"/>
      <c r="AF2327" s="94"/>
      <c r="AG2327" s="93"/>
      <c r="AN2327" s="65"/>
      <c r="AO2327" s="65"/>
      <c r="AP2327" s="65"/>
      <c r="AQ2327" s="65"/>
      <c r="AR2327" s="65"/>
      <c r="AS2327" s="65"/>
      <c r="AT2327" s="65"/>
      <c r="AU2327" s="65"/>
    </row>
    <row r="2328" spans="3:47">
      <c r="C2328" s="8"/>
      <c r="D2328" s="8"/>
      <c r="AA2328" s="65"/>
      <c r="AB2328" s="65"/>
      <c r="AC2328" s="65"/>
      <c r="AD2328" s="65"/>
      <c r="AE2328" s="65"/>
      <c r="AF2328" s="94"/>
      <c r="AG2328" s="93"/>
      <c r="AN2328" s="65"/>
      <c r="AO2328" s="65"/>
      <c r="AP2328" s="65"/>
      <c r="AQ2328" s="65"/>
      <c r="AR2328" s="65"/>
      <c r="AS2328" s="65"/>
      <c r="AT2328" s="65"/>
      <c r="AU2328" s="65"/>
    </row>
    <row r="2329" spans="3:47">
      <c r="C2329" s="8"/>
      <c r="D2329" s="8"/>
      <c r="AA2329" s="65"/>
      <c r="AB2329" s="65"/>
      <c r="AC2329" s="65"/>
      <c r="AD2329" s="65"/>
      <c r="AE2329" s="65"/>
      <c r="AF2329" s="94"/>
      <c r="AG2329" s="93"/>
      <c r="AN2329" s="65"/>
      <c r="AO2329" s="65"/>
      <c r="AP2329" s="65"/>
      <c r="AQ2329" s="65"/>
      <c r="AR2329" s="65"/>
      <c r="AS2329" s="65"/>
      <c r="AT2329" s="65"/>
      <c r="AU2329" s="65"/>
    </row>
    <row r="2330" spans="3:47">
      <c r="C2330" s="8"/>
      <c r="D2330" s="8"/>
      <c r="AA2330" s="65"/>
      <c r="AB2330" s="65"/>
      <c r="AC2330" s="65"/>
      <c r="AD2330" s="65"/>
      <c r="AE2330" s="65"/>
      <c r="AF2330" s="94"/>
      <c r="AG2330" s="93"/>
      <c r="AN2330" s="65"/>
      <c r="AO2330" s="65"/>
      <c r="AP2330" s="65"/>
      <c r="AQ2330" s="65"/>
      <c r="AR2330" s="65"/>
      <c r="AS2330" s="65"/>
      <c r="AT2330" s="65"/>
      <c r="AU2330" s="65"/>
    </row>
    <row r="2331" spans="3:47">
      <c r="C2331" s="8"/>
      <c r="D2331" s="8"/>
      <c r="AA2331" s="65"/>
      <c r="AB2331" s="65"/>
      <c r="AC2331" s="65"/>
      <c r="AD2331" s="65"/>
      <c r="AE2331" s="65"/>
      <c r="AF2331" s="94"/>
      <c r="AG2331" s="93"/>
      <c r="AN2331" s="65"/>
      <c r="AO2331" s="65"/>
      <c r="AP2331" s="65"/>
      <c r="AQ2331" s="65"/>
      <c r="AR2331" s="65"/>
      <c r="AS2331" s="65"/>
      <c r="AT2331" s="65"/>
      <c r="AU2331" s="65"/>
    </row>
    <row r="2332" spans="3:47">
      <c r="C2332" s="8"/>
      <c r="D2332" s="8"/>
      <c r="AA2332" s="65"/>
      <c r="AB2332" s="65"/>
      <c r="AC2332" s="65"/>
      <c r="AD2332" s="65"/>
      <c r="AE2332" s="65"/>
      <c r="AF2332" s="94"/>
      <c r="AG2332" s="93"/>
      <c r="AN2332" s="65"/>
      <c r="AO2332" s="65"/>
      <c r="AP2332" s="65"/>
      <c r="AQ2332" s="65"/>
      <c r="AR2332" s="65"/>
      <c r="AS2332" s="65"/>
      <c r="AT2332" s="65"/>
      <c r="AU2332" s="65"/>
    </row>
    <row r="2333" spans="3:47">
      <c r="C2333" s="8"/>
      <c r="D2333" s="8"/>
      <c r="AA2333" s="65"/>
      <c r="AB2333" s="65"/>
      <c r="AC2333" s="65"/>
      <c r="AD2333" s="65"/>
      <c r="AE2333" s="65"/>
      <c r="AF2333" s="94"/>
      <c r="AG2333" s="93"/>
      <c r="AN2333" s="65"/>
      <c r="AO2333" s="65"/>
      <c r="AP2333" s="65"/>
      <c r="AQ2333" s="65"/>
      <c r="AR2333" s="65"/>
      <c r="AS2333" s="65"/>
      <c r="AT2333" s="65"/>
      <c r="AU2333" s="65"/>
    </row>
    <row r="2334" spans="3:47">
      <c r="C2334" s="8"/>
      <c r="D2334" s="8"/>
      <c r="AA2334" s="65"/>
      <c r="AB2334" s="65"/>
      <c r="AC2334" s="65"/>
      <c r="AD2334" s="65"/>
      <c r="AE2334" s="65"/>
      <c r="AF2334" s="94"/>
      <c r="AG2334" s="93"/>
      <c r="AN2334" s="65"/>
      <c r="AO2334" s="65"/>
      <c r="AP2334" s="65"/>
      <c r="AQ2334" s="65"/>
      <c r="AR2334" s="65"/>
      <c r="AS2334" s="65"/>
      <c r="AT2334" s="65"/>
      <c r="AU2334" s="65"/>
    </row>
    <row r="2335" spans="3:47">
      <c r="C2335" s="8"/>
      <c r="D2335" s="8"/>
      <c r="AA2335" s="65"/>
      <c r="AB2335" s="65"/>
      <c r="AC2335" s="65"/>
      <c r="AD2335" s="65"/>
      <c r="AE2335" s="65"/>
      <c r="AF2335" s="94"/>
      <c r="AG2335" s="93"/>
      <c r="AN2335" s="65"/>
      <c r="AO2335" s="65"/>
      <c r="AP2335" s="65"/>
      <c r="AQ2335" s="65"/>
      <c r="AR2335" s="65"/>
      <c r="AS2335" s="65"/>
      <c r="AT2335" s="65"/>
      <c r="AU2335" s="65"/>
    </row>
    <row r="2336" spans="3:47">
      <c r="C2336" s="8"/>
      <c r="D2336" s="8"/>
      <c r="AA2336" s="65"/>
      <c r="AB2336" s="65"/>
      <c r="AC2336" s="65"/>
      <c r="AD2336" s="65"/>
      <c r="AE2336" s="65"/>
      <c r="AF2336" s="94"/>
      <c r="AG2336" s="93"/>
      <c r="AN2336" s="65"/>
      <c r="AO2336" s="65"/>
      <c r="AP2336" s="65"/>
      <c r="AQ2336" s="65"/>
      <c r="AR2336" s="65"/>
      <c r="AS2336" s="65"/>
      <c r="AT2336" s="65"/>
      <c r="AU2336" s="65"/>
    </row>
    <row r="2337" spans="3:47">
      <c r="C2337" s="8"/>
      <c r="D2337" s="8"/>
      <c r="AA2337" s="65"/>
      <c r="AB2337" s="65"/>
      <c r="AC2337" s="65"/>
      <c r="AD2337" s="65"/>
      <c r="AE2337" s="65"/>
      <c r="AF2337" s="94"/>
      <c r="AG2337" s="93"/>
      <c r="AN2337" s="65"/>
      <c r="AO2337" s="65"/>
      <c r="AP2337" s="65"/>
      <c r="AQ2337" s="65"/>
      <c r="AR2337" s="65"/>
      <c r="AS2337" s="65"/>
      <c r="AT2337" s="65"/>
      <c r="AU2337" s="65"/>
    </row>
    <row r="2338" spans="3:47">
      <c r="C2338" s="8"/>
      <c r="D2338" s="8"/>
      <c r="AA2338" s="65"/>
      <c r="AB2338" s="65"/>
      <c r="AC2338" s="65"/>
      <c r="AD2338" s="65"/>
      <c r="AE2338" s="65"/>
      <c r="AF2338" s="94"/>
      <c r="AG2338" s="93"/>
      <c r="AN2338" s="65"/>
      <c r="AO2338" s="65"/>
      <c r="AP2338" s="65"/>
      <c r="AQ2338" s="65"/>
      <c r="AR2338" s="65"/>
      <c r="AS2338" s="65"/>
      <c r="AT2338" s="65"/>
      <c r="AU2338" s="65"/>
    </row>
    <row r="2339" spans="3:47">
      <c r="C2339" s="8"/>
      <c r="D2339" s="8"/>
      <c r="AA2339" s="65"/>
      <c r="AB2339" s="65"/>
      <c r="AC2339" s="65"/>
      <c r="AD2339" s="65"/>
      <c r="AE2339" s="65"/>
      <c r="AF2339" s="94"/>
      <c r="AG2339" s="93"/>
      <c r="AN2339" s="65"/>
      <c r="AO2339" s="65"/>
      <c r="AP2339" s="65"/>
      <c r="AQ2339" s="65"/>
      <c r="AR2339" s="65"/>
      <c r="AS2339" s="65"/>
      <c r="AT2339" s="65"/>
      <c r="AU2339" s="65"/>
    </row>
    <row r="2340" spans="3:47">
      <c r="C2340" s="8"/>
      <c r="D2340" s="8"/>
      <c r="AA2340" s="65"/>
      <c r="AB2340" s="65"/>
      <c r="AC2340" s="65"/>
      <c r="AD2340" s="65"/>
      <c r="AE2340" s="65"/>
      <c r="AF2340" s="94"/>
      <c r="AG2340" s="93"/>
      <c r="AN2340" s="65"/>
      <c r="AO2340" s="65"/>
      <c r="AP2340" s="65"/>
      <c r="AQ2340" s="65"/>
      <c r="AR2340" s="65"/>
      <c r="AS2340" s="65"/>
      <c r="AT2340" s="65"/>
      <c r="AU2340" s="65"/>
    </row>
    <row r="2341" spans="3:47">
      <c r="C2341" s="8"/>
      <c r="D2341" s="8"/>
      <c r="AA2341" s="65"/>
      <c r="AB2341" s="65"/>
      <c r="AC2341" s="65"/>
      <c r="AD2341" s="65"/>
      <c r="AE2341" s="65"/>
      <c r="AF2341" s="94"/>
      <c r="AG2341" s="93"/>
      <c r="AN2341" s="65"/>
      <c r="AO2341" s="65"/>
      <c r="AP2341" s="65"/>
      <c r="AQ2341" s="65"/>
      <c r="AR2341" s="65"/>
      <c r="AS2341" s="65"/>
      <c r="AT2341" s="65"/>
      <c r="AU2341" s="65"/>
    </row>
    <row r="2342" spans="3:47">
      <c r="C2342" s="8"/>
      <c r="D2342" s="8"/>
      <c r="AA2342" s="65"/>
      <c r="AB2342" s="65"/>
      <c r="AC2342" s="65"/>
      <c r="AD2342" s="65"/>
      <c r="AE2342" s="65"/>
      <c r="AF2342" s="94"/>
      <c r="AG2342" s="93"/>
      <c r="AN2342" s="65"/>
      <c r="AO2342" s="65"/>
      <c r="AP2342" s="65"/>
      <c r="AQ2342" s="65"/>
      <c r="AR2342" s="65"/>
      <c r="AS2342" s="65"/>
      <c r="AT2342" s="65"/>
      <c r="AU2342" s="65"/>
    </row>
    <row r="2343" spans="3:47">
      <c r="C2343" s="8"/>
      <c r="D2343" s="8"/>
      <c r="AA2343" s="65"/>
      <c r="AB2343" s="65"/>
      <c r="AC2343" s="65"/>
      <c r="AD2343" s="65"/>
      <c r="AE2343" s="65"/>
      <c r="AF2343" s="94"/>
      <c r="AG2343" s="93"/>
      <c r="AN2343" s="65"/>
      <c r="AO2343" s="65"/>
      <c r="AP2343" s="65"/>
      <c r="AQ2343" s="65"/>
      <c r="AR2343" s="65"/>
      <c r="AS2343" s="65"/>
      <c r="AT2343" s="65"/>
      <c r="AU2343" s="65"/>
    </row>
    <row r="2344" spans="3:47">
      <c r="C2344" s="8"/>
      <c r="D2344" s="8"/>
      <c r="AA2344" s="65"/>
      <c r="AB2344" s="65"/>
      <c r="AC2344" s="65"/>
      <c r="AD2344" s="65"/>
      <c r="AE2344" s="65"/>
      <c r="AF2344" s="94"/>
      <c r="AG2344" s="93"/>
      <c r="AN2344" s="65"/>
      <c r="AO2344" s="65"/>
      <c r="AP2344" s="65"/>
      <c r="AQ2344" s="65"/>
      <c r="AR2344" s="65"/>
      <c r="AS2344" s="65"/>
      <c r="AT2344" s="65"/>
      <c r="AU2344" s="65"/>
    </row>
    <row r="2345" spans="3:47">
      <c r="C2345" s="8"/>
      <c r="D2345" s="8"/>
      <c r="AA2345" s="65"/>
      <c r="AB2345" s="65"/>
      <c r="AC2345" s="65"/>
      <c r="AD2345" s="65"/>
      <c r="AE2345" s="65"/>
      <c r="AF2345" s="94"/>
      <c r="AG2345" s="93"/>
      <c r="AN2345" s="65"/>
      <c r="AO2345" s="65"/>
      <c r="AP2345" s="65"/>
      <c r="AQ2345" s="65"/>
      <c r="AR2345" s="65"/>
      <c r="AS2345" s="65"/>
      <c r="AT2345" s="65"/>
      <c r="AU2345" s="65"/>
    </row>
    <row r="2346" spans="3:47">
      <c r="C2346" s="8"/>
      <c r="D2346" s="8"/>
      <c r="AA2346" s="65"/>
      <c r="AB2346" s="65"/>
      <c r="AC2346" s="65"/>
      <c r="AD2346" s="65"/>
      <c r="AE2346" s="65"/>
      <c r="AF2346" s="94"/>
      <c r="AG2346" s="93"/>
      <c r="AN2346" s="65"/>
      <c r="AO2346" s="65"/>
      <c r="AP2346" s="65"/>
      <c r="AQ2346" s="65"/>
      <c r="AR2346" s="65"/>
      <c r="AS2346" s="65"/>
      <c r="AT2346" s="65"/>
      <c r="AU2346" s="65"/>
    </row>
    <row r="2347" spans="3:47">
      <c r="C2347" s="8"/>
      <c r="D2347" s="8"/>
      <c r="AA2347" s="65"/>
      <c r="AB2347" s="65"/>
      <c r="AC2347" s="65"/>
      <c r="AD2347" s="65"/>
      <c r="AE2347" s="65"/>
      <c r="AF2347" s="94"/>
      <c r="AG2347" s="93"/>
      <c r="AN2347" s="65"/>
      <c r="AO2347" s="65"/>
      <c r="AP2347" s="65"/>
      <c r="AQ2347" s="65"/>
      <c r="AR2347" s="65"/>
      <c r="AS2347" s="65"/>
      <c r="AT2347" s="65"/>
      <c r="AU2347" s="65"/>
    </row>
    <row r="2348" spans="3:47">
      <c r="C2348" s="8"/>
      <c r="D2348" s="8"/>
      <c r="AA2348" s="65"/>
      <c r="AB2348" s="65"/>
      <c r="AC2348" s="65"/>
      <c r="AD2348" s="65"/>
      <c r="AE2348" s="65"/>
      <c r="AF2348" s="94"/>
      <c r="AG2348" s="93"/>
      <c r="AN2348" s="65"/>
      <c r="AO2348" s="65"/>
      <c r="AP2348" s="65"/>
      <c r="AQ2348" s="65"/>
      <c r="AR2348" s="65"/>
      <c r="AS2348" s="65"/>
      <c r="AT2348" s="65"/>
      <c r="AU2348" s="65"/>
    </row>
    <row r="2349" spans="3:47">
      <c r="C2349" s="8"/>
      <c r="D2349" s="8"/>
      <c r="AA2349" s="65"/>
      <c r="AB2349" s="65"/>
      <c r="AC2349" s="65"/>
      <c r="AD2349" s="65"/>
      <c r="AE2349" s="65"/>
      <c r="AF2349" s="94"/>
      <c r="AG2349" s="93"/>
      <c r="AN2349" s="65"/>
      <c r="AO2349" s="65"/>
      <c r="AP2349" s="65"/>
      <c r="AQ2349" s="65"/>
      <c r="AR2349" s="65"/>
      <c r="AS2349" s="65"/>
      <c r="AT2349" s="65"/>
      <c r="AU2349" s="65"/>
    </row>
    <row r="2350" spans="3:47">
      <c r="C2350" s="8"/>
      <c r="D2350" s="8"/>
      <c r="AA2350" s="65"/>
      <c r="AB2350" s="65"/>
      <c r="AC2350" s="65"/>
      <c r="AD2350" s="65"/>
      <c r="AE2350" s="65"/>
      <c r="AF2350" s="94"/>
      <c r="AG2350" s="93"/>
      <c r="AN2350" s="65"/>
      <c r="AO2350" s="65"/>
      <c r="AP2350" s="65"/>
      <c r="AQ2350" s="65"/>
      <c r="AR2350" s="65"/>
      <c r="AS2350" s="65"/>
      <c r="AT2350" s="65"/>
      <c r="AU2350" s="65"/>
    </row>
    <row r="2351" spans="3:47">
      <c r="C2351" s="8"/>
      <c r="D2351" s="8"/>
      <c r="AA2351" s="65"/>
      <c r="AB2351" s="65"/>
      <c r="AC2351" s="65"/>
      <c r="AD2351" s="65"/>
      <c r="AE2351" s="65"/>
      <c r="AF2351" s="94"/>
      <c r="AG2351" s="93"/>
      <c r="AN2351" s="65"/>
      <c r="AO2351" s="65"/>
      <c r="AP2351" s="65"/>
      <c r="AQ2351" s="65"/>
      <c r="AR2351" s="65"/>
      <c r="AS2351" s="65"/>
      <c r="AT2351" s="65"/>
      <c r="AU2351" s="65"/>
    </row>
    <row r="2352" spans="3:47">
      <c r="C2352" s="8"/>
      <c r="D2352" s="8"/>
      <c r="AA2352" s="65"/>
      <c r="AB2352" s="65"/>
      <c r="AC2352" s="65"/>
      <c r="AD2352" s="65"/>
      <c r="AE2352" s="65"/>
      <c r="AF2352" s="94"/>
      <c r="AG2352" s="93"/>
      <c r="AN2352" s="65"/>
      <c r="AO2352" s="65"/>
      <c r="AP2352" s="65"/>
      <c r="AQ2352" s="65"/>
      <c r="AR2352" s="65"/>
      <c r="AS2352" s="65"/>
      <c r="AT2352" s="65"/>
      <c r="AU2352" s="65"/>
    </row>
    <row r="2353" spans="3:47">
      <c r="C2353" s="8"/>
      <c r="D2353" s="8"/>
      <c r="AA2353" s="65"/>
      <c r="AB2353" s="65"/>
      <c r="AC2353" s="65"/>
      <c r="AD2353" s="65"/>
      <c r="AE2353" s="65"/>
      <c r="AF2353" s="94"/>
      <c r="AG2353" s="93"/>
      <c r="AN2353" s="65"/>
      <c r="AO2353" s="65"/>
      <c r="AP2353" s="65"/>
      <c r="AQ2353" s="65"/>
      <c r="AR2353" s="65"/>
      <c r="AS2353" s="65"/>
      <c r="AT2353" s="65"/>
      <c r="AU2353" s="65"/>
    </row>
    <row r="2354" spans="3:47">
      <c r="C2354" s="8"/>
      <c r="D2354" s="8"/>
      <c r="AA2354" s="65"/>
      <c r="AB2354" s="65"/>
      <c r="AC2354" s="65"/>
      <c r="AD2354" s="65"/>
      <c r="AE2354" s="65"/>
      <c r="AF2354" s="94"/>
      <c r="AG2354" s="93"/>
      <c r="AN2354" s="65"/>
      <c r="AO2354" s="65"/>
      <c r="AP2354" s="65"/>
      <c r="AQ2354" s="65"/>
      <c r="AR2354" s="65"/>
      <c r="AS2354" s="65"/>
      <c r="AT2354" s="65"/>
      <c r="AU2354" s="65"/>
    </row>
    <row r="2355" spans="3:47">
      <c r="C2355" s="8"/>
      <c r="D2355" s="8"/>
      <c r="AA2355" s="65"/>
      <c r="AB2355" s="65"/>
      <c r="AC2355" s="65"/>
      <c r="AD2355" s="65"/>
      <c r="AE2355" s="65"/>
      <c r="AF2355" s="94"/>
      <c r="AG2355" s="93"/>
      <c r="AN2355" s="65"/>
      <c r="AO2355" s="65"/>
      <c r="AP2355" s="65"/>
      <c r="AQ2355" s="65"/>
      <c r="AR2355" s="65"/>
      <c r="AS2355" s="65"/>
      <c r="AT2355" s="65"/>
      <c r="AU2355" s="65"/>
    </row>
    <row r="2356" spans="3:47">
      <c r="C2356" s="8"/>
      <c r="D2356" s="8"/>
      <c r="AA2356" s="65"/>
      <c r="AB2356" s="65"/>
      <c r="AC2356" s="65"/>
      <c r="AD2356" s="65"/>
      <c r="AE2356" s="65"/>
      <c r="AF2356" s="94"/>
      <c r="AG2356" s="93"/>
      <c r="AN2356" s="65"/>
      <c r="AO2356" s="65"/>
      <c r="AP2356" s="65"/>
      <c r="AQ2356" s="65"/>
      <c r="AR2356" s="65"/>
      <c r="AS2356" s="65"/>
      <c r="AT2356" s="65"/>
      <c r="AU2356" s="65"/>
    </row>
    <row r="2357" spans="3:47">
      <c r="C2357" s="8"/>
      <c r="D2357" s="8"/>
      <c r="AA2357" s="65"/>
      <c r="AB2357" s="65"/>
      <c r="AC2357" s="65"/>
      <c r="AD2357" s="65"/>
      <c r="AE2357" s="65"/>
      <c r="AF2357" s="94"/>
      <c r="AG2357" s="93"/>
      <c r="AN2357" s="65"/>
      <c r="AO2357" s="65"/>
      <c r="AP2357" s="65"/>
      <c r="AQ2357" s="65"/>
      <c r="AR2357" s="65"/>
      <c r="AS2357" s="65"/>
      <c r="AT2357" s="65"/>
      <c r="AU2357" s="65"/>
    </row>
    <row r="2358" spans="3:47">
      <c r="C2358" s="8"/>
      <c r="D2358" s="8"/>
      <c r="AA2358" s="65"/>
      <c r="AB2358" s="65"/>
      <c r="AC2358" s="65"/>
      <c r="AD2358" s="65"/>
      <c r="AE2358" s="65"/>
      <c r="AF2358" s="94"/>
      <c r="AG2358" s="93"/>
      <c r="AN2358" s="65"/>
      <c r="AO2358" s="65"/>
      <c r="AP2358" s="65"/>
      <c r="AQ2358" s="65"/>
      <c r="AR2358" s="65"/>
      <c r="AS2358" s="65"/>
      <c r="AT2358" s="65"/>
      <c r="AU2358" s="65"/>
    </row>
    <row r="2359" spans="3:47">
      <c r="C2359" s="8"/>
      <c r="D2359" s="8"/>
      <c r="AA2359" s="65"/>
      <c r="AB2359" s="65"/>
      <c r="AC2359" s="65"/>
      <c r="AD2359" s="65"/>
      <c r="AE2359" s="65"/>
      <c r="AF2359" s="94"/>
      <c r="AG2359" s="93"/>
      <c r="AN2359" s="65"/>
      <c r="AO2359" s="65"/>
      <c r="AP2359" s="65"/>
      <c r="AQ2359" s="65"/>
      <c r="AR2359" s="65"/>
      <c r="AS2359" s="65"/>
      <c r="AT2359" s="65"/>
      <c r="AU2359" s="65"/>
    </row>
    <row r="2360" spans="3:47">
      <c r="C2360" s="8"/>
      <c r="D2360" s="8"/>
      <c r="AA2360" s="65"/>
      <c r="AB2360" s="65"/>
      <c r="AC2360" s="65"/>
      <c r="AD2360" s="65"/>
      <c r="AE2360" s="65"/>
      <c r="AF2360" s="94"/>
      <c r="AG2360" s="93"/>
      <c r="AN2360" s="65"/>
      <c r="AO2360" s="65"/>
      <c r="AP2360" s="65"/>
      <c r="AQ2360" s="65"/>
      <c r="AR2360" s="65"/>
      <c r="AS2360" s="65"/>
      <c r="AT2360" s="65"/>
      <c r="AU2360" s="65"/>
    </row>
    <row r="2361" spans="3:47">
      <c r="C2361" s="8"/>
      <c r="D2361" s="8"/>
      <c r="AA2361" s="65"/>
      <c r="AB2361" s="65"/>
      <c r="AC2361" s="65"/>
      <c r="AD2361" s="65"/>
      <c r="AE2361" s="65"/>
      <c r="AF2361" s="94"/>
      <c r="AG2361" s="93"/>
      <c r="AN2361" s="65"/>
      <c r="AO2361" s="65"/>
      <c r="AP2361" s="65"/>
      <c r="AQ2361" s="65"/>
      <c r="AR2361" s="65"/>
      <c r="AS2361" s="65"/>
      <c r="AT2361" s="65"/>
      <c r="AU2361" s="65"/>
    </row>
    <row r="2362" spans="3:47">
      <c r="C2362" s="8"/>
      <c r="D2362" s="8"/>
      <c r="AA2362" s="65"/>
      <c r="AB2362" s="65"/>
      <c r="AC2362" s="65"/>
      <c r="AD2362" s="65"/>
      <c r="AE2362" s="65"/>
      <c r="AF2362" s="94"/>
      <c r="AG2362" s="93"/>
      <c r="AN2362" s="65"/>
      <c r="AO2362" s="65"/>
      <c r="AP2362" s="65"/>
      <c r="AQ2362" s="65"/>
      <c r="AR2362" s="65"/>
      <c r="AS2362" s="65"/>
      <c r="AT2362" s="65"/>
      <c r="AU2362" s="65"/>
    </row>
    <row r="2363" spans="3:47">
      <c r="C2363" s="8"/>
      <c r="D2363" s="8"/>
      <c r="AA2363" s="65"/>
      <c r="AB2363" s="65"/>
      <c r="AC2363" s="65"/>
      <c r="AD2363" s="65"/>
      <c r="AE2363" s="65"/>
      <c r="AF2363" s="94"/>
      <c r="AG2363" s="93"/>
      <c r="AN2363" s="65"/>
      <c r="AO2363" s="65"/>
      <c r="AP2363" s="65"/>
      <c r="AQ2363" s="65"/>
      <c r="AR2363" s="65"/>
      <c r="AS2363" s="65"/>
      <c r="AT2363" s="65"/>
      <c r="AU2363" s="65"/>
    </row>
    <row r="2364" spans="3:47">
      <c r="C2364" s="8"/>
      <c r="D2364" s="8"/>
      <c r="AA2364" s="65"/>
      <c r="AB2364" s="65"/>
      <c r="AC2364" s="65"/>
      <c r="AD2364" s="65"/>
      <c r="AE2364" s="65"/>
      <c r="AF2364" s="94"/>
      <c r="AG2364" s="93"/>
      <c r="AN2364" s="65"/>
      <c r="AO2364" s="65"/>
      <c r="AP2364" s="65"/>
      <c r="AQ2364" s="65"/>
      <c r="AR2364" s="65"/>
      <c r="AS2364" s="65"/>
      <c r="AT2364" s="65"/>
      <c r="AU2364" s="65"/>
    </row>
    <row r="2365" spans="3:47">
      <c r="C2365" s="8"/>
      <c r="D2365" s="8"/>
      <c r="AA2365" s="65"/>
      <c r="AB2365" s="65"/>
      <c r="AC2365" s="65"/>
      <c r="AD2365" s="65"/>
      <c r="AE2365" s="65"/>
      <c r="AF2365" s="94"/>
      <c r="AG2365" s="93"/>
      <c r="AN2365" s="65"/>
      <c r="AO2365" s="65"/>
      <c r="AP2365" s="65"/>
      <c r="AQ2365" s="65"/>
      <c r="AR2365" s="65"/>
      <c r="AS2365" s="65"/>
      <c r="AT2365" s="65"/>
      <c r="AU2365" s="65"/>
    </row>
    <row r="2366" spans="3:47">
      <c r="C2366" s="8"/>
      <c r="D2366" s="8"/>
      <c r="AA2366" s="65"/>
      <c r="AB2366" s="65"/>
      <c r="AC2366" s="65"/>
      <c r="AD2366" s="65"/>
      <c r="AE2366" s="65"/>
      <c r="AF2366" s="94"/>
      <c r="AG2366" s="93"/>
      <c r="AN2366" s="65"/>
      <c r="AO2366" s="65"/>
      <c r="AP2366" s="65"/>
      <c r="AQ2366" s="65"/>
      <c r="AR2366" s="65"/>
      <c r="AS2366" s="65"/>
      <c r="AT2366" s="65"/>
      <c r="AU2366" s="65"/>
    </row>
    <row r="2367" spans="3:47">
      <c r="C2367" s="8"/>
      <c r="D2367" s="8"/>
      <c r="AA2367" s="65"/>
      <c r="AB2367" s="65"/>
      <c r="AC2367" s="65"/>
      <c r="AD2367" s="65"/>
      <c r="AE2367" s="65"/>
      <c r="AF2367" s="94"/>
      <c r="AG2367" s="93"/>
      <c r="AN2367" s="65"/>
      <c r="AO2367" s="65"/>
      <c r="AP2367" s="65"/>
      <c r="AQ2367" s="65"/>
      <c r="AR2367" s="65"/>
      <c r="AS2367" s="65"/>
      <c r="AT2367" s="65"/>
      <c r="AU2367" s="65"/>
    </row>
    <row r="2368" spans="3:47">
      <c r="C2368" s="8"/>
      <c r="D2368" s="8"/>
      <c r="AA2368" s="65"/>
      <c r="AB2368" s="65"/>
      <c r="AC2368" s="65"/>
      <c r="AD2368" s="65"/>
      <c r="AE2368" s="65"/>
      <c r="AF2368" s="94"/>
      <c r="AG2368" s="93"/>
      <c r="AN2368" s="65"/>
      <c r="AO2368" s="65"/>
      <c r="AP2368" s="65"/>
      <c r="AQ2368" s="65"/>
      <c r="AR2368" s="65"/>
      <c r="AS2368" s="65"/>
      <c r="AT2368" s="65"/>
      <c r="AU2368" s="65"/>
    </row>
    <row r="2369" spans="3:47">
      <c r="C2369" s="8"/>
      <c r="D2369" s="8"/>
      <c r="AA2369" s="65"/>
      <c r="AB2369" s="65"/>
      <c r="AC2369" s="65"/>
      <c r="AD2369" s="65"/>
      <c r="AE2369" s="65"/>
      <c r="AF2369" s="94"/>
      <c r="AG2369" s="93"/>
      <c r="AN2369" s="65"/>
      <c r="AO2369" s="65"/>
      <c r="AP2369" s="65"/>
      <c r="AQ2369" s="65"/>
      <c r="AR2369" s="65"/>
      <c r="AS2369" s="65"/>
      <c r="AT2369" s="65"/>
      <c r="AU2369" s="65"/>
    </row>
    <row r="2370" spans="3:47">
      <c r="C2370" s="8"/>
      <c r="D2370" s="8"/>
      <c r="AA2370" s="65"/>
      <c r="AB2370" s="65"/>
      <c r="AC2370" s="65"/>
      <c r="AD2370" s="65"/>
      <c r="AE2370" s="65"/>
      <c r="AF2370" s="94"/>
      <c r="AG2370" s="93"/>
      <c r="AN2370" s="65"/>
      <c r="AO2370" s="65"/>
      <c r="AP2370" s="65"/>
      <c r="AQ2370" s="65"/>
      <c r="AR2370" s="65"/>
      <c r="AS2370" s="65"/>
      <c r="AT2370" s="65"/>
      <c r="AU2370" s="65"/>
    </row>
    <row r="2371" spans="3:47">
      <c r="C2371" s="8"/>
      <c r="D2371" s="8"/>
      <c r="AA2371" s="65"/>
      <c r="AB2371" s="65"/>
      <c r="AC2371" s="65"/>
      <c r="AD2371" s="65"/>
      <c r="AE2371" s="65"/>
      <c r="AF2371" s="94"/>
      <c r="AG2371" s="93"/>
      <c r="AN2371" s="65"/>
      <c r="AO2371" s="65"/>
      <c r="AP2371" s="65"/>
      <c r="AQ2371" s="65"/>
      <c r="AR2371" s="65"/>
      <c r="AS2371" s="65"/>
      <c r="AT2371" s="65"/>
      <c r="AU2371" s="65"/>
    </row>
    <row r="2372" spans="3:47">
      <c r="C2372" s="8"/>
      <c r="D2372" s="8"/>
      <c r="AA2372" s="65"/>
      <c r="AB2372" s="65"/>
      <c r="AC2372" s="65"/>
      <c r="AD2372" s="65"/>
      <c r="AE2372" s="65"/>
      <c r="AF2372" s="94"/>
      <c r="AG2372" s="93"/>
      <c r="AN2372" s="65"/>
      <c r="AO2372" s="65"/>
      <c r="AP2372" s="65"/>
      <c r="AQ2372" s="65"/>
      <c r="AR2372" s="65"/>
      <c r="AS2372" s="65"/>
      <c r="AT2372" s="65"/>
      <c r="AU2372" s="65"/>
    </row>
    <row r="2373" spans="3:47">
      <c r="C2373" s="8"/>
      <c r="D2373" s="8"/>
      <c r="AA2373" s="65"/>
      <c r="AB2373" s="65"/>
      <c r="AC2373" s="65"/>
      <c r="AD2373" s="65"/>
      <c r="AE2373" s="65"/>
      <c r="AF2373" s="94"/>
      <c r="AG2373" s="93"/>
      <c r="AN2373" s="65"/>
      <c r="AO2373" s="65"/>
      <c r="AP2373" s="65"/>
      <c r="AQ2373" s="65"/>
      <c r="AR2373" s="65"/>
      <c r="AS2373" s="65"/>
      <c r="AT2373" s="65"/>
      <c r="AU2373" s="65"/>
    </row>
    <row r="2374" spans="3:47">
      <c r="C2374" s="8"/>
      <c r="D2374" s="8"/>
      <c r="AA2374" s="65"/>
      <c r="AB2374" s="65"/>
      <c r="AC2374" s="65"/>
      <c r="AD2374" s="65"/>
      <c r="AE2374" s="65"/>
      <c r="AF2374" s="94"/>
      <c r="AG2374" s="93"/>
      <c r="AN2374" s="65"/>
      <c r="AO2374" s="65"/>
      <c r="AP2374" s="65"/>
      <c r="AQ2374" s="65"/>
      <c r="AR2374" s="65"/>
      <c r="AS2374" s="65"/>
      <c r="AT2374" s="65"/>
      <c r="AU2374" s="65"/>
    </row>
    <row r="2375" spans="3:47">
      <c r="C2375" s="8"/>
      <c r="D2375" s="8"/>
      <c r="AA2375" s="65"/>
      <c r="AB2375" s="65"/>
      <c r="AC2375" s="65"/>
      <c r="AD2375" s="65"/>
      <c r="AE2375" s="65"/>
      <c r="AF2375" s="94"/>
      <c r="AG2375" s="93"/>
      <c r="AN2375" s="65"/>
      <c r="AO2375" s="65"/>
      <c r="AP2375" s="65"/>
      <c r="AQ2375" s="65"/>
      <c r="AR2375" s="65"/>
      <c r="AS2375" s="65"/>
      <c r="AT2375" s="65"/>
      <c r="AU2375" s="65"/>
    </row>
    <row r="2376" spans="3:47">
      <c r="C2376" s="8"/>
      <c r="D2376" s="8"/>
      <c r="AA2376" s="65"/>
      <c r="AB2376" s="65"/>
      <c r="AC2376" s="65"/>
      <c r="AD2376" s="65"/>
      <c r="AE2376" s="65"/>
      <c r="AF2376" s="94"/>
      <c r="AG2376" s="93"/>
      <c r="AN2376" s="65"/>
      <c r="AO2376" s="65"/>
      <c r="AP2376" s="65"/>
      <c r="AQ2376" s="65"/>
      <c r="AR2376" s="65"/>
      <c r="AS2376" s="65"/>
      <c r="AT2376" s="65"/>
      <c r="AU2376" s="65"/>
    </row>
    <row r="2377" spans="3:47">
      <c r="C2377" s="8"/>
      <c r="D2377" s="8"/>
      <c r="AA2377" s="65"/>
      <c r="AB2377" s="65"/>
      <c r="AC2377" s="65"/>
      <c r="AD2377" s="65"/>
      <c r="AE2377" s="65"/>
      <c r="AF2377" s="94"/>
      <c r="AG2377" s="93"/>
      <c r="AN2377" s="65"/>
      <c r="AO2377" s="65"/>
      <c r="AP2377" s="65"/>
      <c r="AQ2377" s="65"/>
      <c r="AR2377" s="65"/>
      <c r="AS2377" s="65"/>
      <c r="AT2377" s="65"/>
      <c r="AU2377" s="65"/>
    </row>
    <row r="2378" spans="3:47">
      <c r="C2378" s="8"/>
      <c r="D2378" s="8"/>
      <c r="AA2378" s="65"/>
      <c r="AB2378" s="65"/>
      <c r="AC2378" s="65"/>
      <c r="AD2378" s="65"/>
      <c r="AE2378" s="65"/>
      <c r="AF2378" s="94"/>
      <c r="AG2378" s="93"/>
      <c r="AN2378" s="65"/>
      <c r="AO2378" s="65"/>
      <c r="AP2378" s="65"/>
      <c r="AQ2378" s="65"/>
      <c r="AR2378" s="65"/>
      <c r="AS2378" s="65"/>
      <c r="AT2378" s="65"/>
      <c r="AU2378" s="65"/>
    </row>
    <row r="2379" spans="3:47">
      <c r="C2379" s="8"/>
      <c r="D2379" s="8"/>
      <c r="AA2379" s="65"/>
      <c r="AB2379" s="65"/>
      <c r="AC2379" s="65"/>
      <c r="AD2379" s="65"/>
      <c r="AE2379" s="65"/>
      <c r="AF2379" s="94"/>
      <c r="AG2379" s="93"/>
      <c r="AN2379" s="65"/>
      <c r="AO2379" s="65"/>
      <c r="AP2379" s="65"/>
      <c r="AQ2379" s="65"/>
      <c r="AR2379" s="65"/>
      <c r="AS2379" s="65"/>
      <c r="AT2379" s="65"/>
      <c r="AU2379" s="65"/>
    </row>
    <row r="2380" spans="3:47">
      <c r="C2380" s="8"/>
      <c r="D2380" s="8"/>
      <c r="AA2380" s="65"/>
      <c r="AB2380" s="65"/>
      <c r="AC2380" s="65"/>
      <c r="AD2380" s="65"/>
      <c r="AE2380" s="65"/>
      <c r="AF2380" s="94"/>
      <c r="AG2380" s="93"/>
      <c r="AN2380" s="65"/>
      <c r="AO2380" s="65"/>
      <c r="AP2380" s="65"/>
      <c r="AQ2380" s="65"/>
      <c r="AR2380" s="65"/>
      <c r="AS2380" s="65"/>
      <c r="AT2380" s="65"/>
      <c r="AU2380" s="65"/>
    </row>
    <row r="2381" spans="3:47">
      <c r="C2381" s="8"/>
      <c r="D2381" s="8"/>
      <c r="AA2381" s="65"/>
      <c r="AB2381" s="65"/>
      <c r="AC2381" s="65"/>
      <c r="AD2381" s="65"/>
      <c r="AE2381" s="65"/>
      <c r="AF2381" s="94"/>
      <c r="AG2381" s="93"/>
      <c r="AN2381" s="65"/>
      <c r="AO2381" s="65"/>
      <c r="AP2381" s="65"/>
      <c r="AQ2381" s="65"/>
      <c r="AR2381" s="65"/>
      <c r="AS2381" s="65"/>
      <c r="AT2381" s="65"/>
      <c r="AU2381" s="65"/>
    </row>
    <row r="2382" spans="3:47">
      <c r="C2382" s="8"/>
      <c r="D2382" s="8"/>
      <c r="AA2382" s="65"/>
      <c r="AB2382" s="65"/>
      <c r="AC2382" s="65"/>
      <c r="AD2382" s="65"/>
      <c r="AE2382" s="65"/>
      <c r="AF2382" s="94"/>
      <c r="AG2382" s="93"/>
      <c r="AN2382" s="65"/>
      <c r="AO2382" s="65"/>
      <c r="AP2382" s="65"/>
      <c r="AQ2382" s="65"/>
      <c r="AR2382" s="65"/>
      <c r="AS2382" s="65"/>
      <c r="AT2382" s="65"/>
      <c r="AU2382" s="65"/>
    </row>
    <row r="2383" spans="3:47">
      <c r="C2383" s="8"/>
      <c r="D2383" s="8"/>
      <c r="AA2383" s="65"/>
      <c r="AB2383" s="65"/>
      <c r="AC2383" s="65"/>
      <c r="AD2383" s="65"/>
      <c r="AE2383" s="65"/>
      <c r="AF2383" s="94"/>
      <c r="AG2383" s="93"/>
      <c r="AN2383" s="65"/>
      <c r="AO2383" s="65"/>
      <c r="AP2383" s="65"/>
      <c r="AQ2383" s="65"/>
      <c r="AR2383" s="65"/>
      <c r="AS2383" s="65"/>
      <c r="AT2383" s="65"/>
      <c r="AU2383" s="65"/>
    </row>
    <row r="2384" spans="3:47">
      <c r="C2384" s="8"/>
      <c r="D2384" s="8"/>
      <c r="AA2384" s="65"/>
      <c r="AB2384" s="65"/>
      <c r="AC2384" s="65"/>
      <c r="AD2384" s="65"/>
      <c r="AE2384" s="65"/>
      <c r="AF2384" s="94"/>
      <c r="AG2384" s="93"/>
      <c r="AN2384" s="65"/>
      <c r="AO2384" s="65"/>
      <c r="AP2384" s="65"/>
      <c r="AQ2384" s="65"/>
      <c r="AR2384" s="65"/>
      <c r="AS2384" s="65"/>
      <c r="AT2384" s="65"/>
      <c r="AU2384" s="65"/>
    </row>
    <row r="2385" spans="3:47">
      <c r="C2385" s="8"/>
      <c r="D2385" s="8"/>
      <c r="AA2385" s="65"/>
      <c r="AB2385" s="65"/>
      <c r="AC2385" s="65"/>
      <c r="AD2385" s="65"/>
      <c r="AE2385" s="65"/>
      <c r="AF2385" s="94"/>
      <c r="AG2385" s="93"/>
      <c r="AN2385" s="65"/>
      <c r="AO2385" s="65"/>
      <c r="AP2385" s="65"/>
      <c r="AQ2385" s="65"/>
      <c r="AR2385" s="65"/>
      <c r="AS2385" s="65"/>
      <c r="AT2385" s="65"/>
      <c r="AU2385" s="65"/>
    </row>
    <row r="2386" spans="3:47">
      <c r="C2386" s="8"/>
      <c r="D2386" s="8"/>
      <c r="AA2386" s="65"/>
      <c r="AB2386" s="65"/>
      <c r="AC2386" s="65"/>
      <c r="AD2386" s="65"/>
      <c r="AE2386" s="65"/>
      <c r="AF2386" s="94"/>
      <c r="AG2386" s="93"/>
      <c r="AN2386" s="65"/>
      <c r="AO2386" s="65"/>
      <c r="AP2386" s="65"/>
      <c r="AQ2386" s="65"/>
      <c r="AR2386" s="65"/>
      <c r="AS2386" s="65"/>
      <c r="AT2386" s="65"/>
      <c r="AU2386" s="65"/>
    </row>
    <row r="2387" spans="3:47">
      <c r="C2387" s="8"/>
      <c r="D2387" s="8"/>
      <c r="AA2387" s="65"/>
      <c r="AB2387" s="65"/>
      <c r="AC2387" s="65"/>
      <c r="AD2387" s="65"/>
      <c r="AE2387" s="65"/>
      <c r="AF2387" s="94"/>
      <c r="AG2387" s="93"/>
      <c r="AN2387" s="65"/>
      <c r="AO2387" s="65"/>
      <c r="AP2387" s="65"/>
      <c r="AQ2387" s="65"/>
      <c r="AR2387" s="65"/>
      <c r="AS2387" s="65"/>
      <c r="AT2387" s="65"/>
      <c r="AU2387" s="65"/>
    </row>
    <row r="2388" spans="3:47">
      <c r="C2388" s="8"/>
      <c r="D2388" s="8"/>
      <c r="AA2388" s="65"/>
      <c r="AB2388" s="65"/>
      <c r="AC2388" s="65"/>
      <c r="AD2388" s="65"/>
      <c r="AE2388" s="65"/>
      <c r="AF2388" s="94"/>
      <c r="AG2388" s="93"/>
      <c r="AN2388" s="65"/>
      <c r="AO2388" s="65"/>
      <c r="AP2388" s="65"/>
      <c r="AQ2388" s="65"/>
      <c r="AR2388" s="65"/>
      <c r="AS2388" s="65"/>
      <c r="AT2388" s="65"/>
      <c r="AU2388" s="65"/>
    </row>
    <row r="2389" spans="3:47">
      <c r="C2389" s="8"/>
      <c r="D2389" s="8"/>
      <c r="AA2389" s="65"/>
      <c r="AB2389" s="65"/>
      <c r="AC2389" s="65"/>
      <c r="AD2389" s="65"/>
      <c r="AE2389" s="65"/>
      <c r="AF2389" s="94"/>
      <c r="AG2389" s="93"/>
      <c r="AN2389" s="65"/>
      <c r="AO2389" s="65"/>
      <c r="AP2389" s="65"/>
      <c r="AQ2389" s="65"/>
      <c r="AR2389" s="65"/>
      <c r="AS2389" s="65"/>
      <c r="AT2389" s="65"/>
      <c r="AU2389" s="65"/>
    </row>
    <row r="2390" spans="3:47">
      <c r="C2390" s="8"/>
      <c r="D2390" s="8"/>
      <c r="AA2390" s="65"/>
      <c r="AB2390" s="65"/>
      <c r="AC2390" s="65"/>
      <c r="AD2390" s="65"/>
      <c r="AE2390" s="65"/>
      <c r="AF2390" s="94"/>
      <c r="AG2390" s="93"/>
      <c r="AN2390" s="65"/>
      <c r="AO2390" s="65"/>
      <c r="AP2390" s="65"/>
      <c r="AQ2390" s="65"/>
      <c r="AR2390" s="65"/>
      <c r="AS2390" s="65"/>
      <c r="AT2390" s="65"/>
      <c r="AU2390" s="65"/>
    </row>
    <row r="2391" spans="3:47">
      <c r="C2391" s="8"/>
      <c r="D2391" s="8"/>
      <c r="AA2391" s="65"/>
      <c r="AB2391" s="65"/>
      <c r="AC2391" s="65"/>
      <c r="AD2391" s="65"/>
      <c r="AE2391" s="65"/>
      <c r="AF2391" s="94"/>
      <c r="AG2391" s="93"/>
      <c r="AN2391" s="65"/>
      <c r="AO2391" s="65"/>
      <c r="AP2391" s="65"/>
      <c r="AQ2391" s="65"/>
      <c r="AR2391" s="65"/>
      <c r="AS2391" s="65"/>
      <c r="AT2391" s="65"/>
      <c r="AU2391" s="65"/>
    </row>
    <row r="2392" spans="3:47">
      <c r="C2392" s="8"/>
      <c r="D2392" s="8"/>
      <c r="AA2392" s="65"/>
      <c r="AB2392" s="65"/>
      <c r="AC2392" s="65"/>
      <c r="AD2392" s="65"/>
      <c r="AE2392" s="65"/>
      <c r="AF2392" s="94"/>
      <c r="AG2392" s="93"/>
      <c r="AN2392" s="65"/>
      <c r="AO2392" s="65"/>
      <c r="AP2392" s="65"/>
      <c r="AQ2392" s="65"/>
      <c r="AR2392" s="65"/>
      <c r="AS2392" s="65"/>
      <c r="AT2392" s="65"/>
      <c r="AU2392" s="65"/>
    </row>
    <row r="2393" spans="3:47">
      <c r="C2393" s="8"/>
      <c r="D2393" s="8"/>
      <c r="AA2393" s="65"/>
      <c r="AB2393" s="65"/>
      <c r="AC2393" s="65"/>
      <c r="AD2393" s="65"/>
      <c r="AE2393" s="65"/>
      <c r="AF2393" s="94"/>
      <c r="AG2393" s="93"/>
      <c r="AN2393" s="65"/>
      <c r="AO2393" s="65"/>
      <c r="AP2393" s="65"/>
      <c r="AQ2393" s="65"/>
      <c r="AR2393" s="65"/>
      <c r="AS2393" s="65"/>
      <c r="AT2393" s="65"/>
      <c r="AU2393" s="65"/>
    </row>
    <row r="2394" spans="3:47">
      <c r="C2394" s="8"/>
      <c r="D2394" s="8"/>
      <c r="AA2394" s="65"/>
      <c r="AB2394" s="65"/>
      <c r="AC2394" s="65"/>
      <c r="AD2394" s="65"/>
      <c r="AE2394" s="65"/>
      <c r="AF2394" s="94"/>
      <c r="AG2394" s="93"/>
      <c r="AN2394" s="65"/>
      <c r="AO2394" s="65"/>
      <c r="AP2394" s="65"/>
      <c r="AQ2394" s="65"/>
      <c r="AR2394" s="65"/>
      <c r="AS2394" s="65"/>
      <c r="AT2394" s="65"/>
      <c r="AU2394" s="65"/>
    </row>
    <row r="2395" spans="3:47">
      <c r="C2395" s="8"/>
      <c r="D2395" s="8"/>
      <c r="AA2395" s="65"/>
      <c r="AB2395" s="65"/>
      <c r="AC2395" s="65"/>
      <c r="AD2395" s="65"/>
      <c r="AE2395" s="65"/>
      <c r="AF2395" s="94"/>
      <c r="AG2395" s="93"/>
      <c r="AN2395" s="65"/>
      <c r="AO2395" s="65"/>
      <c r="AP2395" s="65"/>
      <c r="AQ2395" s="65"/>
      <c r="AR2395" s="65"/>
      <c r="AS2395" s="65"/>
      <c r="AT2395" s="65"/>
      <c r="AU2395" s="65"/>
    </row>
    <row r="2396" spans="3:47">
      <c r="C2396" s="8"/>
      <c r="D2396" s="8"/>
      <c r="AA2396" s="65"/>
      <c r="AB2396" s="65"/>
      <c r="AC2396" s="65"/>
      <c r="AD2396" s="65"/>
      <c r="AE2396" s="65"/>
      <c r="AF2396" s="94"/>
      <c r="AG2396" s="93"/>
      <c r="AN2396" s="65"/>
      <c r="AO2396" s="65"/>
      <c r="AP2396" s="65"/>
      <c r="AQ2396" s="65"/>
      <c r="AR2396" s="65"/>
      <c r="AS2396" s="65"/>
      <c r="AT2396" s="65"/>
      <c r="AU2396" s="65"/>
    </row>
    <row r="2397" spans="3:47">
      <c r="C2397" s="8"/>
      <c r="D2397" s="8"/>
      <c r="AA2397" s="65"/>
      <c r="AB2397" s="65"/>
      <c r="AC2397" s="65"/>
      <c r="AD2397" s="65"/>
      <c r="AE2397" s="65"/>
      <c r="AF2397" s="94"/>
      <c r="AG2397" s="93"/>
      <c r="AN2397" s="65"/>
      <c r="AO2397" s="65"/>
      <c r="AP2397" s="65"/>
      <c r="AQ2397" s="65"/>
      <c r="AR2397" s="65"/>
      <c r="AS2397" s="65"/>
      <c r="AT2397" s="65"/>
      <c r="AU2397" s="65"/>
    </row>
    <row r="2398" spans="3:47">
      <c r="C2398" s="8"/>
      <c r="D2398" s="8"/>
      <c r="AA2398" s="65"/>
      <c r="AB2398" s="65"/>
      <c r="AC2398" s="65"/>
      <c r="AD2398" s="65"/>
      <c r="AE2398" s="65"/>
      <c r="AF2398" s="94"/>
      <c r="AG2398" s="93"/>
      <c r="AN2398" s="65"/>
      <c r="AO2398" s="65"/>
      <c r="AP2398" s="65"/>
      <c r="AQ2398" s="65"/>
      <c r="AR2398" s="65"/>
      <c r="AS2398" s="65"/>
      <c r="AT2398" s="65"/>
      <c r="AU2398" s="65"/>
    </row>
    <row r="2399" spans="3:47">
      <c r="C2399" s="8"/>
      <c r="D2399" s="8"/>
      <c r="AA2399" s="65"/>
      <c r="AB2399" s="65"/>
      <c r="AC2399" s="65"/>
      <c r="AD2399" s="65"/>
      <c r="AE2399" s="65"/>
      <c r="AF2399" s="94"/>
      <c r="AG2399" s="93"/>
      <c r="AN2399" s="65"/>
      <c r="AO2399" s="65"/>
      <c r="AP2399" s="65"/>
      <c r="AQ2399" s="65"/>
      <c r="AR2399" s="65"/>
      <c r="AS2399" s="65"/>
      <c r="AT2399" s="65"/>
      <c r="AU2399" s="65"/>
    </row>
    <row r="2400" spans="3:47">
      <c r="C2400" s="8"/>
      <c r="D2400" s="8"/>
      <c r="AA2400" s="65"/>
      <c r="AB2400" s="65"/>
      <c r="AC2400" s="65"/>
      <c r="AD2400" s="65"/>
      <c r="AE2400" s="65"/>
      <c r="AF2400" s="94"/>
      <c r="AG2400" s="93"/>
      <c r="AN2400" s="65"/>
      <c r="AO2400" s="65"/>
      <c r="AP2400" s="65"/>
      <c r="AQ2400" s="65"/>
      <c r="AR2400" s="65"/>
      <c r="AS2400" s="65"/>
      <c r="AT2400" s="65"/>
      <c r="AU2400" s="65"/>
    </row>
    <row r="2401" spans="3:47">
      <c r="C2401" s="8"/>
      <c r="D2401" s="8"/>
      <c r="AA2401" s="65"/>
      <c r="AB2401" s="65"/>
      <c r="AC2401" s="65"/>
      <c r="AD2401" s="65"/>
      <c r="AE2401" s="65"/>
      <c r="AF2401" s="94"/>
      <c r="AG2401" s="93"/>
      <c r="AN2401" s="65"/>
      <c r="AO2401" s="65"/>
      <c r="AP2401" s="65"/>
      <c r="AQ2401" s="65"/>
      <c r="AR2401" s="65"/>
      <c r="AS2401" s="65"/>
      <c r="AT2401" s="65"/>
      <c r="AU2401" s="65"/>
    </row>
    <row r="2402" spans="3:47">
      <c r="C2402" s="8"/>
      <c r="D2402" s="8"/>
      <c r="AA2402" s="65"/>
      <c r="AB2402" s="65"/>
      <c r="AC2402" s="65"/>
      <c r="AD2402" s="65"/>
      <c r="AE2402" s="65"/>
      <c r="AF2402" s="94"/>
      <c r="AG2402" s="93"/>
      <c r="AN2402" s="65"/>
      <c r="AO2402" s="65"/>
      <c r="AP2402" s="65"/>
      <c r="AQ2402" s="65"/>
      <c r="AR2402" s="65"/>
      <c r="AS2402" s="65"/>
      <c r="AT2402" s="65"/>
      <c r="AU2402" s="65"/>
    </row>
    <row r="2403" spans="3:47">
      <c r="C2403" s="8"/>
      <c r="D2403" s="8"/>
      <c r="AA2403" s="65"/>
      <c r="AB2403" s="65"/>
      <c r="AC2403" s="65"/>
      <c r="AD2403" s="65"/>
      <c r="AE2403" s="65"/>
      <c r="AF2403" s="94"/>
      <c r="AG2403" s="93"/>
      <c r="AN2403" s="65"/>
      <c r="AO2403" s="65"/>
      <c r="AP2403" s="65"/>
      <c r="AQ2403" s="65"/>
      <c r="AR2403" s="65"/>
      <c r="AS2403" s="65"/>
      <c r="AT2403" s="65"/>
      <c r="AU2403" s="65"/>
    </row>
    <row r="2404" spans="3:47">
      <c r="C2404" s="8"/>
      <c r="D2404" s="8"/>
      <c r="AA2404" s="65"/>
      <c r="AB2404" s="65"/>
      <c r="AC2404" s="65"/>
      <c r="AD2404" s="65"/>
      <c r="AE2404" s="65"/>
      <c r="AF2404" s="94"/>
      <c r="AG2404" s="93"/>
      <c r="AN2404" s="65"/>
      <c r="AO2404" s="65"/>
      <c r="AP2404" s="65"/>
      <c r="AQ2404" s="65"/>
      <c r="AR2404" s="65"/>
      <c r="AS2404" s="65"/>
      <c r="AT2404" s="65"/>
      <c r="AU2404" s="65"/>
    </row>
    <row r="2405" spans="3:47">
      <c r="C2405" s="8"/>
      <c r="D2405" s="8"/>
      <c r="AA2405" s="65"/>
      <c r="AB2405" s="65"/>
      <c r="AC2405" s="65"/>
      <c r="AD2405" s="65"/>
      <c r="AE2405" s="65"/>
      <c r="AF2405" s="94"/>
      <c r="AG2405" s="93"/>
      <c r="AN2405" s="65"/>
      <c r="AO2405" s="65"/>
      <c r="AP2405" s="65"/>
      <c r="AQ2405" s="65"/>
      <c r="AR2405" s="65"/>
      <c r="AS2405" s="65"/>
      <c r="AT2405" s="65"/>
      <c r="AU2405" s="65"/>
    </row>
    <row r="2406" spans="3:47">
      <c r="C2406" s="8"/>
      <c r="D2406" s="8"/>
      <c r="AA2406" s="65"/>
      <c r="AB2406" s="65"/>
      <c r="AC2406" s="65"/>
      <c r="AD2406" s="65"/>
      <c r="AE2406" s="65"/>
      <c r="AF2406" s="94"/>
      <c r="AG2406" s="93"/>
      <c r="AN2406" s="65"/>
      <c r="AO2406" s="65"/>
      <c r="AP2406" s="65"/>
      <c r="AQ2406" s="65"/>
      <c r="AR2406" s="65"/>
      <c r="AS2406" s="65"/>
      <c r="AT2406" s="65"/>
      <c r="AU2406" s="65"/>
    </row>
    <row r="2407" spans="3:47">
      <c r="C2407" s="8"/>
      <c r="D2407" s="8"/>
      <c r="AA2407" s="65"/>
      <c r="AB2407" s="65"/>
      <c r="AC2407" s="65"/>
      <c r="AD2407" s="65"/>
      <c r="AE2407" s="65"/>
      <c r="AF2407" s="94"/>
      <c r="AG2407" s="93"/>
      <c r="AN2407" s="65"/>
      <c r="AO2407" s="65"/>
      <c r="AP2407" s="65"/>
      <c r="AQ2407" s="65"/>
      <c r="AR2407" s="65"/>
      <c r="AS2407" s="65"/>
      <c r="AT2407" s="65"/>
      <c r="AU2407" s="65"/>
    </row>
    <row r="2408" spans="3:47">
      <c r="C2408" s="8"/>
      <c r="D2408" s="8"/>
      <c r="AA2408" s="65"/>
      <c r="AB2408" s="65"/>
      <c r="AC2408" s="65"/>
      <c r="AD2408" s="65"/>
      <c r="AE2408" s="65"/>
      <c r="AF2408" s="94"/>
      <c r="AG2408" s="93"/>
      <c r="AN2408" s="65"/>
      <c r="AO2408" s="65"/>
      <c r="AP2408" s="65"/>
      <c r="AQ2408" s="65"/>
      <c r="AR2408" s="65"/>
      <c r="AS2408" s="65"/>
      <c r="AT2408" s="65"/>
      <c r="AU2408" s="65"/>
    </row>
    <row r="2409" spans="3:47">
      <c r="C2409" s="8"/>
      <c r="D2409" s="8"/>
      <c r="AA2409" s="65"/>
      <c r="AB2409" s="65"/>
      <c r="AC2409" s="65"/>
      <c r="AD2409" s="65"/>
      <c r="AE2409" s="65"/>
      <c r="AF2409" s="94"/>
      <c r="AG2409" s="93"/>
      <c r="AN2409" s="65"/>
      <c r="AO2409" s="65"/>
      <c r="AP2409" s="65"/>
      <c r="AQ2409" s="65"/>
      <c r="AR2409" s="65"/>
      <c r="AS2409" s="65"/>
      <c r="AT2409" s="65"/>
      <c r="AU2409" s="65"/>
    </row>
    <row r="2410" spans="3:47">
      <c r="C2410" s="8"/>
      <c r="D2410" s="8"/>
      <c r="AA2410" s="65"/>
      <c r="AB2410" s="65"/>
      <c r="AC2410" s="65"/>
      <c r="AD2410" s="65"/>
      <c r="AE2410" s="65"/>
      <c r="AF2410" s="94"/>
      <c r="AG2410" s="93"/>
      <c r="AN2410" s="65"/>
      <c r="AO2410" s="65"/>
      <c r="AP2410" s="65"/>
      <c r="AQ2410" s="65"/>
      <c r="AR2410" s="65"/>
      <c r="AS2410" s="65"/>
      <c r="AT2410" s="65"/>
      <c r="AU2410" s="65"/>
    </row>
    <row r="2411" spans="3:47">
      <c r="C2411" s="8"/>
      <c r="D2411" s="8"/>
      <c r="AA2411" s="65"/>
      <c r="AB2411" s="65"/>
      <c r="AC2411" s="65"/>
      <c r="AD2411" s="65"/>
      <c r="AE2411" s="65"/>
      <c r="AF2411" s="94"/>
      <c r="AG2411" s="93"/>
      <c r="AN2411" s="65"/>
      <c r="AO2411" s="65"/>
      <c r="AP2411" s="65"/>
      <c r="AQ2411" s="65"/>
      <c r="AR2411" s="65"/>
      <c r="AS2411" s="65"/>
      <c r="AT2411" s="65"/>
      <c r="AU2411" s="65"/>
    </row>
    <row r="2412" spans="3:47">
      <c r="C2412" s="8"/>
      <c r="D2412" s="8"/>
      <c r="AA2412" s="65"/>
      <c r="AB2412" s="65"/>
      <c r="AC2412" s="65"/>
      <c r="AD2412" s="65"/>
      <c r="AE2412" s="65"/>
      <c r="AF2412" s="94"/>
      <c r="AG2412" s="93"/>
      <c r="AN2412" s="65"/>
      <c r="AO2412" s="65"/>
      <c r="AP2412" s="65"/>
      <c r="AQ2412" s="65"/>
      <c r="AR2412" s="65"/>
      <c r="AS2412" s="65"/>
      <c r="AT2412" s="65"/>
      <c r="AU2412" s="65"/>
    </row>
    <row r="2413" spans="3:47">
      <c r="C2413" s="8"/>
      <c r="D2413" s="8"/>
      <c r="AA2413" s="65"/>
      <c r="AB2413" s="65"/>
      <c r="AC2413" s="65"/>
      <c r="AD2413" s="65"/>
      <c r="AE2413" s="65"/>
      <c r="AF2413" s="94"/>
      <c r="AG2413" s="93"/>
      <c r="AN2413" s="65"/>
      <c r="AO2413" s="65"/>
      <c r="AP2413" s="65"/>
      <c r="AQ2413" s="65"/>
      <c r="AR2413" s="65"/>
      <c r="AS2413" s="65"/>
      <c r="AT2413" s="65"/>
      <c r="AU2413" s="65"/>
    </row>
    <row r="2414" spans="3:47">
      <c r="C2414" s="8"/>
      <c r="D2414" s="8"/>
      <c r="AA2414" s="65"/>
      <c r="AB2414" s="65"/>
      <c r="AC2414" s="65"/>
      <c r="AD2414" s="65"/>
      <c r="AE2414" s="65"/>
      <c r="AF2414" s="94"/>
      <c r="AG2414" s="93"/>
      <c r="AN2414" s="65"/>
      <c r="AO2414" s="65"/>
      <c r="AP2414" s="65"/>
      <c r="AQ2414" s="65"/>
      <c r="AR2414" s="65"/>
      <c r="AS2414" s="65"/>
      <c r="AT2414" s="65"/>
      <c r="AU2414" s="65"/>
    </row>
    <row r="2415" spans="3:47">
      <c r="C2415" s="8"/>
      <c r="D2415" s="8"/>
      <c r="AA2415" s="65"/>
      <c r="AB2415" s="65"/>
      <c r="AC2415" s="65"/>
      <c r="AD2415" s="65"/>
      <c r="AE2415" s="65"/>
      <c r="AF2415" s="94"/>
      <c r="AG2415" s="93"/>
      <c r="AN2415" s="65"/>
      <c r="AO2415" s="65"/>
      <c r="AP2415" s="65"/>
      <c r="AQ2415" s="65"/>
      <c r="AR2415" s="65"/>
      <c r="AS2415" s="65"/>
      <c r="AT2415" s="65"/>
      <c r="AU2415" s="65"/>
    </row>
    <row r="2416" spans="3:47">
      <c r="C2416" s="8"/>
      <c r="D2416" s="8"/>
      <c r="AA2416" s="65"/>
      <c r="AB2416" s="65"/>
      <c r="AC2416" s="65"/>
      <c r="AD2416" s="65"/>
      <c r="AE2416" s="65"/>
      <c r="AF2416" s="94"/>
      <c r="AG2416" s="93"/>
      <c r="AN2416" s="65"/>
      <c r="AO2416" s="65"/>
      <c r="AP2416" s="65"/>
      <c r="AQ2416" s="65"/>
      <c r="AR2416" s="65"/>
      <c r="AS2416" s="65"/>
      <c r="AT2416" s="65"/>
      <c r="AU2416" s="65"/>
    </row>
    <row r="2417" spans="3:47">
      <c r="C2417" s="8"/>
      <c r="D2417" s="8"/>
      <c r="AA2417" s="65"/>
      <c r="AB2417" s="65"/>
      <c r="AC2417" s="65"/>
      <c r="AD2417" s="65"/>
      <c r="AE2417" s="65"/>
      <c r="AF2417" s="94"/>
      <c r="AG2417" s="93"/>
      <c r="AN2417" s="65"/>
      <c r="AO2417" s="65"/>
      <c r="AP2417" s="65"/>
      <c r="AQ2417" s="65"/>
      <c r="AR2417" s="65"/>
      <c r="AS2417" s="65"/>
      <c r="AT2417" s="65"/>
      <c r="AU2417" s="65"/>
    </row>
    <row r="2418" spans="3:47">
      <c r="C2418" s="8"/>
      <c r="D2418" s="8"/>
      <c r="AA2418" s="65"/>
      <c r="AB2418" s="65"/>
      <c r="AC2418" s="65"/>
      <c r="AD2418" s="65"/>
      <c r="AE2418" s="65"/>
      <c r="AF2418" s="94"/>
      <c r="AG2418" s="93"/>
      <c r="AN2418" s="65"/>
      <c r="AO2418" s="65"/>
      <c r="AP2418" s="65"/>
      <c r="AQ2418" s="65"/>
      <c r="AR2418" s="65"/>
      <c r="AS2418" s="65"/>
      <c r="AT2418" s="65"/>
      <c r="AU2418" s="65"/>
    </row>
    <row r="2419" spans="3:47">
      <c r="C2419" s="8"/>
      <c r="D2419" s="8"/>
      <c r="AA2419" s="65"/>
      <c r="AB2419" s="65"/>
      <c r="AC2419" s="65"/>
      <c r="AD2419" s="65"/>
      <c r="AE2419" s="65"/>
      <c r="AF2419" s="94"/>
      <c r="AG2419" s="93"/>
      <c r="AN2419" s="65"/>
      <c r="AO2419" s="65"/>
      <c r="AP2419" s="65"/>
      <c r="AQ2419" s="65"/>
      <c r="AR2419" s="65"/>
      <c r="AS2419" s="65"/>
      <c r="AT2419" s="65"/>
      <c r="AU2419" s="65"/>
    </row>
    <row r="2420" spans="3:47">
      <c r="C2420" s="8"/>
      <c r="D2420" s="8"/>
      <c r="AA2420" s="65"/>
      <c r="AB2420" s="65"/>
      <c r="AC2420" s="65"/>
      <c r="AD2420" s="65"/>
      <c r="AE2420" s="65"/>
      <c r="AF2420" s="94"/>
      <c r="AG2420" s="93"/>
      <c r="AN2420" s="65"/>
      <c r="AO2420" s="65"/>
      <c r="AP2420" s="65"/>
      <c r="AQ2420" s="65"/>
      <c r="AR2420" s="65"/>
      <c r="AS2420" s="65"/>
      <c r="AT2420" s="65"/>
      <c r="AU2420" s="65"/>
    </row>
    <row r="2421" spans="3:47">
      <c r="C2421" s="8"/>
      <c r="D2421" s="8"/>
      <c r="AA2421" s="65"/>
      <c r="AB2421" s="65"/>
      <c r="AC2421" s="65"/>
      <c r="AD2421" s="65"/>
      <c r="AE2421" s="65"/>
      <c r="AF2421" s="94"/>
      <c r="AG2421" s="93"/>
      <c r="AN2421" s="65"/>
      <c r="AO2421" s="65"/>
      <c r="AP2421" s="65"/>
      <c r="AQ2421" s="65"/>
      <c r="AR2421" s="65"/>
      <c r="AS2421" s="65"/>
      <c r="AT2421" s="65"/>
      <c r="AU2421" s="65"/>
    </row>
    <row r="2422" spans="3:47">
      <c r="C2422" s="8"/>
      <c r="D2422" s="8"/>
      <c r="AA2422" s="65"/>
      <c r="AB2422" s="65"/>
      <c r="AC2422" s="65"/>
      <c r="AD2422" s="65"/>
      <c r="AE2422" s="65"/>
      <c r="AF2422" s="94"/>
      <c r="AG2422" s="93"/>
      <c r="AN2422" s="65"/>
      <c r="AO2422" s="65"/>
      <c r="AP2422" s="65"/>
      <c r="AQ2422" s="65"/>
      <c r="AR2422" s="65"/>
      <c r="AS2422" s="65"/>
      <c r="AT2422" s="65"/>
      <c r="AU2422" s="65"/>
    </row>
    <row r="2423" spans="3:47">
      <c r="C2423" s="8"/>
      <c r="D2423" s="8"/>
      <c r="AA2423" s="65"/>
      <c r="AB2423" s="65"/>
      <c r="AC2423" s="65"/>
      <c r="AD2423" s="65"/>
      <c r="AE2423" s="65"/>
      <c r="AF2423" s="94"/>
      <c r="AG2423" s="93"/>
      <c r="AN2423" s="65"/>
      <c r="AO2423" s="65"/>
      <c r="AP2423" s="65"/>
      <c r="AQ2423" s="65"/>
      <c r="AR2423" s="65"/>
      <c r="AS2423" s="65"/>
      <c r="AT2423" s="65"/>
      <c r="AU2423" s="65"/>
    </row>
    <row r="2424" spans="3:47">
      <c r="C2424" s="8"/>
      <c r="D2424" s="8"/>
      <c r="AA2424" s="65"/>
      <c r="AB2424" s="65"/>
      <c r="AC2424" s="65"/>
      <c r="AD2424" s="65"/>
      <c r="AE2424" s="65"/>
      <c r="AF2424" s="94"/>
      <c r="AG2424" s="93"/>
      <c r="AN2424" s="65"/>
      <c r="AO2424" s="65"/>
      <c r="AP2424" s="65"/>
      <c r="AQ2424" s="65"/>
      <c r="AR2424" s="65"/>
      <c r="AS2424" s="65"/>
      <c r="AT2424" s="65"/>
      <c r="AU2424" s="65"/>
    </row>
    <row r="2425" spans="3:47">
      <c r="C2425" s="8"/>
      <c r="D2425" s="8"/>
      <c r="AA2425" s="65"/>
      <c r="AB2425" s="65"/>
      <c r="AC2425" s="65"/>
      <c r="AD2425" s="65"/>
      <c r="AE2425" s="65"/>
      <c r="AF2425" s="94"/>
      <c r="AG2425" s="93"/>
      <c r="AN2425" s="65"/>
      <c r="AO2425" s="65"/>
      <c r="AP2425" s="65"/>
      <c r="AQ2425" s="65"/>
      <c r="AR2425" s="65"/>
      <c r="AS2425" s="65"/>
      <c r="AT2425" s="65"/>
      <c r="AU2425" s="65"/>
    </row>
    <row r="2426" spans="3:47">
      <c r="C2426" s="8"/>
      <c r="D2426" s="8"/>
      <c r="AA2426" s="65"/>
      <c r="AB2426" s="65"/>
      <c r="AC2426" s="65"/>
      <c r="AD2426" s="65"/>
      <c r="AE2426" s="65"/>
      <c r="AF2426" s="94"/>
      <c r="AG2426" s="93"/>
      <c r="AN2426" s="65"/>
      <c r="AO2426" s="65"/>
      <c r="AP2426" s="65"/>
      <c r="AQ2426" s="65"/>
      <c r="AR2426" s="65"/>
      <c r="AS2426" s="65"/>
      <c r="AT2426" s="65"/>
      <c r="AU2426" s="65"/>
    </row>
    <row r="2427" spans="3:47">
      <c r="C2427" s="8"/>
      <c r="D2427" s="8"/>
      <c r="AA2427" s="65"/>
      <c r="AB2427" s="65"/>
      <c r="AC2427" s="65"/>
      <c r="AD2427" s="65"/>
      <c r="AE2427" s="65"/>
      <c r="AF2427" s="94"/>
      <c r="AG2427" s="93"/>
      <c r="AN2427" s="65"/>
      <c r="AO2427" s="65"/>
      <c r="AP2427" s="65"/>
      <c r="AQ2427" s="65"/>
      <c r="AR2427" s="65"/>
      <c r="AS2427" s="65"/>
      <c r="AT2427" s="65"/>
      <c r="AU2427" s="65"/>
    </row>
    <row r="2428" spans="3:47">
      <c r="C2428" s="8"/>
      <c r="D2428" s="8"/>
      <c r="AA2428" s="65"/>
      <c r="AB2428" s="65"/>
      <c r="AC2428" s="65"/>
      <c r="AD2428" s="65"/>
      <c r="AE2428" s="65"/>
      <c r="AF2428" s="94"/>
      <c r="AG2428" s="93"/>
      <c r="AN2428" s="65"/>
      <c r="AO2428" s="65"/>
      <c r="AP2428" s="65"/>
      <c r="AQ2428" s="65"/>
      <c r="AR2428" s="65"/>
      <c r="AS2428" s="65"/>
      <c r="AT2428" s="65"/>
      <c r="AU2428" s="65"/>
    </row>
    <row r="2429" spans="3:47">
      <c r="C2429" s="8"/>
      <c r="D2429" s="8"/>
      <c r="AA2429" s="65"/>
      <c r="AB2429" s="65"/>
      <c r="AC2429" s="65"/>
      <c r="AD2429" s="65"/>
      <c r="AE2429" s="65"/>
      <c r="AF2429" s="94"/>
      <c r="AG2429" s="93"/>
      <c r="AN2429" s="65"/>
      <c r="AO2429" s="65"/>
      <c r="AP2429" s="65"/>
      <c r="AQ2429" s="65"/>
      <c r="AR2429" s="65"/>
      <c r="AS2429" s="65"/>
      <c r="AT2429" s="65"/>
      <c r="AU2429" s="65"/>
    </row>
    <row r="2430" spans="3:47">
      <c r="C2430" s="8"/>
      <c r="D2430" s="8"/>
      <c r="AA2430" s="65"/>
      <c r="AB2430" s="65"/>
      <c r="AC2430" s="65"/>
      <c r="AD2430" s="65"/>
      <c r="AE2430" s="65"/>
      <c r="AF2430" s="94"/>
      <c r="AG2430" s="93"/>
      <c r="AN2430" s="65"/>
      <c r="AO2430" s="65"/>
      <c r="AP2430" s="65"/>
      <c r="AQ2430" s="65"/>
      <c r="AR2430" s="65"/>
      <c r="AS2430" s="65"/>
      <c r="AT2430" s="65"/>
      <c r="AU2430" s="65"/>
    </row>
    <row r="2431" spans="3:47">
      <c r="C2431" s="8"/>
      <c r="D2431" s="8"/>
      <c r="AA2431" s="65"/>
      <c r="AB2431" s="65"/>
      <c r="AC2431" s="65"/>
      <c r="AD2431" s="65"/>
      <c r="AE2431" s="65"/>
      <c r="AF2431" s="94"/>
      <c r="AG2431" s="93"/>
      <c r="AN2431" s="65"/>
      <c r="AO2431" s="65"/>
      <c r="AP2431" s="65"/>
      <c r="AQ2431" s="65"/>
      <c r="AR2431" s="65"/>
      <c r="AS2431" s="65"/>
      <c r="AT2431" s="65"/>
      <c r="AU2431" s="65"/>
    </row>
    <row r="2432" spans="3:47">
      <c r="C2432" s="8"/>
      <c r="D2432" s="8"/>
      <c r="AA2432" s="65"/>
      <c r="AB2432" s="65"/>
      <c r="AC2432" s="65"/>
      <c r="AD2432" s="65"/>
      <c r="AE2432" s="65"/>
      <c r="AF2432" s="94"/>
      <c r="AG2432" s="93"/>
      <c r="AN2432" s="65"/>
      <c r="AO2432" s="65"/>
      <c r="AP2432" s="65"/>
      <c r="AQ2432" s="65"/>
      <c r="AR2432" s="65"/>
      <c r="AS2432" s="65"/>
      <c r="AT2432" s="65"/>
      <c r="AU2432" s="65"/>
    </row>
    <row r="2433" spans="3:47">
      <c r="C2433" s="8"/>
      <c r="D2433" s="8"/>
      <c r="AA2433" s="65"/>
      <c r="AB2433" s="65"/>
      <c r="AC2433" s="65"/>
      <c r="AD2433" s="65"/>
      <c r="AE2433" s="65"/>
      <c r="AF2433" s="94"/>
      <c r="AG2433" s="93"/>
      <c r="AN2433" s="65"/>
      <c r="AO2433" s="65"/>
      <c r="AP2433" s="65"/>
      <c r="AQ2433" s="65"/>
      <c r="AR2433" s="65"/>
      <c r="AS2433" s="65"/>
      <c r="AT2433" s="65"/>
      <c r="AU2433" s="65"/>
    </row>
    <row r="2434" spans="3:47">
      <c r="C2434" s="8"/>
      <c r="D2434" s="8"/>
      <c r="AA2434" s="65"/>
      <c r="AB2434" s="65"/>
      <c r="AC2434" s="65"/>
      <c r="AD2434" s="65"/>
      <c r="AE2434" s="65"/>
      <c r="AF2434" s="94"/>
      <c r="AG2434" s="93"/>
      <c r="AN2434" s="65"/>
      <c r="AO2434" s="65"/>
      <c r="AP2434" s="65"/>
      <c r="AQ2434" s="65"/>
      <c r="AR2434" s="65"/>
      <c r="AS2434" s="65"/>
      <c r="AT2434" s="65"/>
      <c r="AU2434" s="65"/>
    </row>
    <row r="2435" spans="3:47">
      <c r="C2435" s="8"/>
      <c r="D2435" s="8"/>
      <c r="AA2435" s="65"/>
      <c r="AB2435" s="65"/>
      <c r="AC2435" s="65"/>
      <c r="AD2435" s="65"/>
      <c r="AE2435" s="65"/>
      <c r="AF2435" s="94"/>
      <c r="AG2435" s="93"/>
      <c r="AN2435" s="65"/>
      <c r="AO2435" s="65"/>
      <c r="AP2435" s="65"/>
      <c r="AQ2435" s="65"/>
      <c r="AR2435" s="65"/>
      <c r="AS2435" s="65"/>
      <c r="AT2435" s="65"/>
      <c r="AU2435" s="65"/>
    </row>
    <row r="2436" spans="3:47">
      <c r="C2436" s="8"/>
      <c r="D2436" s="8"/>
      <c r="AA2436" s="65"/>
      <c r="AB2436" s="65"/>
      <c r="AC2436" s="65"/>
      <c r="AD2436" s="65"/>
      <c r="AE2436" s="65"/>
      <c r="AF2436" s="94"/>
      <c r="AG2436" s="93"/>
      <c r="AN2436" s="65"/>
      <c r="AO2436" s="65"/>
      <c r="AP2436" s="65"/>
      <c r="AQ2436" s="65"/>
      <c r="AR2436" s="65"/>
      <c r="AS2436" s="65"/>
      <c r="AT2436" s="65"/>
      <c r="AU2436" s="65"/>
    </row>
    <row r="2437" spans="3:47">
      <c r="C2437" s="8"/>
      <c r="D2437" s="8"/>
      <c r="AA2437" s="65"/>
      <c r="AB2437" s="65"/>
      <c r="AC2437" s="65"/>
      <c r="AD2437" s="65"/>
      <c r="AE2437" s="65"/>
      <c r="AF2437" s="94"/>
      <c r="AG2437" s="93"/>
      <c r="AN2437" s="65"/>
      <c r="AO2437" s="65"/>
      <c r="AP2437" s="65"/>
      <c r="AQ2437" s="65"/>
      <c r="AR2437" s="65"/>
      <c r="AS2437" s="65"/>
      <c r="AT2437" s="65"/>
      <c r="AU2437" s="65"/>
    </row>
    <row r="2438" spans="3:47">
      <c r="C2438" s="8"/>
      <c r="D2438" s="8"/>
      <c r="AA2438" s="65"/>
      <c r="AB2438" s="65"/>
      <c r="AC2438" s="65"/>
      <c r="AD2438" s="65"/>
      <c r="AE2438" s="65"/>
      <c r="AF2438" s="94"/>
      <c r="AG2438" s="93"/>
      <c r="AN2438" s="65"/>
      <c r="AO2438" s="65"/>
      <c r="AP2438" s="65"/>
      <c r="AQ2438" s="65"/>
      <c r="AR2438" s="65"/>
      <c r="AS2438" s="65"/>
      <c r="AT2438" s="65"/>
      <c r="AU2438" s="65"/>
    </row>
    <row r="2439" spans="3:47">
      <c r="C2439" s="8"/>
      <c r="D2439" s="8"/>
      <c r="AA2439" s="65"/>
      <c r="AB2439" s="65"/>
      <c r="AC2439" s="65"/>
      <c r="AD2439" s="65"/>
      <c r="AE2439" s="65"/>
      <c r="AF2439" s="94"/>
      <c r="AG2439" s="93"/>
      <c r="AN2439" s="65"/>
      <c r="AO2439" s="65"/>
      <c r="AP2439" s="65"/>
      <c r="AQ2439" s="65"/>
      <c r="AR2439" s="65"/>
      <c r="AS2439" s="65"/>
      <c r="AT2439" s="65"/>
      <c r="AU2439" s="65"/>
    </row>
    <row r="2440" spans="3:47">
      <c r="C2440" s="8"/>
      <c r="D2440" s="8"/>
      <c r="AA2440" s="65"/>
      <c r="AB2440" s="65"/>
      <c r="AC2440" s="65"/>
      <c r="AD2440" s="65"/>
      <c r="AE2440" s="65"/>
      <c r="AF2440" s="94"/>
      <c r="AG2440" s="93"/>
      <c r="AN2440" s="65"/>
      <c r="AO2440" s="65"/>
      <c r="AP2440" s="65"/>
      <c r="AQ2440" s="65"/>
      <c r="AR2440" s="65"/>
      <c r="AS2440" s="65"/>
      <c r="AT2440" s="65"/>
      <c r="AU2440" s="65"/>
    </row>
    <row r="2441" spans="3:47">
      <c r="C2441" s="8"/>
      <c r="D2441" s="8"/>
      <c r="AA2441" s="65"/>
      <c r="AB2441" s="65"/>
      <c r="AC2441" s="65"/>
      <c r="AD2441" s="65"/>
      <c r="AE2441" s="65"/>
      <c r="AF2441" s="94"/>
      <c r="AG2441" s="93"/>
      <c r="AN2441" s="65"/>
      <c r="AO2441" s="65"/>
      <c r="AP2441" s="65"/>
      <c r="AQ2441" s="65"/>
      <c r="AR2441" s="65"/>
      <c r="AS2441" s="65"/>
      <c r="AT2441" s="65"/>
      <c r="AU2441" s="65"/>
    </row>
    <row r="2442" spans="3:47">
      <c r="C2442" s="8"/>
      <c r="D2442" s="8"/>
      <c r="AA2442" s="65"/>
      <c r="AB2442" s="65"/>
      <c r="AC2442" s="65"/>
      <c r="AD2442" s="65"/>
      <c r="AE2442" s="65"/>
      <c r="AF2442" s="94"/>
      <c r="AG2442" s="93"/>
      <c r="AN2442" s="65"/>
      <c r="AO2442" s="65"/>
      <c r="AP2442" s="65"/>
      <c r="AQ2442" s="65"/>
      <c r="AR2442" s="65"/>
      <c r="AS2442" s="65"/>
      <c r="AT2442" s="65"/>
      <c r="AU2442" s="65"/>
    </row>
    <row r="2443" spans="3:47">
      <c r="C2443" s="8"/>
      <c r="D2443" s="8"/>
      <c r="AA2443" s="65"/>
      <c r="AB2443" s="65"/>
      <c r="AC2443" s="65"/>
      <c r="AD2443" s="65"/>
      <c r="AE2443" s="65"/>
      <c r="AF2443" s="94"/>
      <c r="AG2443" s="93"/>
      <c r="AN2443" s="65"/>
      <c r="AO2443" s="65"/>
      <c r="AP2443" s="65"/>
      <c r="AQ2443" s="65"/>
      <c r="AR2443" s="65"/>
      <c r="AS2443" s="65"/>
      <c r="AT2443" s="65"/>
      <c r="AU2443" s="65"/>
    </row>
    <row r="2444" spans="3:47">
      <c r="C2444" s="8"/>
      <c r="D2444" s="8"/>
      <c r="AA2444" s="65"/>
      <c r="AB2444" s="65"/>
      <c r="AC2444" s="65"/>
      <c r="AD2444" s="65"/>
      <c r="AE2444" s="65"/>
      <c r="AF2444" s="94"/>
      <c r="AG2444" s="93"/>
      <c r="AN2444" s="65"/>
      <c r="AO2444" s="65"/>
      <c r="AP2444" s="65"/>
      <c r="AQ2444" s="65"/>
      <c r="AR2444" s="65"/>
      <c r="AS2444" s="65"/>
      <c r="AT2444" s="65"/>
      <c r="AU2444" s="65"/>
    </row>
    <row r="2445" spans="3:47">
      <c r="C2445" s="8"/>
      <c r="D2445" s="8"/>
      <c r="AA2445" s="65"/>
      <c r="AB2445" s="65"/>
      <c r="AC2445" s="65"/>
      <c r="AD2445" s="65"/>
      <c r="AE2445" s="65"/>
      <c r="AF2445" s="94"/>
      <c r="AG2445" s="93"/>
      <c r="AN2445" s="65"/>
      <c r="AO2445" s="65"/>
      <c r="AP2445" s="65"/>
      <c r="AQ2445" s="65"/>
      <c r="AR2445" s="65"/>
      <c r="AS2445" s="65"/>
      <c r="AT2445" s="65"/>
      <c r="AU2445" s="65"/>
    </row>
    <row r="2446" spans="3:47">
      <c r="C2446" s="8"/>
      <c r="D2446" s="8"/>
      <c r="AA2446" s="65"/>
      <c r="AB2446" s="65"/>
      <c r="AC2446" s="65"/>
      <c r="AD2446" s="65"/>
      <c r="AE2446" s="65"/>
      <c r="AF2446" s="94"/>
      <c r="AG2446" s="93"/>
      <c r="AN2446" s="65"/>
      <c r="AO2446" s="65"/>
      <c r="AP2446" s="65"/>
      <c r="AQ2446" s="65"/>
      <c r="AR2446" s="65"/>
      <c r="AS2446" s="65"/>
      <c r="AT2446" s="65"/>
      <c r="AU2446" s="65"/>
    </row>
    <row r="2447" spans="3:47">
      <c r="C2447" s="8"/>
      <c r="D2447" s="8"/>
      <c r="AA2447" s="65"/>
      <c r="AB2447" s="65"/>
      <c r="AC2447" s="65"/>
      <c r="AD2447" s="65"/>
      <c r="AE2447" s="65"/>
      <c r="AF2447" s="94"/>
      <c r="AG2447" s="93"/>
      <c r="AN2447" s="65"/>
      <c r="AO2447" s="65"/>
      <c r="AP2447" s="65"/>
      <c r="AQ2447" s="65"/>
      <c r="AR2447" s="65"/>
      <c r="AS2447" s="65"/>
      <c r="AT2447" s="65"/>
      <c r="AU2447" s="65"/>
    </row>
    <row r="2448" spans="3:47">
      <c r="C2448" s="8"/>
      <c r="D2448" s="8"/>
      <c r="AA2448" s="65"/>
      <c r="AB2448" s="65"/>
      <c r="AC2448" s="65"/>
      <c r="AD2448" s="65"/>
      <c r="AE2448" s="65"/>
      <c r="AF2448" s="94"/>
      <c r="AG2448" s="93"/>
      <c r="AN2448" s="65"/>
      <c r="AO2448" s="65"/>
      <c r="AP2448" s="65"/>
      <c r="AQ2448" s="65"/>
      <c r="AR2448" s="65"/>
      <c r="AS2448" s="65"/>
      <c r="AT2448" s="65"/>
      <c r="AU2448" s="65"/>
    </row>
    <row r="2449" spans="3:47">
      <c r="C2449" s="8"/>
      <c r="D2449" s="8"/>
      <c r="AA2449" s="65"/>
      <c r="AB2449" s="65"/>
      <c r="AC2449" s="65"/>
      <c r="AD2449" s="65"/>
      <c r="AE2449" s="65"/>
      <c r="AF2449" s="94"/>
      <c r="AG2449" s="93"/>
      <c r="AN2449" s="65"/>
      <c r="AO2449" s="65"/>
      <c r="AP2449" s="65"/>
      <c r="AQ2449" s="65"/>
      <c r="AR2449" s="65"/>
      <c r="AS2449" s="65"/>
      <c r="AT2449" s="65"/>
      <c r="AU2449" s="65"/>
    </row>
    <row r="2450" spans="3:47">
      <c r="C2450" s="8"/>
      <c r="D2450" s="8"/>
      <c r="AA2450" s="65"/>
      <c r="AB2450" s="65"/>
      <c r="AC2450" s="65"/>
      <c r="AD2450" s="65"/>
      <c r="AE2450" s="65"/>
      <c r="AF2450" s="94"/>
      <c r="AG2450" s="93"/>
      <c r="AN2450" s="65"/>
      <c r="AO2450" s="65"/>
      <c r="AP2450" s="65"/>
      <c r="AQ2450" s="65"/>
      <c r="AR2450" s="65"/>
      <c r="AS2450" s="65"/>
      <c r="AT2450" s="65"/>
      <c r="AU2450" s="65"/>
    </row>
    <row r="2451" spans="3:47">
      <c r="C2451" s="8"/>
      <c r="D2451" s="8"/>
      <c r="AA2451" s="65"/>
      <c r="AB2451" s="65"/>
      <c r="AC2451" s="65"/>
      <c r="AD2451" s="65"/>
      <c r="AE2451" s="65"/>
      <c r="AF2451" s="94"/>
      <c r="AG2451" s="93"/>
      <c r="AN2451" s="65"/>
      <c r="AO2451" s="65"/>
      <c r="AP2451" s="65"/>
      <c r="AQ2451" s="65"/>
      <c r="AR2451" s="65"/>
      <c r="AS2451" s="65"/>
      <c r="AT2451" s="65"/>
      <c r="AU2451" s="65"/>
    </row>
    <row r="2452" spans="3:47">
      <c r="C2452" s="8"/>
      <c r="D2452" s="8"/>
      <c r="AA2452" s="65"/>
      <c r="AB2452" s="65"/>
      <c r="AC2452" s="65"/>
      <c r="AD2452" s="65"/>
      <c r="AE2452" s="65"/>
      <c r="AF2452" s="94"/>
      <c r="AG2452" s="93"/>
      <c r="AN2452" s="65"/>
      <c r="AO2452" s="65"/>
      <c r="AP2452" s="65"/>
      <c r="AQ2452" s="65"/>
      <c r="AR2452" s="65"/>
      <c r="AS2452" s="65"/>
      <c r="AT2452" s="65"/>
      <c r="AU2452" s="65"/>
    </row>
    <row r="2453" spans="3:47">
      <c r="C2453" s="8"/>
      <c r="D2453" s="8"/>
      <c r="AA2453" s="65"/>
      <c r="AB2453" s="65"/>
      <c r="AC2453" s="65"/>
      <c r="AD2453" s="65"/>
      <c r="AE2453" s="65"/>
      <c r="AF2453" s="94"/>
      <c r="AG2453" s="93"/>
      <c r="AN2453" s="65"/>
      <c r="AO2453" s="65"/>
      <c r="AP2453" s="65"/>
      <c r="AQ2453" s="65"/>
      <c r="AR2453" s="65"/>
      <c r="AS2453" s="65"/>
      <c r="AT2453" s="65"/>
      <c r="AU2453" s="65"/>
    </row>
    <row r="2454" spans="3:47">
      <c r="C2454" s="8"/>
      <c r="D2454" s="8"/>
      <c r="AA2454" s="65"/>
      <c r="AB2454" s="65"/>
      <c r="AC2454" s="65"/>
      <c r="AD2454" s="65"/>
      <c r="AE2454" s="65"/>
      <c r="AF2454" s="94"/>
      <c r="AG2454" s="93"/>
      <c r="AN2454" s="65"/>
      <c r="AO2454" s="65"/>
      <c r="AP2454" s="65"/>
      <c r="AQ2454" s="65"/>
      <c r="AR2454" s="65"/>
      <c r="AS2454" s="65"/>
      <c r="AT2454" s="65"/>
      <c r="AU2454" s="65"/>
    </row>
    <row r="2455" spans="3:47">
      <c r="C2455" s="8"/>
      <c r="D2455" s="8"/>
      <c r="AA2455" s="65"/>
      <c r="AB2455" s="65"/>
      <c r="AC2455" s="65"/>
      <c r="AD2455" s="65"/>
      <c r="AE2455" s="65"/>
      <c r="AF2455" s="94"/>
      <c r="AG2455" s="93"/>
      <c r="AN2455" s="65"/>
      <c r="AO2455" s="65"/>
      <c r="AP2455" s="65"/>
      <c r="AQ2455" s="65"/>
      <c r="AR2455" s="65"/>
      <c r="AS2455" s="65"/>
      <c r="AT2455" s="65"/>
      <c r="AU2455" s="65"/>
    </row>
    <row r="2456" spans="3:47">
      <c r="C2456" s="8"/>
      <c r="D2456" s="8"/>
      <c r="AA2456" s="65"/>
      <c r="AB2456" s="65"/>
      <c r="AC2456" s="65"/>
      <c r="AD2456" s="65"/>
      <c r="AE2456" s="65"/>
      <c r="AF2456" s="94"/>
      <c r="AG2456" s="93"/>
      <c r="AN2456" s="65"/>
      <c r="AO2456" s="65"/>
      <c r="AP2456" s="65"/>
      <c r="AQ2456" s="65"/>
      <c r="AR2456" s="65"/>
      <c r="AS2456" s="65"/>
      <c r="AT2456" s="65"/>
      <c r="AU2456" s="65"/>
    </row>
    <row r="2457" spans="3:47">
      <c r="C2457" s="8"/>
      <c r="D2457" s="8"/>
      <c r="AA2457" s="65"/>
      <c r="AB2457" s="65"/>
      <c r="AC2457" s="65"/>
      <c r="AD2457" s="65"/>
      <c r="AE2457" s="65"/>
      <c r="AF2457" s="94"/>
      <c r="AG2457" s="93"/>
      <c r="AN2457" s="65"/>
      <c r="AO2457" s="65"/>
      <c r="AP2457" s="65"/>
      <c r="AQ2457" s="65"/>
      <c r="AR2457" s="65"/>
      <c r="AS2457" s="65"/>
      <c r="AT2457" s="65"/>
      <c r="AU2457" s="65"/>
    </row>
    <row r="2458" spans="3:47">
      <c r="C2458" s="8"/>
      <c r="D2458" s="8"/>
      <c r="AA2458" s="65"/>
      <c r="AB2458" s="65"/>
      <c r="AC2458" s="65"/>
      <c r="AD2458" s="65"/>
      <c r="AE2458" s="65"/>
      <c r="AF2458" s="94"/>
      <c r="AG2458" s="93"/>
      <c r="AN2458" s="65"/>
      <c r="AO2458" s="65"/>
      <c r="AP2458" s="65"/>
      <c r="AQ2458" s="65"/>
      <c r="AR2458" s="65"/>
      <c r="AS2458" s="65"/>
      <c r="AT2458" s="65"/>
      <c r="AU2458" s="65"/>
    </row>
    <row r="2459" spans="3:47">
      <c r="C2459" s="8"/>
      <c r="D2459" s="8"/>
      <c r="AA2459" s="65"/>
      <c r="AB2459" s="65"/>
      <c r="AC2459" s="65"/>
      <c r="AD2459" s="65"/>
      <c r="AE2459" s="65"/>
      <c r="AF2459" s="94"/>
      <c r="AG2459" s="93"/>
      <c r="AN2459" s="65"/>
      <c r="AO2459" s="65"/>
      <c r="AP2459" s="65"/>
      <c r="AQ2459" s="65"/>
      <c r="AR2459" s="65"/>
      <c r="AS2459" s="65"/>
      <c r="AT2459" s="65"/>
      <c r="AU2459" s="65"/>
    </row>
    <row r="2460" spans="3:47">
      <c r="C2460" s="8"/>
      <c r="D2460" s="8"/>
      <c r="AA2460" s="65"/>
      <c r="AB2460" s="65"/>
      <c r="AC2460" s="65"/>
      <c r="AD2460" s="65"/>
      <c r="AE2460" s="65"/>
      <c r="AF2460" s="94"/>
      <c r="AG2460" s="93"/>
      <c r="AN2460" s="65"/>
      <c r="AO2460" s="65"/>
      <c r="AP2460" s="65"/>
      <c r="AQ2460" s="65"/>
      <c r="AR2460" s="65"/>
      <c r="AS2460" s="65"/>
      <c r="AT2460" s="65"/>
      <c r="AU2460" s="65"/>
    </row>
    <row r="2461" spans="3:47">
      <c r="C2461" s="8"/>
      <c r="D2461" s="8"/>
      <c r="AA2461" s="65"/>
      <c r="AB2461" s="65"/>
      <c r="AC2461" s="65"/>
      <c r="AD2461" s="65"/>
      <c r="AE2461" s="65"/>
      <c r="AF2461" s="94"/>
      <c r="AG2461" s="93"/>
      <c r="AN2461" s="65"/>
      <c r="AO2461" s="65"/>
      <c r="AP2461" s="65"/>
      <c r="AQ2461" s="65"/>
      <c r="AR2461" s="65"/>
      <c r="AS2461" s="65"/>
      <c r="AT2461" s="65"/>
      <c r="AU2461" s="65"/>
    </row>
    <row r="2462" spans="3:47">
      <c r="C2462" s="8"/>
      <c r="D2462" s="8"/>
      <c r="AA2462" s="65"/>
      <c r="AB2462" s="65"/>
      <c r="AC2462" s="65"/>
      <c r="AD2462" s="65"/>
      <c r="AE2462" s="65"/>
      <c r="AF2462" s="94"/>
      <c r="AG2462" s="93"/>
      <c r="AN2462" s="65"/>
      <c r="AO2462" s="65"/>
      <c r="AP2462" s="65"/>
      <c r="AQ2462" s="65"/>
      <c r="AR2462" s="65"/>
      <c r="AS2462" s="65"/>
      <c r="AT2462" s="65"/>
      <c r="AU2462" s="65"/>
    </row>
    <row r="2463" spans="3:47">
      <c r="C2463" s="8"/>
      <c r="D2463" s="8"/>
      <c r="AA2463" s="65"/>
      <c r="AB2463" s="65"/>
      <c r="AC2463" s="65"/>
      <c r="AD2463" s="65"/>
      <c r="AE2463" s="65"/>
      <c r="AF2463" s="94"/>
      <c r="AG2463" s="93"/>
      <c r="AN2463" s="65"/>
      <c r="AO2463" s="65"/>
      <c r="AP2463" s="65"/>
      <c r="AQ2463" s="65"/>
      <c r="AR2463" s="65"/>
      <c r="AS2463" s="65"/>
      <c r="AT2463" s="65"/>
      <c r="AU2463" s="65"/>
    </row>
    <row r="2464" spans="3:47">
      <c r="C2464" s="8"/>
      <c r="D2464" s="8"/>
      <c r="AA2464" s="65"/>
      <c r="AB2464" s="65"/>
      <c r="AC2464" s="65"/>
      <c r="AD2464" s="65"/>
      <c r="AE2464" s="65"/>
      <c r="AF2464" s="94"/>
      <c r="AG2464" s="93"/>
      <c r="AN2464" s="65"/>
      <c r="AO2464" s="65"/>
      <c r="AP2464" s="65"/>
      <c r="AQ2464" s="65"/>
      <c r="AR2464" s="65"/>
      <c r="AS2464" s="65"/>
      <c r="AT2464" s="65"/>
      <c r="AU2464" s="65"/>
    </row>
    <row r="2465" spans="3:47">
      <c r="C2465" s="8"/>
      <c r="D2465" s="8"/>
      <c r="AA2465" s="65"/>
      <c r="AB2465" s="65"/>
      <c r="AC2465" s="65"/>
      <c r="AD2465" s="65"/>
      <c r="AE2465" s="65"/>
      <c r="AF2465" s="94"/>
      <c r="AG2465" s="93"/>
      <c r="AN2465" s="65"/>
      <c r="AO2465" s="65"/>
      <c r="AP2465" s="65"/>
      <c r="AQ2465" s="65"/>
      <c r="AR2465" s="65"/>
      <c r="AS2465" s="65"/>
      <c r="AT2465" s="65"/>
      <c r="AU2465" s="65"/>
    </row>
    <row r="2466" spans="3:47">
      <c r="C2466" s="8"/>
      <c r="D2466" s="8"/>
      <c r="AA2466" s="65"/>
      <c r="AB2466" s="65"/>
      <c r="AC2466" s="65"/>
      <c r="AD2466" s="65"/>
      <c r="AE2466" s="65"/>
      <c r="AF2466" s="94"/>
      <c r="AG2466" s="93"/>
      <c r="AN2466" s="65"/>
      <c r="AO2466" s="65"/>
      <c r="AP2466" s="65"/>
      <c r="AQ2466" s="65"/>
      <c r="AR2466" s="65"/>
      <c r="AS2466" s="65"/>
      <c r="AT2466" s="65"/>
      <c r="AU2466" s="65"/>
    </row>
    <row r="2467" spans="3:47">
      <c r="C2467" s="8"/>
      <c r="D2467" s="8"/>
      <c r="AA2467" s="65"/>
      <c r="AB2467" s="65"/>
      <c r="AC2467" s="65"/>
      <c r="AD2467" s="65"/>
      <c r="AE2467" s="65"/>
      <c r="AF2467" s="94"/>
      <c r="AG2467" s="93"/>
      <c r="AN2467" s="65"/>
      <c r="AO2467" s="65"/>
      <c r="AP2467" s="65"/>
      <c r="AQ2467" s="65"/>
      <c r="AR2467" s="65"/>
      <c r="AS2467" s="65"/>
      <c r="AT2467" s="65"/>
      <c r="AU2467" s="65"/>
    </row>
    <row r="2468" spans="3:47">
      <c r="C2468" s="8"/>
      <c r="D2468" s="8"/>
      <c r="AA2468" s="65"/>
      <c r="AB2468" s="65"/>
      <c r="AC2468" s="65"/>
      <c r="AD2468" s="65"/>
      <c r="AE2468" s="65"/>
      <c r="AF2468" s="94"/>
      <c r="AG2468" s="93"/>
      <c r="AN2468" s="65"/>
      <c r="AO2468" s="65"/>
      <c r="AP2468" s="65"/>
      <c r="AQ2468" s="65"/>
      <c r="AR2468" s="65"/>
      <c r="AS2468" s="65"/>
      <c r="AT2468" s="65"/>
      <c r="AU2468" s="65"/>
    </row>
    <row r="2469" spans="3:47">
      <c r="C2469" s="8"/>
      <c r="D2469" s="8"/>
      <c r="AA2469" s="65"/>
      <c r="AB2469" s="65"/>
      <c r="AC2469" s="65"/>
      <c r="AD2469" s="65"/>
      <c r="AE2469" s="65"/>
      <c r="AF2469" s="94"/>
      <c r="AG2469" s="93"/>
      <c r="AN2469" s="65"/>
      <c r="AO2469" s="65"/>
      <c r="AP2469" s="65"/>
      <c r="AQ2469" s="65"/>
      <c r="AR2469" s="65"/>
      <c r="AS2469" s="65"/>
      <c r="AT2469" s="65"/>
      <c r="AU2469" s="65"/>
    </row>
    <row r="2470" spans="3:47">
      <c r="C2470" s="8"/>
      <c r="D2470" s="8"/>
      <c r="AA2470" s="65"/>
      <c r="AB2470" s="65"/>
      <c r="AC2470" s="65"/>
      <c r="AD2470" s="65"/>
      <c r="AE2470" s="65"/>
      <c r="AF2470" s="94"/>
      <c r="AG2470" s="93"/>
      <c r="AN2470" s="65"/>
      <c r="AO2470" s="65"/>
      <c r="AP2470" s="65"/>
      <c r="AQ2470" s="65"/>
      <c r="AR2470" s="65"/>
      <c r="AS2470" s="65"/>
      <c r="AT2470" s="65"/>
      <c r="AU2470" s="65"/>
    </row>
    <row r="2471" spans="3:47">
      <c r="C2471" s="8"/>
      <c r="D2471" s="8"/>
      <c r="AA2471" s="65"/>
      <c r="AB2471" s="65"/>
      <c r="AC2471" s="65"/>
      <c r="AD2471" s="65"/>
      <c r="AE2471" s="65"/>
      <c r="AF2471" s="94"/>
      <c r="AG2471" s="93"/>
      <c r="AN2471" s="65"/>
      <c r="AO2471" s="65"/>
      <c r="AP2471" s="65"/>
      <c r="AQ2471" s="65"/>
      <c r="AR2471" s="65"/>
      <c r="AS2471" s="65"/>
      <c r="AT2471" s="65"/>
      <c r="AU2471" s="65"/>
    </row>
    <row r="2472" spans="3:47">
      <c r="C2472" s="8"/>
      <c r="D2472" s="8"/>
      <c r="AA2472" s="65"/>
      <c r="AB2472" s="65"/>
      <c r="AC2472" s="65"/>
      <c r="AD2472" s="65"/>
      <c r="AE2472" s="65"/>
      <c r="AF2472" s="94"/>
      <c r="AG2472" s="93"/>
      <c r="AN2472" s="65"/>
      <c r="AO2472" s="65"/>
      <c r="AP2472" s="65"/>
      <c r="AQ2472" s="65"/>
      <c r="AR2472" s="65"/>
      <c r="AS2472" s="65"/>
      <c r="AT2472" s="65"/>
      <c r="AU2472" s="65"/>
    </row>
    <row r="2473" spans="3:47">
      <c r="C2473" s="8"/>
      <c r="D2473" s="8"/>
      <c r="AA2473" s="65"/>
      <c r="AB2473" s="65"/>
      <c r="AC2473" s="65"/>
      <c r="AD2473" s="65"/>
      <c r="AE2473" s="65"/>
      <c r="AF2473" s="94"/>
      <c r="AG2473" s="93"/>
      <c r="AN2473" s="65"/>
      <c r="AO2473" s="65"/>
      <c r="AP2473" s="65"/>
      <c r="AQ2473" s="65"/>
      <c r="AR2473" s="65"/>
      <c r="AS2473" s="65"/>
      <c r="AT2473" s="65"/>
      <c r="AU2473" s="65"/>
    </row>
    <row r="2474" spans="3:47">
      <c r="C2474" s="8"/>
      <c r="D2474" s="8"/>
      <c r="AA2474" s="65"/>
      <c r="AB2474" s="65"/>
      <c r="AC2474" s="65"/>
      <c r="AD2474" s="65"/>
      <c r="AE2474" s="65"/>
      <c r="AF2474" s="94"/>
      <c r="AG2474" s="93"/>
      <c r="AN2474" s="65"/>
      <c r="AO2474" s="65"/>
      <c r="AP2474" s="65"/>
      <c r="AQ2474" s="65"/>
      <c r="AR2474" s="65"/>
      <c r="AS2474" s="65"/>
      <c r="AT2474" s="65"/>
      <c r="AU2474" s="65"/>
    </row>
    <row r="2475" spans="3:47">
      <c r="C2475" s="8"/>
      <c r="D2475" s="8"/>
      <c r="AA2475" s="65"/>
      <c r="AB2475" s="65"/>
      <c r="AC2475" s="65"/>
      <c r="AD2475" s="65"/>
      <c r="AE2475" s="65"/>
      <c r="AF2475" s="94"/>
      <c r="AG2475" s="93"/>
      <c r="AN2475" s="65"/>
      <c r="AO2475" s="65"/>
      <c r="AP2475" s="65"/>
      <c r="AQ2475" s="65"/>
      <c r="AR2475" s="65"/>
      <c r="AS2475" s="65"/>
      <c r="AT2475" s="65"/>
      <c r="AU2475" s="65"/>
    </row>
    <row r="2476" spans="3:47">
      <c r="C2476" s="8"/>
      <c r="D2476" s="8"/>
      <c r="AA2476" s="65"/>
      <c r="AB2476" s="65"/>
      <c r="AC2476" s="65"/>
      <c r="AD2476" s="65"/>
      <c r="AE2476" s="65"/>
      <c r="AF2476" s="94"/>
      <c r="AG2476" s="93"/>
      <c r="AN2476" s="65"/>
      <c r="AO2476" s="65"/>
      <c r="AP2476" s="65"/>
      <c r="AQ2476" s="65"/>
      <c r="AR2476" s="65"/>
      <c r="AS2476" s="65"/>
      <c r="AT2476" s="65"/>
      <c r="AU2476" s="65"/>
    </row>
    <row r="2477" spans="3:47">
      <c r="C2477" s="8"/>
      <c r="D2477" s="8"/>
      <c r="AA2477" s="65"/>
      <c r="AB2477" s="65"/>
      <c r="AC2477" s="65"/>
      <c r="AD2477" s="65"/>
      <c r="AE2477" s="65"/>
      <c r="AF2477" s="94"/>
      <c r="AG2477" s="93"/>
      <c r="AN2477" s="65"/>
      <c r="AO2477" s="65"/>
      <c r="AP2477" s="65"/>
      <c r="AQ2477" s="65"/>
      <c r="AR2477" s="65"/>
      <c r="AS2477" s="65"/>
      <c r="AT2477" s="65"/>
      <c r="AU2477" s="65"/>
    </row>
    <row r="2478" spans="3:47">
      <c r="C2478" s="8"/>
      <c r="D2478" s="8"/>
      <c r="AA2478" s="65"/>
      <c r="AB2478" s="65"/>
      <c r="AC2478" s="65"/>
      <c r="AD2478" s="65"/>
      <c r="AE2478" s="65"/>
      <c r="AF2478" s="94"/>
      <c r="AG2478" s="93"/>
      <c r="AN2478" s="65"/>
      <c r="AO2478" s="65"/>
      <c r="AP2478" s="65"/>
      <c r="AQ2478" s="65"/>
      <c r="AR2478" s="65"/>
      <c r="AS2478" s="65"/>
      <c r="AT2478" s="65"/>
      <c r="AU2478" s="65"/>
    </row>
    <row r="2479" spans="3:47">
      <c r="C2479" s="8"/>
      <c r="D2479" s="8"/>
      <c r="AA2479" s="65"/>
      <c r="AB2479" s="65"/>
      <c r="AC2479" s="65"/>
      <c r="AD2479" s="65"/>
      <c r="AE2479" s="65"/>
      <c r="AF2479" s="94"/>
      <c r="AG2479" s="93"/>
      <c r="AN2479" s="65"/>
      <c r="AO2479" s="65"/>
      <c r="AP2479" s="65"/>
      <c r="AQ2479" s="65"/>
      <c r="AR2479" s="65"/>
      <c r="AS2479" s="65"/>
      <c r="AT2479" s="65"/>
      <c r="AU2479" s="65"/>
    </row>
    <row r="2480" spans="3:47">
      <c r="C2480" s="8"/>
      <c r="D2480" s="8"/>
      <c r="AA2480" s="65"/>
      <c r="AB2480" s="65"/>
      <c r="AC2480" s="65"/>
      <c r="AD2480" s="65"/>
      <c r="AE2480" s="65"/>
      <c r="AF2480" s="94"/>
      <c r="AG2480" s="93"/>
      <c r="AN2480" s="65"/>
      <c r="AO2480" s="65"/>
      <c r="AP2480" s="65"/>
      <c r="AQ2480" s="65"/>
      <c r="AR2480" s="65"/>
      <c r="AS2480" s="65"/>
      <c r="AT2480" s="65"/>
      <c r="AU2480" s="65"/>
    </row>
    <row r="2481" spans="3:47">
      <c r="C2481" s="8"/>
      <c r="D2481" s="8"/>
      <c r="AA2481" s="65"/>
      <c r="AB2481" s="65"/>
      <c r="AC2481" s="65"/>
      <c r="AD2481" s="65"/>
      <c r="AE2481" s="65"/>
      <c r="AF2481" s="94"/>
      <c r="AG2481" s="93"/>
      <c r="AN2481" s="65"/>
      <c r="AO2481" s="65"/>
      <c r="AP2481" s="65"/>
      <c r="AQ2481" s="65"/>
      <c r="AR2481" s="65"/>
      <c r="AS2481" s="65"/>
      <c r="AT2481" s="65"/>
      <c r="AU2481" s="65"/>
    </row>
    <row r="2482" spans="3:47">
      <c r="C2482" s="8"/>
      <c r="D2482" s="8"/>
      <c r="AA2482" s="65"/>
      <c r="AB2482" s="65"/>
      <c r="AC2482" s="65"/>
      <c r="AD2482" s="65"/>
      <c r="AE2482" s="65"/>
      <c r="AF2482" s="94"/>
      <c r="AG2482" s="93"/>
      <c r="AN2482" s="65"/>
      <c r="AO2482" s="65"/>
      <c r="AP2482" s="65"/>
      <c r="AQ2482" s="65"/>
      <c r="AR2482" s="65"/>
      <c r="AS2482" s="65"/>
      <c r="AT2482" s="65"/>
      <c r="AU2482" s="65"/>
    </row>
    <row r="2483" spans="3:47">
      <c r="C2483" s="8"/>
      <c r="D2483" s="8"/>
      <c r="AA2483" s="65"/>
      <c r="AB2483" s="65"/>
      <c r="AC2483" s="65"/>
      <c r="AD2483" s="65"/>
      <c r="AE2483" s="65"/>
      <c r="AF2483" s="94"/>
      <c r="AG2483" s="93"/>
      <c r="AN2483" s="65"/>
      <c r="AO2483" s="65"/>
      <c r="AP2483" s="65"/>
      <c r="AQ2483" s="65"/>
      <c r="AR2483" s="65"/>
      <c r="AS2483" s="65"/>
      <c r="AT2483" s="65"/>
      <c r="AU2483" s="65"/>
    </row>
    <row r="2484" spans="3:47">
      <c r="C2484" s="8"/>
      <c r="D2484" s="8"/>
      <c r="AA2484" s="65"/>
      <c r="AB2484" s="65"/>
      <c r="AC2484" s="65"/>
      <c r="AD2484" s="65"/>
      <c r="AE2484" s="65"/>
      <c r="AF2484" s="94"/>
      <c r="AG2484" s="93"/>
      <c r="AN2484" s="65"/>
      <c r="AO2484" s="65"/>
      <c r="AP2484" s="65"/>
      <c r="AQ2484" s="65"/>
      <c r="AR2484" s="65"/>
      <c r="AS2484" s="65"/>
      <c r="AT2484" s="65"/>
      <c r="AU2484" s="65"/>
    </row>
    <row r="2485" spans="3:47">
      <c r="C2485" s="8"/>
      <c r="D2485" s="8"/>
      <c r="AA2485" s="65"/>
      <c r="AB2485" s="65"/>
      <c r="AC2485" s="65"/>
      <c r="AD2485" s="65"/>
      <c r="AE2485" s="65"/>
      <c r="AF2485" s="94"/>
      <c r="AG2485" s="93"/>
      <c r="AN2485" s="65"/>
      <c r="AO2485" s="65"/>
      <c r="AP2485" s="65"/>
      <c r="AQ2485" s="65"/>
      <c r="AR2485" s="65"/>
      <c r="AS2485" s="65"/>
      <c r="AT2485" s="65"/>
      <c r="AU2485" s="65"/>
    </row>
    <row r="2486" spans="3:47">
      <c r="C2486" s="8"/>
      <c r="D2486" s="8"/>
      <c r="AA2486" s="65"/>
      <c r="AB2486" s="65"/>
      <c r="AC2486" s="65"/>
      <c r="AD2486" s="65"/>
      <c r="AE2486" s="65"/>
      <c r="AF2486" s="94"/>
      <c r="AG2486" s="93"/>
      <c r="AN2486" s="65"/>
      <c r="AO2486" s="65"/>
      <c r="AP2486" s="65"/>
      <c r="AQ2486" s="65"/>
      <c r="AR2486" s="65"/>
      <c r="AS2486" s="65"/>
      <c r="AT2486" s="65"/>
      <c r="AU2486" s="65"/>
    </row>
    <row r="2487" spans="3:47">
      <c r="C2487" s="8"/>
      <c r="D2487" s="8"/>
      <c r="AA2487" s="65"/>
      <c r="AB2487" s="65"/>
      <c r="AC2487" s="65"/>
      <c r="AD2487" s="65"/>
      <c r="AE2487" s="65"/>
      <c r="AF2487" s="94"/>
      <c r="AG2487" s="93"/>
      <c r="AN2487" s="65"/>
      <c r="AO2487" s="65"/>
      <c r="AP2487" s="65"/>
      <c r="AQ2487" s="65"/>
      <c r="AR2487" s="65"/>
      <c r="AS2487" s="65"/>
      <c r="AT2487" s="65"/>
      <c r="AU2487" s="65"/>
    </row>
    <row r="2488" spans="3:47">
      <c r="C2488" s="8"/>
      <c r="D2488" s="8"/>
      <c r="AA2488" s="65"/>
      <c r="AB2488" s="65"/>
      <c r="AC2488" s="65"/>
      <c r="AD2488" s="65"/>
      <c r="AE2488" s="65"/>
      <c r="AF2488" s="94"/>
      <c r="AG2488" s="93"/>
      <c r="AN2488" s="65"/>
      <c r="AO2488" s="65"/>
      <c r="AP2488" s="65"/>
      <c r="AQ2488" s="65"/>
      <c r="AR2488" s="65"/>
      <c r="AS2488" s="65"/>
      <c r="AT2488" s="65"/>
      <c r="AU2488" s="65"/>
    </row>
    <row r="2489" spans="3:47">
      <c r="C2489" s="8"/>
      <c r="D2489" s="8"/>
      <c r="AA2489" s="65"/>
      <c r="AB2489" s="65"/>
      <c r="AC2489" s="65"/>
      <c r="AD2489" s="65"/>
      <c r="AE2489" s="65"/>
      <c r="AF2489" s="94"/>
      <c r="AG2489" s="93"/>
      <c r="AN2489" s="65"/>
      <c r="AO2489" s="65"/>
      <c r="AP2489" s="65"/>
      <c r="AQ2489" s="65"/>
      <c r="AR2489" s="65"/>
      <c r="AS2489" s="65"/>
      <c r="AT2489" s="65"/>
      <c r="AU2489" s="65"/>
    </row>
    <row r="2490" spans="3:47">
      <c r="C2490" s="8"/>
      <c r="D2490" s="8"/>
      <c r="AA2490" s="65"/>
      <c r="AB2490" s="65"/>
      <c r="AC2490" s="65"/>
      <c r="AD2490" s="65"/>
      <c r="AE2490" s="65"/>
      <c r="AF2490" s="94"/>
      <c r="AG2490" s="93"/>
      <c r="AN2490" s="65"/>
      <c r="AO2490" s="65"/>
      <c r="AP2490" s="65"/>
      <c r="AQ2490" s="65"/>
      <c r="AR2490" s="65"/>
      <c r="AS2490" s="65"/>
      <c r="AT2490" s="65"/>
      <c r="AU2490" s="65"/>
    </row>
    <row r="2491" spans="3:47">
      <c r="C2491" s="8"/>
      <c r="D2491" s="8"/>
      <c r="AA2491" s="65"/>
      <c r="AB2491" s="65"/>
      <c r="AC2491" s="65"/>
      <c r="AD2491" s="65"/>
      <c r="AE2491" s="65"/>
      <c r="AF2491" s="94"/>
      <c r="AG2491" s="93"/>
      <c r="AN2491" s="65"/>
      <c r="AO2491" s="65"/>
      <c r="AP2491" s="65"/>
      <c r="AQ2491" s="65"/>
      <c r="AR2491" s="65"/>
      <c r="AS2491" s="65"/>
      <c r="AT2491" s="65"/>
      <c r="AU2491" s="65"/>
    </row>
    <row r="2492" spans="3:47">
      <c r="C2492" s="8"/>
      <c r="D2492" s="8"/>
      <c r="AA2492" s="65"/>
      <c r="AB2492" s="65"/>
      <c r="AC2492" s="65"/>
      <c r="AD2492" s="65"/>
      <c r="AE2492" s="65"/>
      <c r="AF2492" s="94"/>
      <c r="AG2492" s="93"/>
      <c r="AN2492" s="65"/>
      <c r="AO2492" s="65"/>
      <c r="AP2492" s="65"/>
      <c r="AQ2492" s="65"/>
      <c r="AR2492" s="65"/>
      <c r="AS2492" s="65"/>
      <c r="AT2492" s="65"/>
      <c r="AU2492" s="65"/>
    </row>
    <row r="2493" spans="3:47">
      <c r="C2493" s="8"/>
      <c r="D2493" s="8"/>
      <c r="AA2493" s="65"/>
      <c r="AB2493" s="65"/>
      <c r="AC2493" s="65"/>
      <c r="AD2493" s="65"/>
      <c r="AE2493" s="65"/>
      <c r="AF2493" s="94"/>
      <c r="AG2493" s="93"/>
      <c r="AN2493" s="65"/>
      <c r="AO2493" s="65"/>
      <c r="AP2493" s="65"/>
      <c r="AQ2493" s="65"/>
      <c r="AR2493" s="65"/>
      <c r="AS2493" s="65"/>
      <c r="AT2493" s="65"/>
      <c r="AU2493" s="65"/>
    </row>
    <row r="2494" spans="3:47">
      <c r="C2494" s="8"/>
      <c r="D2494" s="8"/>
      <c r="AA2494" s="65"/>
      <c r="AB2494" s="65"/>
      <c r="AC2494" s="65"/>
      <c r="AD2494" s="65"/>
      <c r="AE2494" s="65"/>
      <c r="AF2494" s="94"/>
      <c r="AG2494" s="93"/>
      <c r="AN2494" s="65"/>
      <c r="AO2494" s="65"/>
      <c r="AP2494" s="65"/>
      <c r="AQ2494" s="65"/>
      <c r="AR2494" s="65"/>
      <c r="AS2494" s="65"/>
      <c r="AT2494" s="65"/>
      <c r="AU2494" s="65"/>
    </row>
    <row r="2495" spans="3:47">
      <c r="C2495" s="8"/>
      <c r="D2495" s="8"/>
      <c r="AA2495" s="65"/>
      <c r="AB2495" s="65"/>
      <c r="AC2495" s="65"/>
      <c r="AD2495" s="65"/>
      <c r="AE2495" s="65"/>
      <c r="AF2495" s="94"/>
      <c r="AG2495" s="93"/>
      <c r="AN2495" s="65"/>
      <c r="AO2495" s="65"/>
      <c r="AP2495" s="65"/>
      <c r="AQ2495" s="65"/>
      <c r="AR2495" s="65"/>
      <c r="AS2495" s="65"/>
      <c r="AT2495" s="65"/>
      <c r="AU2495" s="65"/>
    </row>
    <row r="2496" spans="3:47">
      <c r="C2496" s="8"/>
      <c r="D2496" s="8"/>
      <c r="AA2496" s="65"/>
      <c r="AB2496" s="65"/>
      <c r="AC2496" s="65"/>
      <c r="AD2496" s="65"/>
      <c r="AE2496" s="65"/>
      <c r="AF2496" s="94"/>
      <c r="AG2496" s="93"/>
      <c r="AN2496" s="65"/>
      <c r="AO2496" s="65"/>
      <c r="AP2496" s="65"/>
      <c r="AQ2496" s="65"/>
      <c r="AR2496" s="65"/>
      <c r="AS2496" s="65"/>
      <c r="AT2496" s="65"/>
      <c r="AU2496" s="65"/>
    </row>
    <row r="2497" spans="3:47">
      <c r="C2497" s="8"/>
      <c r="D2497" s="8"/>
      <c r="AA2497" s="65"/>
      <c r="AB2497" s="65"/>
      <c r="AC2497" s="65"/>
      <c r="AD2497" s="65"/>
      <c r="AE2497" s="65"/>
      <c r="AF2497" s="94"/>
      <c r="AG2497" s="93"/>
      <c r="AN2497" s="65"/>
      <c r="AO2497" s="65"/>
      <c r="AP2497" s="65"/>
      <c r="AQ2497" s="65"/>
      <c r="AR2497" s="65"/>
      <c r="AS2497" s="65"/>
      <c r="AT2497" s="65"/>
      <c r="AU2497" s="65"/>
    </row>
    <row r="2498" spans="3:47">
      <c r="C2498" s="8"/>
      <c r="D2498" s="8"/>
      <c r="AA2498" s="65"/>
      <c r="AB2498" s="65"/>
      <c r="AC2498" s="65"/>
      <c r="AD2498" s="65"/>
      <c r="AE2498" s="65"/>
      <c r="AF2498" s="94"/>
      <c r="AG2498" s="93"/>
      <c r="AN2498" s="65"/>
      <c r="AO2498" s="65"/>
      <c r="AP2498" s="65"/>
      <c r="AQ2498" s="65"/>
      <c r="AR2498" s="65"/>
      <c r="AS2498" s="65"/>
      <c r="AT2498" s="65"/>
      <c r="AU2498" s="65"/>
    </row>
    <row r="2499" spans="3:47">
      <c r="C2499" s="8"/>
      <c r="D2499" s="8"/>
      <c r="AA2499" s="65"/>
      <c r="AB2499" s="65"/>
      <c r="AC2499" s="65"/>
      <c r="AD2499" s="65"/>
      <c r="AE2499" s="65"/>
      <c r="AF2499" s="94"/>
      <c r="AG2499" s="93"/>
      <c r="AN2499" s="65"/>
      <c r="AO2499" s="65"/>
      <c r="AP2499" s="65"/>
      <c r="AQ2499" s="65"/>
      <c r="AR2499" s="65"/>
      <c r="AS2499" s="65"/>
      <c r="AT2499" s="65"/>
      <c r="AU2499" s="65"/>
    </row>
    <row r="2500" spans="3:47">
      <c r="C2500" s="8"/>
      <c r="D2500" s="8"/>
      <c r="AA2500" s="65"/>
      <c r="AB2500" s="65"/>
      <c r="AC2500" s="65"/>
      <c r="AD2500" s="65"/>
      <c r="AE2500" s="65"/>
      <c r="AF2500" s="94"/>
      <c r="AG2500" s="93"/>
      <c r="AN2500" s="65"/>
      <c r="AO2500" s="65"/>
      <c r="AP2500" s="65"/>
      <c r="AQ2500" s="65"/>
      <c r="AR2500" s="65"/>
      <c r="AS2500" s="65"/>
      <c r="AT2500" s="65"/>
      <c r="AU2500" s="65"/>
    </row>
    <row r="2501" spans="3:47">
      <c r="C2501" s="8"/>
      <c r="D2501" s="8"/>
      <c r="AA2501" s="65"/>
      <c r="AB2501" s="65"/>
      <c r="AC2501" s="65"/>
      <c r="AD2501" s="65"/>
      <c r="AE2501" s="65"/>
      <c r="AF2501" s="94"/>
      <c r="AG2501" s="93"/>
      <c r="AN2501" s="65"/>
      <c r="AO2501" s="65"/>
      <c r="AP2501" s="65"/>
      <c r="AQ2501" s="65"/>
      <c r="AR2501" s="65"/>
      <c r="AS2501" s="65"/>
      <c r="AT2501" s="65"/>
      <c r="AU2501" s="65"/>
    </row>
    <row r="2502" spans="3:47">
      <c r="C2502" s="8"/>
      <c r="D2502" s="8"/>
      <c r="AA2502" s="65"/>
      <c r="AB2502" s="65"/>
      <c r="AC2502" s="65"/>
      <c r="AD2502" s="65"/>
      <c r="AE2502" s="65"/>
      <c r="AF2502" s="94"/>
      <c r="AG2502" s="93"/>
      <c r="AN2502" s="65"/>
      <c r="AO2502" s="65"/>
      <c r="AP2502" s="65"/>
      <c r="AQ2502" s="65"/>
      <c r="AR2502" s="65"/>
      <c r="AS2502" s="65"/>
      <c r="AT2502" s="65"/>
      <c r="AU2502" s="65"/>
    </row>
    <row r="2503" spans="3:47">
      <c r="C2503" s="8"/>
      <c r="D2503" s="8"/>
      <c r="AA2503" s="65"/>
      <c r="AB2503" s="65"/>
      <c r="AC2503" s="65"/>
      <c r="AD2503" s="65"/>
      <c r="AE2503" s="65"/>
      <c r="AF2503" s="94"/>
      <c r="AG2503" s="93"/>
      <c r="AN2503" s="65"/>
      <c r="AO2503" s="65"/>
      <c r="AP2503" s="65"/>
      <c r="AQ2503" s="65"/>
      <c r="AR2503" s="65"/>
      <c r="AS2503" s="65"/>
      <c r="AT2503" s="65"/>
      <c r="AU2503" s="65"/>
    </row>
    <row r="2504" spans="3:47">
      <c r="C2504" s="8"/>
      <c r="D2504" s="8"/>
      <c r="AA2504" s="65"/>
      <c r="AB2504" s="65"/>
      <c r="AC2504" s="65"/>
      <c r="AD2504" s="65"/>
      <c r="AE2504" s="65"/>
      <c r="AF2504" s="94"/>
      <c r="AG2504" s="93"/>
      <c r="AN2504" s="65"/>
      <c r="AO2504" s="65"/>
      <c r="AP2504" s="65"/>
      <c r="AQ2504" s="65"/>
      <c r="AR2504" s="65"/>
      <c r="AS2504" s="65"/>
      <c r="AT2504" s="65"/>
      <c r="AU2504" s="65"/>
    </row>
    <row r="2505" spans="3:47">
      <c r="C2505" s="8"/>
      <c r="D2505" s="8"/>
      <c r="AA2505" s="65"/>
      <c r="AB2505" s="65"/>
      <c r="AC2505" s="65"/>
      <c r="AD2505" s="65"/>
      <c r="AE2505" s="65"/>
      <c r="AF2505" s="94"/>
      <c r="AG2505" s="93"/>
      <c r="AN2505" s="65"/>
      <c r="AO2505" s="65"/>
      <c r="AP2505" s="65"/>
      <c r="AQ2505" s="65"/>
      <c r="AR2505" s="65"/>
      <c r="AS2505" s="65"/>
      <c r="AT2505" s="65"/>
      <c r="AU2505" s="65"/>
    </row>
    <row r="2506" spans="3:47">
      <c r="C2506" s="8"/>
      <c r="D2506" s="8"/>
      <c r="AA2506" s="65"/>
      <c r="AB2506" s="65"/>
      <c r="AC2506" s="65"/>
      <c r="AD2506" s="65"/>
      <c r="AE2506" s="65"/>
      <c r="AF2506" s="94"/>
      <c r="AG2506" s="93"/>
      <c r="AN2506" s="65"/>
      <c r="AO2506" s="65"/>
      <c r="AP2506" s="65"/>
      <c r="AQ2506" s="65"/>
      <c r="AR2506" s="65"/>
      <c r="AS2506" s="65"/>
      <c r="AT2506" s="65"/>
      <c r="AU2506" s="65"/>
    </row>
    <row r="2507" spans="3:47">
      <c r="C2507" s="8"/>
      <c r="D2507" s="8"/>
      <c r="AA2507" s="65"/>
      <c r="AB2507" s="65"/>
      <c r="AC2507" s="65"/>
      <c r="AD2507" s="65"/>
      <c r="AE2507" s="65"/>
      <c r="AF2507" s="94"/>
      <c r="AG2507" s="93"/>
      <c r="AN2507" s="65"/>
      <c r="AO2507" s="65"/>
      <c r="AP2507" s="65"/>
      <c r="AQ2507" s="65"/>
      <c r="AR2507" s="65"/>
      <c r="AS2507" s="65"/>
      <c r="AT2507" s="65"/>
      <c r="AU2507" s="65"/>
    </row>
    <row r="2508" spans="3:47">
      <c r="C2508" s="8"/>
      <c r="D2508" s="8"/>
      <c r="AA2508" s="65"/>
      <c r="AB2508" s="65"/>
      <c r="AC2508" s="65"/>
      <c r="AD2508" s="65"/>
      <c r="AE2508" s="65"/>
      <c r="AF2508" s="94"/>
      <c r="AG2508" s="93"/>
      <c r="AN2508" s="65"/>
      <c r="AO2508" s="65"/>
      <c r="AP2508" s="65"/>
      <c r="AQ2508" s="65"/>
      <c r="AR2508" s="65"/>
      <c r="AS2508" s="65"/>
      <c r="AT2508" s="65"/>
      <c r="AU2508" s="65"/>
    </row>
    <row r="2509" spans="3:47">
      <c r="C2509" s="8"/>
      <c r="D2509" s="8"/>
      <c r="AA2509" s="65"/>
      <c r="AB2509" s="65"/>
      <c r="AC2509" s="65"/>
      <c r="AD2509" s="65"/>
      <c r="AE2509" s="65"/>
      <c r="AF2509" s="94"/>
      <c r="AG2509" s="93"/>
      <c r="AN2509" s="65"/>
      <c r="AO2509" s="65"/>
      <c r="AP2509" s="65"/>
      <c r="AQ2509" s="65"/>
      <c r="AR2509" s="65"/>
      <c r="AS2509" s="65"/>
      <c r="AT2509" s="65"/>
      <c r="AU2509" s="65"/>
    </row>
    <row r="2510" spans="3:47">
      <c r="C2510" s="8"/>
      <c r="D2510" s="8"/>
      <c r="AA2510" s="65"/>
      <c r="AB2510" s="65"/>
      <c r="AC2510" s="65"/>
      <c r="AD2510" s="65"/>
      <c r="AE2510" s="65"/>
      <c r="AF2510" s="94"/>
      <c r="AG2510" s="93"/>
      <c r="AN2510" s="65"/>
      <c r="AO2510" s="65"/>
      <c r="AP2510" s="65"/>
      <c r="AQ2510" s="65"/>
      <c r="AR2510" s="65"/>
      <c r="AS2510" s="65"/>
      <c r="AT2510" s="65"/>
      <c r="AU2510" s="65"/>
    </row>
    <row r="2511" spans="3:47">
      <c r="C2511" s="8"/>
      <c r="D2511" s="8"/>
      <c r="AA2511" s="65"/>
      <c r="AB2511" s="65"/>
      <c r="AC2511" s="65"/>
      <c r="AD2511" s="65"/>
      <c r="AE2511" s="65"/>
      <c r="AF2511" s="94"/>
      <c r="AG2511" s="93"/>
      <c r="AN2511" s="65"/>
      <c r="AO2511" s="65"/>
      <c r="AP2511" s="65"/>
      <c r="AQ2511" s="65"/>
      <c r="AR2511" s="65"/>
      <c r="AS2511" s="65"/>
      <c r="AT2511" s="65"/>
      <c r="AU2511" s="65"/>
    </row>
    <row r="2512" spans="3:47">
      <c r="C2512" s="8"/>
      <c r="D2512" s="8"/>
      <c r="AA2512" s="65"/>
      <c r="AB2512" s="65"/>
      <c r="AC2512" s="65"/>
      <c r="AD2512" s="65"/>
      <c r="AE2512" s="65"/>
      <c r="AF2512" s="94"/>
      <c r="AG2512" s="93"/>
      <c r="AN2512" s="65"/>
      <c r="AO2512" s="65"/>
      <c r="AP2512" s="65"/>
      <c r="AQ2512" s="65"/>
      <c r="AR2512" s="65"/>
      <c r="AS2512" s="65"/>
      <c r="AT2512" s="65"/>
      <c r="AU2512" s="65"/>
    </row>
    <row r="2513" spans="3:47">
      <c r="C2513" s="8"/>
      <c r="D2513" s="8"/>
      <c r="AA2513" s="65"/>
      <c r="AB2513" s="65"/>
      <c r="AC2513" s="65"/>
      <c r="AD2513" s="65"/>
      <c r="AE2513" s="65"/>
      <c r="AF2513" s="94"/>
      <c r="AG2513" s="93"/>
      <c r="AN2513" s="65"/>
      <c r="AO2513" s="65"/>
      <c r="AP2513" s="65"/>
      <c r="AQ2513" s="65"/>
      <c r="AR2513" s="65"/>
      <c r="AS2513" s="65"/>
      <c r="AT2513" s="65"/>
      <c r="AU2513" s="65"/>
    </row>
    <row r="2514" spans="3:47">
      <c r="C2514" s="8"/>
      <c r="D2514" s="8"/>
      <c r="AA2514" s="65"/>
      <c r="AB2514" s="65"/>
      <c r="AC2514" s="65"/>
      <c r="AD2514" s="65"/>
      <c r="AE2514" s="65"/>
      <c r="AF2514" s="94"/>
      <c r="AG2514" s="93"/>
      <c r="AN2514" s="65"/>
      <c r="AO2514" s="65"/>
      <c r="AP2514" s="65"/>
      <c r="AQ2514" s="65"/>
      <c r="AR2514" s="65"/>
      <c r="AS2514" s="65"/>
      <c r="AT2514" s="65"/>
      <c r="AU2514" s="65"/>
    </row>
    <row r="2515" spans="3:47">
      <c r="C2515" s="8"/>
      <c r="D2515" s="8"/>
      <c r="AA2515" s="65"/>
      <c r="AB2515" s="65"/>
      <c r="AC2515" s="65"/>
      <c r="AD2515" s="65"/>
      <c r="AE2515" s="65"/>
      <c r="AF2515" s="94"/>
      <c r="AG2515" s="93"/>
      <c r="AN2515" s="65"/>
      <c r="AO2515" s="65"/>
      <c r="AP2515" s="65"/>
      <c r="AQ2515" s="65"/>
      <c r="AR2515" s="65"/>
      <c r="AS2515" s="65"/>
      <c r="AT2515" s="65"/>
      <c r="AU2515" s="65"/>
    </row>
    <row r="2516" spans="3:47">
      <c r="C2516" s="8"/>
      <c r="D2516" s="8"/>
      <c r="AA2516" s="65"/>
      <c r="AB2516" s="65"/>
      <c r="AC2516" s="65"/>
      <c r="AD2516" s="65"/>
      <c r="AE2516" s="65"/>
      <c r="AF2516" s="94"/>
      <c r="AG2516" s="93"/>
      <c r="AN2516" s="65"/>
      <c r="AO2516" s="65"/>
      <c r="AP2516" s="65"/>
      <c r="AQ2516" s="65"/>
      <c r="AR2516" s="65"/>
      <c r="AS2516" s="65"/>
      <c r="AT2516" s="65"/>
      <c r="AU2516" s="65"/>
    </row>
    <row r="2517" spans="3:47">
      <c r="C2517" s="8"/>
      <c r="D2517" s="8"/>
      <c r="AA2517" s="65"/>
      <c r="AB2517" s="65"/>
      <c r="AC2517" s="65"/>
      <c r="AD2517" s="65"/>
      <c r="AE2517" s="65"/>
      <c r="AF2517" s="94"/>
      <c r="AG2517" s="93"/>
      <c r="AN2517" s="65"/>
      <c r="AO2517" s="65"/>
      <c r="AP2517" s="65"/>
      <c r="AQ2517" s="65"/>
      <c r="AR2517" s="65"/>
      <c r="AS2517" s="65"/>
      <c r="AT2517" s="65"/>
      <c r="AU2517" s="65"/>
    </row>
    <row r="2518" spans="3:47">
      <c r="C2518" s="8"/>
      <c r="D2518" s="8"/>
      <c r="AA2518" s="65"/>
      <c r="AB2518" s="65"/>
      <c r="AC2518" s="65"/>
      <c r="AD2518" s="65"/>
      <c r="AE2518" s="65"/>
      <c r="AF2518" s="94"/>
      <c r="AG2518" s="93"/>
      <c r="AN2518" s="65"/>
      <c r="AO2518" s="65"/>
      <c r="AP2518" s="65"/>
      <c r="AQ2518" s="65"/>
      <c r="AR2518" s="65"/>
      <c r="AS2518" s="65"/>
      <c r="AT2518" s="65"/>
      <c r="AU2518" s="65"/>
    </row>
    <row r="2519" spans="3:47">
      <c r="C2519" s="8"/>
      <c r="D2519" s="8"/>
      <c r="AA2519" s="65"/>
      <c r="AB2519" s="65"/>
      <c r="AC2519" s="65"/>
      <c r="AD2519" s="65"/>
      <c r="AE2519" s="65"/>
      <c r="AF2519" s="94"/>
      <c r="AG2519" s="93"/>
      <c r="AN2519" s="65"/>
      <c r="AO2519" s="65"/>
      <c r="AP2519" s="65"/>
      <c r="AQ2519" s="65"/>
      <c r="AR2519" s="65"/>
      <c r="AS2519" s="65"/>
      <c r="AT2519" s="65"/>
      <c r="AU2519" s="65"/>
    </row>
    <row r="2520" spans="3:47">
      <c r="C2520" s="8"/>
      <c r="D2520" s="8"/>
      <c r="AA2520" s="65"/>
      <c r="AB2520" s="65"/>
      <c r="AC2520" s="65"/>
      <c r="AD2520" s="65"/>
      <c r="AE2520" s="65"/>
      <c r="AF2520" s="94"/>
      <c r="AG2520" s="93"/>
      <c r="AN2520" s="65"/>
      <c r="AO2520" s="65"/>
      <c r="AP2520" s="65"/>
      <c r="AQ2520" s="65"/>
      <c r="AR2520" s="65"/>
      <c r="AS2520" s="65"/>
      <c r="AT2520" s="65"/>
      <c r="AU2520" s="65"/>
    </row>
    <row r="2521" spans="3:47">
      <c r="C2521" s="8"/>
      <c r="D2521" s="8"/>
      <c r="AA2521" s="65"/>
      <c r="AB2521" s="65"/>
      <c r="AC2521" s="65"/>
      <c r="AD2521" s="65"/>
      <c r="AE2521" s="65"/>
      <c r="AF2521" s="94"/>
      <c r="AG2521" s="93"/>
      <c r="AN2521" s="65"/>
      <c r="AO2521" s="65"/>
      <c r="AP2521" s="65"/>
      <c r="AQ2521" s="65"/>
      <c r="AR2521" s="65"/>
      <c r="AS2521" s="65"/>
      <c r="AT2521" s="65"/>
      <c r="AU2521" s="65"/>
    </row>
    <row r="2522" spans="3:47">
      <c r="C2522" s="8"/>
      <c r="D2522" s="8"/>
      <c r="AA2522" s="65"/>
      <c r="AB2522" s="65"/>
      <c r="AC2522" s="65"/>
      <c r="AD2522" s="65"/>
      <c r="AE2522" s="65"/>
      <c r="AF2522" s="94"/>
      <c r="AG2522" s="93"/>
      <c r="AN2522" s="65"/>
      <c r="AO2522" s="65"/>
      <c r="AP2522" s="65"/>
      <c r="AQ2522" s="65"/>
      <c r="AR2522" s="65"/>
      <c r="AS2522" s="65"/>
      <c r="AT2522" s="65"/>
      <c r="AU2522" s="65"/>
    </row>
    <row r="2523" spans="3:47">
      <c r="C2523" s="8"/>
      <c r="D2523" s="8"/>
      <c r="AA2523" s="65"/>
      <c r="AB2523" s="65"/>
      <c r="AC2523" s="65"/>
      <c r="AD2523" s="65"/>
      <c r="AE2523" s="65"/>
      <c r="AF2523" s="94"/>
      <c r="AG2523" s="93"/>
      <c r="AN2523" s="65"/>
      <c r="AO2523" s="65"/>
      <c r="AP2523" s="65"/>
      <c r="AQ2523" s="65"/>
      <c r="AR2523" s="65"/>
      <c r="AS2523" s="65"/>
      <c r="AT2523" s="65"/>
      <c r="AU2523" s="65"/>
    </row>
    <row r="2524" spans="3:47">
      <c r="C2524" s="8"/>
      <c r="D2524" s="8"/>
      <c r="AA2524" s="65"/>
      <c r="AB2524" s="65"/>
      <c r="AC2524" s="65"/>
      <c r="AD2524" s="65"/>
      <c r="AE2524" s="65"/>
      <c r="AF2524" s="94"/>
      <c r="AG2524" s="93"/>
      <c r="AN2524" s="65"/>
      <c r="AO2524" s="65"/>
      <c r="AP2524" s="65"/>
      <c r="AQ2524" s="65"/>
      <c r="AR2524" s="65"/>
      <c r="AS2524" s="65"/>
      <c r="AT2524" s="65"/>
      <c r="AU2524" s="65"/>
    </row>
    <row r="2525" spans="3:47">
      <c r="C2525" s="8"/>
      <c r="D2525" s="8"/>
      <c r="AA2525" s="65"/>
      <c r="AB2525" s="65"/>
      <c r="AC2525" s="65"/>
      <c r="AD2525" s="65"/>
      <c r="AE2525" s="65"/>
      <c r="AF2525" s="94"/>
      <c r="AG2525" s="93"/>
      <c r="AN2525" s="65"/>
      <c r="AO2525" s="65"/>
      <c r="AP2525" s="65"/>
      <c r="AQ2525" s="65"/>
      <c r="AR2525" s="65"/>
      <c r="AS2525" s="65"/>
      <c r="AT2525" s="65"/>
      <c r="AU2525" s="65"/>
    </row>
    <row r="2526" spans="3:47">
      <c r="C2526" s="8"/>
      <c r="D2526" s="8"/>
      <c r="AA2526" s="65"/>
      <c r="AB2526" s="65"/>
      <c r="AC2526" s="65"/>
      <c r="AD2526" s="65"/>
      <c r="AE2526" s="65"/>
      <c r="AF2526" s="94"/>
      <c r="AG2526" s="93"/>
      <c r="AN2526" s="65"/>
      <c r="AO2526" s="65"/>
      <c r="AP2526" s="65"/>
      <c r="AQ2526" s="65"/>
      <c r="AR2526" s="65"/>
      <c r="AS2526" s="65"/>
      <c r="AT2526" s="65"/>
      <c r="AU2526" s="65"/>
    </row>
    <row r="2527" spans="3:47">
      <c r="C2527" s="8"/>
      <c r="D2527" s="8"/>
      <c r="AA2527" s="65"/>
      <c r="AB2527" s="65"/>
      <c r="AC2527" s="65"/>
      <c r="AD2527" s="65"/>
      <c r="AE2527" s="65"/>
      <c r="AF2527" s="94"/>
      <c r="AG2527" s="93"/>
      <c r="AN2527" s="65"/>
      <c r="AO2527" s="65"/>
      <c r="AP2527" s="65"/>
      <c r="AQ2527" s="65"/>
      <c r="AR2527" s="65"/>
      <c r="AS2527" s="65"/>
      <c r="AT2527" s="65"/>
      <c r="AU2527" s="65"/>
    </row>
    <row r="2528" spans="3:47">
      <c r="C2528" s="8"/>
      <c r="D2528" s="8"/>
      <c r="AA2528" s="65"/>
      <c r="AB2528" s="65"/>
      <c r="AC2528" s="65"/>
      <c r="AD2528" s="65"/>
      <c r="AE2528" s="65"/>
      <c r="AF2528" s="94"/>
      <c r="AG2528" s="93"/>
      <c r="AN2528" s="65"/>
      <c r="AO2528" s="65"/>
      <c r="AP2528" s="65"/>
      <c r="AQ2528" s="65"/>
      <c r="AR2528" s="65"/>
      <c r="AS2528" s="65"/>
      <c r="AT2528" s="65"/>
      <c r="AU2528" s="65"/>
    </row>
    <row r="2529" spans="3:47">
      <c r="C2529" s="8"/>
      <c r="D2529" s="8"/>
      <c r="AA2529" s="65"/>
      <c r="AB2529" s="65"/>
      <c r="AC2529" s="65"/>
      <c r="AD2529" s="65"/>
      <c r="AE2529" s="65"/>
      <c r="AF2529" s="94"/>
      <c r="AG2529" s="93"/>
      <c r="AN2529" s="65"/>
      <c r="AO2529" s="65"/>
      <c r="AP2529" s="65"/>
      <c r="AQ2529" s="65"/>
      <c r="AR2529" s="65"/>
      <c r="AS2529" s="65"/>
      <c r="AT2529" s="65"/>
      <c r="AU2529" s="65"/>
    </row>
    <row r="2530" spans="3:47">
      <c r="C2530" s="8"/>
      <c r="D2530" s="8"/>
      <c r="AA2530" s="65"/>
      <c r="AB2530" s="65"/>
      <c r="AC2530" s="65"/>
      <c r="AD2530" s="65"/>
      <c r="AE2530" s="65"/>
      <c r="AF2530" s="94"/>
      <c r="AG2530" s="93"/>
      <c r="AN2530" s="65"/>
      <c r="AO2530" s="65"/>
      <c r="AP2530" s="65"/>
      <c r="AQ2530" s="65"/>
      <c r="AR2530" s="65"/>
      <c r="AS2530" s="65"/>
      <c r="AT2530" s="65"/>
      <c r="AU2530" s="65"/>
    </row>
    <row r="2531" spans="3:47">
      <c r="C2531" s="8"/>
      <c r="D2531" s="8"/>
      <c r="AA2531" s="65"/>
      <c r="AB2531" s="65"/>
      <c r="AC2531" s="65"/>
      <c r="AD2531" s="65"/>
      <c r="AE2531" s="65"/>
      <c r="AF2531" s="94"/>
      <c r="AG2531" s="93"/>
      <c r="AN2531" s="65"/>
      <c r="AO2531" s="65"/>
      <c r="AP2531" s="65"/>
      <c r="AQ2531" s="65"/>
      <c r="AR2531" s="65"/>
      <c r="AS2531" s="65"/>
      <c r="AT2531" s="65"/>
      <c r="AU2531" s="65"/>
    </row>
    <row r="2532" spans="3:47">
      <c r="C2532" s="8"/>
      <c r="D2532" s="8"/>
      <c r="AA2532" s="65"/>
      <c r="AB2532" s="65"/>
      <c r="AC2532" s="65"/>
      <c r="AD2532" s="65"/>
      <c r="AE2532" s="65"/>
      <c r="AF2532" s="94"/>
      <c r="AG2532" s="93"/>
      <c r="AN2532" s="65"/>
      <c r="AO2532" s="65"/>
      <c r="AP2532" s="65"/>
      <c r="AQ2532" s="65"/>
      <c r="AR2532" s="65"/>
      <c r="AS2532" s="65"/>
      <c r="AT2532" s="65"/>
      <c r="AU2532" s="65"/>
    </row>
    <row r="2533" spans="3:47">
      <c r="C2533" s="8"/>
      <c r="D2533" s="8"/>
      <c r="AA2533" s="65"/>
      <c r="AB2533" s="65"/>
      <c r="AC2533" s="65"/>
      <c r="AD2533" s="65"/>
      <c r="AE2533" s="65"/>
      <c r="AF2533" s="94"/>
      <c r="AG2533" s="93"/>
      <c r="AN2533" s="65"/>
      <c r="AO2533" s="65"/>
      <c r="AP2533" s="65"/>
      <c r="AQ2533" s="65"/>
      <c r="AR2533" s="65"/>
      <c r="AS2533" s="65"/>
      <c r="AT2533" s="65"/>
      <c r="AU2533" s="65"/>
    </row>
    <row r="2534" spans="3:47">
      <c r="C2534" s="8"/>
      <c r="D2534" s="8"/>
      <c r="AA2534" s="65"/>
      <c r="AB2534" s="65"/>
      <c r="AC2534" s="65"/>
      <c r="AD2534" s="65"/>
      <c r="AE2534" s="65"/>
      <c r="AF2534" s="94"/>
      <c r="AG2534" s="93"/>
      <c r="AN2534" s="65"/>
      <c r="AO2534" s="65"/>
      <c r="AP2534" s="65"/>
      <c r="AQ2534" s="65"/>
      <c r="AR2534" s="65"/>
      <c r="AS2534" s="65"/>
      <c r="AT2534" s="65"/>
      <c r="AU2534" s="65"/>
    </row>
    <row r="2535" spans="3:47">
      <c r="C2535" s="8"/>
      <c r="D2535" s="8"/>
      <c r="AA2535" s="65"/>
      <c r="AB2535" s="65"/>
      <c r="AC2535" s="65"/>
      <c r="AD2535" s="65"/>
      <c r="AE2535" s="65"/>
      <c r="AF2535" s="94"/>
      <c r="AG2535" s="93"/>
      <c r="AN2535" s="65"/>
      <c r="AO2535" s="65"/>
      <c r="AP2535" s="65"/>
      <c r="AQ2535" s="65"/>
      <c r="AR2535" s="65"/>
      <c r="AS2535" s="65"/>
      <c r="AT2535" s="65"/>
      <c r="AU2535" s="65"/>
    </row>
    <row r="2536" spans="3:47">
      <c r="C2536" s="8"/>
      <c r="D2536" s="8"/>
      <c r="AA2536" s="65"/>
      <c r="AB2536" s="65"/>
      <c r="AC2536" s="65"/>
      <c r="AD2536" s="65"/>
      <c r="AE2536" s="65"/>
      <c r="AF2536" s="94"/>
      <c r="AG2536" s="93"/>
      <c r="AN2536" s="65"/>
      <c r="AO2536" s="65"/>
      <c r="AP2536" s="65"/>
      <c r="AQ2536" s="65"/>
      <c r="AR2536" s="65"/>
      <c r="AS2536" s="65"/>
      <c r="AT2536" s="65"/>
      <c r="AU2536" s="65"/>
    </row>
    <row r="2537" spans="3:47">
      <c r="C2537" s="8"/>
      <c r="D2537" s="8"/>
    </row>
    <row r="2538" spans="3:47">
      <c r="C2538" s="8"/>
      <c r="D2538" s="8"/>
    </row>
    <row r="2539" spans="3:47">
      <c r="C2539" s="8"/>
      <c r="D2539" s="8"/>
    </row>
    <row r="2540" spans="3:47">
      <c r="C2540" s="8"/>
      <c r="D2540" s="8"/>
    </row>
    <row r="2541" spans="3:47">
      <c r="C2541" s="8"/>
      <c r="D2541" s="8"/>
    </row>
    <row r="2542" spans="3:47">
      <c r="C2542" s="8"/>
      <c r="D2542" s="8"/>
    </row>
    <row r="2543" spans="3:47">
      <c r="C2543" s="8"/>
      <c r="D2543" s="8"/>
    </row>
    <row r="2544" spans="3:47">
      <c r="C2544" s="8"/>
      <c r="D2544" s="8"/>
    </row>
    <row r="2545" spans="3:4">
      <c r="C2545" s="8"/>
      <c r="D2545" s="8"/>
    </row>
    <row r="2546" spans="3:4">
      <c r="C2546" s="8"/>
      <c r="D2546" s="8"/>
    </row>
    <row r="2547" spans="3:4">
      <c r="C2547" s="8"/>
      <c r="D2547" s="8"/>
    </row>
    <row r="2548" spans="3:4">
      <c r="C2548" s="8"/>
      <c r="D2548" s="8"/>
    </row>
    <row r="2549" spans="3:4">
      <c r="C2549" s="8"/>
      <c r="D2549" s="8"/>
    </row>
    <row r="2550" spans="3:4">
      <c r="C2550" s="8"/>
      <c r="D2550" s="8"/>
    </row>
    <row r="2551" spans="3:4">
      <c r="C2551" s="8"/>
      <c r="D2551" s="8"/>
    </row>
    <row r="2552" spans="3:4">
      <c r="C2552" s="8"/>
      <c r="D2552" s="8"/>
    </row>
    <row r="2553" spans="3:4">
      <c r="C2553" s="8"/>
      <c r="D2553" s="8"/>
    </row>
    <row r="2554" spans="3:4">
      <c r="C2554" s="8"/>
      <c r="D2554" s="8"/>
    </row>
    <row r="2555" spans="3:4">
      <c r="C2555" s="8"/>
      <c r="D2555" s="8"/>
    </row>
    <row r="2556" spans="3:4">
      <c r="C2556" s="8"/>
      <c r="D2556" s="8"/>
    </row>
    <row r="2557" spans="3:4">
      <c r="C2557" s="8"/>
      <c r="D2557" s="8"/>
    </row>
    <row r="2558" spans="3:4">
      <c r="C2558" s="8"/>
      <c r="D2558" s="8"/>
    </row>
    <row r="2559" spans="3:4">
      <c r="C2559" s="8"/>
      <c r="D2559" s="8"/>
    </row>
    <row r="2560" spans="3:4">
      <c r="C2560" s="8"/>
      <c r="D2560" s="8"/>
    </row>
    <row r="2561" spans="3:4">
      <c r="C2561" s="8"/>
      <c r="D2561" s="8"/>
    </row>
    <row r="2562" spans="3:4">
      <c r="C2562" s="8"/>
      <c r="D2562" s="8"/>
    </row>
    <row r="2563" spans="3:4">
      <c r="C2563" s="8"/>
      <c r="D2563" s="8"/>
    </row>
    <row r="2564" spans="3:4">
      <c r="C2564" s="8"/>
      <c r="D2564" s="8"/>
    </row>
    <row r="2565" spans="3:4">
      <c r="C2565" s="8"/>
      <c r="D2565" s="8"/>
    </row>
    <row r="2566" spans="3:4">
      <c r="C2566" s="8"/>
      <c r="D2566" s="8"/>
    </row>
    <row r="2567" spans="3:4">
      <c r="C2567" s="8"/>
      <c r="D2567" s="8"/>
    </row>
    <row r="2568" spans="3:4">
      <c r="C2568" s="8"/>
      <c r="D2568" s="8"/>
    </row>
    <row r="2569" spans="3:4">
      <c r="C2569" s="8"/>
      <c r="D2569" s="8"/>
    </row>
    <row r="2570" spans="3:4">
      <c r="C2570" s="8"/>
      <c r="D2570" s="8"/>
    </row>
    <row r="2571" spans="3:4">
      <c r="C2571" s="8"/>
      <c r="D2571" s="8"/>
    </row>
    <row r="2572" spans="3:4">
      <c r="C2572" s="8"/>
      <c r="D2572" s="8"/>
    </row>
    <row r="2573" spans="3:4">
      <c r="C2573" s="8"/>
      <c r="D2573" s="8"/>
    </row>
    <row r="2574" spans="3:4">
      <c r="C2574" s="8"/>
      <c r="D2574" s="8"/>
    </row>
    <row r="2575" spans="3:4">
      <c r="C2575" s="8"/>
      <c r="D2575" s="8"/>
    </row>
    <row r="2576" spans="3:4">
      <c r="C2576" s="8"/>
      <c r="D2576" s="8"/>
    </row>
    <row r="2577" spans="3:4">
      <c r="C2577" s="8"/>
      <c r="D2577" s="8"/>
    </row>
    <row r="2578" spans="3:4">
      <c r="C2578" s="8"/>
      <c r="D2578" s="8"/>
    </row>
    <row r="2579" spans="3:4">
      <c r="C2579" s="8"/>
      <c r="D2579" s="8"/>
    </row>
    <row r="2580" spans="3:4">
      <c r="C2580" s="8"/>
      <c r="D2580" s="8"/>
    </row>
    <row r="2581" spans="3:4">
      <c r="C2581" s="8"/>
      <c r="D2581" s="8"/>
    </row>
    <row r="2582" spans="3:4">
      <c r="C2582" s="8"/>
      <c r="D2582" s="8"/>
    </row>
    <row r="2583" spans="3:4">
      <c r="C2583" s="8"/>
      <c r="D2583" s="8"/>
    </row>
    <row r="2584" spans="3:4">
      <c r="C2584" s="8"/>
      <c r="D2584" s="8"/>
    </row>
    <row r="2585" spans="3:4">
      <c r="C2585" s="8"/>
      <c r="D2585" s="8"/>
    </row>
    <row r="2586" spans="3:4">
      <c r="C2586" s="8"/>
      <c r="D2586" s="8"/>
    </row>
    <row r="2587" spans="3:4">
      <c r="C2587" s="8"/>
      <c r="D2587" s="8"/>
    </row>
    <row r="2588" spans="3:4">
      <c r="C2588" s="8"/>
      <c r="D2588" s="8"/>
    </row>
    <row r="2589" spans="3:4">
      <c r="C2589" s="8"/>
      <c r="D2589" s="8"/>
    </row>
    <row r="2590" spans="3:4">
      <c r="C2590" s="8"/>
      <c r="D2590" s="8"/>
    </row>
    <row r="2591" spans="3:4">
      <c r="C2591" s="8"/>
      <c r="D2591" s="8"/>
    </row>
    <row r="2592" spans="3:4">
      <c r="C2592" s="8"/>
      <c r="D2592" s="8"/>
    </row>
    <row r="2593" spans="3:4">
      <c r="C2593" s="8"/>
      <c r="D2593" s="8"/>
    </row>
    <row r="2594" spans="3:4">
      <c r="C2594" s="8"/>
      <c r="D2594" s="8"/>
    </row>
    <row r="2595" spans="3:4">
      <c r="C2595" s="8"/>
      <c r="D2595" s="8"/>
    </row>
    <row r="2596" spans="3:4">
      <c r="C2596" s="8"/>
      <c r="D2596" s="8"/>
    </row>
    <row r="2597" spans="3:4">
      <c r="C2597" s="8"/>
      <c r="D2597" s="8"/>
    </row>
    <row r="2598" spans="3:4">
      <c r="C2598" s="8"/>
      <c r="D2598" s="8"/>
    </row>
    <row r="2599" spans="3:4">
      <c r="C2599" s="8"/>
      <c r="D2599" s="8"/>
    </row>
    <row r="2600" spans="3:4">
      <c r="C2600" s="8"/>
      <c r="D2600" s="8"/>
    </row>
    <row r="2601" spans="3:4">
      <c r="C2601" s="8"/>
      <c r="D2601" s="8"/>
    </row>
    <row r="2602" spans="3:4">
      <c r="C2602" s="8"/>
      <c r="D2602" s="8"/>
    </row>
    <row r="2603" spans="3:4">
      <c r="C2603" s="8"/>
      <c r="D2603" s="8"/>
    </row>
    <row r="2604" spans="3:4">
      <c r="C2604" s="8"/>
      <c r="D2604" s="8"/>
    </row>
    <row r="2605" spans="3:4">
      <c r="C2605" s="8"/>
      <c r="D2605" s="8"/>
    </row>
    <row r="2606" spans="3:4">
      <c r="C2606" s="8"/>
      <c r="D2606" s="8"/>
    </row>
    <row r="2607" spans="3:4">
      <c r="C2607" s="8"/>
      <c r="D2607" s="8"/>
    </row>
    <row r="2608" spans="3:4">
      <c r="C2608" s="8"/>
      <c r="D2608" s="8"/>
    </row>
    <row r="2609" spans="3:4">
      <c r="C2609" s="8"/>
      <c r="D2609" s="8"/>
    </row>
    <row r="2610" spans="3:4">
      <c r="C2610" s="8"/>
      <c r="D2610" s="8"/>
    </row>
    <row r="2611" spans="3:4">
      <c r="C2611" s="8"/>
      <c r="D2611" s="8"/>
    </row>
    <row r="2612" spans="3:4">
      <c r="C2612" s="8"/>
      <c r="D2612" s="8"/>
    </row>
    <row r="2613" spans="3:4">
      <c r="C2613" s="8"/>
      <c r="D2613" s="8"/>
    </row>
    <row r="2614" spans="3:4">
      <c r="C2614" s="8"/>
      <c r="D2614" s="8"/>
    </row>
    <row r="2615" spans="3:4">
      <c r="C2615" s="8"/>
      <c r="D2615" s="8"/>
    </row>
    <row r="2616" spans="3:4">
      <c r="C2616" s="8"/>
      <c r="D2616" s="8"/>
    </row>
    <row r="2617" spans="3:4">
      <c r="C2617" s="8"/>
      <c r="D2617" s="8"/>
    </row>
    <row r="2618" spans="3:4">
      <c r="C2618" s="8"/>
      <c r="D2618" s="8"/>
    </row>
    <row r="2619" spans="3:4">
      <c r="C2619" s="8"/>
      <c r="D2619" s="8"/>
    </row>
    <row r="2620" spans="3:4">
      <c r="C2620" s="8"/>
      <c r="D2620" s="8"/>
    </row>
    <row r="2621" spans="3:4">
      <c r="C2621" s="8"/>
      <c r="D2621" s="8"/>
    </row>
    <row r="2622" spans="3:4">
      <c r="C2622" s="8"/>
      <c r="D2622" s="8"/>
    </row>
    <row r="2623" spans="3:4">
      <c r="C2623" s="8"/>
      <c r="D2623" s="8"/>
    </row>
    <row r="2624" spans="3:4">
      <c r="C2624" s="8"/>
      <c r="D2624" s="8"/>
    </row>
    <row r="2625" spans="3:4">
      <c r="C2625" s="8"/>
      <c r="D2625" s="8"/>
    </row>
    <row r="2626" spans="3:4">
      <c r="C2626" s="8"/>
      <c r="D2626" s="8"/>
    </row>
    <row r="2627" spans="3:4">
      <c r="C2627" s="8"/>
      <c r="D2627" s="8"/>
    </row>
    <row r="2628" spans="3:4">
      <c r="C2628" s="8"/>
      <c r="D2628" s="8"/>
    </row>
    <row r="2629" spans="3:4">
      <c r="C2629" s="8"/>
      <c r="D2629" s="8"/>
    </row>
    <row r="2630" spans="3:4">
      <c r="C2630" s="8"/>
      <c r="D2630" s="8"/>
    </row>
    <row r="2631" spans="3:4">
      <c r="C2631" s="8"/>
      <c r="D2631" s="8"/>
    </row>
    <row r="2632" spans="3:4">
      <c r="C2632" s="8"/>
      <c r="D2632" s="8"/>
    </row>
    <row r="2633" spans="3:4">
      <c r="C2633" s="8"/>
      <c r="D2633" s="8"/>
    </row>
    <row r="2634" spans="3:4">
      <c r="C2634" s="8"/>
      <c r="D2634" s="8"/>
    </row>
    <row r="2635" spans="3:4">
      <c r="C2635" s="8"/>
      <c r="D2635" s="8"/>
    </row>
    <row r="2636" spans="3:4">
      <c r="C2636" s="8"/>
      <c r="D2636" s="8"/>
    </row>
    <row r="2637" spans="3:4">
      <c r="C2637" s="8"/>
      <c r="D2637" s="8"/>
    </row>
    <row r="2638" spans="3:4">
      <c r="C2638" s="8"/>
      <c r="D2638" s="8"/>
    </row>
    <row r="2639" spans="3:4">
      <c r="C2639" s="8"/>
      <c r="D2639" s="8"/>
    </row>
    <row r="2640" spans="3:4">
      <c r="C2640" s="8"/>
      <c r="D2640" s="8"/>
    </row>
    <row r="2641" spans="3:4">
      <c r="C2641" s="8"/>
      <c r="D2641" s="8"/>
    </row>
    <row r="2642" spans="3:4">
      <c r="C2642" s="8"/>
      <c r="D2642" s="8"/>
    </row>
    <row r="2643" spans="3:4">
      <c r="C2643" s="8"/>
      <c r="D2643" s="8"/>
    </row>
    <row r="2644" spans="3:4">
      <c r="C2644" s="8"/>
      <c r="D2644" s="8"/>
    </row>
    <row r="2645" spans="3:4">
      <c r="C2645" s="8"/>
      <c r="D2645" s="8"/>
    </row>
    <row r="2646" spans="3:4">
      <c r="C2646" s="8"/>
      <c r="D2646" s="8"/>
    </row>
    <row r="2647" spans="3:4">
      <c r="C2647" s="8"/>
      <c r="D2647" s="8"/>
    </row>
    <row r="2648" spans="3:4">
      <c r="C2648" s="8"/>
      <c r="D2648" s="8"/>
    </row>
    <row r="2649" spans="3:4">
      <c r="C2649" s="8"/>
      <c r="D2649" s="8"/>
    </row>
    <row r="2650" spans="3:4">
      <c r="C2650" s="8"/>
      <c r="D2650" s="8"/>
    </row>
    <row r="2651" spans="3:4">
      <c r="C2651" s="8"/>
      <c r="D2651" s="8"/>
    </row>
    <row r="2652" spans="3:4">
      <c r="C2652" s="8"/>
      <c r="D2652" s="8"/>
    </row>
    <row r="2653" spans="3:4">
      <c r="C2653" s="8"/>
      <c r="D2653" s="8"/>
    </row>
    <row r="2654" spans="3:4">
      <c r="C2654" s="8"/>
      <c r="D2654" s="8"/>
    </row>
    <row r="2655" spans="3:4">
      <c r="C2655" s="8"/>
      <c r="D2655" s="8"/>
    </row>
    <row r="2656" spans="3:4">
      <c r="C2656" s="8"/>
      <c r="D2656" s="8"/>
    </row>
    <row r="2657" spans="3:4">
      <c r="C2657" s="8"/>
      <c r="D2657" s="8"/>
    </row>
    <row r="2658" spans="3:4">
      <c r="C2658" s="8"/>
      <c r="D2658" s="8"/>
    </row>
    <row r="2659" spans="3:4">
      <c r="C2659" s="8"/>
      <c r="D2659" s="8"/>
    </row>
    <row r="2660" spans="3:4">
      <c r="C2660" s="8"/>
      <c r="D2660" s="8"/>
    </row>
    <row r="2661" spans="3:4">
      <c r="C2661" s="8"/>
      <c r="D2661" s="8"/>
    </row>
    <row r="2662" spans="3:4">
      <c r="C2662" s="8"/>
      <c r="D2662" s="8"/>
    </row>
    <row r="2663" spans="3:4">
      <c r="C2663" s="8"/>
      <c r="D2663" s="8"/>
    </row>
    <row r="2664" spans="3:4">
      <c r="C2664" s="8"/>
      <c r="D2664" s="8"/>
    </row>
    <row r="2665" spans="3:4">
      <c r="C2665" s="8"/>
      <c r="D2665" s="8"/>
    </row>
    <row r="2666" spans="3:4">
      <c r="C2666" s="8"/>
      <c r="D2666" s="8"/>
    </row>
    <row r="2667" spans="3:4">
      <c r="C2667" s="8"/>
      <c r="D2667" s="8"/>
    </row>
    <row r="2668" spans="3:4">
      <c r="C2668" s="8"/>
      <c r="D2668" s="8"/>
    </row>
    <row r="2669" spans="3:4">
      <c r="C2669" s="8"/>
      <c r="D2669" s="8"/>
    </row>
    <row r="2670" spans="3:4">
      <c r="C2670" s="8"/>
      <c r="D2670" s="8"/>
    </row>
    <row r="2671" spans="3:4">
      <c r="C2671" s="8"/>
      <c r="D2671" s="8"/>
    </row>
    <row r="2672" spans="3:4">
      <c r="C2672" s="8"/>
      <c r="D2672" s="8"/>
    </row>
    <row r="2673" spans="3:4">
      <c r="C2673" s="8"/>
      <c r="D2673" s="8"/>
    </row>
    <row r="2674" spans="3:4">
      <c r="C2674" s="8"/>
      <c r="D2674" s="8"/>
    </row>
    <row r="2675" spans="3:4">
      <c r="C2675" s="8"/>
      <c r="D2675" s="8"/>
    </row>
    <row r="2676" spans="3:4">
      <c r="C2676" s="8"/>
      <c r="D2676" s="8"/>
    </row>
    <row r="2677" spans="3:4">
      <c r="C2677" s="8"/>
      <c r="D2677" s="8"/>
    </row>
    <row r="2678" spans="3:4">
      <c r="C2678" s="8"/>
      <c r="D2678" s="8"/>
    </row>
    <row r="2679" spans="3:4">
      <c r="C2679" s="8"/>
      <c r="D2679" s="8"/>
    </row>
    <row r="2680" spans="3:4">
      <c r="C2680" s="8"/>
      <c r="D2680" s="8"/>
    </row>
    <row r="2681" spans="3:4">
      <c r="C2681" s="8"/>
      <c r="D2681" s="8"/>
    </row>
    <row r="2682" spans="3:4">
      <c r="C2682" s="8"/>
      <c r="D2682" s="8"/>
    </row>
    <row r="2683" spans="3:4">
      <c r="C2683" s="8"/>
      <c r="D2683" s="8"/>
    </row>
    <row r="2684" spans="3:4">
      <c r="C2684" s="8"/>
      <c r="D2684" s="8"/>
    </row>
    <row r="2685" spans="3:4">
      <c r="C2685" s="8"/>
      <c r="D2685" s="8"/>
    </row>
    <row r="2686" spans="3:4">
      <c r="C2686" s="8"/>
      <c r="D2686" s="8"/>
    </row>
    <row r="2687" spans="3:4">
      <c r="C2687" s="8"/>
      <c r="D2687" s="8"/>
    </row>
    <row r="2688" spans="3:4">
      <c r="C2688" s="8"/>
      <c r="D2688" s="8"/>
    </row>
    <row r="2689" spans="3:4">
      <c r="C2689" s="8"/>
      <c r="D2689" s="8"/>
    </row>
    <row r="2690" spans="3:4">
      <c r="C2690" s="8"/>
      <c r="D2690" s="8"/>
    </row>
    <row r="2691" spans="3:4">
      <c r="C2691" s="8"/>
      <c r="D2691" s="8"/>
    </row>
    <row r="2692" spans="3:4">
      <c r="C2692" s="8"/>
      <c r="D2692" s="8"/>
    </row>
    <row r="2693" spans="3:4">
      <c r="C2693" s="8"/>
      <c r="D2693" s="8"/>
    </row>
    <row r="2694" spans="3:4">
      <c r="C2694" s="8"/>
      <c r="D2694" s="8"/>
    </row>
    <row r="2695" spans="3:4">
      <c r="C2695" s="8"/>
      <c r="D2695" s="8"/>
    </row>
    <row r="2696" spans="3:4">
      <c r="C2696" s="8"/>
      <c r="D2696" s="8"/>
    </row>
    <row r="2697" spans="3:4">
      <c r="C2697" s="8"/>
      <c r="D2697" s="8"/>
    </row>
    <row r="2698" spans="3:4">
      <c r="C2698" s="8"/>
      <c r="D2698" s="8"/>
    </row>
    <row r="2699" spans="3:4">
      <c r="C2699" s="8"/>
      <c r="D2699" s="8"/>
    </row>
    <row r="2700" spans="3:4">
      <c r="C2700" s="8"/>
      <c r="D2700" s="8"/>
    </row>
    <row r="2701" spans="3:4">
      <c r="C2701" s="8"/>
      <c r="D2701" s="8"/>
    </row>
    <row r="2702" spans="3:4">
      <c r="C2702" s="8"/>
      <c r="D2702" s="8"/>
    </row>
    <row r="2703" spans="3:4">
      <c r="C2703" s="8"/>
      <c r="D2703" s="8"/>
    </row>
    <row r="2704" spans="3:4">
      <c r="C2704" s="8"/>
      <c r="D2704" s="8"/>
    </row>
    <row r="2705" spans="3:4">
      <c r="C2705" s="8"/>
      <c r="D2705" s="8"/>
    </row>
    <row r="2706" spans="3:4">
      <c r="C2706" s="8"/>
      <c r="D2706" s="8"/>
    </row>
    <row r="2707" spans="3:4">
      <c r="C2707" s="8"/>
      <c r="D2707" s="8"/>
    </row>
    <row r="2708" spans="3:4">
      <c r="C2708" s="8"/>
      <c r="D2708" s="8"/>
    </row>
    <row r="2709" spans="3:4">
      <c r="C2709" s="8"/>
      <c r="D2709" s="8"/>
    </row>
    <row r="2710" spans="3:4">
      <c r="C2710" s="8"/>
      <c r="D2710" s="8"/>
    </row>
    <row r="2711" spans="3:4">
      <c r="C2711" s="8"/>
      <c r="D2711" s="8"/>
    </row>
    <row r="2712" spans="3:4">
      <c r="C2712" s="8"/>
      <c r="D2712" s="8"/>
    </row>
    <row r="2713" spans="3:4">
      <c r="C2713" s="8"/>
      <c r="D2713" s="8"/>
    </row>
    <row r="2714" spans="3:4">
      <c r="C2714" s="8"/>
      <c r="D2714" s="8"/>
    </row>
    <row r="2715" spans="3:4">
      <c r="C2715" s="8"/>
      <c r="D2715" s="8"/>
    </row>
    <row r="2716" spans="3:4">
      <c r="C2716" s="8"/>
      <c r="D2716" s="8"/>
    </row>
    <row r="2717" spans="3:4">
      <c r="C2717" s="8"/>
      <c r="D2717" s="8"/>
    </row>
    <row r="2718" spans="3:4">
      <c r="C2718" s="8"/>
      <c r="D2718" s="8"/>
    </row>
    <row r="2719" spans="3:4">
      <c r="C2719" s="8"/>
      <c r="D2719" s="8"/>
    </row>
    <row r="2720" spans="3:4">
      <c r="C2720" s="8"/>
      <c r="D2720" s="8"/>
    </row>
    <row r="2721" spans="3:4">
      <c r="C2721" s="8"/>
      <c r="D2721" s="8"/>
    </row>
    <row r="2722" spans="3:4">
      <c r="C2722" s="8"/>
      <c r="D2722" s="8"/>
    </row>
    <row r="2723" spans="3:4">
      <c r="C2723" s="8"/>
      <c r="D2723" s="8"/>
    </row>
    <row r="2724" spans="3:4">
      <c r="C2724" s="8"/>
      <c r="D2724" s="8"/>
    </row>
    <row r="2725" spans="3:4">
      <c r="C2725" s="8"/>
      <c r="D2725" s="8"/>
    </row>
    <row r="2726" spans="3:4">
      <c r="C2726" s="8"/>
      <c r="D2726" s="8"/>
    </row>
    <row r="2727" spans="3:4">
      <c r="C2727" s="8"/>
      <c r="D2727" s="8"/>
    </row>
    <row r="2728" spans="3:4">
      <c r="C2728" s="8"/>
      <c r="D2728" s="8"/>
    </row>
    <row r="2729" spans="3:4">
      <c r="C2729" s="8"/>
      <c r="D2729" s="8"/>
    </row>
    <row r="2730" spans="3:4">
      <c r="C2730" s="8"/>
      <c r="D2730" s="8"/>
    </row>
    <row r="2731" spans="3:4">
      <c r="C2731" s="8"/>
      <c r="D2731" s="8"/>
    </row>
    <row r="2732" spans="3:4">
      <c r="C2732" s="8"/>
      <c r="D2732" s="8"/>
    </row>
    <row r="2733" spans="3:4">
      <c r="C2733" s="8"/>
      <c r="D2733" s="8"/>
    </row>
    <row r="2734" spans="3:4">
      <c r="C2734" s="8"/>
      <c r="D2734" s="8"/>
    </row>
    <row r="2735" spans="3:4">
      <c r="C2735" s="8"/>
      <c r="D2735" s="8"/>
    </row>
    <row r="2736" spans="3:4">
      <c r="C2736" s="8"/>
      <c r="D2736" s="8"/>
    </row>
    <row r="2737" spans="3:4">
      <c r="C2737" s="8"/>
      <c r="D2737" s="8"/>
    </row>
    <row r="2738" spans="3:4">
      <c r="C2738" s="8"/>
      <c r="D2738" s="8"/>
    </row>
    <row r="2739" spans="3:4">
      <c r="C2739" s="8"/>
      <c r="D2739" s="8"/>
    </row>
    <row r="2740" spans="3:4">
      <c r="C2740" s="8"/>
      <c r="D2740" s="8"/>
    </row>
    <row r="2741" spans="3:4">
      <c r="C2741" s="8"/>
      <c r="D2741" s="8"/>
    </row>
    <row r="2742" spans="3:4">
      <c r="C2742" s="8"/>
      <c r="D2742" s="8"/>
    </row>
    <row r="2743" spans="3:4">
      <c r="C2743" s="8"/>
      <c r="D2743" s="8"/>
    </row>
    <row r="2744" spans="3:4">
      <c r="C2744" s="8"/>
      <c r="D2744" s="8"/>
    </row>
    <row r="2745" spans="3:4">
      <c r="C2745" s="8"/>
      <c r="D2745" s="8"/>
    </row>
    <row r="2746" spans="3:4">
      <c r="C2746" s="8"/>
      <c r="D2746" s="8"/>
    </row>
    <row r="2747" spans="3:4">
      <c r="C2747" s="8"/>
      <c r="D2747" s="8"/>
    </row>
    <row r="2748" spans="3:4">
      <c r="C2748" s="8"/>
      <c r="D2748" s="8"/>
    </row>
    <row r="2749" spans="3:4">
      <c r="C2749" s="8"/>
      <c r="D2749" s="8"/>
    </row>
    <row r="2750" spans="3:4">
      <c r="C2750" s="8"/>
      <c r="D2750" s="8"/>
    </row>
    <row r="2751" spans="3:4">
      <c r="C2751" s="8"/>
      <c r="D2751" s="8"/>
    </row>
    <row r="2752" spans="3:4">
      <c r="C2752" s="8"/>
      <c r="D2752" s="8"/>
    </row>
    <row r="2753" spans="3:4">
      <c r="C2753" s="8"/>
      <c r="D2753" s="8"/>
    </row>
    <row r="2754" spans="3:4">
      <c r="C2754" s="8"/>
      <c r="D2754" s="8"/>
    </row>
    <row r="2755" spans="3:4">
      <c r="C2755" s="8"/>
      <c r="D2755" s="8"/>
    </row>
    <row r="2756" spans="3:4">
      <c r="C2756" s="8"/>
      <c r="D2756" s="8"/>
    </row>
    <row r="2757" spans="3:4">
      <c r="C2757" s="8"/>
      <c r="D2757" s="8"/>
    </row>
    <row r="2758" spans="3:4">
      <c r="C2758" s="8"/>
      <c r="D2758" s="8"/>
    </row>
    <row r="2759" spans="3:4">
      <c r="C2759" s="8"/>
      <c r="D2759" s="8"/>
    </row>
    <row r="2760" spans="3:4">
      <c r="C2760" s="8"/>
      <c r="D2760" s="8"/>
    </row>
    <row r="2761" spans="3:4">
      <c r="C2761" s="8"/>
      <c r="D2761" s="8"/>
    </row>
    <row r="2762" spans="3:4">
      <c r="C2762" s="8"/>
      <c r="D2762" s="8"/>
    </row>
    <row r="2763" spans="3:4">
      <c r="C2763" s="8"/>
      <c r="D2763" s="8"/>
    </row>
    <row r="2764" spans="3:4">
      <c r="C2764" s="8"/>
      <c r="D2764" s="8"/>
    </row>
    <row r="2765" spans="3:4">
      <c r="C2765" s="8"/>
      <c r="D2765" s="8"/>
    </row>
    <row r="2766" spans="3:4">
      <c r="C2766" s="8"/>
      <c r="D2766" s="8"/>
    </row>
    <row r="2767" spans="3:4">
      <c r="C2767" s="8"/>
      <c r="D2767" s="8"/>
    </row>
    <row r="2768" spans="3:4">
      <c r="C2768" s="8"/>
      <c r="D2768" s="8"/>
    </row>
    <row r="2769" spans="3:4">
      <c r="C2769" s="8"/>
      <c r="D2769" s="8"/>
    </row>
    <row r="2770" spans="3:4">
      <c r="C2770" s="8"/>
      <c r="D2770" s="8"/>
    </row>
    <row r="2771" spans="3:4">
      <c r="C2771" s="8"/>
      <c r="D2771" s="8"/>
    </row>
    <row r="2772" spans="3:4">
      <c r="C2772" s="8"/>
      <c r="D2772" s="8"/>
    </row>
    <row r="2773" spans="3:4">
      <c r="C2773" s="8"/>
      <c r="D2773" s="8"/>
    </row>
    <row r="2774" spans="3:4">
      <c r="C2774" s="8"/>
      <c r="D2774" s="8"/>
    </row>
    <row r="2775" spans="3:4">
      <c r="C2775" s="8"/>
      <c r="D2775" s="8"/>
    </row>
    <row r="2776" spans="3:4">
      <c r="C2776" s="8"/>
      <c r="D2776" s="8"/>
    </row>
    <row r="2777" spans="3:4">
      <c r="C2777" s="8"/>
      <c r="D2777" s="8"/>
    </row>
    <row r="2778" spans="3:4">
      <c r="C2778" s="8"/>
      <c r="D2778" s="8"/>
    </row>
    <row r="2779" spans="3:4">
      <c r="C2779" s="8"/>
      <c r="D2779" s="8"/>
    </row>
    <row r="2780" spans="3:4">
      <c r="C2780" s="8"/>
      <c r="D2780" s="8"/>
    </row>
    <row r="2781" spans="3:4">
      <c r="C2781" s="8"/>
      <c r="D2781" s="8"/>
    </row>
    <row r="2782" spans="3:4">
      <c r="C2782" s="8"/>
      <c r="D2782" s="8"/>
    </row>
    <row r="2783" spans="3:4">
      <c r="C2783" s="8"/>
      <c r="D2783" s="8"/>
    </row>
    <row r="2784" spans="3:4">
      <c r="C2784" s="8"/>
      <c r="D2784" s="8"/>
    </row>
    <row r="2785" spans="3:4">
      <c r="C2785" s="8"/>
      <c r="D2785" s="8"/>
    </row>
    <row r="2786" spans="3:4">
      <c r="C2786" s="8"/>
      <c r="D2786" s="8"/>
    </row>
    <row r="2787" spans="3:4">
      <c r="C2787" s="8"/>
      <c r="D2787" s="8"/>
    </row>
    <row r="2788" spans="3:4">
      <c r="C2788" s="8"/>
      <c r="D2788" s="8"/>
    </row>
    <row r="2789" spans="3:4">
      <c r="C2789" s="8"/>
      <c r="D2789" s="8"/>
    </row>
    <row r="2790" spans="3:4">
      <c r="C2790" s="8"/>
      <c r="D2790" s="8"/>
    </row>
    <row r="2791" spans="3:4">
      <c r="C2791" s="8"/>
      <c r="D2791" s="8"/>
    </row>
    <row r="2792" spans="3:4">
      <c r="C2792" s="8"/>
      <c r="D2792" s="8"/>
    </row>
    <row r="2793" spans="3:4">
      <c r="C2793" s="8"/>
      <c r="D2793" s="8"/>
    </row>
    <row r="2794" spans="3:4">
      <c r="C2794" s="8"/>
      <c r="D2794" s="8"/>
    </row>
    <row r="2795" spans="3:4">
      <c r="C2795" s="8"/>
      <c r="D2795" s="8"/>
    </row>
    <row r="2796" spans="3:4">
      <c r="C2796" s="8"/>
      <c r="D2796" s="8"/>
    </row>
    <row r="2797" spans="3:4">
      <c r="C2797" s="8"/>
      <c r="D2797" s="8"/>
    </row>
    <row r="2798" spans="3:4">
      <c r="C2798" s="8"/>
      <c r="D2798" s="8"/>
    </row>
    <row r="2799" spans="3:4">
      <c r="C2799" s="8"/>
      <c r="D2799" s="8"/>
    </row>
    <row r="2800" spans="3:4">
      <c r="C2800" s="8"/>
      <c r="D2800" s="8"/>
    </row>
    <row r="2801" spans="3:4">
      <c r="C2801" s="8"/>
      <c r="D2801" s="8"/>
    </row>
    <row r="2802" spans="3:4">
      <c r="C2802" s="8"/>
      <c r="D2802" s="8"/>
    </row>
    <row r="2803" spans="3:4">
      <c r="C2803" s="8"/>
      <c r="D2803" s="8"/>
    </row>
    <row r="2804" spans="3:4">
      <c r="C2804" s="8"/>
      <c r="D2804" s="8"/>
    </row>
    <row r="2805" spans="3:4">
      <c r="C2805" s="8"/>
      <c r="D2805" s="8"/>
    </row>
    <row r="2806" spans="3:4">
      <c r="C2806" s="8"/>
      <c r="D2806" s="8"/>
    </row>
    <row r="2807" spans="3:4">
      <c r="C2807" s="8"/>
      <c r="D2807" s="8"/>
    </row>
    <row r="2808" spans="3:4">
      <c r="C2808" s="8"/>
      <c r="D2808" s="8"/>
    </row>
    <row r="2809" spans="3:4">
      <c r="C2809" s="8"/>
      <c r="D2809" s="8"/>
    </row>
    <row r="2810" spans="3:4">
      <c r="C2810" s="8"/>
      <c r="D2810" s="8"/>
    </row>
    <row r="2811" spans="3:4">
      <c r="C2811" s="8"/>
      <c r="D2811" s="8"/>
    </row>
    <row r="2812" spans="3:4">
      <c r="C2812" s="8"/>
      <c r="D2812" s="8"/>
    </row>
    <row r="2813" spans="3:4">
      <c r="C2813" s="8"/>
      <c r="D2813" s="8"/>
    </row>
    <row r="2814" spans="3:4">
      <c r="C2814" s="8"/>
      <c r="D2814" s="8"/>
    </row>
    <row r="2815" spans="3:4">
      <c r="C2815" s="8"/>
      <c r="D2815" s="8"/>
    </row>
    <row r="2816" spans="3:4">
      <c r="C2816" s="8"/>
      <c r="D2816" s="8"/>
    </row>
    <row r="2817" spans="3:4">
      <c r="C2817" s="8"/>
      <c r="D2817" s="8"/>
    </row>
    <row r="2818" spans="3:4">
      <c r="C2818" s="8"/>
      <c r="D2818" s="8"/>
    </row>
    <row r="2819" spans="3:4">
      <c r="C2819" s="8"/>
      <c r="D2819" s="8"/>
    </row>
    <row r="2820" spans="3:4">
      <c r="C2820" s="8"/>
      <c r="D2820" s="8"/>
    </row>
    <row r="2821" spans="3:4">
      <c r="C2821" s="8"/>
      <c r="D2821" s="8"/>
    </row>
    <row r="2822" spans="3:4">
      <c r="C2822" s="8"/>
      <c r="D2822" s="8"/>
    </row>
    <row r="2823" spans="3:4">
      <c r="C2823" s="8"/>
      <c r="D2823" s="8"/>
    </row>
    <row r="2824" spans="3:4">
      <c r="C2824" s="8"/>
      <c r="D2824" s="8"/>
    </row>
    <row r="2825" spans="3:4">
      <c r="C2825" s="8"/>
      <c r="D2825" s="8"/>
    </row>
    <row r="2826" spans="3:4">
      <c r="C2826" s="8"/>
      <c r="D2826" s="8"/>
    </row>
    <row r="2827" spans="3:4">
      <c r="C2827" s="8"/>
      <c r="D2827" s="8"/>
    </row>
    <row r="2828" spans="3:4">
      <c r="C2828" s="8"/>
      <c r="D2828" s="8"/>
    </row>
    <row r="2829" spans="3:4">
      <c r="C2829" s="8"/>
      <c r="D2829" s="8"/>
    </row>
    <row r="2830" spans="3:4">
      <c r="C2830" s="8"/>
      <c r="D2830" s="8"/>
    </row>
    <row r="2831" spans="3:4">
      <c r="C2831" s="8"/>
      <c r="D2831" s="8"/>
    </row>
    <row r="2832" spans="3:4">
      <c r="C2832" s="8"/>
      <c r="D2832" s="8"/>
    </row>
    <row r="2833" spans="3:4">
      <c r="C2833" s="8"/>
      <c r="D2833" s="8"/>
    </row>
    <row r="2834" spans="3:4">
      <c r="C2834" s="8"/>
      <c r="D2834" s="8"/>
    </row>
    <row r="2835" spans="3:4">
      <c r="C2835" s="8"/>
      <c r="D2835" s="8"/>
    </row>
    <row r="2836" spans="3:4">
      <c r="C2836" s="8"/>
      <c r="D2836" s="8"/>
    </row>
    <row r="2837" spans="3:4">
      <c r="C2837" s="8"/>
      <c r="D2837" s="8"/>
    </row>
    <row r="2838" spans="3:4">
      <c r="C2838" s="8"/>
      <c r="D2838" s="8"/>
    </row>
    <row r="2839" spans="3:4">
      <c r="C2839" s="8"/>
      <c r="D2839" s="8"/>
    </row>
    <row r="2840" spans="3:4">
      <c r="C2840" s="8"/>
      <c r="D2840" s="8"/>
    </row>
    <row r="2841" spans="3:4">
      <c r="C2841" s="8"/>
      <c r="D2841" s="8"/>
    </row>
    <row r="2842" spans="3:4">
      <c r="C2842" s="8"/>
      <c r="D2842" s="8"/>
    </row>
    <row r="2843" spans="3:4">
      <c r="C2843" s="8"/>
      <c r="D2843" s="8"/>
    </row>
    <row r="2844" spans="3:4">
      <c r="C2844" s="8"/>
      <c r="D2844" s="8"/>
    </row>
    <row r="2845" spans="3:4">
      <c r="C2845" s="8"/>
      <c r="D2845" s="8"/>
    </row>
    <row r="2846" spans="3:4">
      <c r="C2846" s="8"/>
      <c r="D2846" s="8"/>
    </row>
    <row r="2847" spans="3:4">
      <c r="C2847" s="8"/>
      <c r="D2847" s="8"/>
    </row>
    <row r="2848" spans="3:4">
      <c r="C2848" s="8"/>
      <c r="D2848" s="8"/>
    </row>
    <row r="2849" spans="3:4">
      <c r="C2849" s="8"/>
      <c r="D2849" s="8"/>
    </row>
    <row r="2850" spans="3:4">
      <c r="C2850" s="8"/>
      <c r="D2850" s="8"/>
    </row>
    <row r="2851" spans="3:4">
      <c r="C2851" s="8"/>
      <c r="D2851" s="8"/>
    </row>
    <row r="2852" spans="3:4">
      <c r="C2852" s="8"/>
      <c r="D2852" s="8"/>
    </row>
    <row r="2853" spans="3:4">
      <c r="C2853" s="8"/>
      <c r="D2853" s="8"/>
    </row>
    <row r="2854" spans="3:4">
      <c r="C2854" s="8"/>
      <c r="D2854" s="8"/>
    </row>
    <row r="2855" spans="3:4">
      <c r="C2855" s="8"/>
      <c r="D2855" s="8"/>
    </row>
    <row r="2856" spans="3:4">
      <c r="C2856" s="8"/>
      <c r="D2856" s="8"/>
    </row>
    <row r="2857" spans="3:4">
      <c r="C2857" s="8"/>
      <c r="D2857" s="8"/>
    </row>
    <row r="2858" spans="3:4">
      <c r="C2858" s="8"/>
      <c r="D2858" s="8"/>
    </row>
    <row r="2859" spans="3:4">
      <c r="C2859" s="8"/>
      <c r="D2859" s="8"/>
    </row>
    <row r="2860" spans="3:4">
      <c r="C2860" s="8"/>
      <c r="D2860" s="8"/>
    </row>
    <row r="2861" spans="3:4">
      <c r="C2861" s="8"/>
      <c r="D2861" s="8"/>
    </row>
    <row r="2862" spans="3:4">
      <c r="C2862" s="8"/>
      <c r="D2862" s="8"/>
    </row>
    <row r="2863" spans="3:4">
      <c r="C2863" s="8"/>
      <c r="D2863" s="8"/>
    </row>
    <row r="2864" spans="3:4">
      <c r="C2864" s="8"/>
      <c r="D2864" s="8"/>
    </row>
    <row r="2865" spans="3:4">
      <c r="C2865" s="8"/>
      <c r="D2865" s="8"/>
    </row>
    <row r="2866" spans="3:4">
      <c r="C2866" s="8"/>
      <c r="D2866" s="8"/>
    </row>
    <row r="2867" spans="3:4">
      <c r="C2867" s="8"/>
      <c r="D2867" s="8"/>
    </row>
    <row r="2868" spans="3:4">
      <c r="C2868" s="8"/>
      <c r="D2868" s="8"/>
    </row>
    <row r="2869" spans="3:4">
      <c r="C2869" s="8"/>
      <c r="D2869" s="8"/>
    </row>
    <row r="2870" spans="3:4">
      <c r="C2870" s="8"/>
      <c r="D2870" s="8"/>
    </row>
    <row r="2871" spans="3:4">
      <c r="C2871" s="8"/>
      <c r="D2871" s="8"/>
    </row>
    <row r="2872" spans="3:4">
      <c r="C2872" s="8"/>
      <c r="D2872" s="8"/>
    </row>
    <row r="2873" spans="3:4">
      <c r="C2873" s="8"/>
      <c r="D2873" s="8"/>
    </row>
    <row r="2874" spans="3:4">
      <c r="C2874" s="8"/>
      <c r="D2874" s="8"/>
    </row>
    <row r="2875" spans="3:4">
      <c r="C2875" s="8"/>
      <c r="D2875" s="8"/>
    </row>
    <row r="2876" spans="3:4">
      <c r="C2876" s="8"/>
      <c r="D2876" s="8"/>
    </row>
    <row r="2877" spans="3:4">
      <c r="C2877" s="8"/>
      <c r="D2877" s="8"/>
    </row>
    <row r="2878" spans="3:4">
      <c r="C2878" s="8"/>
      <c r="D2878" s="8"/>
    </row>
    <row r="2879" spans="3:4">
      <c r="C2879" s="8"/>
      <c r="D2879" s="8"/>
    </row>
    <row r="2880" spans="3:4">
      <c r="C2880" s="8"/>
      <c r="D2880" s="8"/>
    </row>
    <row r="2881" spans="3:4">
      <c r="C2881" s="8"/>
      <c r="D2881" s="8"/>
    </row>
    <row r="2882" spans="3:4">
      <c r="C2882" s="8"/>
      <c r="D2882" s="8"/>
    </row>
    <row r="2883" spans="3:4">
      <c r="C2883" s="8"/>
      <c r="D2883" s="8"/>
    </row>
    <row r="2884" spans="3:4">
      <c r="C2884" s="8"/>
      <c r="D2884" s="8"/>
    </row>
    <row r="2885" spans="3:4">
      <c r="C2885" s="8"/>
      <c r="D2885" s="8"/>
    </row>
    <row r="2886" spans="3:4">
      <c r="C2886" s="8"/>
      <c r="D2886" s="8"/>
    </row>
    <row r="2887" spans="3:4">
      <c r="C2887" s="8"/>
      <c r="D2887" s="8"/>
    </row>
    <row r="2888" spans="3:4">
      <c r="C2888" s="8"/>
      <c r="D2888" s="8"/>
    </row>
    <row r="2889" spans="3:4">
      <c r="C2889" s="8"/>
      <c r="D2889" s="8"/>
    </row>
    <row r="2890" spans="3:4">
      <c r="C2890" s="8"/>
      <c r="D2890" s="8"/>
    </row>
    <row r="2891" spans="3:4">
      <c r="C2891" s="8"/>
      <c r="D2891" s="8"/>
    </row>
    <row r="2892" spans="3:4">
      <c r="C2892" s="8"/>
      <c r="D2892" s="8"/>
    </row>
    <row r="2893" spans="3:4">
      <c r="C2893" s="8"/>
      <c r="D2893" s="8"/>
    </row>
    <row r="2894" spans="3:4">
      <c r="C2894" s="8"/>
      <c r="D2894" s="8"/>
    </row>
    <row r="2895" spans="3:4">
      <c r="C2895" s="8"/>
      <c r="D2895" s="8"/>
    </row>
    <row r="2896" spans="3:4">
      <c r="C2896" s="8"/>
      <c r="D2896" s="8"/>
    </row>
    <row r="2897" spans="3:4">
      <c r="C2897" s="8"/>
      <c r="D2897" s="8"/>
    </row>
    <row r="2898" spans="3:4">
      <c r="C2898" s="8"/>
      <c r="D2898" s="8"/>
    </row>
    <row r="2899" spans="3:4">
      <c r="C2899" s="8"/>
      <c r="D2899" s="8"/>
    </row>
    <row r="2900" spans="3:4">
      <c r="C2900" s="8"/>
      <c r="D2900" s="8"/>
    </row>
    <row r="2901" spans="3:4">
      <c r="C2901" s="8"/>
      <c r="D2901" s="8"/>
    </row>
    <row r="2902" spans="3:4">
      <c r="C2902" s="8"/>
      <c r="D2902" s="8"/>
    </row>
    <row r="2903" spans="3:4">
      <c r="C2903" s="8"/>
      <c r="D2903" s="8"/>
    </row>
    <row r="2904" spans="3:4">
      <c r="C2904" s="8"/>
      <c r="D2904" s="8"/>
    </row>
    <row r="2905" spans="3:4">
      <c r="C2905" s="8"/>
      <c r="D2905" s="8"/>
    </row>
    <row r="2906" spans="3:4">
      <c r="C2906" s="8"/>
      <c r="D2906" s="8"/>
    </row>
    <row r="2907" spans="3:4">
      <c r="C2907" s="8"/>
      <c r="D2907" s="8"/>
    </row>
    <row r="2908" spans="3:4">
      <c r="C2908" s="8"/>
      <c r="D2908" s="8"/>
    </row>
    <row r="2909" spans="3:4">
      <c r="C2909" s="8"/>
      <c r="D2909" s="8"/>
    </row>
    <row r="2910" spans="3:4">
      <c r="C2910" s="8"/>
      <c r="D2910" s="8"/>
    </row>
    <row r="2911" spans="3:4">
      <c r="C2911" s="8"/>
      <c r="D2911" s="8"/>
    </row>
    <row r="2912" spans="3:4">
      <c r="C2912" s="8"/>
      <c r="D2912" s="8"/>
    </row>
    <row r="2913" spans="3:4">
      <c r="C2913" s="8"/>
      <c r="D2913" s="8"/>
    </row>
    <row r="2914" spans="3:4">
      <c r="C2914" s="8"/>
      <c r="D2914" s="8"/>
    </row>
    <row r="2915" spans="3:4">
      <c r="C2915" s="8"/>
      <c r="D2915" s="8"/>
    </row>
    <row r="2916" spans="3:4">
      <c r="C2916" s="8"/>
      <c r="D2916" s="8"/>
    </row>
    <row r="2917" spans="3:4">
      <c r="C2917" s="8"/>
      <c r="D2917" s="8"/>
    </row>
    <row r="2918" spans="3:4">
      <c r="C2918" s="8"/>
      <c r="D2918" s="8"/>
    </row>
    <row r="2919" spans="3:4">
      <c r="C2919" s="8"/>
      <c r="D2919" s="8"/>
    </row>
    <row r="2920" spans="3:4">
      <c r="C2920" s="8"/>
      <c r="D2920" s="8"/>
    </row>
    <row r="2921" spans="3:4">
      <c r="C2921" s="8"/>
      <c r="D2921" s="8"/>
    </row>
    <row r="2922" spans="3:4">
      <c r="C2922" s="8"/>
      <c r="D2922" s="8"/>
    </row>
    <row r="2923" spans="3:4">
      <c r="C2923" s="8"/>
      <c r="D2923" s="8"/>
    </row>
    <row r="2924" spans="3:4">
      <c r="C2924" s="8"/>
      <c r="D2924" s="8"/>
    </row>
    <row r="2925" spans="3:4">
      <c r="C2925" s="8"/>
      <c r="D2925" s="8"/>
    </row>
    <row r="2926" spans="3:4">
      <c r="C2926" s="8"/>
      <c r="D2926" s="8"/>
    </row>
    <row r="2927" spans="3:4">
      <c r="C2927" s="8"/>
      <c r="D2927" s="8"/>
    </row>
    <row r="2928" spans="3:4">
      <c r="C2928" s="8"/>
      <c r="D2928" s="8"/>
    </row>
    <row r="2929" spans="3:4">
      <c r="C2929" s="8"/>
      <c r="D2929" s="8"/>
    </row>
    <row r="2930" spans="3:4">
      <c r="C2930" s="8"/>
      <c r="D2930" s="8"/>
    </row>
    <row r="2931" spans="3:4">
      <c r="C2931" s="8"/>
      <c r="D2931" s="8"/>
    </row>
    <row r="2932" spans="3:4">
      <c r="C2932" s="8"/>
      <c r="D2932" s="8"/>
    </row>
    <row r="2933" spans="3:4">
      <c r="C2933" s="8"/>
      <c r="D2933" s="8"/>
    </row>
    <row r="2934" spans="3:4">
      <c r="C2934" s="8"/>
      <c r="D2934" s="8"/>
    </row>
    <row r="2935" spans="3:4">
      <c r="C2935" s="8"/>
      <c r="D2935" s="8"/>
    </row>
    <row r="2936" spans="3:4">
      <c r="C2936" s="8"/>
      <c r="D2936" s="8"/>
    </row>
    <row r="2937" spans="3:4">
      <c r="C2937" s="8"/>
      <c r="D2937" s="8"/>
    </row>
    <row r="2938" spans="3:4">
      <c r="C2938" s="8"/>
      <c r="D2938" s="8"/>
    </row>
    <row r="2939" spans="3:4">
      <c r="C2939" s="8"/>
      <c r="D2939" s="8"/>
    </row>
    <row r="2940" spans="3:4">
      <c r="C2940" s="8"/>
      <c r="D2940" s="8"/>
    </row>
    <row r="2941" spans="3:4">
      <c r="C2941" s="8"/>
      <c r="D2941" s="8"/>
    </row>
    <row r="2942" spans="3:4">
      <c r="C2942" s="8"/>
      <c r="D2942" s="8"/>
    </row>
    <row r="2943" spans="3:4">
      <c r="C2943" s="8"/>
      <c r="D2943" s="8"/>
    </row>
    <row r="2944" spans="3:4">
      <c r="C2944" s="8"/>
      <c r="D2944" s="8"/>
    </row>
    <row r="2945" spans="3:4">
      <c r="C2945" s="8"/>
      <c r="D2945" s="8"/>
    </row>
    <row r="2946" spans="3:4">
      <c r="C2946" s="8"/>
      <c r="D2946" s="8"/>
    </row>
    <row r="2947" spans="3:4">
      <c r="C2947" s="8"/>
      <c r="D2947" s="8"/>
    </row>
    <row r="2948" spans="3:4">
      <c r="C2948" s="8"/>
      <c r="D2948" s="8"/>
    </row>
    <row r="2949" spans="3:4">
      <c r="C2949" s="8"/>
      <c r="D2949" s="8"/>
    </row>
    <row r="2950" spans="3:4">
      <c r="C2950" s="8"/>
      <c r="D2950" s="8"/>
    </row>
    <row r="2951" spans="3:4">
      <c r="C2951" s="8"/>
      <c r="D2951" s="8"/>
    </row>
    <row r="2952" spans="3:4">
      <c r="C2952" s="8"/>
      <c r="D2952" s="8"/>
    </row>
    <row r="2953" spans="3:4">
      <c r="C2953" s="8"/>
      <c r="D2953" s="8"/>
    </row>
    <row r="2954" spans="3:4">
      <c r="C2954" s="8"/>
      <c r="D2954" s="8"/>
    </row>
    <row r="2955" spans="3:4">
      <c r="C2955" s="8"/>
      <c r="D2955" s="8"/>
    </row>
    <row r="2956" spans="3:4">
      <c r="C2956" s="8"/>
      <c r="D2956" s="8"/>
    </row>
    <row r="2957" spans="3:4">
      <c r="C2957" s="8"/>
      <c r="D2957" s="8"/>
    </row>
    <row r="2958" spans="3:4">
      <c r="C2958" s="8"/>
      <c r="D2958" s="8"/>
    </row>
    <row r="2959" spans="3:4">
      <c r="C2959" s="8"/>
      <c r="D2959" s="8"/>
    </row>
    <row r="2960" spans="3:4">
      <c r="C2960" s="8"/>
      <c r="D2960" s="8"/>
    </row>
    <row r="2961" spans="3:4">
      <c r="C2961" s="8"/>
      <c r="D2961" s="8"/>
    </row>
    <row r="2962" spans="3:4">
      <c r="C2962" s="8"/>
      <c r="D2962" s="8"/>
    </row>
    <row r="2963" spans="3:4">
      <c r="C2963" s="8"/>
      <c r="D2963" s="8"/>
    </row>
    <row r="2964" spans="3:4">
      <c r="C2964" s="8"/>
      <c r="D2964" s="8"/>
    </row>
    <row r="2965" spans="3:4">
      <c r="C2965" s="8"/>
      <c r="D2965" s="8"/>
    </row>
    <row r="2966" spans="3:4">
      <c r="C2966" s="8"/>
      <c r="D2966" s="8"/>
    </row>
    <row r="2967" spans="3:4">
      <c r="C2967" s="8"/>
      <c r="D2967" s="8"/>
    </row>
    <row r="2968" spans="3:4">
      <c r="C2968" s="8"/>
      <c r="D2968" s="8"/>
    </row>
    <row r="2969" spans="3:4">
      <c r="C2969" s="8"/>
      <c r="D2969" s="8"/>
    </row>
    <row r="2970" spans="3:4">
      <c r="C2970" s="8"/>
      <c r="D2970" s="8"/>
    </row>
    <row r="2971" spans="3:4">
      <c r="C2971" s="8"/>
      <c r="D2971" s="8"/>
    </row>
    <row r="2972" spans="3:4">
      <c r="C2972" s="8"/>
      <c r="D2972" s="8"/>
    </row>
    <row r="2973" spans="3:4">
      <c r="C2973" s="8"/>
      <c r="D2973" s="8"/>
    </row>
    <row r="2974" spans="3:4">
      <c r="C2974" s="8"/>
      <c r="D2974" s="8"/>
    </row>
    <row r="2975" spans="3:4">
      <c r="C2975" s="8"/>
      <c r="D2975" s="8"/>
    </row>
    <row r="2976" spans="3:4">
      <c r="C2976" s="8"/>
      <c r="D2976" s="8"/>
    </row>
    <row r="2977" spans="3:4">
      <c r="C2977" s="8"/>
      <c r="D2977" s="8"/>
    </row>
    <row r="2978" spans="3:4">
      <c r="C2978" s="8"/>
      <c r="D2978" s="8"/>
    </row>
    <row r="2979" spans="3:4">
      <c r="C2979" s="8"/>
      <c r="D2979" s="8"/>
    </row>
    <row r="2980" spans="3:4">
      <c r="C2980" s="8"/>
      <c r="D2980" s="8"/>
    </row>
    <row r="2981" spans="3:4">
      <c r="C2981" s="8"/>
      <c r="D2981" s="8"/>
    </row>
    <row r="2982" spans="3:4">
      <c r="C2982" s="8"/>
      <c r="D2982" s="8"/>
    </row>
    <row r="2983" spans="3:4">
      <c r="C2983" s="8"/>
      <c r="D2983" s="8"/>
    </row>
    <row r="2984" spans="3:4">
      <c r="C2984" s="8"/>
      <c r="D2984" s="8"/>
    </row>
    <row r="2985" spans="3:4">
      <c r="C2985" s="8"/>
      <c r="D2985" s="8"/>
    </row>
    <row r="2986" spans="3:4">
      <c r="C2986" s="8"/>
      <c r="D2986" s="8"/>
    </row>
    <row r="2987" spans="3:4">
      <c r="C2987" s="8"/>
      <c r="D2987" s="8"/>
    </row>
    <row r="2988" spans="3:4">
      <c r="C2988" s="8"/>
      <c r="D2988" s="8"/>
    </row>
    <row r="2989" spans="3:4">
      <c r="C2989" s="8"/>
      <c r="D2989" s="8"/>
    </row>
    <row r="2990" spans="3:4">
      <c r="C2990" s="8"/>
      <c r="D2990" s="8"/>
    </row>
    <row r="2991" spans="3:4">
      <c r="C2991" s="8"/>
      <c r="D2991" s="8"/>
    </row>
    <row r="2992" spans="3:4">
      <c r="C2992" s="8"/>
      <c r="D2992" s="8"/>
    </row>
    <row r="2993" spans="3:4">
      <c r="C2993" s="8"/>
      <c r="D2993" s="8"/>
    </row>
    <row r="2994" spans="3:4">
      <c r="C2994" s="8"/>
      <c r="D2994" s="8"/>
    </row>
    <row r="2995" spans="3:4">
      <c r="C2995" s="8"/>
      <c r="D2995" s="8"/>
    </row>
    <row r="2996" spans="3:4">
      <c r="C2996" s="8"/>
      <c r="D2996" s="8"/>
    </row>
    <row r="2997" spans="3:4">
      <c r="C2997" s="8"/>
      <c r="D2997" s="8"/>
    </row>
    <row r="2998" spans="3:4">
      <c r="C2998" s="8"/>
      <c r="D2998" s="8"/>
    </row>
    <row r="2999" spans="3:4">
      <c r="C2999" s="8"/>
      <c r="D2999" s="8"/>
    </row>
    <row r="3000" spans="3:4">
      <c r="C3000" s="8"/>
      <c r="D3000" s="8"/>
    </row>
    <row r="3001" spans="3:4">
      <c r="C3001" s="8"/>
      <c r="D3001" s="8"/>
    </row>
    <row r="3002" spans="3:4">
      <c r="C3002" s="8"/>
      <c r="D3002" s="8"/>
    </row>
    <row r="3003" spans="3:4">
      <c r="C3003" s="8"/>
      <c r="D3003" s="8"/>
    </row>
    <row r="3004" spans="3:4">
      <c r="C3004" s="8"/>
      <c r="D3004" s="8"/>
    </row>
    <row r="3005" spans="3:4">
      <c r="C3005" s="8"/>
      <c r="D3005" s="8"/>
    </row>
    <row r="3006" spans="3:4">
      <c r="C3006" s="8"/>
      <c r="D3006" s="8"/>
    </row>
    <row r="3007" spans="3:4">
      <c r="C3007" s="8"/>
      <c r="D3007" s="8"/>
    </row>
    <row r="3008" spans="3:4">
      <c r="C3008" s="8"/>
      <c r="D3008" s="8"/>
    </row>
    <row r="3009" spans="3:4">
      <c r="C3009" s="8"/>
      <c r="D3009" s="8"/>
    </row>
    <row r="3010" spans="3:4">
      <c r="C3010" s="8"/>
      <c r="D3010" s="8"/>
    </row>
    <row r="3011" spans="3:4">
      <c r="C3011" s="8"/>
      <c r="D3011" s="8"/>
    </row>
    <row r="3012" spans="3:4">
      <c r="C3012" s="8"/>
      <c r="D3012" s="8"/>
    </row>
    <row r="3013" spans="3:4">
      <c r="C3013" s="8"/>
      <c r="D3013" s="8"/>
    </row>
    <row r="3014" spans="3:4">
      <c r="C3014" s="8"/>
      <c r="D3014" s="8"/>
    </row>
    <row r="3015" spans="3:4">
      <c r="C3015" s="8"/>
      <c r="D3015" s="8"/>
    </row>
    <row r="3016" spans="3:4">
      <c r="C3016" s="8"/>
      <c r="D3016" s="8"/>
    </row>
    <row r="3017" spans="3:4">
      <c r="C3017" s="8"/>
      <c r="D3017" s="8"/>
    </row>
    <row r="3018" spans="3:4">
      <c r="C3018" s="8"/>
      <c r="D3018" s="8"/>
    </row>
    <row r="3019" spans="3:4">
      <c r="C3019" s="8"/>
      <c r="D3019" s="8"/>
    </row>
    <row r="3020" spans="3:4">
      <c r="C3020" s="8"/>
      <c r="D3020" s="8"/>
    </row>
    <row r="3021" spans="3:4">
      <c r="C3021" s="8"/>
      <c r="D3021" s="8"/>
    </row>
    <row r="3022" spans="3:4">
      <c r="C3022" s="8"/>
      <c r="D3022" s="8"/>
    </row>
    <row r="3023" spans="3:4">
      <c r="C3023" s="8"/>
      <c r="D3023" s="8"/>
    </row>
    <row r="3024" spans="3:4">
      <c r="C3024" s="8"/>
      <c r="D3024" s="8"/>
    </row>
    <row r="3025" spans="3:4">
      <c r="C3025" s="8"/>
      <c r="D3025" s="8"/>
    </row>
    <row r="3026" spans="3:4">
      <c r="C3026" s="8"/>
      <c r="D3026" s="8"/>
    </row>
    <row r="3027" spans="3:4">
      <c r="C3027" s="8"/>
      <c r="D3027" s="8"/>
    </row>
    <row r="3028" spans="3:4">
      <c r="C3028" s="8"/>
      <c r="D3028" s="8"/>
    </row>
    <row r="3029" spans="3:4">
      <c r="C3029" s="8"/>
      <c r="D3029" s="8"/>
    </row>
    <row r="3030" spans="3:4">
      <c r="C3030" s="8"/>
      <c r="D3030" s="8"/>
    </row>
    <row r="3031" spans="3:4">
      <c r="C3031" s="8"/>
      <c r="D3031" s="8"/>
    </row>
    <row r="3032" spans="3:4">
      <c r="C3032" s="8"/>
      <c r="D3032" s="8"/>
    </row>
    <row r="3033" spans="3:4">
      <c r="C3033" s="8"/>
      <c r="D3033" s="8"/>
    </row>
    <row r="3034" spans="3:4">
      <c r="C3034" s="8"/>
      <c r="D3034" s="8"/>
    </row>
    <row r="3035" spans="3:4">
      <c r="C3035" s="8"/>
      <c r="D3035" s="8"/>
    </row>
    <row r="3036" spans="3:4">
      <c r="C3036" s="8"/>
      <c r="D3036" s="8"/>
    </row>
    <row r="3037" spans="3:4">
      <c r="C3037" s="8"/>
      <c r="D3037" s="8"/>
    </row>
    <row r="3038" spans="3:4">
      <c r="C3038" s="8"/>
      <c r="D3038" s="8"/>
    </row>
    <row r="3039" spans="3:4">
      <c r="C3039" s="8"/>
      <c r="D3039" s="8"/>
    </row>
    <row r="3040" spans="3:4">
      <c r="C3040" s="8"/>
      <c r="D3040" s="8"/>
    </row>
    <row r="3041" spans="3:4">
      <c r="C3041" s="8"/>
      <c r="D3041" s="8"/>
    </row>
    <row r="3042" spans="3:4">
      <c r="C3042" s="8"/>
      <c r="D3042" s="8"/>
    </row>
    <row r="3043" spans="3:4">
      <c r="C3043" s="8"/>
      <c r="D3043" s="8"/>
    </row>
    <row r="3044" spans="3:4">
      <c r="C3044" s="8"/>
      <c r="D3044" s="8"/>
    </row>
    <row r="3045" spans="3:4">
      <c r="C3045" s="8"/>
      <c r="D3045" s="8"/>
    </row>
    <row r="3046" spans="3:4">
      <c r="C3046" s="8"/>
      <c r="D3046" s="8"/>
    </row>
    <row r="3047" spans="3:4">
      <c r="C3047" s="8"/>
      <c r="D3047" s="8"/>
    </row>
    <row r="3048" spans="3:4">
      <c r="C3048" s="8"/>
      <c r="D3048" s="8"/>
    </row>
    <row r="3049" spans="3:4">
      <c r="C3049" s="8"/>
      <c r="D3049" s="8"/>
    </row>
    <row r="3050" spans="3:4">
      <c r="C3050" s="8"/>
      <c r="D3050" s="8"/>
    </row>
    <row r="3051" spans="3:4">
      <c r="C3051" s="8"/>
      <c r="D3051" s="8"/>
    </row>
    <row r="3052" spans="3:4">
      <c r="C3052" s="8"/>
      <c r="D3052" s="8"/>
    </row>
    <row r="3053" spans="3:4">
      <c r="C3053" s="8"/>
      <c r="D3053" s="8"/>
    </row>
    <row r="3054" spans="3:4">
      <c r="C3054" s="8"/>
      <c r="D3054" s="8"/>
    </row>
    <row r="3055" spans="3:4">
      <c r="C3055" s="8"/>
      <c r="D3055" s="8"/>
    </row>
    <row r="3056" spans="3:4">
      <c r="C3056" s="8"/>
      <c r="D3056" s="8"/>
    </row>
    <row r="3057" spans="3:4">
      <c r="C3057" s="8"/>
      <c r="D3057" s="8"/>
    </row>
    <row r="3058" spans="3:4">
      <c r="C3058" s="8"/>
      <c r="D3058" s="8"/>
    </row>
    <row r="3059" spans="3:4">
      <c r="C3059" s="8"/>
      <c r="D3059" s="8"/>
    </row>
    <row r="3060" spans="3:4">
      <c r="C3060" s="8"/>
      <c r="D3060" s="8"/>
    </row>
    <row r="3061" spans="3:4">
      <c r="C3061" s="8"/>
      <c r="D3061" s="8"/>
    </row>
    <row r="3062" spans="3:4">
      <c r="C3062" s="8"/>
      <c r="D3062" s="8"/>
    </row>
    <row r="3063" spans="3:4">
      <c r="C3063" s="8"/>
      <c r="D3063" s="8"/>
    </row>
    <row r="3064" spans="3:4">
      <c r="C3064" s="8"/>
      <c r="D3064" s="8"/>
    </row>
    <row r="3065" spans="3:4">
      <c r="C3065" s="8"/>
      <c r="D3065" s="8"/>
    </row>
    <row r="3066" spans="3:4">
      <c r="C3066" s="8"/>
      <c r="D3066" s="8"/>
    </row>
    <row r="3067" spans="3:4">
      <c r="C3067" s="8"/>
      <c r="D3067" s="8"/>
    </row>
    <row r="3068" spans="3:4">
      <c r="C3068" s="8"/>
      <c r="D3068" s="8"/>
    </row>
    <row r="3069" spans="3:4">
      <c r="C3069" s="8"/>
      <c r="D3069" s="8"/>
    </row>
    <row r="3070" spans="3:4">
      <c r="C3070" s="8"/>
      <c r="D3070" s="8"/>
    </row>
    <row r="3071" spans="3:4">
      <c r="C3071" s="8"/>
      <c r="D3071" s="8"/>
    </row>
    <row r="3072" spans="3:4">
      <c r="C3072" s="8"/>
      <c r="D3072" s="8"/>
    </row>
    <row r="3073" spans="3:4">
      <c r="C3073" s="8"/>
      <c r="D3073" s="8"/>
    </row>
    <row r="3074" spans="3:4">
      <c r="C3074" s="8"/>
      <c r="D3074" s="8"/>
    </row>
    <row r="3075" spans="3:4">
      <c r="C3075" s="8"/>
      <c r="D3075" s="8"/>
    </row>
    <row r="3076" spans="3:4">
      <c r="C3076" s="8"/>
      <c r="D3076" s="8"/>
    </row>
    <row r="3077" spans="3:4">
      <c r="C3077" s="8"/>
      <c r="D3077" s="8"/>
    </row>
    <row r="3078" spans="3:4">
      <c r="C3078" s="8"/>
      <c r="D3078" s="8"/>
    </row>
    <row r="3079" spans="3:4">
      <c r="C3079" s="8"/>
      <c r="D3079" s="8"/>
    </row>
    <row r="3080" spans="3:4">
      <c r="C3080" s="8"/>
      <c r="D3080" s="8"/>
    </row>
    <row r="3081" spans="3:4">
      <c r="C3081" s="8"/>
      <c r="D3081" s="8"/>
    </row>
    <row r="3082" spans="3:4">
      <c r="C3082" s="8"/>
      <c r="D3082" s="8"/>
    </row>
    <row r="3083" spans="3:4">
      <c r="C3083" s="8"/>
      <c r="D3083" s="8"/>
    </row>
    <row r="3084" spans="3:4">
      <c r="C3084" s="8"/>
      <c r="D3084" s="8"/>
    </row>
    <row r="3085" spans="3:4">
      <c r="C3085" s="8"/>
      <c r="D3085" s="8"/>
    </row>
    <row r="3086" spans="3:4">
      <c r="C3086" s="8"/>
      <c r="D3086" s="8"/>
    </row>
    <row r="3087" spans="3:4">
      <c r="C3087" s="8"/>
      <c r="D3087" s="8"/>
    </row>
    <row r="3088" spans="3:4">
      <c r="C3088" s="8"/>
      <c r="D3088" s="8"/>
    </row>
    <row r="3089" spans="3:4">
      <c r="C3089" s="8"/>
      <c r="D3089" s="8"/>
    </row>
    <row r="3090" spans="3:4">
      <c r="C3090" s="8"/>
      <c r="D3090" s="8"/>
    </row>
    <row r="3091" spans="3:4">
      <c r="C3091" s="8"/>
      <c r="D3091" s="8"/>
    </row>
    <row r="3092" spans="3:4">
      <c r="C3092" s="8"/>
      <c r="D3092" s="8"/>
    </row>
    <row r="3093" spans="3:4">
      <c r="C3093" s="8"/>
      <c r="D3093" s="8"/>
    </row>
    <row r="3094" spans="3:4">
      <c r="C3094" s="8"/>
      <c r="D3094" s="8"/>
    </row>
    <row r="3095" spans="3:4">
      <c r="C3095" s="8"/>
      <c r="D3095" s="8"/>
    </row>
    <row r="3096" spans="3:4">
      <c r="C3096" s="8"/>
      <c r="D3096" s="8"/>
    </row>
    <row r="3097" spans="3:4">
      <c r="C3097" s="8"/>
      <c r="D3097" s="8"/>
    </row>
    <row r="3098" spans="3:4">
      <c r="C3098" s="8"/>
      <c r="D3098" s="8"/>
    </row>
    <row r="3099" spans="3:4">
      <c r="C3099" s="8"/>
      <c r="D3099" s="8"/>
    </row>
    <row r="3100" spans="3:4">
      <c r="C3100" s="8"/>
      <c r="D3100" s="8"/>
    </row>
    <row r="3101" spans="3:4">
      <c r="C3101" s="8"/>
      <c r="D3101" s="8"/>
    </row>
    <row r="3102" spans="3:4">
      <c r="C3102" s="8"/>
      <c r="D3102" s="8"/>
    </row>
    <row r="3103" spans="3:4">
      <c r="C3103" s="8"/>
      <c r="D3103" s="8"/>
    </row>
    <row r="3104" spans="3:4">
      <c r="C3104" s="8"/>
      <c r="D3104" s="8"/>
    </row>
    <row r="3105" spans="3:4">
      <c r="C3105" s="8"/>
      <c r="D3105" s="8"/>
    </row>
    <row r="3106" spans="3:4">
      <c r="C3106" s="8"/>
      <c r="D3106" s="8"/>
    </row>
    <row r="3107" spans="3:4">
      <c r="C3107" s="8"/>
      <c r="D3107" s="8"/>
    </row>
    <row r="3108" spans="3:4">
      <c r="C3108" s="8"/>
      <c r="D3108" s="8"/>
    </row>
    <row r="3109" spans="3:4">
      <c r="C3109" s="8"/>
      <c r="D3109" s="8"/>
    </row>
    <row r="3110" spans="3:4">
      <c r="C3110" s="8"/>
      <c r="D3110" s="8"/>
    </row>
    <row r="3111" spans="3:4">
      <c r="C3111" s="8"/>
      <c r="D3111" s="8"/>
    </row>
    <row r="3112" spans="3:4">
      <c r="C3112" s="8"/>
      <c r="D3112" s="8"/>
    </row>
    <row r="3113" spans="3:4">
      <c r="C3113" s="8"/>
      <c r="D3113" s="8"/>
    </row>
    <row r="3114" spans="3:4">
      <c r="C3114" s="8"/>
      <c r="D3114" s="8"/>
    </row>
    <row r="3115" spans="3:4">
      <c r="C3115" s="8"/>
      <c r="D3115" s="8"/>
    </row>
    <row r="3116" spans="3:4">
      <c r="C3116" s="8"/>
      <c r="D3116" s="8"/>
    </row>
    <row r="3117" spans="3:4">
      <c r="C3117" s="8"/>
      <c r="D3117" s="8"/>
    </row>
    <row r="3118" spans="3:4">
      <c r="C3118" s="8"/>
      <c r="D3118" s="8"/>
    </row>
    <row r="3119" spans="3:4">
      <c r="C3119" s="8"/>
      <c r="D3119" s="8"/>
    </row>
    <row r="3120" spans="3:4">
      <c r="C3120" s="8"/>
      <c r="D3120" s="8"/>
    </row>
    <row r="3121" spans="3:4">
      <c r="C3121" s="8"/>
      <c r="D3121" s="8"/>
    </row>
    <row r="3122" spans="3:4">
      <c r="C3122" s="8"/>
      <c r="D3122" s="8"/>
    </row>
    <row r="3123" spans="3:4">
      <c r="C3123" s="8"/>
      <c r="D3123" s="8"/>
    </row>
    <row r="3124" spans="3:4">
      <c r="C3124" s="8"/>
      <c r="D3124" s="8"/>
    </row>
    <row r="3125" spans="3:4">
      <c r="C3125" s="8"/>
      <c r="D3125" s="8"/>
    </row>
    <row r="3126" spans="3:4">
      <c r="C3126" s="8"/>
      <c r="D3126" s="8"/>
    </row>
    <row r="3127" spans="3:4">
      <c r="C3127" s="8"/>
      <c r="D3127" s="8"/>
    </row>
    <row r="3128" spans="3:4">
      <c r="C3128" s="8"/>
      <c r="D3128" s="8"/>
    </row>
    <row r="3129" spans="3:4">
      <c r="C3129" s="8"/>
      <c r="D3129" s="8"/>
    </row>
    <row r="3130" spans="3:4">
      <c r="C3130" s="8"/>
      <c r="D3130" s="8"/>
    </row>
    <row r="3131" spans="3:4">
      <c r="C3131" s="8"/>
      <c r="D3131" s="8"/>
    </row>
    <row r="3132" spans="3:4">
      <c r="C3132" s="8"/>
      <c r="D3132" s="8"/>
    </row>
    <row r="3133" spans="3:4">
      <c r="C3133" s="8"/>
      <c r="D3133" s="8"/>
    </row>
    <row r="3134" spans="3:4">
      <c r="C3134" s="8"/>
      <c r="D3134" s="8"/>
    </row>
    <row r="3135" spans="3:4">
      <c r="C3135" s="8"/>
      <c r="D3135" s="8"/>
    </row>
    <row r="3136" spans="3:4">
      <c r="C3136" s="8"/>
      <c r="D3136" s="8"/>
    </row>
    <row r="3137" spans="3:4">
      <c r="C3137" s="8"/>
      <c r="D3137" s="8"/>
    </row>
    <row r="3138" spans="3:4">
      <c r="C3138" s="8"/>
      <c r="D3138" s="8"/>
    </row>
    <row r="3139" spans="3:4">
      <c r="C3139" s="8"/>
      <c r="D3139" s="8"/>
    </row>
    <row r="3140" spans="3:4">
      <c r="C3140" s="8"/>
      <c r="D3140" s="8"/>
    </row>
    <row r="3141" spans="3:4">
      <c r="C3141" s="8"/>
      <c r="D3141" s="8"/>
    </row>
    <row r="3142" spans="3:4">
      <c r="C3142" s="8"/>
      <c r="D3142" s="8"/>
    </row>
    <row r="3143" spans="3:4">
      <c r="C3143" s="8"/>
      <c r="D3143" s="8"/>
    </row>
    <row r="3144" spans="3:4">
      <c r="C3144" s="8"/>
      <c r="D3144" s="8"/>
    </row>
    <row r="3145" spans="3:4">
      <c r="C3145" s="8"/>
      <c r="D3145" s="8"/>
    </row>
    <row r="3146" spans="3:4">
      <c r="C3146" s="8"/>
      <c r="D3146" s="8"/>
    </row>
    <row r="3147" spans="3:4">
      <c r="C3147" s="8"/>
      <c r="D3147" s="8"/>
    </row>
    <row r="3148" spans="3:4">
      <c r="C3148" s="8"/>
      <c r="D3148" s="8"/>
    </row>
    <row r="3149" spans="3:4">
      <c r="C3149" s="8"/>
      <c r="D3149" s="8"/>
    </row>
    <row r="3150" spans="3:4">
      <c r="C3150" s="8"/>
      <c r="D3150" s="8"/>
    </row>
    <row r="3151" spans="3:4">
      <c r="C3151" s="8"/>
      <c r="D3151" s="8"/>
    </row>
    <row r="3152" spans="3:4">
      <c r="C3152" s="8"/>
      <c r="D3152" s="8"/>
    </row>
    <row r="3153" spans="3:4">
      <c r="C3153" s="8"/>
      <c r="D3153" s="8"/>
    </row>
    <row r="3154" spans="3:4">
      <c r="C3154" s="8"/>
      <c r="D3154" s="8"/>
    </row>
    <row r="3155" spans="3:4">
      <c r="C3155" s="8"/>
      <c r="D3155" s="8"/>
    </row>
    <row r="3156" spans="3:4">
      <c r="C3156" s="8"/>
      <c r="D3156" s="8"/>
    </row>
    <row r="3157" spans="3:4">
      <c r="C3157" s="8"/>
      <c r="D3157" s="8"/>
    </row>
    <row r="3158" spans="3:4">
      <c r="C3158" s="8"/>
      <c r="D3158" s="8"/>
    </row>
    <row r="3159" spans="3:4">
      <c r="C3159" s="8"/>
      <c r="D3159" s="8"/>
    </row>
    <row r="3160" spans="3:4">
      <c r="C3160" s="8"/>
      <c r="D3160" s="8"/>
    </row>
    <row r="3161" spans="3:4">
      <c r="C3161" s="8"/>
      <c r="D3161" s="8"/>
    </row>
    <row r="3162" spans="3:4">
      <c r="C3162" s="8"/>
      <c r="D3162" s="8"/>
    </row>
    <row r="3163" spans="3:4">
      <c r="C3163" s="8"/>
      <c r="D3163" s="8"/>
    </row>
    <row r="3164" spans="3:4">
      <c r="C3164" s="8"/>
      <c r="D3164" s="8"/>
    </row>
    <row r="3165" spans="3:4">
      <c r="C3165" s="8"/>
      <c r="D3165" s="8"/>
    </row>
    <row r="3166" spans="3:4">
      <c r="C3166" s="8"/>
      <c r="D3166" s="8"/>
    </row>
    <row r="3167" spans="3:4">
      <c r="C3167" s="8"/>
      <c r="D3167" s="8"/>
    </row>
    <row r="3168" spans="3:4">
      <c r="C3168" s="8"/>
      <c r="D3168" s="8"/>
    </row>
    <row r="3169" spans="3:4">
      <c r="C3169" s="8"/>
      <c r="D3169" s="8"/>
    </row>
    <row r="3170" spans="3:4">
      <c r="C3170" s="8"/>
      <c r="D3170" s="8"/>
    </row>
    <row r="3171" spans="3:4">
      <c r="C3171" s="8"/>
      <c r="D3171" s="8"/>
    </row>
    <row r="3172" spans="3:4">
      <c r="C3172" s="8"/>
      <c r="D3172" s="8"/>
    </row>
    <row r="3173" spans="3:4">
      <c r="C3173" s="8"/>
      <c r="D3173" s="8"/>
    </row>
    <row r="3174" spans="3:4">
      <c r="C3174" s="8"/>
      <c r="D3174" s="8"/>
    </row>
    <row r="3175" spans="3:4">
      <c r="C3175" s="8"/>
      <c r="D3175" s="8"/>
    </row>
    <row r="3176" spans="3:4">
      <c r="C3176" s="8"/>
      <c r="D3176" s="8"/>
    </row>
    <row r="3177" spans="3:4">
      <c r="C3177" s="8"/>
      <c r="D3177" s="8"/>
    </row>
    <row r="3178" spans="3:4">
      <c r="C3178" s="8"/>
      <c r="D3178" s="8"/>
    </row>
    <row r="3179" spans="3:4">
      <c r="C3179" s="8"/>
      <c r="D3179" s="8"/>
    </row>
    <row r="3180" spans="3:4">
      <c r="C3180" s="8"/>
      <c r="D3180" s="8"/>
    </row>
    <row r="3181" spans="3:4">
      <c r="C3181" s="8"/>
      <c r="D3181" s="8"/>
    </row>
    <row r="3182" spans="3:4">
      <c r="C3182" s="8"/>
      <c r="D3182" s="8"/>
    </row>
    <row r="3183" spans="3:4">
      <c r="C3183" s="8"/>
      <c r="D3183" s="8"/>
    </row>
    <row r="3184" spans="3:4">
      <c r="C3184" s="8"/>
      <c r="D3184" s="8"/>
    </row>
    <row r="3185" spans="3:4">
      <c r="C3185" s="8"/>
      <c r="D3185" s="8"/>
    </row>
    <row r="3186" spans="3:4">
      <c r="C3186" s="8"/>
      <c r="D3186" s="8"/>
    </row>
    <row r="3187" spans="3:4">
      <c r="C3187" s="8"/>
      <c r="D3187" s="8"/>
    </row>
    <row r="3188" spans="3:4">
      <c r="C3188" s="8"/>
      <c r="D3188" s="8"/>
    </row>
    <row r="3189" spans="3:4">
      <c r="C3189" s="8"/>
      <c r="D3189" s="8"/>
    </row>
    <row r="3190" spans="3:4">
      <c r="C3190" s="8"/>
      <c r="D3190" s="8"/>
    </row>
    <row r="3191" spans="3:4">
      <c r="C3191" s="8"/>
      <c r="D3191" s="8"/>
    </row>
    <row r="3192" spans="3:4">
      <c r="C3192" s="8"/>
      <c r="D3192" s="8"/>
    </row>
    <row r="3193" spans="3:4">
      <c r="C3193" s="8"/>
      <c r="D3193" s="8"/>
    </row>
    <row r="3194" spans="3:4">
      <c r="C3194" s="8"/>
      <c r="D3194" s="8"/>
    </row>
    <row r="3195" spans="3:4">
      <c r="C3195" s="8"/>
      <c r="D3195" s="8"/>
    </row>
    <row r="3196" spans="3:4">
      <c r="C3196" s="8"/>
      <c r="D3196" s="8"/>
    </row>
    <row r="3197" spans="3:4">
      <c r="C3197" s="8"/>
      <c r="D3197" s="8"/>
    </row>
    <row r="3198" spans="3:4">
      <c r="C3198" s="8"/>
      <c r="D3198" s="8"/>
    </row>
    <row r="3199" spans="3:4">
      <c r="C3199" s="8"/>
      <c r="D3199" s="8"/>
    </row>
    <row r="3200" spans="3:4">
      <c r="C3200" s="8"/>
      <c r="D3200" s="8"/>
    </row>
    <row r="3201" spans="3:4">
      <c r="C3201" s="8"/>
      <c r="D3201" s="8"/>
    </row>
    <row r="3202" spans="3:4">
      <c r="C3202" s="8"/>
      <c r="D3202" s="8"/>
    </row>
    <row r="3203" spans="3:4">
      <c r="C3203" s="8"/>
      <c r="D3203" s="8"/>
    </row>
    <row r="3204" spans="3:4">
      <c r="C3204" s="8"/>
      <c r="D3204" s="8"/>
    </row>
    <row r="3205" spans="3:4">
      <c r="C3205" s="8"/>
      <c r="D3205" s="8"/>
    </row>
    <row r="3206" spans="3:4">
      <c r="C3206" s="8"/>
      <c r="D3206" s="8"/>
    </row>
    <row r="3207" spans="3:4">
      <c r="C3207" s="8"/>
      <c r="D3207" s="8"/>
    </row>
    <row r="3208" spans="3:4">
      <c r="C3208" s="8"/>
      <c r="D3208" s="8"/>
    </row>
    <row r="3209" spans="3:4">
      <c r="C3209" s="8"/>
      <c r="D3209" s="8"/>
    </row>
    <row r="3210" spans="3:4">
      <c r="C3210" s="8"/>
      <c r="D3210" s="8"/>
    </row>
    <row r="3211" spans="3:4">
      <c r="C3211" s="8"/>
      <c r="D3211" s="8"/>
    </row>
    <row r="3212" spans="3:4">
      <c r="C3212" s="8"/>
      <c r="D3212" s="8"/>
    </row>
    <row r="3213" spans="3:4">
      <c r="C3213" s="8"/>
      <c r="D3213" s="8"/>
    </row>
    <row r="3214" spans="3:4">
      <c r="C3214" s="8"/>
      <c r="D3214" s="8"/>
    </row>
    <row r="3215" spans="3:4">
      <c r="C3215" s="8"/>
      <c r="D3215" s="8"/>
    </row>
    <row r="3216" spans="3:4">
      <c r="C3216" s="8"/>
      <c r="D3216" s="8"/>
    </row>
    <row r="3217" spans="3:4">
      <c r="C3217" s="8"/>
      <c r="D3217" s="8"/>
    </row>
    <row r="3218" spans="3:4">
      <c r="C3218" s="8"/>
      <c r="D3218" s="8"/>
    </row>
    <row r="3219" spans="3:4">
      <c r="C3219" s="8"/>
      <c r="D3219" s="8"/>
    </row>
    <row r="3220" spans="3:4">
      <c r="C3220" s="8"/>
      <c r="D3220" s="8"/>
    </row>
    <row r="3221" spans="3:4">
      <c r="C3221" s="8"/>
      <c r="D3221" s="8"/>
    </row>
    <row r="3222" spans="3:4">
      <c r="C3222" s="8"/>
      <c r="D3222" s="8"/>
    </row>
    <row r="3223" spans="3:4">
      <c r="C3223" s="8"/>
      <c r="D3223" s="8"/>
    </row>
    <row r="3224" spans="3:4">
      <c r="C3224" s="8"/>
      <c r="D3224" s="8"/>
    </row>
    <row r="3225" spans="3:4">
      <c r="C3225" s="8"/>
      <c r="D3225" s="8"/>
    </row>
    <row r="3226" spans="3:4">
      <c r="C3226" s="8"/>
      <c r="D3226" s="8"/>
    </row>
    <row r="3227" spans="3:4">
      <c r="C3227" s="8"/>
      <c r="D3227" s="8"/>
    </row>
    <row r="3228" spans="3:4">
      <c r="C3228" s="8"/>
      <c r="D3228" s="8"/>
    </row>
    <row r="3229" spans="3:4">
      <c r="C3229" s="8"/>
      <c r="D3229" s="8"/>
    </row>
    <row r="3230" spans="3:4">
      <c r="C3230" s="8"/>
      <c r="D3230" s="8"/>
    </row>
    <row r="3231" spans="3:4">
      <c r="C3231" s="8"/>
      <c r="D3231" s="8"/>
    </row>
    <row r="3232" spans="3:4">
      <c r="C3232" s="8"/>
      <c r="D3232" s="8"/>
    </row>
    <row r="3233" spans="3:4">
      <c r="C3233" s="8"/>
      <c r="D3233" s="8"/>
    </row>
    <row r="3234" spans="3:4">
      <c r="C3234" s="8"/>
      <c r="D3234" s="8"/>
    </row>
    <row r="3235" spans="3:4">
      <c r="C3235" s="8"/>
      <c r="D3235" s="8"/>
    </row>
    <row r="3236" spans="3:4">
      <c r="C3236" s="8"/>
      <c r="D3236" s="8"/>
    </row>
    <row r="3237" spans="3:4">
      <c r="C3237" s="8"/>
      <c r="D3237" s="8"/>
    </row>
    <row r="3238" spans="3:4">
      <c r="C3238" s="8"/>
      <c r="D3238" s="8"/>
    </row>
    <row r="3239" spans="3:4">
      <c r="C3239" s="8"/>
      <c r="D3239" s="8"/>
    </row>
    <row r="3240" spans="3:4">
      <c r="C3240" s="8"/>
      <c r="D3240" s="8"/>
    </row>
    <row r="3241" spans="3:4">
      <c r="C3241" s="8"/>
      <c r="D3241" s="8"/>
    </row>
    <row r="3242" spans="3:4">
      <c r="C3242" s="8"/>
      <c r="D3242" s="8"/>
    </row>
    <row r="3243" spans="3:4">
      <c r="C3243" s="8"/>
      <c r="D3243" s="8"/>
    </row>
    <row r="3244" spans="3:4">
      <c r="C3244" s="8"/>
      <c r="D3244" s="8"/>
    </row>
    <row r="3245" spans="3:4">
      <c r="C3245" s="8"/>
      <c r="D3245" s="8"/>
    </row>
    <row r="3246" spans="3:4">
      <c r="C3246" s="8"/>
      <c r="D3246" s="8"/>
    </row>
    <row r="3247" spans="3:4">
      <c r="C3247" s="8"/>
      <c r="D3247" s="8"/>
    </row>
    <row r="3248" spans="3:4">
      <c r="C3248" s="8"/>
      <c r="D3248" s="8"/>
    </row>
    <row r="3249" spans="3:4">
      <c r="C3249" s="8"/>
      <c r="D3249" s="8"/>
    </row>
    <row r="3250" spans="3:4">
      <c r="C3250" s="8"/>
      <c r="D3250" s="8"/>
    </row>
    <row r="3251" spans="3:4">
      <c r="C3251" s="8"/>
      <c r="D3251" s="8"/>
    </row>
    <row r="3252" spans="3:4">
      <c r="C3252" s="8"/>
      <c r="D3252" s="8"/>
    </row>
    <row r="3253" spans="3:4">
      <c r="C3253" s="8"/>
      <c r="D3253" s="8"/>
    </row>
    <row r="3254" spans="3:4">
      <c r="C3254" s="8"/>
      <c r="D3254" s="8"/>
    </row>
    <row r="3255" spans="3:4">
      <c r="C3255" s="8"/>
      <c r="D3255" s="8"/>
    </row>
    <row r="3256" spans="3:4">
      <c r="C3256" s="8"/>
      <c r="D3256" s="8"/>
    </row>
    <row r="3257" spans="3:4">
      <c r="C3257" s="8"/>
      <c r="D3257" s="8"/>
    </row>
    <row r="3258" spans="3:4">
      <c r="C3258" s="8"/>
      <c r="D3258" s="8"/>
    </row>
    <row r="3259" spans="3:4">
      <c r="C3259" s="8"/>
      <c r="D3259" s="8"/>
    </row>
    <row r="3260" spans="3:4">
      <c r="C3260" s="8"/>
      <c r="D3260" s="8"/>
    </row>
    <row r="3261" spans="3:4">
      <c r="C3261" s="8"/>
      <c r="D3261" s="8"/>
    </row>
    <row r="3262" spans="3:4">
      <c r="C3262" s="8"/>
      <c r="D3262" s="8"/>
    </row>
    <row r="3263" spans="3:4">
      <c r="C3263" s="8"/>
      <c r="D3263" s="8"/>
    </row>
    <row r="3264" spans="3:4">
      <c r="C3264" s="8"/>
      <c r="D3264" s="8"/>
    </row>
    <row r="3265" spans="3:4">
      <c r="C3265" s="8"/>
      <c r="D3265" s="8"/>
    </row>
    <row r="3266" spans="3:4">
      <c r="C3266" s="8"/>
      <c r="D3266" s="8"/>
    </row>
    <row r="3267" spans="3:4">
      <c r="C3267" s="8"/>
      <c r="D3267" s="8"/>
    </row>
    <row r="3268" spans="3:4">
      <c r="C3268" s="8"/>
      <c r="D3268" s="8"/>
    </row>
    <row r="3269" spans="3:4">
      <c r="C3269" s="8"/>
      <c r="D3269" s="8"/>
    </row>
    <row r="3270" spans="3:4">
      <c r="C3270" s="8"/>
      <c r="D3270" s="8"/>
    </row>
    <row r="3271" spans="3:4">
      <c r="C3271" s="8"/>
      <c r="D3271" s="8"/>
    </row>
    <row r="3272" spans="3:4">
      <c r="C3272" s="8"/>
      <c r="D3272" s="8"/>
    </row>
    <row r="3273" spans="3:4">
      <c r="C3273" s="8"/>
      <c r="D3273" s="8"/>
    </row>
    <row r="3274" spans="3:4">
      <c r="C3274" s="8"/>
      <c r="D3274" s="8"/>
    </row>
    <row r="3275" spans="3:4">
      <c r="C3275" s="8"/>
      <c r="D3275" s="8"/>
    </row>
    <row r="3276" spans="3:4">
      <c r="C3276" s="8"/>
      <c r="D3276" s="8"/>
    </row>
    <row r="3277" spans="3:4">
      <c r="C3277" s="8"/>
      <c r="D3277" s="8"/>
    </row>
    <row r="3278" spans="3:4">
      <c r="C3278" s="8"/>
      <c r="D3278" s="8"/>
    </row>
    <row r="3279" spans="3:4">
      <c r="C3279" s="8"/>
      <c r="D3279" s="8"/>
    </row>
    <row r="3280" spans="3:4">
      <c r="C3280" s="8"/>
      <c r="D3280" s="8"/>
    </row>
    <row r="3281" spans="3:4">
      <c r="C3281" s="8"/>
      <c r="D3281" s="8"/>
    </row>
    <row r="3282" spans="3:4">
      <c r="C3282" s="8"/>
      <c r="D3282" s="8"/>
    </row>
    <row r="3283" spans="3:4">
      <c r="C3283" s="8"/>
      <c r="D3283" s="8"/>
    </row>
    <row r="3284" spans="3:4">
      <c r="C3284" s="8"/>
      <c r="D3284" s="8"/>
    </row>
    <row r="3285" spans="3:4">
      <c r="C3285" s="8"/>
      <c r="D3285" s="8"/>
    </row>
    <row r="3286" spans="3:4">
      <c r="C3286" s="8"/>
      <c r="D3286" s="8"/>
    </row>
    <row r="3287" spans="3:4">
      <c r="C3287" s="8"/>
      <c r="D3287" s="8"/>
    </row>
    <row r="3288" spans="3:4">
      <c r="C3288" s="8"/>
      <c r="D3288" s="8"/>
    </row>
    <row r="3289" spans="3:4">
      <c r="C3289" s="8"/>
      <c r="D3289" s="8"/>
    </row>
    <row r="3290" spans="3:4">
      <c r="C3290" s="8"/>
      <c r="D3290" s="8"/>
    </row>
    <row r="3291" spans="3:4">
      <c r="C3291" s="8"/>
      <c r="D3291" s="8"/>
    </row>
    <row r="3292" spans="3:4">
      <c r="C3292" s="8"/>
      <c r="D3292" s="8"/>
    </row>
    <row r="3293" spans="3:4">
      <c r="C3293" s="8"/>
      <c r="D3293" s="8"/>
    </row>
    <row r="3294" spans="3:4">
      <c r="C3294" s="8"/>
      <c r="D3294" s="8"/>
    </row>
    <row r="3295" spans="3:4">
      <c r="C3295" s="8"/>
      <c r="D3295" s="8"/>
    </row>
    <row r="3296" spans="3:4">
      <c r="C3296" s="8"/>
      <c r="D3296" s="8"/>
    </row>
    <row r="3297" spans="3:4">
      <c r="C3297" s="8"/>
      <c r="D3297" s="8"/>
    </row>
    <row r="3298" spans="3:4">
      <c r="C3298" s="8"/>
      <c r="D3298" s="8"/>
    </row>
    <row r="3299" spans="3:4">
      <c r="C3299" s="8"/>
      <c r="D3299" s="8"/>
    </row>
    <row r="3300" spans="3:4">
      <c r="C3300" s="8"/>
      <c r="D3300" s="8"/>
    </row>
    <row r="3301" spans="3:4">
      <c r="C3301" s="8"/>
      <c r="D3301" s="8"/>
    </row>
    <row r="3302" spans="3:4">
      <c r="C3302" s="8"/>
      <c r="D3302" s="8"/>
    </row>
    <row r="3303" spans="3:4">
      <c r="C3303" s="8"/>
      <c r="D3303" s="8"/>
    </row>
    <row r="3304" spans="3:4">
      <c r="C3304" s="8"/>
      <c r="D3304" s="8"/>
    </row>
    <row r="3305" spans="3:4">
      <c r="C3305" s="8"/>
      <c r="D3305" s="8"/>
    </row>
    <row r="3306" spans="3:4">
      <c r="C3306" s="8"/>
      <c r="D3306" s="8"/>
    </row>
    <row r="3307" spans="3:4">
      <c r="C3307" s="8"/>
      <c r="D3307" s="8"/>
    </row>
    <row r="3308" spans="3:4">
      <c r="C3308" s="8"/>
      <c r="D3308" s="8"/>
    </row>
    <row r="3309" spans="3:4">
      <c r="C3309" s="8"/>
      <c r="D3309" s="8"/>
    </row>
    <row r="3310" spans="3:4">
      <c r="C3310" s="8"/>
      <c r="D3310" s="8"/>
    </row>
    <row r="3311" spans="3:4">
      <c r="C3311" s="8"/>
      <c r="D3311" s="8"/>
    </row>
    <row r="3312" spans="3:4">
      <c r="C3312" s="8"/>
      <c r="D3312" s="8"/>
    </row>
    <row r="3313" spans="3:4">
      <c r="C3313" s="8"/>
      <c r="D3313" s="8"/>
    </row>
    <row r="3314" spans="3:4">
      <c r="C3314" s="8"/>
      <c r="D3314" s="8"/>
    </row>
    <row r="3315" spans="3:4">
      <c r="C3315" s="8"/>
      <c r="D3315" s="8"/>
    </row>
    <row r="3316" spans="3:4">
      <c r="C3316" s="8"/>
      <c r="D3316" s="8"/>
    </row>
    <row r="3317" spans="3:4">
      <c r="C3317" s="8"/>
      <c r="D3317" s="8"/>
    </row>
    <row r="3318" spans="3:4">
      <c r="C3318" s="8"/>
      <c r="D3318" s="8"/>
    </row>
    <row r="3319" spans="3:4">
      <c r="C3319" s="8"/>
      <c r="D3319" s="8"/>
    </row>
    <row r="3320" spans="3:4">
      <c r="C3320" s="8"/>
      <c r="D3320" s="8"/>
    </row>
    <row r="3321" spans="3:4">
      <c r="C3321" s="8"/>
      <c r="D3321" s="8"/>
    </row>
    <row r="3322" spans="3:4">
      <c r="C3322" s="8"/>
      <c r="D3322" s="8"/>
    </row>
    <row r="3323" spans="3:4">
      <c r="C3323" s="8"/>
      <c r="D3323" s="8"/>
    </row>
    <row r="3324" spans="3:4">
      <c r="C3324" s="8"/>
      <c r="D3324" s="8"/>
    </row>
    <row r="3325" spans="3:4">
      <c r="C3325" s="8"/>
      <c r="D3325" s="8"/>
    </row>
    <row r="3326" spans="3:4">
      <c r="C3326" s="8"/>
      <c r="D3326" s="8"/>
    </row>
    <row r="3327" spans="3:4">
      <c r="C3327" s="8"/>
      <c r="D3327" s="8"/>
    </row>
    <row r="3328" spans="3:4">
      <c r="C3328" s="8"/>
      <c r="D3328" s="8"/>
    </row>
    <row r="3329" spans="3:4">
      <c r="C3329" s="8"/>
      <c r="D3329" s="8"/>
    </row>
    <row r="3330" spans="3:4">
      <c r="C3330" s="8"/>
      <c r="D3330" s="8"/>
    </row>
    <row r="3331" spans="3:4">
      <c r="C3331" s="8"/>
      <c r="D3331" s="8"/>
    </row>
    <row r="3332" spans="3:4">
      <c r="C3332" s="8"/>
      <c r="D3332" s="8"/>
    </row>
    <row r="3333" spans="3:4">
      <c r="C3333" s="8"/>
      <c r="D3333" s="8"/>
    </row>
    <row r="3334" spans="3:4">
      <c r="C3334" s="8"/>
      <c r="D3334" s="8"/>
    </row>
    <row r="3335" spans="3:4">
      <c r="C3335" s="8"/>
      <c r="D3335" s="8"/>
    </row>
    <row r="3336" spans="3:4">
      <c r="C3336" s="8"/>
      <c r="D3336" s="8"/>
    </row>
    <row r="3337" spans="3:4">
      <c r="C3337" s="8"/>
      <c r="D3337" s="8"/>
    </row>
    <row r="3338" spans="3:4">
      <c r="C3338" s="8"/>
      <c r="D3338" s="8"/>
    </row>
    <row r="3339" spans="3:4">
      <c r="C3339" s="8"/>
      <c r="D3339" s="8"/>
    </row>
    <row r="3340" spans="3:4">
      <c r="C3340" s="8"/>
      <c r="D3340" s="8"/>
    </row>
    <row r="3341" spans="3:4">
      <c r="C3341" s="8"/>
      <c r="D3341" s="8"/>
    </row>
    <row r="3342" spans="3:4">
      <c r="C3342" s="8"/>
      <c r="D3342" s="8"/>
    </row>
    <row r="3343" spans="3:4">
      <c r="C3343" s="8"/>
      <c r="D3343" s="8"/>
    </row>
    <row r="3344" spans="3:4">
      <c r="C3344" s="8"/>
      <c r="D3344" s="8"/>
    </row>
    <row r="3345" spans="3:4">
      <c r="C3345" s="8"/>
      <c r="D3345" s="8"/>
    </row>
    <row r="3346" spans="3:4">
      <c r="C3346" s="8"/>
      <c r="D3346" s="8"/>
    </row>
    <row r="3347" spans="3:4">
      <c r="C3347" s="8"/>
      <c r="D3347" s="8"/>
    </row>
    <row r="3348" spans="3:4">
      <c r="C3348" s="8"/>
      <c r="D3348" s="8"/>
    </row>
    <row r="3349" spans="3:4">
      <c r="C3349" s="8"/>
      <c r="D3349" s="8"/>
    </row>
    <row r="3350" spans="3:4">
      <c r="C3350" s="8"/>
      <c r="D3350" s="8"/>
    </row>
    <row r="3351" spans="3:4">
      <c r="C3351" s="8"/>
      <c r="D3351" s="8"/>
    </row>
    <row r="3352" spans="3:4">
      <c r="C3352" s="8"/>
      <c r="D3352" s="8"/>
    </row>
    <row r="3353" spans="3:4">
      <c r="C3353" s="8"/>
      <c r="D3353" s="8"/>
    </row>
    <row r="3354" spans="3:4">
      <c r="C3354" s="8"/>
      <c r="D3354" s="8"/>
    </row>
    <row r="3355" spans="3:4">
      <c r="C3355" s="8"/>
      <c r="D3355" s="8"/>
    </row>
    <row r="3356" spans="3:4">
      <c r="C3356" s="8"/>
      <c r="D3356" s="8"/>
    </row>
    <row r="3357" spans="3:4">
      <c r="C3357" s="8"/>
      <c r="D3357" s="8"/>
    </row>
    <row r="3358" spans="3:4">
      <c r="C3358" s="8"/>
      <c r="D3358" s="8"/>
    </row>
    <row r="3359" spans="3:4">
      <c r="C3359" s="8"/>
      <c r="D3359" s="8"/>
    </row>
    <row r="3360" spans="3:4">
      <c r="C3360" s="8"/>
      <c r="D3360" s="8"/>
    </row>
    <row r="3361" spans="3:4">
      <c r="C3361" s="8"/>
      <c r="D3361" s="8"/>
    </row>
    <row r="3362" spans="3:4">
      <c r="C3362" s="8"/>
      <c r="D3362" s="8"/>
    </row>
    <row r="3363" spans="3:4">
      <c r="C3363" s="8"/>
      <c r="D3363" s="8"/>
    </row>
    <row r="3364" spans="3:4">
      <c r="C3364" s="8"/>
      <c r="D3364" s="8"/>
    </row>
    <row r="3365" spans="3:4">
      <c r="C3365" s="8"/>
      <c r="D3365" s="8"/>
    </row>
    <row r="3366" spans="3:4">
      <c r="C3366" s="8"/>
      <c r="D3366" s="8"/>
    </row>
    <row r="3367" spans="3:4">
      <c r="C3367" s="8"/>
      <c r="D3367" s="8"/>
    </row>
    <row r="3368" spans="3:4">
      <c r="C3368" s="8"/>
      <c r="D3368" s="8"/>
    </row>
    <row r="3369" spans="3:4">
      <c r="C3369" s="8"/>
      <c r="D3369" s="8"/>
    </row>
    <row r="3370" spans="3:4">
      <c r="C3370" s="8"/>
      <c r="D3370" s="8"/>
    </row>
    <row r="3371" spans="3:4">
      <c r="C3371" s="8"/>
      <c r="D3371" s="8"/>
    </row>
    <row r="3372" spans="3:4">
      <c r="C3372" s="8"/>
      <c r="D3372" s="8"/>
    </row>
    <row r="3373" spans="3:4">
      <c r="C3373" s="8"/>
      <c r="D3373" s="8"/>
    </row>
    <row r="3374" spans="3:4">
      <c r="C3374" s="8"/>
      <c r="D3374" s="8"/>
    </row>
    <row r="3375" spans="3:4">
      <c r="C3375" s="8"/>
      <c r="D3375" s="8"/>
    </row>
    <row r="3376" spans="3:4">
      <c r="C3376" s="8"/>
      <c r="D3376" s="8"/>
    </row>
    <row r="3377" spans="3:4">
      <c r="C3377" s="8"/>
      <c r="D3377" s="8"/>
    </row>
    <row r="3378" spans="3:4">
      <c r="C3378" s="8"/>
      <c r="D3378" s="8"/>
    </row>
    <row r="3379" spans="3:4">
      <c r="C3379" s="8"/>
      <c r="D3379" s="8"/>
    </row>
    <row r="3380" spans="3:4">
      <c r="C3380" s="8"/>
      <c r="D3380" s="8"/>
    </row>
    <row r="3381" spans="3:4">
      <c r="C3381" s="8"/>
      <c r="D3381" s="8"/>
    </row>
    <row r="3382" spans="3:4">
      <c r="C3382" s="8"/>
      <c r="D3382" s="8"/>
    </row>
    <row r="3383" spans="3:4">
      <c r="C3383" s="8"/>
      <c r="D3383" s="8"/>
    </row>
    <row r="3384" spans="3:4">
      <c r="C3384" s="8"/>
      <c r="D3384" s="8"/>
    </row>
    <row r="3385" spans="3:4">
      <c r="C3385" s="8"/>
      <c r="D3385" s="8"/>
    </row>
    <row r="3386" spans="3:4">
      <c r="C3386" s="8"/>
      <c r="D3386" s="8"/>
    </row>
    <row r="3387" spans="3:4">
      <c r="C3387" s="8"/>
      <c r="D3387" s="8"/>
    </row>
    <row r="3388" spans="3:4">
      <c r="C3388" s="8"/>
      <c r="D3388" s="8"/>
    </row>
    <row r="3389" spans="3:4">
      <c r="C3389" s="8"/>
      <c r="D3389" s="8"/>
    </row>
    <row r="3390" spans="3:4">
      <c r="C3390" s="8"/>
      <c r="D3390" s="8"/>
    </row>
    <row r="3391" spans="3:4">
      <c r="C3391" s="8"/>
      <c r="D3391" s="8"/>
    </row>
    <row r="3392" spans="3:4">
      <c r="C3392" s="8"/>
      <c r="D3392" s="8"/>
    </row>
    <row r="3393" spans="3:4">
      <c r="C3393" s="8"/>
      <c r="D3393" s="8"/>
    </row>
    <row r="3394" spans="3:4">
      <c r="C3394" s="8"/>
      <c r="D3394" s="8"/>
    </row>
    <row r="3395" spans="3:4">
      <c r="C3395" s="8"/>
      <c r="D3395" s="8"/>
    </row>
    <row r="3396" spans="3:4">
      <c r="C3396" s="8"/>
      <c r="D3396" s="8"/>
    </row>
    <row r="3397" spans="3:4">
      <c r="C3397" s="8"/>
      <c r="D3397" s="8"/>
    </row>
    <row r="3398" spans="3:4">
      <c r="C3398" s="8"/>
      <c r="D3398" s="8"/>
    </row>
    <row r="3399" spans="3:4">
      <c r="C3399" s="8"/>
      <c r="D3399" s="8"/>
    </row>
    <row r="3400" spans="3:4">
      <c r="C3400" s="8"/>
      <c r="D3400" s="8"/>
    </row>
    <row r="3401" spans="3:4">
      <c r="C3401" s="8"/>
      <c r="D3401" s="8"/>
    </row>
    <row r="3402" spans="3:4">
      <c r="C3402" s="8"/>
      <c r="D3402" s="8"/>
    </row>
    <row r="3403" spans="3:4">
      <c r="C3403" s="8"/>
      <c r="D3403" s="8"/>
    </row>
    <row r="3404" spans="3:4">
      <c r="C3404" s="8"/>
      <c r="D3404" s="8"/>
    </row>
    <row r="3405" spans="3:4">
      <c r="C3405" s="8"/>
      <c r="D3405" s="8"/>
    </row>
    <row r="3406" spans="3:4">
      <c r="C3406" s="8"/>
      <c r="D3406" s="8"/>
    </row>
    <row r="3407" spans="3:4">
      <c r="C3407" s="8"/>
      <c r="D3407" s="8"/>
    </row>
    <row r="3408" spans="3:4">
      <c r="C3408" s="8"/>
      <c r="D3408" s="8"/>
    </row>
    <row r="3409" spans="3:4">
      <c r="C3409" s="8"/>
      <c r="D3409" s="8"/>
    </row>
    <row r="3410" spans="3:4">
      <c r="C3410" s="8"/>
      <c r="D3410" s="8"/>
    </row>
    <row r="3411" spans="3:4">
      <c r="C3411" s="8"/>
      <c r="D3411" s="8"/>
    </row>
    <row r="3412" spans="3:4">
      <c r="C3412" s="8"/>
      <c r="D3412" s="8"/>
    </row>
    <row r="3413" spans="3:4">
      <c r="C3413" s="8"/>
      <c r="D3413" s="8"/>
    </row>
    <row r="3414" spans="3:4">
      <c r="C3414" s="8"/>
      <c r="D3414" s="8"/>
    </row>
    <row r="3415" spans="3:4">
      <c r="C3415" s="8"/>
      <c r="D3415" s="8"/>
    </row>
    <row r="3416" spans="3:4">
      <c r="C3416" s="8"/>
      <c r="D3416" s="8"/>
    </row>
    <row r="3417" spans="3:4">
      <c r="C3417" s="8"/>
      <c r="D3417" s="8"/>
    </row>
    <row r="3418" spans="3:4">
      <c r="C3418" s="8"/>
      <c r="D3418" s="8"/>
    </row>
    <row r="3419" spans="3:4">
      <c r="C3419" s="8"/>
      <c r="D3419" s="8"/>
    </row>
    <row r="3420" spans="3:4">
      <c r="C3420" s="8"/>
      <c r="D3420" s="8"/>
    </row>
    <row r="3421" spans="3:4">
      <c r="C3421" s="8"/>
      <c r="D3421" s="8"/>
    </row>
    <row r="3422" spans="3:4">
      <c r="C3422" s="8"/>
      <c r="D3422" s="8"/>
    </row>
    <row r="3423" spans="3:4">
      <c r="C3423" s="8"/>
      <c r="D3423" s="8"/>
    </row>
    <row r="3424" spans="3:4">
      <c r="C3424" s="8"/>
      <c r="D3424" s="8"/>
    </row>
    <row r="3425" spans="3:4">
      <c r="C3425" s="8"/>
      <c r="D3425" s="8"/>
    </row>
    <row r="3426" spans="3:4">
      <c r="C3426" s="8"/>
      <c r="D3426" s="8"/>
    </row>
    <row r="3427" spans="3:4">
      <c r="C3427" s="8"/>
      <c r="D3427" s="8"/>
    </row>
    <row r="3428" spans="3:4">
      <c r="C3428" s="8"/>
      <c r="D3428" s="8"/>
    </row>
    <row r="3429" spans="3:4">
      <c r="C3429" s="8"/>
      <c r="D3429" s="8"/>
    </row>
    <row r="3430" spans="3:4">
      <c r="C3430" s="8"/>
      <c r="D3430" s="8"/>
    </row>
    <row r="3431" spans="3:4">
      <c r="C3431" s="8"/>
      <c r="D3431" s="8"/>
    </row>
    <row r="3432" spans="3:4">
      <c r="C3432" s="8"/>
      <c r="D3432" s="8"/>
    </row>
    <row r="3433" spans="3:4">
      <c r="C3433" s="8"/>
      <c r="D3433" s="8"/>
    </row>
    <row r="3434" spans="3:4">
      <c r="C3434" s="8"/>
      <c r="D3434" s="8"/>
    </row>
    <row r="3435" spans="3:4">
      <c r="C3435" s="8"/>
      <c r="D3435" s="8"/>
    </row>
    <row r="3436" spans="3:4">
      <c r="C3436" s="8"/>
      <c r="D3436" s="8"/>
    </row>
    <row r="3437" spans="3:4">
      <c r="C3437" s="8"/>
      <c r="D3437" s="8"/>
    </row>
    <row r="3438" spans="3:4">
      <c r="C3438" s="8"/>
      <c r="D3438" s="8"/>
    </row>
    <row r="3439" spans="3:4">
      <c r="C3439" s="8"/>
      <c r="D3439" s="8"/>
    </row>
    <row r="3440" spans="3:4">
      <c r="C3440" s="8"/>
      <c r="D3440" s="8"/>
    </row>
    <row r="3441" spans="3:4">
      <c r="C3441" s="8"/>
      <c r="D3441" s="8"/>
    </row>
    <row r="3442" spans="3:4">
      <c r="C3442" s="8"/>
      <c r="D3442" s="8"/>
    </row>
    <row r="3443" spans="3:4">
      <c r="C3443" s="8"/>
      <c r="D3443" s="8"/>
    </row>
    <row r="3444" spans="3:4">
      <c r="C3444" s="8"/>
      <c r="D3444" s="8"/>
    </row>
    <row r="3445" spans="3:4">
      <c r="C3445" s="8"/>
      <c r="D3445" s="8"/>
    </row>
    <row r="3446" spans="3:4">
      <c r="C3446" s="8"/>
      <c r="D3446" s="8"/>
    </row>
    <row r="3447" spans="3:4">
      <c r="C3447" s="8"/>
      <c r="D3447" s="8"/>
    </row>
    <row r="3448" spans="3:4">
      <c r="C3448" s="8"/>
      <c r="D3448" s="8"/>
    </row>
    <row r="3449" spans="3:4">
      <c r="C3449" s="8"/>
      <c r="D3449" s="8"/>
    </row>
    <row r="3450" spans="3:4">
      <c r="C3450" s="8"/>
      <c r="D3450" s="8"/>
    </row>
    <row r="3451" spans="3:4">
      <c r="C3451" s="8"/>
      <c r="D3451" s="8"/>
    </row>
    <row r="3452" spans="3:4">
      <c r="C3452" s="8"/>
      <c r="D3452" s="8"/>
    </row>
    <row r="3453" spans="3:4">
      <c r="C3453" s="8"/>
      <c r="D3453" s="8"/>
    </row>
    <row r="3454" spans="3:4">
      <c r="C3454" s="8"/>
      <c r="D3454" s="8"/>
    </row>
    <row r="3455" spans="3:4">
      <c r="C3455" s="8"/>
      <c r="D3455" s="8"/>
    </row>
    <row r="3456" spans="3:4">
      <c r="C3456" s="8"/>
      <c r="D3456" s="8"/>
    </row>
    <row r="3457" spans="3:4">
      <c r="C3457" s="8"/>
      <c r="D3457" s="8"/>
    </row>
    <row r="3458" spans="3:4">
      <c r="C3458" s="8"/>
      <c r="D3458" s="8"/>
    </row>
    <row r="3459" spans="3:4">
      <c r="C3459" s="8"/>
      <c r="D3459" s="8"/>
    </row>
    <row r="3460" spans="3:4">
      <c r="C3460" s="8"/>
      <c r="D3460" s="8"/>
    </row>
    <row r="3461" spans="3:4">
      <c r="C3461" s="8"/>
      <c r="D3461" s="8"/>
    </row>
    <row r="3462" spans="3:4">
      <c r="C3462" s="8"/>
      <c r="D3462" s="8"/>
    </row>
    <row r="3463" spans="3:4">
      <c r="C3463" s="8"/>
      <c r="D3463" s="8"/>
    </row>
    <row r="3464" spans="3:4">
      <c r="C3464" s="8"/>
      <c r="D3464" s="8"/>
    </row>
    <row r="3465" spans="3:4">
      <c r="C3465" s="8"/>
      <c r="D3465" s="8"/>
    </row>
    <row r="3466" spans="3:4">
      <c r="C3466" s="8"/>
      <c r="D3466" s="8"/>
    </row>
    <row r="3467" spans="3:4">
      <c r="C3467" s="8"/>
      <c r="D3467" s="8"/>
    </row>
    <row r="3468" spans="3:4">
      <c r="C3468" s="8"/>
      <c r="D3468" s="8"/>
    </row>
    <row r="3469" spans="3:4">
      <c r="C3469" s="8"/>
      <c r="D3469" s="8"/>
    </row>
    <row r="3470" spans="3:4">
      <c r="C3470" s="8"/>
      <c r="D3470" s="8"/>
    </row>
    <row r="3471" spans="3:4">
      <c r="C3471" s="8"/>
      <c r="D3471" s="8"/>
    </row>
    <row r="3472" spans="3:4">
      <c r="C3472" s="8"/>
      <c r="D3472" s="8"/>
    </row>
    <row r="3473" spans="3:4">
      <c r="C3473" s="8"/>
      <c r="D3473" s="8"/>
    </row>
    <row r="3474" spans="3:4">
      <c r="C3474" s="8"/>
      <c r="D3474" s="8"/>
    </row>
    <row r="3475" spans="3:4">
      <c r="C3475" s="8"/>
      <c r="D3475" s="8"/>
    </row>
    <row r="3476" spans="3:4">
      <c r="C3476" s="8"/>
      <c r="D3476" s="8"/>
    </row>
    <row r="3477" spans="3:4">
      <c r="C3477" s="8"/>
      <c r="D3477" s="8"/>
    </row>
    <row r="3478" spans="3:4">
      <c r="C3478" s="8"/>
      <c r="D3478" s="8"/>
    </row>
    <row r="3479" spans="3:4">
      <c r="C3479" s="8"/>
      <c r="D3479" s="8"/>
    </row>
    <row r="3480" spans="3:4">
      <c r="C3480" s="8"/>
      <c r="D3480" s="8"/>
    </row>
    <row r="3481" spans="3:4">
      <c r="C3481" s="8"/>
      <c r="D3481" s="8"/>
    </row>
    <row r="3482" spans="3:4">
      <c r="C3482" s="8"/>
      <c r="D3482" s="8"/>
    </row>
    <row r="3483" spans="3:4">
      <c r="C3483" s="8"/>
      <c r="D3483" s="8"/>
    </row>
    <row r="3484" spans="3:4">
      <c r="C3484" s="8"/>
      <c r="D3484" s="8"/>
    </row>
    <row r="3485" spans="3:4">
      <c r="C3485" s="8"/>
      <c r="D3485" s="8"/>
    </row>
    <row r="3486" spans="3:4">
      <c r="C3486" s="8"/>
      <c r="D3486" s="8"/>
    </row>
    <row r="3487" spans="3:4">
      <c r="C3487" s="8"/>
      <c r="D3487" s="8"/>
    </row>
    <row r="3488" spans="3:4">
      <c r="C3488" s="8"/>
      <c r="D3488" s="8"/>
    </row>
    <row r="3489" spans="3:4">
      <c r="C3489" s="8"/>
      <c r="D3489" s="8"/>
    </row>
    <row r="3490" spans="3:4">
      <c r="C3490" s="8"/>
      <c r="D3490" s="8"/>
    </row>
    <row r="3491" spans="3:4">
      <c r="C3491" s="8"/>
      <c r="D3491" s="8"/>
    </row>
    <row r="3492" spans="3:4">
      <c r="C3492" s="8"/>
      <c r="D3492" s="8"/>
    </row>
    <row r="3493" spans="3:4">
      <c r="C3493" s="8"/>
      <c r="D3493" s="8"/>
    </row>
    <row r="3494" spans="3:4">
      <c r="C3494" s="8"/>
      <c r="D3494" s="8"/>
    </row>
    <row r="3495" spans="3:4">
      <c r="C3495" s="8"/>
      <c r="D3495" s="8"/>
    </row>
    <row r="3496" spans="3:4">
      <c r="C3496" s="8"/>
      <c r="D3496" s="8"/>
    </row>
    <row r="3497" spans="3:4">
      <c r="C3497" s="8"/>
      <c r="D3497" s="8"/>
    </row>
    <row r="3498" spans="3:4">
      <c r="C3498" s="8"/>
      <c r="D3498" s="8"/>
    </row>
    <row r="3499" spans="3:4">
      <c r="C3499" s="8"/>
      <c r="D3499" s="8"/>
    </row>
    <row r="3500" spans="3:4">
      <c r="C3500" s="8"/>
      <c r="D3500" s="8"/>
    </row>
    <row r="3501" spans="3:4">
      <c r="C3501" s="8"/>
      <c r="D3501" s="8"/>
    </row>
    <row r="3502" spans="3:4">
      <c r="C3502" s="8"/>
      <c r="D3502" s="8"/>
    </row>
    <row r="3503" spans="3:4">
      <c r="C3503" s="8"/>
      <c r="D3503" s="8"/>
    </row>
    <row r="3504" spans="3:4">
      <c r="C3504" s="8"/>
      <c r="D3504" s="8"/>
    </row>
    <row r="3505" spans="3:4">
      <c r="C3505" s="8"/>
      <c r="D3505" s="8"/>
    </row>
    <row r="3506" spans="3:4">
      <c r="C3506" s="8"/>
      <c r="D3506" s="8"/>
    </row>
    <row r="3507" spans="3:4">
      <c r="C3507" s="8"/>
      <c r="D3507" s="8"/>
    </row>
    <row r="3508" spans="3:4">
      <c r="C3508" s="8"/>
      <c r="D3508" s="8"/>
    </row>
    <row r="3509" spans="3:4">
      <c r="C3509" s="8"/>
      <c r="D3509" s="8"/>
    </row>
    <row r="3510" spans="3:4">
      <c r="C3510" s="8"/>
      <c r="D3510" s="8"/>
    </row>
    <row r="3511" spans="3:4">
      <c r="C3511" s="8"/>
      <c r="D3511" s="8"/>
    </row>
    <row r="3512" spans="3:4">
      <c r="C3512" s="8"/>
      <c r="D3512" s="8"/>
    </row>
    <row r="3513" spans="3:4">
      <c r="C3513" s="8"/>
      <c r="D3513" s="8"/>
    </row>
    <row r="3514" spans="3:4">
      <c r="C3514" s="8"/>
      <c r="D3514" s="8"/>
    </row>
    <row r="3515" spans="3:4">
      <c r="C3515" s="8"/>
      <c r="D3515" s="8"/>
    </row>
    <row r="3516" spans="3:4">
      <c r="C3516" s="8"/>
      <c r="D3516" s="8"/>
    </row>
    <row r="3517" spans="3:4">
      <c r="C3517" s="8"/>
      <c r="D3517" s="8"/>
    </row>
    <row r="3518" spans="3:4">
      <c r="C3518" s="8"/>
      <c r="D3518" s="8"/>
    </row>
    <row r="3519" spans="3:4">
      <c r="C3519" s="8"/>
      <c r="D3519" s="8"/>
    </row>
    <row r="3520" spans="3:4">
      <c r="C3520" s="8"/>
      <c r="D3520" s="8"/>
    </row>
    <row r="3521" spans="3:4">
      <c r="C3521" s="8"/>
      <c r="D3521" s="8"/>
    </row>
    <row r="3522" spans="3:4">
      <c r="C3522" s="8"/>
      <c r="D3522" s="8"/>
    </row>
    <row r="3523" spans="3:4">
      <c r="C3523" s="8"/>
      <c r="D3523" s="8"/>
    </row>
    <row r="3524" spans="3:4">
      <c r="C3524" s="8"/>
      <c r="D3524" s="8"/>
    </row>
    <row r="3525" spans="3:4">
      <c r="C3525" s="8"/>
      <c r="D3525" s="8"/>
    </row>
    <row r="3526" spans="3:4">
      <c r="C3526" s="8"/>
      <c r="D3526" s="8"/>
    </row>
    <row r="3527" spans="3:4">
      <c r="C3527" s="8"/>
      <c r="D3527" s="8"/>
    </row>
    <row r="3528" spans="3:4">
      <c r="C3528" s="8"/>
      <c r="D3528" s="8"/>
    </row>
    <row r="3529" spans="3:4">
      <c r="C3529" s="8"/>
      <c r="D3529" s="8"/>
    </row>
    <row r="3530" spans="3:4">
      <c r="C3530" s="8"/>
      <c r="D3530" s="8"/>
    </row>
    <row r="3531" spans="3:4">
      <c r="C3531" s="8"/>
      <c r="D3531" s="8"/>
    </row>
    <row r="3532" spans="3:4">
      <c r="C3532" s="8"/>
      <c r="D3532" s="8"/>
    </row>
    <row r="3533" spans="3:4">
      <c r="C3533" s="8"/>
      <c r="D3533" s="8"/>
    </row>
    <row r="3534" spans="3:4">
      <c r="C3534" s="8"/>
      <c r="D3534" s="8"/>
    </row>
    <row r="3535" spans="3:4">
      <c r="C3535" s="8"/>
      <c r="D3535" s="8"/>
    </row>
    <row r="3536" spans="3:4">
      <c r="C3536" s="8"/>
      <c r="D3536" s="8"/>
    </row>
    <row r="3537" spans="3:4">
      <c r="C3537" s="8"/>
      <c r="D3537" s="8"/>
    </row>
    <row r="3538" spans="3:4">
      <c r="C3538" s="8"/>
      <c r="D3538" s="8"/>
    </row>
    <row r="3539" spans="3:4">
      <c r="C3539" s="8"/>
      <c r="D3539" s="8"/>
    </row>
    <row r="3540" spans="3:4">
      <c r="C3540" s="8"/>
      <c r="D3540" s="8"/>
    </row>
    <row r="3541" spans="3:4">
      <c r="C3541" s="8"/>
      <c r="D3541" s="8"/>
    </row>
    <row r="3542" spans="3:4">
      <c r="C3542" s="8"/>
      <c r="D3542" s="8"/>
    </row>
    <row r="3543" spans="3:4">
      <c r="C3543" s="8"/>
      <c r="D3543" s="8"/>
    </row>
    <row r="3544" spans="3:4">
      <c r="C3544" s="8"/>
      <c r="D3544" s="8"/>
    </row>
    <row r="3545" spans="3:4">
      <c r="C3545" s="8"/>
      <c r="D3545" s="8"/>
    </row>
    <row r="3546" spans="3:4">
      <c r="C3546" s="8"/>
      <c r="D3546" s="8"/>
    </row>
    <row r="3547" spans="3:4">
      <c r="C3547" s="8"/>
      <c r="D3547" s="8"/>
    </row>
    <row r="3548" spans="3:4">
      <c r="C3548" s="8"/>
      <c r="D3548" s="8"/>
    </row>
    <row r="3549" spans="3:4">
      <c r="C3549" s="8"/>
      <c r="D3549" s="8"/>
    </row>
    <row r="3550" spans="3:4">
      <c r="C3550" s="8"/>
      <c r="D3550" s="8"/>
    </row>
    <row r="3551" spans="3:4">
      <c r="C3551" s="8"/>
      <c r="D3551" s="8"/>
    </row>
    <row r="3552" spans="3:4">
      <c r="C3552" s="8"/>
      <c r="D3552" s="8"/>
    </row>
    <row r="3553" spans="3:4">
      <c r="C3553" s="8"/>
      <c r="D3553" s="8"/>
    </row>
    <row r="3554" spans="3:4">
      <c r="C3554" s="8"/>
      <c r="D3554" s="8"/>
    </row>
    <row r="3555" spans="3:4">
      <c r="C3555" s="8"/>
      <c r="D3555" s="8"/>
    </row>
    <row r="3556" spans="3:4">
      <c r="C3556" s="8"/>
      <c r="D3556" s="8"/>
    </row>
    <row r="3557" spans="3:4">
      <c r="C3557" s="8"/>
      <c r="D3557" s="8"/>
    </row>
    <row r="3558" spans="3:4">
      <c r="C3558" s="8"/>
      <c r="D3558" s="8"/>
    </row>
    <row r="3559" spans="3:4">
      <c r="C3559" s="8"/>
      <c r="D3559" s="8"/>
    </row>
    <row r="3560" spans="3:4">
      <c r="C3560" s="8"/>
      <c r="D3560" s="8"/>
    </row>
    <row r="3561" spans="3:4">
      <c r="C3561" s="8"/>
      <c r="D3561" s="8"/>
    </row>
    <row r="3562" spans="3:4">
      <c r="C3562" s="8"/>
      <c r="D3562" s="8"/>
    </row>
    <row r="3563" spans="3:4">
      <c r="C3563" s="8"/>
      <c r="D3563" s="8"/>
    </row>
    <row r="3564" spans="3:4">
      <c r="C3564" s="8"/>
      <c r="D3564" s="8"/>
    </row>
    <row r="3565" spans="3:4">
      <c r="C3565" s="8"/>
      <c r="D3565" s="8"/>
    </row>
    <row r="3566" spans="3:4">
      <c r="C3566" s="8"/>
      <c r="D3566" s="8"/>
    </row>
    <row r="3567" spans="3:4">
      <c r="C3567" s="8"/>
      <c r="D3567" s="8"/>
    </row>
    <row r="3568" spans="3:4">
      <c r="C3568" s="8"/>
      <c r="D3568" s="8"/>
    </row>
    <row r="3569" spans="3:4">
      <c r="C3569" s="8"/>
      <c r="D3569" s="8"/>
    </row>
    <row r="3570" spans="3:4">
      <c r="C3570" s="8"/>
      <c r="D3570" s="8"/>
    </row>
    <row r="3571" spans="3:4">
      <c r="C3571" s="8"/>
      <c r="D3571" s="8"/>
    </row>
    <row r="3572" spans="3:4">
      <c r="C3572" s="8"/>
      <c r="D3572" s="8"/>
    </row>
    <row r="3573" spans="3:4">
      <c r="C3573" s="8"/>
      <c r="D3573" s="8"/>
    </row>
    <row r="3574" spans="3:4">
      <c r="C3574" s="8"/>
      <c r="D3574" s="8"/>
    </row>
    <row r="3575" spans="3:4">
      <c r="C3575" s="8"/>
      <c r="D3575" s="8"/>
    </row>
    <row r="3576" spans="3:4">
      <c r="C3576" s="8"/>
      <c r="D3576" s="8"/>
    </row>
    <row r="3577" spans="3:4">
      <c r="C3577" s="8"/>
      <c r="D3577" s="8"/>
    </row>
    <row r="3578" spans="3:4">
      <c r="C3578" s="8"/>
      <c r="D3578" s="8"/>
    </row>
    <row r="3579" spans="3:4">
      <c r="C3579" s="8"/>
      <c r="D3579" s="8"/>
    </row>
    <row r="3580" spans="3:4">
      <c r="C3580" s="8"/>
      <c r="D3580" s="8"/>
    </row>
    <row r="3581" spans="3:4">
      <c r="C3581" s="8"/>
      <c r="D3581" s="8"/>
    </row>
    <row r="3582" spans="3:4">
      <c r="C3582" s="8"/>
      <c r="D3582" s="8"/>
    </row>
    <row r="3583" spans="3:4">
      <c r="C3583" s="8"/>
      <c r="D3583" s="8"/>
    </row>
    <row r="3584" spans="3:4">
      <c r="C3584" s="8"/>
      <c r="D3584" s="8"/>
    </row>
    <row r="3585" spans="3:4">
      <c r="C3585" s="8"/>
      <c r="D3585" s="8"/>
    </row>
    <row r="3586" spans="3:4">
      <c r="C3586" s="8"/>
      <c r="D3586" s="8"/>
    </row>
    <row r="3587" spans="3:4">
      <c r="C3587" s="8"/>
      <c r="D3587" s="8"/>
    </row>
    <row r="3588" spans="3:4">
      <c r="C3588" s="8"/>
      <c r="D3588" s="8"/>
    </row>
    <row r="3589" spans="3:4">
      <c r="C3589" s="8"/>
      <c r="D3589" s="8"/>
    </row>
    <row r="3590" spans="3:4">
      <c r="C3590" s="8"/>
      <c r="D3590" s="8"/>
    </row>
    <row r="3591" spans="3:4">
      <c r="C3591" s="8"/>
      <c r="D3591" s="8"/>
    </row>
    <row r="3592" spans="3:4">
      <c r="C3592" s="8"/>
      <c r="D3592" s="8"/>
    </row>
    <row r="3593" spans="3:4">
      <c r="C3593" s="8"/>
      <c r="D3593" s="8"/>
    </row>
    <row r="3594" spans="3:4">
      <c r="C3594" s="8"/>
      <c r="D3594" s="8"/>
    </row>
    <row r="3595" spans="3:4">
      <c r="C3595" s="8"/>
      <c r="D3595" s="8"/>
    </row>
    <row r="3596" spans="3:4">
      <c r="C3596" s="8"/>
      <c r="D3596" s="8"/>
    </row>
    <row r="3597" spans="3:4">
      <c r="C3597" s="8"/>
      <c r="D3597" s="8"/>
    </row>
    <row r="3598" spans="3:4">
      <c r="C3598" s="8"/>
      <c r="D3598" s="8"/>
    </row>
    <row r="3599" spans="3:4">
      <c r="C3599" s="8"/>
      <c r="D3599" s="8"/>
    </row>
    <row r="3600" spans="3:4">
      <c r="C3600" s="8"/>
      <c r="D3600" s="8"/>
    </row>
    <row r="3601" spans="3:4">
      <c r="C3601" s="8"/>
      <c r="D3601" s="8"/>
    </row>
    <row r="3602" spans="3:4">
      <c r="C3602" s="8"/>
      <c r="D3602" s="8"/>
    </row>
    <row r="3603" spans="3:4">
      <c r="C3603" s="8"/>
      <c r="D3603" s="8"/>
    </row>
    <row r="3604" spans="3:4">
      <c r="C3604" s="8"/>
      <c r="D3604" s="8"/>
    </row>
    <row r="3605" spans="3:4">
      <c r="C3605" s="8"/>
      <c r="D3605" s="8"/>
    </row>
    <row r="3606" spans="3:4">
      <c r="C3606" s="8"/>
      <c r="D3606" s="8"/>
    </row>
    <row r="3607" spans="3:4">
      <c r="C3607" s="8"/>
      <c r="D3607" s="8"/>
    </row>
    <row r="3608" spans="3:4">
      <c r="C3608" s="8"/>
      <c r="D3608" s="8"/>
    </row>
    <row r="3609" spans="3:4">
      <c r="C3609" s="8"/>
      <c r="D3609" s="8"/>
    </row>
    <row r="3610" spans="3:4">
      <c r="C3610" s="8"/>
      <c r="D3610" s="8"/>
    </row>
    <row r="3611" spans="3:4">
      <c r="C3611" s="8"/>
      <c r="D3611" s="8"/>
    </row>
    <row r="3612" spans="3:4">
      <c r="C3612" s="8"/>
      <c r="D3612" s="8"/>
    </row>
    <row r="3613" spans="3:4">
      <c r="C3613" s="8"/>
      <c r="D3613" s="8"/>
    </row>
    <row r="3614" spans="3:4">
      <c r="C3614" s="8"/>
      <c r="D3614" s="8"/>
    </row>
    <row r="3615" spans="3:4">
      <c r="C3615" s="8"/>
      <c r="D3615" s="8"/>
    </row>
    <row r="3616" spans="3:4">
      <c r="C3616" s="8"/>
      <c r="D3616" s="8"/>
    </row>
    <row r="3617" spans="3:4">
      <c r="C3617" s="8"/>
      <c r="D3617" s="8"/>
    </row>
    <row r="3618" spans="3:4">
      <c r="C3618" s="8"/>
      <c r="D3618" s="8"/>
    </row>
    <row r="3619" spans="3:4">
      <c r="C3619" s="8"/>
      <c r="D3619" s="8"/>
    </row>
    <row r="3620" spans="3:4">
      <c r="C3620" s="8"/>
      <c r="D3620" s="8"/>
    </row>
    <row r="3621" spans="3:4">
      <c r="C3621" s="8"/>
      <c r="D3621" s="8"/>
    </row>
    <row r="3622" spans="3:4">
      <c r="C3622" s="8"/>
      <c r="D3622" s="8"/>
    </row>
    <row r="3623" spans="3:4">
      <c r="C3623" s="8"/>
      <c r="D3623" s="8"/>
    </row>
    <row r="3624" spans="3:4">
      <c r="C3624" s="8"/>
      <c r="D3624" s="8"/>
    </row>
    <row r="3625" spans="3:4">
      <c r="C3625" s="8"/>
      <c r="D3625" s="8"/>
    </row>
    <row r="3626" spans="3:4">
      <c r="C3626" s="8"/>
      <c r="D3626" s="8"/>
    </row>
    <row r="3627" spans="3:4">
      <c r="C3627" s="8"/>
      <c r="D3627" s="8"/>
    </row>
    <row r="3628" spans="3:4">
      <c r="C3628" s="8"/>
      <c r="D3628" s="8"/>
    </row>
    <row r="3629" spans="3:4">
      <c r="C3629" s="8"/>
      <c r="D3629" s="8"/>
    </row>
    <row r="3630" spans="3:4">
      <c r="C3630" s="8"/>
      <c r="D3630" s="8"/>
    </row>
    <row r="3631" spans="3:4">
      <c r="C3631" s="8"/>
      <c r="D3631" s="8"/>
    </row>
    <row r="3632" spans="3:4">
      <c r="C3632" s="8"/>
      <c r="D3632" s="8"/>
    </row>
    <row r="3633" spans="3:4">
      <c r="C3633" s="8"/>
      <c r="D3633" s="8"/>
    </row>
    <row r="3634" spans="3:4">
      <c r="C3634" s="8"/>
      <c r="D3634" s="8"/>
    </row>
    <row r="3635" spans="3:4">
      <c r="C3635" s="8"/>
      <c r="D3635" s="8"/>
    </row>
    <row r="3636" spans="3:4">
      <c r="C3636" s="8"/>
      <c r="D3636" s="8"/>
    </row>
    <row r="3637" spans="3:4">
      <c r="C3637" s="8"/>
      <c r="D3637" s="8"/>
    </row>
    <row r="3638" spans="3:4">
      <c r="C3638" s="8"/>
      <c r="D3638" s="8"/>
    </row>
    <row r="3639" spans="3:4">
      <c r="C3639" s="8"/>
      <c r="D3639" s="8"/>
    </row>
    <row r="3640" spans="3:4">
      <c r="C3640" s="8"/>
      <c r="D3640" s="8"/>
    </row>
    <row r="3641" spans="3:4">
      <c r="C3641" s="8"/>
      <c r="D3641" s="8"/>
    </row>
    <row r="3642" spans="3:4">
      <c r="C3642" s="8"/>
      <c r="D3642" s="8"/>
    </row>
    <row r="3643" spans="3:4">
      <c r="C3643" s="8"/>
      <c r="D3643" s="8"/>
    </row>
    <row r="3644" spans="3:4">
      <c r="C3644" s="8"/>
      <c r="D3644" s="8"/>
    </row>
    <row r="3645" spans="3:4">
      <c r="C3645" s="8"/>
      <c r="D3645" s="8"/>
    </row>
    <row r="3646" spans="3:4">
      <c r="C3646" s="8"/>
      <c r="D3646" s="8"/>
    </row>
    <row r="3647" spans="3:4">
      <c r="C3647" s="8"/>
      <c r="D3647" s="8"/>
    </row>
    <row r="3648" spans="3:4">
      <c r="C3648" s="8"/>
      <c r="D3648" s="8"/>
    </row>
    <row r="3649" spans="3:4">
      <c r="C3649" s="8"/>
      <c r="D3649" s="8"/>
    </row>
    <row r="3650" spans="3:4">
      <c r="C3650" s="8"/>
      <c r="D3650" s="8"/>
    </row>
    <row r="3651" spans="3:4">
      <c r="C3651" s="8"/>
      <c r="D3651" s="8"/>
    </row>
    <row r="3652" spans="3:4">
      <c r="C3652" s="8"/>
      <c r="D3652" s="8"/>
    </row>
    <row r="3653" spans="3:4">
      <c r="C3653" s="8"/>
      <c r="D3653" s="8"/>
    </row>
    <row r="3654" spans="3:4">
      <c r="C3654" s="8"/>
      <c r="D3654" s="8"/>
    </row>
    <row r="3655" spans="3:4">
      <c r="C3655" s="8"/>
      <c r="D3655" s="8"/>
    </row>
    <row r="3656" spans="3:4">
      <c r="C3656" s="8"/>
      <c r="D3656" s="8"/>
    </row>
    <row r="3657" spans="3:4">
      <c r="C3657" s="8"/>
      <c r="D3657" s="8"/>
    </row>
    <row r="3658" spans="3:4">
      <c r="C3658" s="8"/>
      <c r="D3658" s="8"/>
    </row>
    <row r="3659" spans="3:4">
      <c r="C3659" s="8"/>
      <c r="D3659" s="8"/>
    </row>
    <row r="3660" spans="3:4">
      <c r="C3660" s="8"/>
      <c r="D3660" s="8"/>
    </row>
    <row r="3661" spans="3:4">
      <c r="C3661" s="8"/>
      <c r="D3661" s="8"/>
    </row>
    <row r="3662" spans="3:4">
      <c r="C3662" s="8"/>
      <c r="D3662" s="8"/>
    </row>
    <row r="3663" spans="3:4">
      <c r="C3663" s="8"/>
      <c r="D3663" s="8"/>
    </row>
    <row r="3664" spans="3:4">
      <c r="C3664" s="8"/>
      <c r="D3664" s="8"/>
    </row>
    <row r="3665" spans="3:4">
      <c r="C3665" s="8"/>
      <c r="D3665" s="8"/>
    </row>
    <row r="3666" spans="3:4">
      <c r="C3666" s="8"/>
      <c r="D3666" s="8"/>
    </row>
    <row r="3667" spans="3:4">
      <c r="C3667" s="8"/>
      <c r="D3667" s="8"/>
    </row>
    <row r="3668" spans="3:4">
      <c r="C3668" s="8"/>
      <c r="D3668" s="8"/>
    </row>
    <row r="3669" spans="3:4">
      <c r="C3669" s="8"/>
      <c r="D3669" s="8"/>
    </row>
    <row r="3670" spans="3:4">
      <c r="C3670" s="8"/>
      <c r="D3670" s="8"/>
    </row>
    <row r="3671" spans="3:4">
      <c r="C3671" s="8"/>
      <c r="D3671" s="8"/>
    </row>
    <row r="3672" spans="3:4">
      <c r="C3672" s="8"/>
      <c r="D3672" s="8"/>
    </row>
    <row r="3673" spans="3:4">
      <c r="C3673" s="8"/>
      <c r="D3673" s="8"/>
    </row>
    <row r="3674" spans="3:4">
      <c r="C3674" s="8"/>
      <c r="D3674" s="8"/>
    </row>
    <row r="3675" spans="3:4">
      <c r="C3675" s="8"/>
      <c r="D3675" s="8"/>
    </row>
    <row r="3676" spans="3:4">
      <c r="C3676" s="8"/>
      <c r="D3676" s="8"/>
    </row>
    <row r="3677" spans="3:4">
      <c r="C3677" s="8"/>
      <c r="D3677" s="8"/>
    </row>
    <row r="3678" spans="3:4">
      <c r="C3678" s="8"/>
      <c r="D3678" s="8"/>
    </row>
    <row r="3679" spans="3:4">
      <c r="C3679" s="8"/>
      <c r="D3679" s="8"/>
    </row>
    <row r="3680" spans="3:4">
      <c r="C3680" s="8"/>
      <c r="D3680" s="8"/>
    </row>
    <row r="3681" spans="3:4">
      <c r="C3681" s="8"/>
      <c r="D3681" s="8"/>
    </row>
    <row r="3682" spans="3:4">
      <c r="C3682" s="8"/>
      <c r="D3682" s="8"/>
    </row>
    <row r="3683" spans="3:4">
      <c r="C3683" s="8"/>
      <c r="D3683" s="8"/>
    </row>
    <row r="3684" spans="3:4">
      <c r="C3684" s="8"/>
      <c r="D3684" s="8"/>
    </row>
    <row r="3685" spans="3:4">
      <c r="C3685" s="8"/>
      <c r="D3685" s="8"/>
    </row>
    <row r="3686" spans="3:4">
      <c r="C3686" s="8"/>
      <c r="D3686" s="8"/>
    </row>
    <row r="3687" spans="3:4">
      <c r="C3687" s="8"/>
      <c r="D3687" s="8"/>
    </row>
    <row r="3688" spans="3:4">
      <c r="C3688" s="8"/>
      <c r="D3688" s="8"/>
    </row>
    <row r="3689" spans="3:4">
      <c r="C3689" s="8"/>
      <c r="D3689" s="8"/>
    </row>
    <row r="3690" spans="3:4">
      <c r="C3690" s="8"/>
      <c r="D3690" s="8"/>
    </row>
    <row r="3691" spans="3:4">
      <c r="C3691" s="8"/>
      <c r="D3691" s="8"/>
    </row>
    <row r="3692" spans="3:4">
      <c r="C3692" s="8"/>
      <c r="D3692" s="8"/>
    </row>
    <row r="3693" spans="3:4">
      <c r="C3693" s="8"/>
      <c r="D3693" s="8"/>
    </row>
    <row r="3694" spans="3:4">
      <c r="C3694" s="8"/>
      <c r="D3694" s="8"/>
    </row>
    <row r="3695" spans="3:4">
      <c r="C3695" s="8"/>
      <c r="D3695" s="8"/>
    </row>
    <row r="3696" spans="3:4">
      <c r="C3696" s="8"/>
      <c r="D3696" s="8"/>
    </row>
    <row r="3697" spans="3:4">
      <c r="C3697" s="8"/>
      <c r="D3697" s="8"/>
    </row>
    <row r="3698" spans="3:4">
      <c r="C3698" s="8"/>
      <c r="D3698" s="8"/>
    </row>
    <row r="3699" spans="3:4">
      <c r="C3699" s="8"/>
      <c r="D3699" s="8"/>
    </row>
    <row r="3700" spans="3:4">
      <c r="C3700" s="8"/>
      <c r="D3700" s="8"/>
    </row>
    <row r="3701" spans="3:4">
      <c r="C3701" s="8"/>
      <c r="D3701" s="8"/>
    </row>
    <row r="3702" spans="3:4">
      <c r="C3702" s="8"/>
      <c r="D3702" s="8"/>
    </row>
    <row r="3703" spans="3:4">
      <c r="C3703" s="8"/>
      <c r="D3703" s="8"/>
    </row>
    <row r="3704" spans="3:4">
      <c r="C3704" s="8"/>
      <c r="D3704" s="8"/>
    </row>
    <row r="3705" spans="3:4">
      <c r="C3705" s="8"/>
      <c r="D3705" s="8"/>
    </row>
    <row r="3706" spans="3:4">
      <c r="C3706" s="8"/>
      <c r="D3706" s="8"/>
    </row>
    <row r="3707" spans="3:4">
      <c r="C3707" s="8"/>
      <c r="D3707" s="8"/>
    </row>
    <row r="3708" spans="3:4">
      <c r="C3708" s="8"/>
      <c r="D3708" s="8"/>
    </row>
    <row r="3709" spans="3:4">
      <c r="C3709" s="8"/>
      <c r="D3709" s="8"/>
    </row>
    <row r="3710" spans="3:4">
      <c r="C3710" s="8"/>
      <c r="D3710" s="8"/>
    </row>
    <row r="3711" spans="3:4">
      <c r="C3711" s="8"/>
      <c r="D3711" s="8"/>
    </row>
    <row r="3712" spans="3:4">
      <c r="C3712" s="8"/>
      <c r="D3712" s="8"/>
    </row>
    <row r="3713" spans="3:4">
      <c r="C3713" s="8"/>
      <c r="D3713" s="8"/>
    </row>
    <row r="3714" spans="3:4">
      <c r="C3714" s="8"/>
      <c r="D3714" s="8"/>
    </row>
    <row r="3715" spans="3:4">
      <c r="C3715" s="8"/>
      <c r="D3715" s="8"/>
    </row>
    <row r="3716" spans="3:4">
      <c r="C3716" s="8"/>
      <c r="D3716" s="8"/>
    </row>
    <row r="3717" spans="3:4">
      <c r="C3717" s="8"/>
      <c r="D3717" s="8"/>
    </row>
    <row r="3718" spans="3:4">
      <c r="C3718" s="8"/>
      <c r="D3718" s="8"/>
    </row>
    <row r="3719" spans="3:4">
      <c r="C3719" s="8"/>
      <c r="D3719" s="8"/>
    </row>
    <row r="3720" spans="3:4">
      <c r="C3720" s="8"/>
      <c r="D3720" s="8"/>
    </row>
    <row r="3721" spans="3:4">
      <c r="C3721" s="8"/>
      <c r="D3721" s="8"/>
    </row>
    <row r="3722" spans="3:4">
      <c r="C3722" s="8"/>
      <c r="D3722" s="8"/>
    </row>
    <row r="3723" spans="3:4">
      <c r="C3723" s="8"/>
      <c r="D3723" s="8"/>
    </row>
    <row r="3724" spans="3:4">
      <c r="C3724" s="8"/>
      <c r="D3724" s="8"/>
    </row>
    <row r="3725" spans="3:4">
      <c r="C3725" s="8"/>
      <c r="D3725" s="8"/>
    </row>
    <row r="3726" spans="3:4">
      <c r="C3726" s="8"/>
      <c r="D3726" s="8"/>
    </row>
    <row r="3727" spans="3:4">
      <c r="C3727" s="8"/>
      <c r="D3727" s="8"/>
    </row>
    <row r="3728" spans="3:4">
      <c r="C3728" s="8"/>
      <c r="D3728" s="8"/>
    </row>
    <row r="3729" spans="3:4">
      <c r="C3729" s="8"/>
      <c r="D3729" s="8"/>
    </row>
    <row r="3730" spans="3:4">
      <c r="C3730" s="8"/>
      <c r="D3730" s="8"/>
    </row>
    <row r="3731" spans="3:4">
      <c r="C3731" s="8"/>
      <c r="D3731" s="8"/>
    </row>
    <row r="3732" spans="3:4">
      <c r="C3732" s="8"/>
      <c r="D3732" s="8"/>
    </row>
    <row r="3733" spans="3:4">
      <c r="C3733" s="8"/>
      <c r="D3733" s="8"/>
    </row>
    <row r="3734" spans="3:4">
      <c r="C3734" s="8"/>
      <c r="D3734" s="8"/>
    </row>
    <row r="3735" spans="3:4">
      <c r="C3735" s="8"/>
      <c r="D3735" s="8"/>
    </row>
    <row r="3736" spans="3:4">
      <c r="C3736" s="8"/>
      <c r="D3736" s="8"/>
    </row>
    <row r="3737" spans="3:4">
      <c r="C3737" s="8"/>
      <c r="D3737" s="8"/>
    </row>
    <row r="3738" spans="3:4">
      <c r="C3738" s="8"/>
      <c r="D3738" s="8"/>
    </row>
    <row r="3739" spans="3:4">
      <c r="C3739" s="8"/>
      <c r="D3739" s="8"/>
    </row>
    <row r="3740" spans="3:4">
      <c r="C3740" s="8"/>
      <c r="D3740" s="8"/>
    </row>
    <row r="3741" spans="3:4">
      <c r="C3741" s="8"/>
      <c r="D3741" s="8"/>
    </row>
    <row r="3742" spans="3:4">
      <c r="C3742" s="8"/>
      <c r="D3742" s="8"/>
    </row>
    <row r="3743" spans="3:4">
      <c r="C3743" s="8"/>
      <c r="D3743" s="8"/>
    </row>
    <row r="3744" spans="3:4">
      <c r="C3744" s="8"/>
      <c r="D3744" s="8"/>
    </row>
    <row r="3745" spans="3:4">
      <c r="C3745" s="8"/>
      <c r="D3745" s="8"/>
    </row>
    <row r="3746" spans="3:4">
      <c r="C3746" s="8"/>
      <c r="D3746" s="8"/>
    </row>
    <row r="3747" spans="3:4">
      <c r="C3747" s="8"/>
      <c r="D3747" s="8"/>
    </row>
    <row r="3748" spans="3:4">
      <c r="C3748" s="8"/>
      <c r="D3748" s="8"/>
    </row>
    <row r="3749" spans="3:4">
      <c r="C3749" s="8"/>
      <c r="D3749" s="8"/>
    </row>
    <row r="3750" spans="3:4">
      <c r="C3750" s="8"/>
      <c r="D3750" s="8"/>
    </row>
    <row r="3751" spans="3:4">
      <c r="C3751" s="8"/>
      <c r="D3751" s="8"/>
    </row>
    <row r="3752" spans="3:4">
      <c r="C3752" s="8"/>
      <c r="D3752" s="8"/>
    </row>
    <row r="3753" spans="3:4">
      <c r="C3753" s="8"/>
      <c r="D3753" s="8"/>
    </row>
    <row r="3754" spans="3:4">
      <c r="C3754" s="8"/>
      <c r="D3754" s="8"/>
    </row>
    <row r="3755" spans="3:4">
      <c r="C3755" s="8"/>
      <c r="D3755" s="8"/>
    </row>
    <row r="3756" spans="3:4">
      <c r="C3756" s="8"/>
      <c r="D3756" s="8"/>
    </row>
    <row r="3757" spans="3:4">
      <c r="C3757" s="8"/>
      <c r="D3757" s="8"/>
    </row>
    <row r="3758" spans="3:4">
      <c r="C3758" s="8"/>
      <c r="D3758" s="8"/>
    </row>
    <row r="3759" spans="3:4">
      <c r="C3759" s="8"/>
      <c r="D3759" s="8"/>
    </row>
    <row r="3760" spans="3:4">
      <c r="C3760" s="8"/>
      <c r="D3760" s="8"/>
    </row>
    <row r="3761" spans="3:4">
      <c r="C3761" s="8"/>
      <c r="D3761" s="8"/>
    </row>
    <row r="3762" spans="3:4">
      <c r="C3762" s="8"/>
      <c r="D3762" s="8"/>
    </row>
    <row r="3763" spans="3:4">
      <c r="C3763" s="8"/>
      <c r="D3763" s="8"/>
    </row>
    <row r="3764" spans="3:4">
      <c r="C3764" s="8"/>
      <c r="D3764" s="8"/>
    </row>
    <row r="3765" spans="3:4">
      <c r="C3765" s="8"/>
      <c r="D3765" s="8"/>
    </row>
    <row r="3766" spans="3:4">
      <c r="C3766" s="8"/>
      <c r="D3766" s="8"/>
    </row>
    <row r="3767" spans="3:4">
      <c r="C3767" s="8"/>
      <c r="D3767" s="8"/>
    </row>
    <row r="3768" spans="3:4">
      <c r="C3768" s="8"/>
      <c r="D3768" s="8"/>
    </row>
    <row r="3769" spans="3:4">
      <c r="C3769" s="8"/>
      <c r="D3769" s="8"/>
    </row>
    <row r="3770" spans="3:4">
      <c r="C3770" s="8"/>
      <c r="D3770" s="8"/>
    </row>
    <row r="3771" spans="3:4">
      <c r="C3771" s="8"/>
      <c r="D3771" s="8"/>
    </row>
    <row r="3772" spans="3:4">
      <c r="C3772" s="8"/>
      <c r="D3772" s="8"/>
    </row>
    <row r="3773" spans="3:4">
      <c r="C3773" s="8"/>
      <c r="D3773" s="8"/>
    </row>
    <row r="3774" spans="3:4">
      <c r="C3774" s="8"/>
      <c r="D3774" s="8"/>
    </row>
    <row r="3775" spans="3:4">
      <c r="C3775" s="8"/>
      <c r="D3775" s="8"/>
    </row>
    <row r="3776" spans="3:4">
      <c r="C3776" s="8"/>
      <c r="D3776" s="8"/>
    </row>
    <row r="3777" spans="3:4">
      <c r="C3777" s="8"/>
      <c r="D3777" s="8"/>
    </row>
    <row r="3778" spans="3:4">
      <c r="C3778" s="8"/>
      <c r="D3778" s="8"/>
    </row>
    <row r="3779" spans="3:4">
      <c r="C3779" s="8"/>
      <c r="D3779" s="8"/>
    </row>
    <row r="3780" spans="3:4">
      <c r="C3780" s="8"/>
      <c r="D3780" s="8"/>
    </row>
    <row r="3781" spans="3:4">
      <c r="C3781" s="8"/>
      <c r="D3781" s="8"/>
    </row>
    <row r="3782" spans="3:4">
      <c r="C3782" s="8"/>
      <c r="D3782" s="8"/>
    </row>
    <row r="3783" spans="3:4">
      <c r="C3783" s="8"/>
      <c r="D3783" s="8"/>
    </row>
    <row r="3784" spans="3:4">
      <c r="C3784" s="8"/>
      <c r="D3784" s="8"/>
    </row>
    <row r="3785" spans="3:4">
      <c r="C3785" s="8"/>
      <c r="D3785" s="8"/>
    </row>
    <row r="3786" spans="3:4">
      <c r="C3786" s="8"/>
      <c r="D3786" s="8"/>
    </row>
    <row r="3787" spans="3:4">
      <c r="C3787" s="8"/>
      <c r="D3787" s="8"/>
    </row>
    <row r="3788" spans="3:4">
      <c r="C3788" s="8"/>
      <c r="D3788" s="8"/>
    </row>
    <row r="3789" spans="3:4">
      <c r="C3789" s="8"/>
      <c r="D3789" s="8"/>
    </row>
    <row r="3790" spans="3:4">
      <c r="C3790" s="8"/>
      <c r="D3790" s="8"/>
    </row>
    <row r="3791" spans="3:4">
      <c r="C3791" s="8"/>
      <c r="D3791" s="8"/>
    </row>
    <row r="3792" spans="3:4">
      <c r="C3792" s="8"/>
      <c r="D3792" s="8"/>
    </row>
    <row r="3793" spans="3:4">
      <c r="C3793" s="8"/>
      <c r="D3793" s="8"/>
    </row>
    <row r="3794" spans="3:4">
      <c r="C3794" s="8"/>
      <c r="D3794" s="8"/>
    </row>
    <row r="3795" spans="3:4">
      <c r="C3795" s="8"/>
      <c r="D3795" s="8"/>
    </row>
    <row r="3796" spans="3:4">
      <c r="C3796" s="8"/>
      <c r="D3796" s="8"/>
    </row>
    <row r="3797" spans="3:4">
      <c r="C3797" s="8"/>
      <c r="D3797" s="8"/>
    </row>
    <row r="3798" spans="3:4">
      <c r="C3798" s="8"/>
      <c r="D3798" s="8"/>
    </row>
    <row r="3799" spans="3:4">
      <c r="C3799" s="8"/>
      <c r="D3799" s="8"/>
    </row>
    <row r="3800" spans="3:4">
      <c r="C3800" s="8"/>
      <c r="D3800" s="8"/>
    </row>
    <row r="3801" spans="3:4">
      <c r="C3801" s="8"/>
      <c r="D3801" s="8"/>
    </row>
    <row r="3802" spans="3:4">
      <c r="C3802" s="8"/>
      <c r="D3802" s="8"/>
    </row>
    <row r="3803" spans="3:4">
      <c r="C3803" s="8"/>
      <c r="D3803" s="8"/>
    </row>
    <row r="3804" spans="3:4">
      <c r="C3804" s="8"/>
      <c r="D3804" s="8"/>
    </row>
    <row r="3805" spans="3:4">
      <c r="C3805" s="8"/>
      <c r="D3805" s="8"/>
    </row>
    <row r="3806" spans="3:4">
      <c r="C3806" s="8"/>
      <c r="D3806" s="8"/>
    </row>
    <row r="3807" spans="3:4">
      <c r="C3807" s="8"/>
      <c r="D3807" s="8"/>
    </row>
    <row r="3808" spans="3:4">
      <c r="C3808" s="8"/>
      <c r="D3808" s="8"/>
    </row>
    <row r="3809" spans="3:4">
      <c r="C3809" s="8"/>
      <c r="D3809" s="8"/>
    </row>
    <row r="3810" spans="3:4">
      <c r="C3810" s="8"/>
      <c r="D3810" s="8"/>
    </row>
    <row r="3811" spans="3:4">
      <c r="C3811" s="8"/>
      <c r="D3811" s="8"/>
    </row>
    <row r="3812" spans="3:4">
      <c r="C3812" s="8"/>
      <c r="D3812" s="8"/>
    </row>
    <row r="3813" spans="3:4">
      <c r="C3813" s="8"/>
      <c r="D3813" s="8"/>
    </row>
    <row r="3814" spans="3:4">
      <c r="C3814" s="8"/>
      <c r="D3814" s="8"/>
    </row>
    <row r="3815" spans="3:4">
      <c r="C3815" s="8"/>
      <c r="D3815" s="8"/>
    </row>
    <row r="3816" spans="3:4">
      <c r="C3816" s="8"/>
      <c r="D3816" s="8"/>
    </row>
    <row r="3817" spans="3:4">
      <c r="C3817" s="8"/>
      <c r="D3817" s="8"/>
    </row>
    <row r="3818" spans="3:4">
      <c r="C3818" s="8"/>
      <c r="D3818" s="8"/>
    </row>
    <row r="3819" spans="3:4">
      <c r="C3819" s="8"/>
      <c r="D3819" s="8"/>
    </row>
    <row r="3820" spans="3:4">
      <c r="C3820" s="8"/>
      <c r="D3820" s="8"/>
    </row>
    <row r="3821" spans="3:4">
      <c r="C3821" s="8"/>
      <c r="D3821" s="8"/>
    </row>
    <row r="3822" spans="3:4">
      <c r="C3822" s="8"/>
      <c r="D3822" s="8"/>
    </row>
    <row r="3823" spans="3:4">
      <c r="C3823" s="8"/>
      <c r="D3823" s="8"/>
    </row>
    <row r="3824" spans="3:4">
      <c r="C3824" s="8"/>
      <c r="D3824" s="8"/>
    </row>
    <row r="3825" spans="3:4">
      <c r="C3825" s="8"/>
      <c r="D3825" s="8"/>
    </row>
    <row r="3826" spans="3:4">
      <c r="C3826" s="8"/>
      <c r="D3826" s="8"/>
    </row>
    <row r="3827" spans="3:4">
      <c r="C3827" s="8"/>
      <c r="D3827" s="8"/>
    </row>
    <row r="3828" spans="3:4">
      <c r="C3828" s="8"/>
      <c r="D3828" s="8"/>
    </row>
    <row r="3829" spans="3:4">
      <c r="C3829" s="8"/>
      <c r="D3829" s="8"/>
    </row>
    <row r="3830" spans="3:4">
      <c r="C3830" s="8"/>
      <c r="D3830" s="8"/>
    </row>
    <row r="3831" spans="3:4">
      <c r="C3831" s="8"/>
      <c r="D3831" s="8"/>
    </row>
    <row r="3832" spans="3:4">
      <c r="C3832" s="8"/>
      <c r="D3832" s="8"/>
    </row>
    <row r="3833" spans="3:4">
      <c r="C3833" s="8"/>
      <c r="D3833" s="8"/>
    </row>
    <row r="3834" spans="3:4">
      <c r="C3834" s="8"/>
      <c r="D3834" s="8"/>
    </row>
    <row r="3835" spans="3:4">
      <c r="C3835" s="8"/>
      <c r="D3835" s="8"/>
    </row>
    <row r="3836" spans="3:4">
      <c r="C3836" s="8"/>
      <c r="D3836" s="8"/>
    </row>
    <row r="3837" spans="3:4">
      <c r="C3837" s="8"/>
      <c r="D3837" s="8"/>
    </row>
    <row r="3838" spans="3:4">
      <c r="C3838" s="8"/>
      <c r="D3838" s="8"/>
    </row>
    <row r="3839" spans="3:4">
      <c r="C3839" s="8"/>
      <c r="D3839" s="8"/>
    </row>
    <row r="3840" spans="3:4">
      <c r="C3840" s="8"/>
      <c r="D3840" s="8"/>
    </row>
    <row r="3841" spans="3:4">
      <c r="C3841" s="8"/>
      <c r="D3841" s="8"/>
    </row>
    <row r="3842" spans="3:4">
      <c r="C3842" s="8"/>
      <c r="D3842" s="8"/>
    </row>
    <row r="3843" spans="3:4">
      <c r="C3843" s="8"/>
      <c r="D3843" s="8"/>
    </row>
    <row r="3844" spans="3:4">
      <c r="C3844" s="8"/>
      <c r="D3844" s="8"/>
    </row>
    <row r="3845" spans="3:4">
      <c r="C3845" s="8"/>
      <c r="D3845" s="8"/>
    </row>
    <row r="3846" spans="3:4">
      <c r="C3846" s="8"/>
      <c r="D3846" s="8"/>
    </row>
    <row r="3847" spans="3:4">
      <c r="C3847" s="8"/>
      <c r="D3847" s="8"/>
    </row>
    <row r="3848" spans="3:4">
      <c r="C3848" s="8"/>
      <c r="D3848" s="8"/>
    </row>
    <row r="3849" spans="3:4">
      <c r="C3849" s="8"/>
      <c r="D3849" s="8"/>
    </row>
    <row r="3850" spans="3:4">
      <c r="C3850" s="8"/>
      <c r="D3850" s="8"/>
    </row>
    <row r="3851" spans="3:4">
      <c r="C3851" s="8"/>
      <c r="D3851" s="8"/>
    </row>
    <row r="3852" spans="3:4">
      <c r="C3852" s="8"/>
      <c r="D3852" s="8"/>
    </row>
    <row r="3853" spans="3:4">
      <c r="C3853" s="8"/>
      <c r="D3853" s="8"/>
    </row>
    <row r="3854" spans="3:4">
      <c r="C3854" s="8"/>
      <c r="D3854" s="8"/>
    </row>
    <row r="3855" spans="3:4">
      <c r="C3855" s="8"/>
      <c r="D3855" s="8"/>
    </row>
    <row r="3856" spans="3:4">
      <c r="C3856" s="8"/>
      <c r="D3856" s="8"/>
    </row>
    <row r="3857" spans="3:4">
      <c r="C3857" s="8"/>
      <c r="D3857" s="8"/>
    </row>
    <row r="3858" spans="3:4">
      <c r="C3858" s="8"/>
      <c r="D3858" s="8"/>
    </row>
    <row r="3859" spans="3:4">
      <c r="C3859" s="8"/>
      <c r="D3859" s="8"/>
    </row>
    <row r="3860" spans="3:4">
      <c r="C3860" s="8"/>
      <c r="D3860" s="8"/>
    </row>
    <row r="3861" spans="3:4">
      <c r="C3861" s="8"/>
      <c r="D3861" s="8"/>
    </row>
    <row r="3862" spans="3:4">
      <c r="C3862" s="8"/>
      <c r="D3862" s="8"/>
    </row>
    <row r="3863" spans="3:4">
      <c r="C3863" s="8"/>
      <c r="D3863" s="8"/>
    </row>
    <row r="3864" spans="3:4">
      <c r="C3864" s="8"/>
      <c r="D3864" s="8"/>
    </row>
    <row r="3865" spans="3:4">
      <c r="C3865" s="8"/>
      <c r="D3865" s="8"/>
    </row>
    <row r="3866" spans="3:4">
      <c r="C3866" s="8"/>
      <c r="D3866" s="8"/>
    </row>
    <row r="3867" spans="3:4">
      <c r="C3867" s="8"/>
      <c r="D3867" s="8"/>
    </row>
    <row r="3868" spans="3:4">
      <c r="C3868" s="8"/>
      <c r="D3868" s="8"/>
    </row>
    <row r="3869" spans="3:4">
      <c r="C3869" s="8"/>
      <c r="D3869" s="8"/>
    </row>
    <row r="3870" spans="3:4">
      <c r="C3870" s="8"/>
      <c r="D3870" s="8"/>
    </row>
    <row r="3871" spans="3:4">
      <c r="C3871" s="8"/>
      <c r="D3871" s="8"/>
    </row>
    <row r="3872" spans="3:4">
      <c r="C3872" s="8"/>
      <c r="D3872" s="8"/>
    </row>
    <row r="3873" spans="3:4">
      <c r="C3873" s="8"/>
      <c r="D3873" s="8"/>
    </row>
    <row r="3874" spans="3:4">
      <c r="C3874" s="8"/>
      <c r="D3874" s="8"/>
    </row>
    <row r="3875" spans="3:4">
      <c r="C3875" s="8"/>
      <c r="D3875" s="8"/>
    </row>
    <row r="3876" spans="3:4">
      <c r="C3876" s="8"/>
      <c r="D3876" s="8"/>
    </row>
    <row r="3877" spans="3:4">
      <c r="C3877" s="8"/>
      <c r="D3877" s="8"/>
    </row>
    <row r="3878" spans="3:4">
      <c r="C3878" s="8"/>
      <c r="D3878" s="8"/>
    </row>
    <row r="3879" spans="3:4">
      <c r="C3879" s="8"/>
      <c r="D3879" s="8"/>
    </row>
    <row r="3880" spans="3:4">
      <c r="C3880" s="8"/>
      <c r="D3880" s="8"/>
    </row>
    <row r="3881" spans="3:4">
      <c r="C3881" s="8"/>
      <c r="D3881" s="8"/>
    </row>
    <row r="3882" spans="3:4">
      <c r="C3882" s="8"/>
      <c r="D3882" s="8"/>
    </row>
    <row r="3883" spans="3:4">
      <c r="C3883" s="8"/>
      <c r="D3883" s="8"/>
    </row>
    <row r="3884" spans="3:4">
      <c r="C3884" s="8"/>
      <c r="D3884" s="8"/>
    </row>
    <row r="3885" spans="3:4">
      <c r="C3885" s="8"/>
      <c r="D3885" s="8"/>
    </row>
    <row r="3886" spans="3:4">
      <c r="C3886" s="8"/>
      <c r="D3886" s="8"/>
    </row>
    <row r="3887" spans="3:4">
      <c r="C3887" s="8"/>
      <c r="D3887" s="8"/>
    </row>
    <row r="3888" spans="3:4">
      <c r="C3888" s="8"/>
      <c r="D3888" s="8"/>
    </row>
    <row r="3889" spans="3:4">
      <c r="C3889" s="8"/>
      <c r="D3889" s="8"/>
    </row>
    <row r="3890" spans="3:4">
      <c r="C3890" s="8"/>
      <c r="D3890" s="8"/>
    </row>
    <row r="3891" spans="3:4">
      <c r="C3891" s="8"/>
      <c r="D3891" s="8"/>
    </row>
    <row r="3892" spans="3:4">
      <c r="C3892" s="8"/>
      <c r="D3892" s="8"/>
    </row>
    <row r="3893" spans="3:4">
      <c r="C3893" s="8"/>
      <c r="D3893" s="8"/>
    </row>
    <row r="3894" spans="3:4">
      <c r="C3894" s="8"/>
      <c r="D3894" s="8"/>
    </row>
    <row r="3895" spans="3:4">
      <c r="C3895" s="8"/>
      <c r="D3895" s="8"/>
    </row>
    <row r="3896" spans="3:4">
      <c r="C3896" s="8"/>
      <c r="D3896" s="8"/>
    </row>
    <row r="3897" spans="3:4">
      <c r="C3897" s="8"/>
      <c r="D3897" s="8"/>
    </row>
    <row r="3898" spans="3:4">
      <c r="C3898" s="8"/>
      <c r="D3898" s="8"/>
    </row>
    <row r="3899" spans="3:4">
      <c r="C3899" s="8"/>
      <c r="D3899" s="8"/>
    </row>
    <row r="3900" spans="3:4">
      <c r="C3900" s="8"/>
      <c r="D3900" s="8"/>
    </row>
    <row r="3901" spans="3:4">
      <c r="C3901" s="8"/>
      <c r="D3901" s="8"/>
    </row>
    <row r="3902" spans="3:4">
      <c r="C3902" s="8"/>
      <c r="D3902" s="8"/>
    </row>
    <row r="3903" spans="3:4">
      <c r="C3903" s="8"/>
      <c r="D3903" s="8"/>
    </row>
    <row r="3904" spans="3:4">
      <c r="C3904" s="8"/>
      <c r="D3904" s="8"/>
    </row>
    <row r="3905" spans="3:4">
      <c r="C3905" s="8"/>
      <c r="D3905" s="8"/>
    </row>
    <row r="3906" spans="3:4">
      <c r="C3906" s="8"/>
      <c r="D3906" s="8"/>
    </row>
    <row r="3907" spans="3:4">
      <c r="C3907" s="8"/>
      <c r="D3907" s="8"/>
    </row>
    <row r="3908" spans="3:4">
      <c r="C3908" s="8"/>
      <c r="D3908" s="8"/>
    </row>
    <row r="3909" spans="3:4">
      <c r="C3909" s="8"/>
      <c r="D3909" s="8"/>
    </row>
    <row r="3910" spans="3:4">
      <c r="C3910" s="8"/>
      <c r="D3910" s="8"/>
    </row>
    <row r="3911" spans="3:4">
      <c r="C3911" s="8"/>
      <c r="D3911" s="8"/>
    </row>
    <row r="3912" spans="3:4">
      <c r="C3912" s="8"/>
      <c r="D3912" s="8"/>
    </row>
    <row r="3913" spans="3:4">
      <c r="C3913" s="8"/>
      <c r="D3913" s="8"/>
    </row>
    <row r="3914" spans="3:4">
      <c r="C3914" s="8"/>
      <c r="D3914" s="8"/>
    </row>
    <row r="3915" spans="3:4">
      <c r="C3915" s="8"/>
      <c r="D3915" s="8"/>
    </row>
    <row r="3916" spans="3:4">
      <c r="C3916" s="8"/>
      <c r="D3916" s="8"/>
    </row>
    <row r="3917" spans="3:4">
      <c r="C3917" s="8"/>
      <c r="D3917" s="8"/>
    </row>
    <row r="3918" spans="3:4">
      <c r="C3918" s="8"/>
      <c r="D3918" s="8"/>
    </row>
    <row r="3919" spans="3:4">
      <c r="C3919" s="8"/>
      <c r="D3919" s="8"/>
    </row>
    <row r="3920" spans="3:4">
      <c r="C3920" s="8"/>
      <c r="D3920" s="8"/>
    </row>
    <row r="3921" spans="3:4">
      <c r="C3921" s="8"/>
      <c r="D3921" s="8"/>
    </row>
    <row r="3922" spans="3:4">
      <c r="C3922" s="8"/>
      <c r="D3922" s="8"/>
    </row>
    <row r="3923" spans="3:4">
      <c r="C3923" s="8"/>
      <c r="D3923" s="8"/>
    </row>
    <row r="3924" spans="3:4">
      <c r="C3924" s="8"/>
      <c r="D3924" s="8"/>
    </row>
    <row r="3925" spans="3:4">
      <c r="C3925" s="8"/>
      <c r="D3925" s="8"/>
    </row>
    <row r="3926" spans="3:4">
      <c r="C3926" s="8"/>
      <c r="D3926" s="8"/>
    </row>
    <row r="3927" spans="3:4">
      <c r="C3927" s="8"/>
      <c r="D3927" s="8"/>
    </row>
    <row r="3928" spans="3:4">
      <c r="C3928" s="8"/>
      <c r="D3928" s="8"/>
    </row>
    <row r="3929" spans="3:4">
      <c r="C3929" s="8"/>
      <c r="D3929" s="8"/>
    </row>
    <row r="3930" spans="3:4">
      <c r="C3930" s="8"/>
      <c r="D3930" s="8"/>
    </row>
    <row r="3931" spans="3:4">
      <c r="C3931" s="8"/>
      <c r="D3931" s="8"/>
    </row>
    <row r="3932" spans="3:4">
      <c r="C3932" s="8"/>
      <c r="D3932" s="8"/>
    </row>
    <row r="3933" spans="3:4">
      <c r="C3933" s="8"/>
      <c r="D3933" s="8"/>
    </row>
    <row r="3934" spans="3:4">
      <c r="C3934" s="8"/>
      <c r="D3934" s="8"/>
    </row>
    <row r="3935" spans="3:4">
      <c r="C3935" s="8"/>
      <c r="D3935" s="8"/>
    </row>
    <row r="3936" spans="3:4">
      <c r="C3936" s="8"/>
      <c r="D3936" s="8"/>
    </row>
    <row r="3937" spans="3:4">
      <c r="C3937" s="8"/>
      <c r="D3937" s="8"/>
    </row>
    <row r="3938" spans="3:4">
      <c r="C3938" s="8"/>
      <c r="D3938" s="8"/>
    </row>
    <row r="3939" spans="3:4">
      <c r="C3939" s="8"/>
      <c r="D3939" s="8"/>
    </row>
    <row r="3940" spans="3:4">
      <c r="C3940" s="8"/>
      <c r="D3940" s="8"/>
    </row>
    <row r="3941" spans="3:4">
      <c r="C3941" s="8"/>
      <c r="D3941" s="8"/>
    </row>
    <row r="3942" spans="3:4">
      <c r="C3942" s="8"/>
      <c r="D3942" s="8"/>
    </row>
    <row r="3943" spans="3:4">
      <c r="C3943" s="8"/>
      <c r="D3943" s="8"/>
    </row>
    <row r="3944" spans="3:4">
      <c r="C3944" s="8"/>
      <c r="D3944" s="8"/>
    </row>
    <row r="3945" spans="3:4">
      <c r="C3945" s="8"/>
      <c r="D3945" s="8"/>
    </row>
    <row r="3946" spans="3:4">
      <c r="C3946" s="8"/>
      <c r="D3946" s="8"/>
    </row>
    <row r="3947" spans="3:4">
      <c r="C3947" s="8"/>
      <c r="D3947" s="8"/>
    </row>
    <row r="3948" spans="3:4">
      <c r="C3948" s="8"/>
      <c r="D3948" s="8"/>
    </row>
    <row r="3949" spans="3:4">
      <c r="C3949" s="8"/>
      <c r="D3949" s="8"/>
    </row>
    <row r="3950" spans="3:4">
      <c r="C3950" s="8"/>
      <c r="D3950" s="8"/>
    </row>
    <row r="3951" spans="3:4">
      <c r="C3951" s="8"/>
      <c r="D3951" s="8"/>
    </row>
    <row r="3952" spans="3:4">
      <c r="C3952" s="8"/>
      <c r="D3952" s="8"/>
    </row>
    <row r="3953" spans="3:4">
      <c r="C3953" s="8"/>
      <c r="D3953" s="8"/>
    </row>
    <row r="3954" spans="3:4">
      <c r="C3954" s="8"/>
      <c r="D3954" s="8"/>
    </row>
    <row r="3955" spans="3:4">
      <c r="C3955" s="8"/>
      <c r="D3955" s="8"/>
    </row>
    <row r="3956" spans="3:4">
      <c r="C3956" s="8"/>
      <c r="D3956" s="8"/>
    </row>
    <row r="3957" spans="3:4">
      <c r="C3957" s="8"/>
      <c r="D3957" s="8"/>
    </row>
    <row r="3958" spans="3:4">
      <c r="C3958" s="8"/>
      <c r="D3958" s="8"/>
    </row>
    <row r="3959" spans="3:4">
      <c r="C3959" s="8"/>
      <c r="D3959" s="8"/>
    </row>
    <row r="3960" spans="3:4">
      <c r="C3960" s="8"/>
      <c r="D3960" s="8"/>
    </row>
    <row r="3961" spans="3:4">
      <c r="C3961" s="8"/>
      <c r="D3961" s="8"/>
    </row>
    <row r="3962" spans="3:4">
      <c r="C3962" s="8"/>
      <c r="D3962" s="8"/>
    </row>
    <row r="3963" spans="3:4">
      <c r="C3963" s="8"/>
      <c r="D3963" s="8"/>
    </row>
    <row r="3964" spans="3:4">
      <c r="C3964" s="8"/>
      <c r="D3964" s="8"/>
    </row>
    <row r="3965" spans="3:4">
      <c r="C3965" s="8"/>
      <c r="D3965" s="8"/>
    </row>
    <row r="3966" spans="3:4">
      <c r="C3966" s="8"/>
      <c r="D3966" s="8"/>
    </row>
    <row r="3967" spans="3:4">
      <c r="C3967" s="8"/>
      <c r="D3967" s="8"/>
    </row>
    <row r="3968" spans="3:4">
      <c r="C3968" s="8"/>
      <c r="D3968" s="8"/>
    </row>
    <row r="3969" spans="3:4">
      <c r="C3969" s="8"/>
      <c r="D3969" s="8"/>
    </row>
    <row r="3970" spans="3:4">
      <c r="C3970" s="8"/>
      <c r="D3970" s="8"/>
    </row>
    <row r="3971" spans="3:4">
      <c r="C3971" s="8"/>
      <c r="D3971" s="8"/>
    </row>
    <row r="3972" spans="3:4">
      <c r="C3972" s="8"/>
      <c r="D3972" s="8"/>
    </row>
    <row r="3973" spans="3:4">
      <c r="C3973" s="8"/>
      <c r="D3973" s="8"/>
    </row>
    <row r="3974" spans="3:4">
      <c r="C3974" s="8"/>
      <c r="D3974" s="8"/>
    </row>
    <row r="3975" spans="3:4">
      <c r="C3975" s="8"/>
      <c r="D3975" s="8"/>
    </row>
    <row r="3976" spans="3:4">
      <c r="C3976" s="8"/>
      <c r="D3976" s="8"/>
    </row>
    <row r="3977" spans="3:4">
      <c r="C3977" s="8"/>
      <c r="D3977" s="8"/>
    </row>
    <row r="3978" spans="3:4">
      <c r="C3978" s="8"/>
      <c r="D3978" s="8"/>
    </row>
    <row r="3979" spans="3:4">
      <c r="C3979" s="8"/>
      <c r="D3979" s="8"/>
    </row>
    <row r="3980" spans="3:4">
      <c r="C3980" s="8"/>
      <c r="D3980" s="8"/>
    </row>
    <row r="3981" spans="3:4">
      <c r="C3981" s="8"/>
      <c r="D3981" s="8"/>
    </row>
    <row r="3982" spans="3:4">
      <c r="C3982" s="8"/>
      <c r="D3982" s="8"/>
    </row>
    <row r="3983" spans="3:4">
      <c r="C3983" s="8"/>
      <c r="D3983" s="8"/>
    </row>
    <row r="3984" spans="3:4">
      <c r="C3984" s="8"/>
      <c r="D3984" s="8"/>
    </row>
    <row r="3985" spans="3:4">
      <c r="C3985" s="8"/>
      <c r="D3985" s="8"/>
    </row>
    <row r="3986" spans="3:4">
      <c r="C3986" s="8"/>
      <c r="D3986" s="8"/>
    </row>
    <row r="3987" spans="3:4">
      <c r="C3987" s="8"/>
      <c r="D3987" s="8"/>
    </row>
    <row r="3988" spans="3:4">
      <c r="C3988" s="8"/>
      <c r="D3988" s="8"/>
    </row>
    <row r="3989" spans="3:4">
      <c r="C3989" s="8"/>
      <c r="D3989" s="8"/>
    </row>
    <row r="3990" spans="3:4">
      <c r="C3990" s="8"/>
      <c r="D3990" s="8"/>
    </row>
    <row r="3991" spans="3:4">
      <c r="C3991" s="8"/>
      <c r="D3991" s="8"/>
    </row>
    <row r="3992" spans="3:4">
      <c r="C3992" s="8"/>
      <c r="D3992" s="8"/>
    </row>
    <row r="3993" spans="3:4">
      <c r="C3993" s="8"/>
      <c r="D3993" s="8"/>
    </row>
    <row r="3994" spans="3:4">
      <c r="C3994" s="8"/>
      <c r="D3994" s="8"/>
    </row>
    <row r="3995" spans="3:4">
      <c r="C3995" s="8"/>
      <c r="D3995" s="8"/>
    </row>
    <row r="3996" spans="3:4">
      <c r="C3996" s="8"/>
      <c r="D3996" s="8"/>
    </row>
    <row r="3997" spans="3:4">
      <c r="C3997" s="8"/>
      <c r="D3997" s="8"/>
    </row>
    <row r="3998" spans="3:4">
      <c r="C3998" s="8"/>
      <c r="D3998" s="8"/>
    </row>
    <row r="3999" spans="3:4">
      <c r="C3999" s="8"/>
      <c r="D3999" s="8"/>
    </row>
    <row r="4000" spans="3:4">
      <c r="C4000" s="8"/>
      <c r="D4000" s="8"/>
    </row>
    <row r="4001" spans="3:4">
      <c r="C4001" s="8"/>
      <c r="D4001" s="8"/>
    </row>
    <row r="4002" spans="3:4">
      <c r="C4002" s="8"/>
      <c r="D4002" s="8"/>
    </row>
    <row r="4003" spans="3:4">
      <c r="C4003" s="8"/>
      <c r="D4003" s="8"/>
    </row>
    <row r="4004" spans="3:4">
      <c r="C4004" s="8"/>
      <c r="D4004" s="8"/>
    </row>
    <row r="4005" spans="3:4">
      <c r="C4005" s="8"/>
      <c r="D4005" s="8"/>
    </row>
    <row r="4006" spans="3:4">
      <c r="C4006" s="8"/>
      <c r="D4006" s="8"/>
    </row>
    <row r="4007" spans="3:4">
      <c r="C4007" s="8"/>
      <c r="D4007" s="8"/>
    </row>
    <row r="4008" spans="3:4">
      <c r="C4008" s="8"/>
      <c r="D4008" s="8"/>
    </row>
    <row r="4009" spans="3:4">
      <c r="C4009" s="8"/>
      <c r="D4009" s="8"/>
    </row>
    <row r="4010" spans="3:4">
      <c r="C4010" s="8"/>
      <c r="D4010" s="8"/>
    </row>
    <row r="4011" spans="3:4">
      <c r="C4011" s="8"/>
      <c r="D4011" s="8"/>
    </row>
    <row r="4012" spans="3:4">
      <c r="C4012" s="8"/>
      <c r="D4012" s="8"/>
    </row>
    <row r="4013" spans="3:4">
      <c r="C4013" s="8"/>
      <c r="D4013" s="8"/>
    </row>
    <row r="4014" spans="3:4">
      <c r="C4014" s="8"/>
      <c r="D4014" s="8"/>
    </row>
    <row r="4015" spans="3:4">
      <c r="C4015" s="8"/>
      <c r="D4015" s="8"/>
    </row>
    <row r="4016" spans="3:4">
      <c r="C4016" s="8"/>
      <c r="D4016" s="8"/>
    </row>
    <row r="4017" spans="3:4">
      <c r="C4017" s="8"/>
      <c r="D4017" s="8"/>
    </row>
    <row r="4018" spans="3:4">
      <c r="C4018" s="8"/>
      <c r="D4018" s="8"/>
    </row>
    <row r="4019" spans="3:4">
      <c r="C4019" s="8"/>
      <c r="D4019" s="8"/>
    </row>
    <row r="4020" spans="3:4">
      <c r="C4020" s="8"/>
      <c r="D4020" s="8"/>
    </row>
    <row r="4021" spans="3:4">
      <c r="C4021" s="8"/>
      <c r="D4021" s="8"/>
    </row>
    <row r="4022" spans="3:4">
      <c r="C4022" s="8"/>
      <c r="D4022" s="8"/>
    </row>
    <row r="4023" spans="3:4">
      <c r="C4023" s="8"/>
      <c r="D4023" s="8"/>
    </row>
    <row r="4024" spans="3:4">
      <c r="C4024" s="8"/>
      <c r="D4024" s="8"/>
    </row>
    <row r="4025" spans="3:4">
      <c r="C4025" s="8"/>
      <c r="D4025" s="8"/>
    </row>
    <row r="4026" spans="3:4">
      <c r="C4026" s="8"/>
      <c r="D4026" s="8"/>
    </row>
    <row r="4027" spans="3:4">
      <c r="C4027" s="8"/>
      <c r="D4027" s="8"/>
    </row>
    <row r="4028" spans="3:4">
      <c r="C4028" s="8"/>
      <c r="D4028" s="8"/>
    </row>
    <row r="4029" spans="3:4">
      <c r="C4029" s="8"/>
      <c r="D4029" s="8"/>
    </row>
    <row r="4030" spans="3:4">
      <c r="C4030" s="8"/>
      <c r="D4030" s="8"/>
    </row>
    <row r="4031" spans="3:4">
      <c r="C4031" s="8"/>
      <c r="D4031" s="8"/>
    </row>
    <row r="4032" spans="3:4">
      <c r="C4032" s="8"/>
      <c r="D4032" s="8"/>
    </row>
    <row r="4033" spans="3:4">
      <c r="C4033" s="8"/>
      <c r="D4033" s="8"/>
    </row>
    <row r="4034" spans="3:4">
      <c r="C4034" s="8"/>
      <c r="D4034" s="8"/>
    </row>
    <row r="4035" spans="3:4">
      <c r="C4035" s="8"/>
      <c r="D4035" s="8"/>
    </row>
    <row r="4036" spans="3:4">
      <c r="C4036" s="8"/>
      <c r="D4036" s="8"/>
    </row>
    <row r="4037" spans="3:4">
      <c r="C4037" s="8"/>
      <c r="D4037" s="8"/>
    </row>
    <row r="4038" spans="3:4">
      <c r="C4038" s="8"/>
      <c r="D4038" s="8"/>
    </row>
    <row r="4039" spans="3:4">
      <c r="C4039" s="8"/>
      <c r="D4039" s="8"/>
    </row>
    <row r="4040" spans="3:4">
      <c r="C4040" s="8"/>
      <c r="D4040" s="8"/>
    </row>
    <row r="4041" spans="3:4">
      <c r="C4041" s="8"/>
      <c r="D4041" s="8"/>
    </row>
    <row r="4042" spans="3:4">
      <c r="C4042" s="8"/>
      <c r="D4042" s="8"/>
    </row>
    <row r="4043" spans="3:4">
      <c r="C4043" s="8"/>
      <c r="D4043" s="8"/>
    </row>
    <row r="4044" spans="3:4">
      <c r="C4044" s="8"/>
      <c r="D4044" s="8"/>
    </row>
    <row r="4045" spans="3:4">
      <c r="C4045" s="8"/>
      <c r="D4045" s="8"/>
    </row>
    <row r="4046" spans="3:4">
      <c r="C4046" s="8"/>
      <c r="D4046" s="8"/>
    </row>
    <row r="4047" spans="3:4">
      <c r="C4047" s="8"/>
      <c r="D4047" s="8"/>
    </row>
    <row r="4048" spans="3:4">
      <c r="C4048" s="8"/>
      <c r="D4048" s="8"/>
    </row>
    <row r="4049" spans="3:4">
      <c r="C4049" s="8"/>
      <c r="D4049" s="8"/>
    </row>
    <row r="4050" spans="3:4">
      <c r="C4050" s="8"/>
      <c r="D4050" s="8"/>
    </row>
    <row r="4051" spans="3:4">
      <c r="C4051" s="8"/>
      <c r="D4051" s="8"/>
    </row>
    <row r="4052" spans="3:4">
      <c r="C4052" s="8"/>
      <c r="D4052" s="8"/>
    </row>
    <row r="4053" spans="3:4">
      <c r="C4053" s="8"/>
      <c r="D4053" s="8"/>
    </row>
    <row r="4054" spans="3:4">
      <c r="C4054" s="8"/>
      <c r="D4054" s="8"/>
    </row>
    <row r="4055" spans="3:4">
      <c r="C4055" s="8"/>
      <c r="D4055" s="8"/>
    </row>
    <row r="4056" spans="3:4">
      <c r="C4056" s="8"/>
      <c r="D4056" s="8"/>
    </row>
    <row r="4057" spans="3:4">
      <c r="C4057" s="8"/>
      <c r="D4057" s="8"/>
    </row>
    <row r="4058" spans="3:4">
      <c r="C4058" s="8"/>
      <c r="D4058" s="8"/>
    </row>
    <row r="4059" spans="3:4">
      <c r="C4059" s="8"/>
      <c r="D4059" s="8"/>
    </row>
    <row r="4060" spans="3:4">
      <c r="C4060" s="8"/>
      <c r="D4060" s="8"/>
    </row>
    <row r="4061" spans="3:4">
      <c r="C4061" s="8"/>
      <c r="D4061" s="8"/>
    </row>
    <row r="4062" spans="3:4">
      <c r="C4062" s="8"/>
      <c r="D4062" s="8"/>
    </row>
    <row r="4063" spans="3:4">
      <c r="C4063" s="8"/>
      <c r="D4063" s="8"/>
    </row>
    <row r="4064" spans="3:4">
      <c r="C4064" s="8"/>
      <c r="D4064" s="8"/>
    </row>
    <row r="4065" spans="3:4">
      <c r="C4065" s="8"/>
      <c r="D4065" s="8"/>
    </row>
    <row r="4066" spans="3:4">
      <c r="C4066" s="8"/>
      <c r="D4066" s="8"/>
    </row>
    <row r="4067" spans="3:4">
      <c r="C4067" s="8"/>
      <c r="D4067" s="8"/>
    </row>
    <row r="4068" spans="3:4">
      <c r="C4068" s="8"/>
      <c r="D4068" s="8"/>
    </row>
    <row r="4069" spans="3:4">
      <c r="C4069" s="8"/>
      <c r="D4069" s="8"/>
    </row>
    <row r="4070" spans="3:4">
      <c r="C4070" s="8"/>
      <c r="D4070" s="8"/>
    </row>
    <row r="4071" spans="3:4">
      <c r="C4071" s="8"/>
      <c r="D4071" s="8"/>
    </row>
    <row r="4072" spans="3:4">
      <c r="C4072" s="8"/>
      <c r="D4072" s="8"/>
    </row>
    <row r="4073" spans="3:4">
      <c r="C4073" s="8"/>
      <c r="D4073" s="8"/>
    </row>
    <row r="4074" spans="3:4">
      <c r="C4074" s="8"/>
      <c r="D4074" s="8"/>
    </row>
    <row r="4075" spans="3:4">
      <c r="C4075" s="8"/>
      <c r="D4075" s="8"/>
    </row>
    <row r="4076" spans="3:4">
      <c r="C4076" s="8"/>
      <c r="D4076" s="8"/>
    </row>
    <row r="4077" spans="3:4">
      <c r="C4077" s="8"/>
      <c r="D4077" s="8"/>
    </row>
    <row r="4078" spans="3:4">
      <c r="C4078" s="8"/>
      <c r="D4078" s="8"/>
    </row>
    <row r="4079" spans="3:4">
      <c r="C4079" s="8"/>
      <c r="D4079" s="8"/>
    </row>
    <row r="4080" spans="3:4">
      <c r="C4080" s="8"/>
      <c r="D4080" s="8"/>
    </row>
    <row r="4081" spans="3:4">
      <c r="C4081" s="8"/>
      <c r="D4081" s="8"/>
    </row>
    <row r="4082" spans="3:4">
      <c r="C4082" s="8"/>
      <c r="D4082" s="8"/>
    </row>
    <row r="4083" spans="3:4">
      <c r="C4083" s="8"/>
      <c r="D4083" s="8"/>
    </row>
    <row r="4084" spans="3:4">
      <c r="C4084" s="8"/>
      <c r="D4084" s="8"/>
    </row>
    <row r="4085" spans="3:4">
      <c r="C4085" s="8"/>
      <c r="D4085" s="8"/>
    </row>
    <row r="4086" spans="3:4">
      <c r="C4086" s="8"/>
      <c r="D4086" s="8"/>
    </row>
    <row r="4087" spans="3:4">
      <c r="C4087" s="8"/>
      <c r="D4087" s="8"/>
    </row>
    <row r="4088" spans="3:4">
      <c r="C4088" s="8"/>
      <c r="D4088" s="8"/>
    </row>
    <row r="4089" spans="3:4">
      <c r="C4089" s="8"/>
      <c r="D4089" s="8"/>
    </row>
    <row r="4090" spans="3:4">
      <c r="C4090" s="8"/>
      <c r="D4090" s="8"/>
    </row>
    <row r="4091" spans="3:4">
      <c r="C4091" s="8"/>
      <c r="D4091" s="8"/>
    </row>
    <row r="4092" spans="3:4">
      <c r="C4092" s="8"/>
      <c r="D4092" s="8"/>
    </row>
    <row r="4093" spans="3:4">
      <c r="C4093" s="8"/>
      <c r="D4093" s="8"/>
    </row>
    <row r="4094" spans="3:4">
      <c r="C4094" s="8"/>
      <c r="D4094" s="8"/>
    </row>
    <row r="4095" spans="3:4">
      <c r="C4095" s="8"/>
      <c r="D4095" s="8"/>
    </row>
    <row r="4096" spans="3:4">
      <c r="C4096" s="8"/>
      <c r="D4096" s="8"/>
    </row>
    <row r="4097" spans="3:4">
      <c r="C4097" s="8"/>
      <c r="D4097" s="8"/>
    </row>
    <row r="4098" spans="3:4">
      <c r="C4098" s="8"/>
      <c r="D4098" s="8"/>
    </row>
    <row r="4099" spans="3:4">
      <c r="C4099" s="8"/>
      <c r="D4099" s="8"/>
    </row>
    <row r="4100" spans="3:4">
      <c r="C4100" s="8"/>
      <c r="D4100" s="8"/>
    </row>
    <row r="4101" spans="3:4">
      <c r="C4101" s="8"/>
      <c r="D4101" s="8"/>
    </row>
    <row r="4102" spans="3:4">
      <c r="C4102" s="8"/>
      <c r="D4102" s="8"/>
    </row>
    <row r="4103" spans="3:4">
      <c r="C4103" s="8"/>
      <c r="D4103" s="8"/>
    </row>
    <row r="4104" spans="3:4">
      <c r="C4104" s="8"/>
      <c r="D4104" s="8"/>
    </row>
    <row r="4105" spans="3:4">
      <c r="C4105" s="8"/>
      <c r="D4105" s="8"/>
    </row>
    <row r="4106" spans="3:4">
      <c r="C4106" s="8"/>
      <c r="D4106" s="8"/>
    </row>
    <row r="4107" spans="3:4">
      <c r="C4107" s="8"/>
      <c r="D4107" s="8"/>
    </row>
    <row r="4108" spans="3:4">
      <c r="C4108" s="8"/>
      <c r="D4108" s="8"/>
    </row>
    <row r="4109" spans="3:4">
      <c r="C4109" s="8"/>
      <c r="D4109" s="8"/>
    </row>
    <row r="4110" spans="3:4">
      <c r="C4110" s="8"/>
      <c r="D4110" s="8"/>
    </row>
    <row r="4111" spans="3:4">
      <c r="C4111" s="8"/>
      <c r="D4111" s="8"/>
    </row>
    <row r="4112" spans="3:4">
      <c r="C4112" s="8"/>
      <c r="D4112" s="8"/>
    </row>
    <row r="4113" spans="3:4">
      <c r="C4113" s="8"/>
      <c r="D4113" s="8"/>
    </row>
    <row r="4114" spans="3:4">
      <c r="C4114" s="8"/>
      <c r="D4114" s="8"/>
    </row>
    <row r="4115" spans="3:4">
      <c r="C4115" s="8"/>
      <c r="D4115" s="8"/>
    </row>
    <row r="4116" spans="3:4">
      <c r="C4116" s="8"/>
      <c r="D4116" s="8"/>
    </row>
    <row r="4117" spans="3:4">
      <c r="C4117" s="8"/>
      <c r="D4117" s="8"/>
    </row>
    <row r="4118" spans="3:4">
      <c r="C4118" s="8"/>
      <c r="D4118" s="8"/>
    </row>
    <row r="4119" spans="3:4">
      <c r="C4119" s="8"/>
      <c r="D4119" s="8"/>
    </row>
    <row r="4120" spans="3:4">
      <c r="C4120" s="8"/>
      <c r="D4120" s="8"/>
    </row>
    <row r="4121" spans="3:4">
      <c r="C4121" s="8"/>
      <c r="D4121" s="8"/>
    </row>
    <row r="4122" spans="3:4">
      <c r="C4122" s="8"/>
      <c r="D4122" s="8"/>
    </row>
    <row r="4123" spans="3:4">
      <c r="C4123" s="8"/>
      <c r="D4123" s="8"/>
    </row>
    <row r="4124" spans="3:4">
      <c r="C4124" s="8"/>
      <c r="D4124" s="8"/>
    </row>
    <row r="4125" spans="3:4">
      <c r="C4125" s="8"/>
      <c r="D4125" s="8"/>
    </row>
    <row r="4126" spans="3:4">
      <c r="C4126" s="8"/>
      <c r="D4126" s="8"/>
    </row>
    <row r="4127" spans="3:4">
      <c r="C4127" s="8"/>
      <c r="D4127" s="8"/>
    </row>
    <row r="4128" spans="3:4">
      <c r="C4128" s="8"/>
      <c r="D4128" s="8"/>
    </row>
    <row r="4129" spans="3:4">
      <c r="C4129" s="8"/>
      <c r="D4129" s="8"/>
    </row>
    <row r="4130" spans="3:4">
      <c r="C4130" s="8"/>
      <c r="D4130" s="8"/>
    </row>
    <row r="4131" spans="3:4">
      <c r="C4131" s="8"/>
      <c r="D4131" s="8"/>
    </row>
    <row r="4132" spans="3:4">
      <c r="C4132" s="8"/>
      <c r="D4132" s="8"/>
    </row>
    <row r="4133" spans="3:4">
      <c r="C4133" s="8"/>
      <c r="D4133" s="8"/>
    </row>
    <row r="4134" spans="3:4">
      <c r="C4134" s="8"/>
      <c r="D4134" s="8"/>
    </row>
    <row r="4135" spans="3:4">
      <c r="C4135" s="8"/>
      <c r="D4135" s="8"/>
    </row>
    <row r="4136" spans="3:4">
      <c r="C4136" s="8"/>
      <c r="D4136" s="8"/>
    </row>
    <row r="4137" spans="3:4">
      <c r="C4137" s="8"/>
      <c r="D4137" s="8"/>
    </row>
    <row r="4138" spans="3:4">
      <c r="C4138" s="8"/>
      <c r="D4138" s="8"/>
    </row>
    <row r="4139" spans="3:4">
      <c r="C4139" s="8"/>
      <c r="D4139" s="8"/>
    </row>
    <row r="4140" spans="3:4">
      <c r="C4140" s="8"/>
      <c r="D4140" s="8"/>
    </row>
    <row r="4141" spans="3:4">
      <c r="C4141" s="8"/>
      <c r="D4141" s="8"/>
    </row>
    <row r="4142" spans="3:4">
      <c r="C4142" s="8"/>
      <c r="D4142" s="8"/>
    </row>
    <row r="4143" spans="3:4">
      <c r="C4143" s="8"/>
      <c r="D4143" s="8"/>
    </row>
    <row r="4144" spans="3:4">
      <c r="C4144" s="8"/>
      <c r="D4144" s="8"/>
    </row>
    <row r="4145" spans="3:4">
      <c r="C4145" s="8"/>
      <c r="D4145" s="8"/>
    </row>
    <row r="4146" spans="3:4">
      <c r="C4146" s="8"/>
      <c r="D4146" s="8"/>
    </row>
    <row r="4147" spans="3:4">
      <c r="C4147" s="8"/>
      <c r="D4147" s="8"/>
    </row>
    <row r="4148" spans="3:4">
      <c r="C4148" s="8"/>
      <c r="D4148" s="8"/>
    </row>
    <row r="4149" spans="3:4">
      <c r="C4149" s="8"/>
      <c r="D4149" s="8"/>
    </row>
    <row r="4150" spans="3:4">
      <c r="C4150" s="8"/>
      <c r="D4150" s="8"/>
    </row>
    <row r="4151" spans="3:4">
      <c r="C4151" s="8"/>
      <c r="D4151" s="8"/>
    </row>
    <row r="4152" spans="3:4">
      <c r="C4152" s="8"/>
      <c r="D4152" s="8"/>
    </row>
    <row r="4153" spans="3:4">
      <c r="C4153" s="8"/>
      <c r="D4153" s="8"/>
    </row>
    <row r="4154" spans="3:4">
      <c r="C4154" s="8"/>
      <c r="D4154" s="8"/>
    </row>
    <row r="4155" spans="3:4">
      <c r="C4155" s="8"/>
      <c r="D4155" s="8"/>
    </row>
    <row r="4156" spans="3:4">
      <c r="C4156" s="8"/>
      <c r="D4156" s="8"/>
    </row>
    <row r="4157" spans="3:4">
      <c r="C4157" s="8"/>
      <c r="D4157" s="8"/>
    </row>
    <row r="4158" spans="3:4">
      <c r="C4158" s="8"/>
      <c r="D4158" s="8"/>
    </row>
    <row r="4159" spans="3:4">
      <c r="C4159" s="8"/>
      <c r="D4159" s="8"/>
    </row>
    <row r="4160" spans="3:4">
      <c r="C4160" s="8"/>
      <c r="D4160" s="8"/>
    </row>
    <row r="4161" spans="3:4">
      <c r="C4161" s="8"/>
      <c r="D4161" s="8"/>
    </row>
    <row r="4162" spans="3:4">
      <c r="C4162" s="8"/>
      <c r="D4162" s="8"/>
    </row>
    <row r="4163" spans="3:4">
      <c r="C4163" s="8"/>
      <c r="D4163" s="8"/>
    </row>
    <row r="4164" spans="3:4">
      <c r="C4164" s="8"/>
      <c r="D4164" s="8"/>
    </row>
    <row r="4165" spans="3:4">
      <c r="C4165" s="8"/>
      <c r="D4165" s="8"/>
    </row>
    <row r="4166" spans="3:4">
      <c r="C4166" s="8"/>
      <c r="D4166" s="8"/>
    </row>
    <row r="4167" spans="3:4">
      <c r="C4167" s="8"/>
      <c r="D4167" s="8"/>
    </row>
    <row r="4168" spans="3:4">
      <c r="C4168" s="8"/>
      <c r="D4168" s="8"/>
    </row>
    <row r="4169" spans="3:4">
      <c r="C4169" s="8"/>
      <c r="D4169" s="8"/>
    </row>
    <row r="4170" spans="3:4">
      <c r="C4170" s="8"/>
      <c r="D4170" s="8"/>
    </row>
    <row r="4171" spans="3:4">
      <c r="C4171" s="8"/>
      <c r="D4171" s="8"/>
    </row>
    <row r="4172" spans="3:4">
      <c r="C4172" s="8"/>
      <c r="D4172" s="8"/>
    </row>
    <row r="4173" spans="3:4">
      <c r="C4173" s="8"/>
      <c r="D4173" s="8"/>
    </row>
    <row r="4174" spans="3:4">
      <c r="C4174" s="8"/>
      <c r="D4174" s="8"/>
    </row>
    <row r="4175" spans="3:4">
      <c r="C4175" s="8"/>
      <c r="D4175" s="8"/>
    </row>
    <row r="4176" spans="3:4">
      <c r="C4176" s="8"/>
      <c r="D4176" s="8"/>
    </row>
    <row r="4177" spans="3:4">
      <c r="C4177" s="8"/>
      <c r="D4177" s="8"/>
    </row>
    <row r="4178" spans="3:4">
      <c r="C4178" s="8"/>
      <c r="D4178" s="8"/>
    </row>
    <row r="4179" spans="3:4">
      <c r="C4179" s="8"/>
      <c r="D4179" s="8"/>
    </row>
    <row r="4180" spans="3:4">
      <c r="C4180" s="8"/>
      <c r="D4180" s="8"/>
    </row>
    <row r="4181" spans="3:4">
      <c r="C4181" s="8"/>
      <c r="D4181" s="8"/>
    </row>
    <row r="4182" spans="3:4">
      <c r="C4182" s="8"/>
      <c r="D4182" s="8"/>
    </row>
    <row r="4183" spans="3:4">
      <c r="C4183" s="8"/>
      <c r="D4183" s="8"/>
    </row>
    <row r="4184" spans="3:4">
      <c r="C4184" s="8"/>
      <c r="D4184" s="8"/>
    </row>
    <row r="4185" spans="3:4">
      <c r="C4185" s="8"/>
      <c r="D4185" s="8"/>
    </row>
    <row r="4186" spans="3:4">
      <c r="C4186" s="8"/>
      <c r="D4186" s="8"/>
    </row>
    <row r="4187" spans="3:4">
      <c r="C4187" s="8"/>
      <c r="D4187" s="8"/>
    </row>
    <row r="4188" spans="3:4">
      <c r="C4188" s="8"/>
      <c r="D4188" s="8"/>
    </row>
    <row r="4189" spans="3:4">
      <c r="C4189" s="8"/>
      <c r="D4189" s="8"/>
    </row>
    <row r="4190" spans="3:4">
      <c r="C4190" s="8"/>
      <c r="D4190" s="8"/>
    </row>
    <row r="4191" spans="3:4">
      <c r="C4191" s="8"/>
      <c r="D4191" s="8"/>
    </row>
    <row r="4192" spans="3:4">
      <c r="C4192" s="8"/>
      <c r="D4192" s="8"/>
    </row>
    <row r="4193" spans="3:4">
      <c r="C4193" s="8"/>
      <c r="D4193" s="8"/>
    </row>
    <row r="4194" spans="3:4">
      <c r="C4194" s="8"/>
      <c r="D4194" s="8"/>
    </row>
    <row r="4195" spans="3:4">
      <c r="C4195" s="8"/>
      <c r="D4195" s="8"/>
    </row>
    <row r="4196" spans="3:4">
      <c r="C4196" s="8"/>
      <c r="D4196" s="8"/>
    </row>
    <row r="4197" spans="3:4">
      <c r="C4197" s="8"/>
      <c r="D4197" s="8"/>
    </row>
    <row r="4198" spans="3:4">
      <c r="C4198" s="8"/>
      <c r="D4198" s="8"/>
    </row>
    <row r="4199" spans="3:4">
      <c r="C4199" s="8"/>
      <c r="D4199" s="8"/>
    </row>
    <row r="4200" spans="3:4">
      <c r="C4200" s="8"/>
      <c r="D4200" s="8"/>
    </row>
    <row r="4201" spans="3:4">
      <c r="C4201" s="8"/>
      <c r="D4201" s="8"/>
    </row>
    <row r="4202" spans="3:4">
      <c r="C4202" s="8"/>
      <c r="D4202" s="8"/>
    </row>
    <row r="4203" spans="3:4">
      <c r="C4203" s="8"/>
      <c r="D4203" s="8"/>
    </row>
    <row r="4204" spans="3:4">
      <c r="C4204" s="8"/>
      <c r="D4204" s="8"/>
    </row>
    <row r="4205" spans="3:4">
      <c r="C4205" s="8"/>
      <c r="D4205" s="8"/>
    </row>
    <row r="4206" spans="3:4">
      <c r="C4206" s="8"/>
      <c r="D4206" s="8"/>
    </row>
    <row r="4207" spans="3:4">
      <c r="C4207" s="8"/>
      <c r="D4207" s="8"/>
    </row>
    <row r="4208" spans="3:4">
      <c r="C4208" s="8"/>
      <c r="D4208" s="8"/>
    </row>
    <row r="4209" spans="3:4">
      <c r="C4209" s="8"/>
      <c r="D4209" s="8"/>
    </row>
    <row r="4210" spans="3:4">
      <c r="C4210" s="8"/>
      <c r="D4210" s="8"/>
    </row>
    <row r="4211" spans="3:4">
      <c r="C4211" s="8"/>
      <c r="D4211" s="8"/>
    </row>
    <row r="4212" spans="3:4">
      <c r="C4212" s="8"/>
      <c r="D4212" s="8"/>
    </row>
    <row r="4213" spans="3:4">
      <c r="C4213" s="8"/>
      <c r="D4213" s="8"/>
    </row>
    <row r="4214" spans="3:4">
      <c r="C4214" s="8"/>
      <c r="D4214" s="8"/>
    </row>
    <row r="4215" spans="3:4">
      <c r="C4215" s="8"/>
      <c r="D4215" s="8"/>
    </row>
    <row r="4216" spans="3:4">
      <c r="C4216" s="8"/>
      <c r="D4216" s="8"/>
    </row>
    <row r="4217" spans="3:4">
      <c r="C4217" s="8"/>
      <c r="D4217" s="8"/>
    </row>
    <row r="4218" spans="3:4">
      <c r="C4218" s="8"/>
      <c r="D4218" s="8"/>
    </row>
    <row r="4219" spans="3:4">
      <c r="C4219" s="8"/>
      <c r="D4219" s="8"/>
    </row>
    <row r="4220" spans="3:4">
      <c r="C4220" s="8"/>
      <c r="D4220" s="8"/>
    </row>
    <row r="4221" spans="3:4">
      <c r="C4221" s="8"/>
      <c r="D4221" s="8"/>
    </row>
    <row r="4222" spans="3:4">
      <c r="C4222" s="8"/>
      <c r="D4222" s="8"/>
    </row>
    <row r="4223" spans="3:4">
      <c r="C4223" s="8"/>
      <c r="D4223" s="8"/>
    </row>
    <row r="4224" spans="3:4">
      <c r="C4224" s="8"/>
      <c r="D4224" s="8"/>
    </row>
    <row r="4225" spans="3:4">
      <c r="C4225" s="8"/>
      <c r="D4225" s="8"/>
    </row>
    <row r="4226" spans="3:4">
      <c r="C4226" s="8"/>
      <c r="D4226" s="8"/>
    </row>
    <row r="4227" spans="3:4">
      <c r="C4227" s="8"/>
      <c r="D4227" s="8"/>
    </row>
    <row r="4228" spans="3:4">
      <c r="C4228" s="8"/>
      <c r="D4228" s="8"/>
    </row>
    <row r="4229" spans="3:4">
      <c r="C4229" s="8"/>
      <c r="D4229" s="8"/>
    </row>
    <row r="4230" spans="3:4">
      <c r="C4230" s="8"/>
      <c r="D4230" s="8"/>
    </row>
    <row r="4231" spans="3:4">
      <c r="C4231" s="8"/>
      <c r="D4231" s="8"/>
    </row>
    <row r="4232" spans="3:4">
      <c r="C4232" s="8"/>
      <c r="D4232" s="8"/>
    </row>
    <row r="4233" spans="3:4">
      <c r="C4233" s="8"/>
      <c r="D4233" s="8"/>
    </row>
    <row r="4234" spans="3:4">
      <c r="C4234" s="8"/>
      <c r="D4234" s="8"/>
    </row>
    <row r="4235" spans="3:4">
      <c r="C4235" s="8"/>
      <c r="D4235" s="8"/>
    </row>
    <row r="4236" spans="3:4">
      <c r="C4236" s="8"/>
      <c r="D4236" s="8"/>
    </row>
    <row r="4237" spans="3:4">
      <c r="C4237" s="8"/>
      <c r="D4237" s="8"/>
    </row>
    <row r="4238" spans="3:4">
      <c r="C4238" s="8"/>
      <c r="D4238" s="8"/>
    </row>
    <row r="4239" spans="3:4">
      <c r="C4239" s="8"/>
      <c r="D4239" s="8"/>
    </row>
    <row r="4240" spans="3:4">
      <c r="C4240" s="8"/>
      <c r="D4240" s="8"/>
    </row>
    <row r="4241" spans="3:4">
      <c r="C4241" s="8"/>
      <c r="D4241" s="8"/>
    </row>
    <row r="4242" spans="3:4">
      <c r="C4242" s="8"/>
      <c r="D4242" s="8"/>
    </row>
    <row r="4243" spans="3:4">
      <c r="C4243" s="8"/>
      <c r="D4243" s="8"/>
    </row>
    <row r="4244" spans="3:4">
      <c r="C4244" s="8"/>
      <c r="D4244" s="8"/>
    </row>
    <row r="4245" spans="3:4">
      <c r="C4245" s="8"/>
      <c r="D4245" s="8"/>
    </row>
    <row r="4246" spans="3:4">
      <c r="C4246" s="8"/>
      <c r="D4246" s="8"/>
    </row>
    <row r="4247" spans="3:4">
      <c r="C4247" s="8"/>
      <c r="D4247" s="8"/>
    </row>
    <row r="4248" spans="3:4">
      <c r="C4248" s="8"/>
      <c r="D4248" s="8"/>
    </row>
    <row r="4249" spans="3:4">
      <c r="C4249" s="8"/>
      <c r="D4249" s="8"/>
    </row>
    <row r="4250" spans="3:4">
      <c r="C4250" s="8"/>
      <c r="D4250" s="8"/>
    </row>
    <row r="4251" spans="3:4">
      <c r="C4251" s="8"/>
      <c r="D4251" s="8"/>
    </row>
    <row r="4252" spans="3:4">
      <c r="C4252" s="8"/>
      <c r="D4252" s="8"/>
    </row>
    <row r="4253" spans="3:4">
      <c r="C4253" s="8"/>
      <c r="D4253" s="8"/>
    </row>
    <row r="4254" spans="3:4">
      <c r="C4254" s="8"/>
      <c r="D4254" s="8"/>
    </row>
    <row r="4255" spans="3:4">
      <c r="C4255" s="8"/>
      <c r="D4255" s="8"/>
    </row>
    <row r="4256" spans="3:4">
      <c r="C4256" s="8"/>
      <c r="D4256" s="8"/>
    </row>
    <row r="4257" spans="3:4">
      <c r="C4257" s="8"/>
      <c r="D4257" s="8"/>
    </row>
    <row r="4258" spans="3:4">
      <c r="C4258" s="8"/>
      <c r="D4258" s="8"/>
    </row>
    <row r="4259" spans="3:4">
      <c r="C4259" s="8"/>
      <c r="D4259" s="8"/>
    </row>
    <row r="4260" spans="3:4">
      <c r="C4260" s="8"/>
      <c r="D4260" s="8"/>
    </row>
    <row r="4261" spans="3:4">
      <c r="C4261" s="8"/>
      <c r="D4261" s="8"/>
    </row>
    <row r="4262" spans="3:4">
      <c r="C4262" s="8"/>
      <c r="D4262" s="8"/>
    </row>
    <row r="4263" spans="3:4">
      <c r="C4263" s="8"/>
      <c r="D4263" s="8"/>
    </row>
    <row r="4264" spans="3:4">
      <c r="C4264" s="8"/>
      <c r="D4264" s="8"/>
    </row>
    <row r="4265" spans="3:4">
      <c r="C4265" s="8"/>
      <c r="D4265" s="8"/>
    </row>
    <row r="4266" spans="3:4">
      <c r="C4266" s="8"/>
      <c r="D4266" s="8"/>
    </row>
    <row r="4267" spans="3:4">
      <c r="C4267" s="8"/>
      <c r="D4267" s="8"/>
    </row>
    <row r="4268" spans="3:4">
      <c r="C4268" s="8"/>
      <c r="D4268" s="8"/>
    </row>
    <row r="4269" spans="3:4">
      <c r="C4269" s="8"/>
      <c r="D4269" s="8"/>
    </row>
    <row r="4270" spans="3:4">
      <c r="C4270" s="8"/>
      <c r="D4270" s="8"/>
    </row>
    <row r="4271" spans="3:4">
      <c r="C4271" s="8"/>
      <c r="D4271" s="8"/>
    </row>
    <row r="4272" spans="3:4">
      <c r="C4272" s="8"/>
      <c r="D4272" s="8"/>
    </row>
    <row r="4273" spans="3:4">
      <c r="C4273" s="8"/>
      <c r="D4273" s="8"/>
    </row>
    <row r="4274" spans="3:4">
      <c r="C4274" s="8"/>
      <c r="D4274" s="8"/>
    </row>
    <row r="4275" spans="3:4">
      <c r="C4275" s="8"/>
      <c r="D4275" s="8"/>
    </row>
    <row r="4276" spans="3:4">
      <c r="C4276" s="8"/>
      <c r="D4276" s="8"/>
    </row>
    <row r="4277" spans="3:4">
      <c r="C4277" s="8"/>
      <c r="D4277" s="8"/>
    </row>
    <row r="4278" spans="3:4">
      <c r="C4278" s="8"/>
      <c r="D4278" s="8"/>
    </row>
    <row r="4279" spans="3:4">
      <c r="C4279" s="8"/>
      <c r="D4279" s="8"/>
    </row>
    <row r="4280" spans="3:4">
      <c r="C4280" s="8"/>
      <c r="D4280" s="8"/>
    </row>
    <row r="4281" spans="3:4">
      <c r="C4281" s="8"/>
      <c r="D4281" s="8"/>
    </row>
    <row r="4282" spans="3:4">
      <c r="C4282" s="8"/>
      <c r="D4282" s="8"/>
    </row>
    <row r="4283" spans="3:4">
      <c r="C4283" s="8"/>
      <c r="D4283" s="8"/>
    </row>
    <row r="4284" spans="3:4">
      <c r="C4284" s="8"/>
      <c r="D4284" s="8"/>
    </row>
    <row r="4285" spans="3:4">
      <c r="C4285" s="8"/>
      <c r="D4285" s="8"/>
    </row>
    <row r="4286" spans="3:4">
      <c r="C4286" s="8"/>
      <c r="D4286" s="8"/>
    </row>
    <row r="4287" spans="3:4">
      <c r="C4287" s="8"/>
      <c r="D4287" s="8"/>
    </row>
    <row r="4288" spans="3:4">
      <c r="C4288" s="8"/>
      <c r="D4288" s="8"/>
    </row>
    <row r="4289" spans="3:4">
      <c r="C4289" s="8"/>
      <c r="D4289" s="8"/>
    </row>
    <row r="4290" spans="3:4">
      <c r="C4290" s="8"/>
      <c r="D4290" s="8"/>
    </row>
    <row r="4291" spans="3:4">
      <c r="C4291" s="8"/>
      <c r="D4291" s="8"/>
    </row>
    <row r="4292" spans="3:4">
      <c r="C4292" s="8"/>
      <c r="D4292" s="8"/>
    </row>
    <row r="4293" spans="3:4">
      <c r="C4293" s="8"/>
      <c r="D4293" s="8"/>
    </row>
    <row r="4294" spans="3:4">
      <c r="C4294" s="8"/>
      <c r="D4294" s="8"/>
    </row>
    <row r="4295" spans="3:4">
      <c r="C4295" s="8"/>
      <c r="D4295" s="8"/>
    </row>
    <row r="4296" spans="3:4">
      <c r="C4296" s="8"/>
      <c r="D4296" s="8"/>
    </row>
    <row r="4297" spans="3:4">
      <c r="C4297" s="8"/>
      <c r="D4297" s="8"/>
    </row>
    <row r="4298" spans="3:4">
      <c r="C4298" s="8"/>
      <c r="D4298" s="8"/>
    </row>
    <row r="4299" spans="3:4">
      <c r="C4299" s="8"/>
      <c r="D4299" s="8"/>
    </row>
    <row r="4300" spans="3:4">
      <c r="C4300" s="8"/>
      <c r="D4300" s="8"/>
    </row>
    <row r="4301" spans="3:4">
      <c r="C4301" s="8"/>
      <c r="D4301" s="8"/>
    </row>
    <row r="4302" spans="3:4">
      <c r="C4302" s="8"/>
      <c r="D4302" s="8"/>
    </row>
    <row r="4303" spans="3:4">
      <c r="C4303" s="8"/>
      <c r="D4303" s="8"/>
    </row>
    <row r="4304" spans="3:4">
      <c r="C4304" s="8"/>
      <c r="D4304" s="8"/>
    </row>
    <row r="4305" spans="3:4">
      <c r="C4305" s="8"/>
      <c r="D4305" s="8"/>
    </row>
    <row r="4306" spans="3:4">
      <c r="C4306" s="8"/>
      <c r="D4306" s="8"/>
    </row>
    <row r="4307" spans="3:4">
      <c r="C4307" s="8"/>
      <c r="D4307" s="8"/>
    </row>
    <row r="4308" spans="3:4">
      <c r="C4308" s="8"/>
      <c r="D4308" s="8"/>
    </row>
    <row r="4309" spans="3:4">
      <c r="C4309" s="8"/>
      <c r="D4309" s="8"/>
    </row>
    <row r="4310" spans="3:4">
      <c r="C4310" s="8"/>
      <c r="D4310" s="8"/>
    </row>
    <row r="4311" spans="3:4">
      <c r="C4311" s="8"/>
      <c r="D4311" s="8"/>
    </row>
    <row r="4312" spans="3:4">
      <c r="C4312" s="8"/>
      <c r="D4312" s="8"/>
    </row>
    <row r="4313" spans="3:4">
      <c r="C4313" s="8"/>
      <c r="D4313" s="8"/>
    </row>
    <row r="4314" spans="3:4">
      <c r="C4314" s="8"/>
      <c r="D4314" s="8"/>
    </row>
    <row r="4315" spans="3:4">
      <c r="C4315" s="8"/>
      <c r="D4315" s="8"/>
    </row>
    <row r="4316" spans="3:4">
      <c r="C4316" s="8"/>
      <c r="D4316" s="8"/>
    </row>
    <row r="4317" spans="3:4">
      <c r="C4317" s="8"/>
      <c r="D4317" s="8"/>
    </row>
    <row r="4318" spans="3:4">
      <c r="C4318" s="8"/>
      <c r="D4318" s="8"/>
    </row>
    <row r="4319" spans="3:4">
      <c r="C4319" s="8"/>
      <c r="D4319" s="8"/>
    </row>
    <row r="4320" spans="3:4">
      <c r="C4320" s="8"/>
      <c r="D4320" s="8"/>
    </row>
    <row r="4321" spans="3:4">
      <c r="C4321" s="8"/>
      <c r="D4321" s="8"/>
    </row>
    <row r="4322" spans="3:4">
      <c r="C4322" s="8"/>
      <c r="D4322" s="8"/>
    </row>
    <row r="4323" spans="3:4">
      <c r="C4323" s="8"/>
      <c r="D4323" s="8"/>
    </row>
    <row r="4324" spans="3:4">
      <c r="C4324" s="8"/>
      <c r="D4324" s="8"/>
    </row>
    <row r="4325" spans="3:4">
      <c r="C4325" s="8"/>
      <c r="D4325" s="8"/>
    </row>
    <row r="4326" spans="3:4">
      <c r="C4326" s="8"/>
      <c r="D4326" s="8"/>
    </row>
    <row r="4327" spans="3:4">
      <c r="C4327" s="8"/>
      <c r="D4327" s="8"/>
    </row>
    <row r="4328" spans="3:4">
      <c r="C4328" s="8"/>
      <c r="D4328" s="8"/>
    </row>
    <row r="4329" spans="3:4">
      <c r="C4329" s="8"/>
      <c r="D4329" s="8"/>
    </row>
    <row r="4330" spans="3:4">
      <c r="C4330" s="8"/>
      <c r="D4330" s="8"/>
    </row>
    <row r="4331" spans="3:4">
      <c r="C4331" s="8"/>
      <c r="D4331" s="8"/>
    </row>
    <row r="4332" spans="3:4">
      <c r="C4332" s="8"/>
      <c r="D4332" s="8"/>
    </row>
    <row r="4333" spans="3:4">
      <c r="C4333" s="8"/>
      <c r="D4333" s="8"/>
    </row>
    <row r="4334" spans="3:4">
      <c r="C4334" s="8"/>
      <c r="D4334" s="8"/>
    </row>
    <row r="4335" spans="3:4">
      <c r="C4335" s="8"/>
      <c r="D4335" s="8"/>
    </row>
    <row r="4336" spans="3:4">
      <c r="C4336" s="8"/>
      <c r="D4336" s="8"/>
    </row>
    <row r="4337" spans="3:4">
      <c r="C4337" s="8"/>
      <c r="D4337" s="8"/>
    </row>
    <row r="4338" spans="3:4">
      <c r="C4338" s="8"/>
      <c r="D4338" s="8"/>
    </row>
    <row r="4339" spans="3:4">
      <c r="C4339" s="8"/>
      <c r="D4339" s="8"/>
    </row>
    <row r="4340" spans="3:4">
      <c r="C4340" s="8"/>
      <c r="D4340" s="8"/>
    </row>
    <row r="4341" spans="3:4">
      <c r="C4341" s="8"/>
      <c r="D4341" s="8"/>
    </row>
    <row r="4342" spans="3:4">
      <c r="C4342" s="8"/>
      <c r="D4342" s="8"/>
    </row>
    <row r="4343" spans="3:4">
      <c r="C4343" s="8"/>
      <c r="D4343" s="8"/>
    </row>
    <row r="4344" spans="3:4">
      <c r="C4344" s="8"/>
      <c r="D4344" s="8"/>
    </row>
    <row r="4345" spans="3:4">
      <c r="C4345" s="8"/>
      <c r="D4345" s="8"/>
    </row>
    <row r="4346" spans="3:4">
      <c r="C4346" s="8"/>
      <c r="D4346" s="8"/>
    </row>
    <row r="4347" spans="3:4">
      <c r="C4347" s="8"/>
      <c r="D4347" s="8"/>
    </row>
    <row r="4348" spans="3:4">
      <c r="C4348" s="8"/>
      <c r="D4348" s="8"/>
    </row>
    <row r="4349" spans="3:4">
      <c r="C4349" s="8"/>
      <c r="D4349" s="8"/>
    </row>
    <row r="4350" spans="3:4">
      <c r="C4350" s="8"/>
      <c r="D4350" s="8"/>
    </row>
    <row r="4351" spans="3:4">
      <c r="C4351" s="8"/>
      <c r="D4351" s="8"/>
    </row>
    <row r="4352" spans="3:4">
      <c r="C4352" s="8"/>
      <c r="D4352" s="8"/>
    </row>
    <row r="4353" spans="3:4">
      <c r="C4353" s="8"/>
      <c r="D4353" s="8"/>
    </row>
    <row r="4354" spans="3:4">
      <c r="C4354" s="8"/>
      <c r="D4354" s="8"/>
    </row>
    <row r="4355" spans="3:4">
      <c r="C4355" s="8"/>
      <c r="D4355" s="8"/>
    </row>
    <row r="4356" spans="3:4">
      <c r="C4356" s="8"/>
      <c r="D4356" s="8"/>
    </row>
    <row r="4357" spans="3:4">
      <c r="C4357" s="8"/>
      <c r="D4357" s="8"/>
    </row>
    <row r="4358" spans="3:4">
      <c r="C4358" s="8"/>
      <c r="D4358" s="8"/>
    </row>
    <row r="4359" spans="3:4">
      <c r="C4359" s="8"/>
      <c r="D4359" s="8"/>
    </row>
    <row r="4360" spans="3:4">
      <c r="C4360" s="8"/>
      <c r="D4360" s="8"/>
    </row>
    <row r="4361" spans="3:4">
      <c r="C4361" s="8"/>
      <c r="D4361" s="8"/>
    </row>
    <row r="4362" spans="3:4">
      <c r="C4362" s="8"/>
      <c r="D4362" s="8"/>
    </row>
    <row r="4363" spans="3:4">
      <c r="C4363" s="8"/>
      <c r="D4363" s="8"/>
    </row>
    <row r="4364" spans="3:4">
      <c r="C4364" s="8"/>
      <c r="D4364" s="8"/>
    </row>
    <row r="4365" spans="3:4">
      <c r="C4365" s="8"/>
      <c r="D4365" s="8"/>
    </row>
    <row r="4366" spans="3:4">
      <c r="C4366" s="8"/>
      <c r="D4366" s="8"/>
    </row>
    <row r="4367" spans="3:4">
      <c r="C4367" s="8"/>
      <c r="D4367" s="8"/>
    </row>
    <row r="4368" spans="3:4">
      <c r="C4368" s="8"/>
      <c r="D4368" s="8"/>
    </row>
    <row r="4369" spans="3:4">
      <c r="C4369" s="8"/>
      <c r="D4369" s="8"/>
    </row>
    <row r="4370" spans="3:4">
      <c r="C4370" s="8"/>
      <c r="D4370" s="8"/>
    </row>
    <row r="4371" spans="3:4">
      <c r="C4371" s="8"/>
      <c r="D4371" s="8"/>
    </row>
    <row r="4372" spans="3:4">
      <c r="C4372" s="8"/>
      <c r="D4372" s="8"/>
    </row>
    <row r="4373" spans="3:4">
      <c r="C4373" s="8"/>
      <c r="D4373" s="8"/>
    </row>
    <row r="4374" spans="3:4">
      <c r="C4374" s="8"/>
      <c r="D4374" s="8"/>
    </row>
    <row r="4375" spans="3:4">
      <c r="C4375" s="8"/>
      <c r="D4375" s="8"/>
    </row>
    <row r="4376" spans="3:4">
      <c r="C4376" s="8"/>
      <c r="D4376" s="8"/>
    </row>
    <row r="4377" spans="3:4">
      <c r="C4377" s="8"/>
      <c r="D4377" s="8"/>
    </row>
    <row r="4378" spans="3:4">
      <c r="C4378" s="8"/>
      <c r="D4378" s="8"/>
    </row>
    <row r="4379" spans="3:4">
      <c r="C4379" s="8"/>
      <c r="D4379" s="8"/>
    </row>
    <row r="4380" spans="3:4">
      <c r="C4380" s="8"/>
      <c r="D4380" s="8"/>
    </row>
    <row r="4381" spans="3:4">
      <c r="C4381" s="8"/>
      <c r="D4381" s="8"/>
    </row>
    <row r="4382" spans="3:4">
      <c r="C4382" s="8"/>
      <c r="D4382" s="8"/>
    </row>
    <row r="4383" spans="3:4">
      <c r="C4383" s="8"/>
      <c r="D4383" s="8"/>
    </row>
    <row r="4384" spans="3:4">
      <c r="C4384" s="8"/>
      <c r="D4384" s="8"/>
    </row>
    <row r="4385" spans="3:4">
      <c r="C4385" s="8"/>
      <c r="D4385" s="8"/>
    </row>
    <row r="4386" spans="3:4">
      <c r="C4386" s="8"/>
      <c r="D4386" s="8"/>
    </row>
    <row r="4387" spans="3:4">
      <c r="C4387" s="8"/>
      <c r="D4387" s="8"/>
    </row>
    <row r="4388" spans="3:4">
      <c r="C4388" s="8"/>
      <c r="D4388" s="8"/>
    </row>
    <row r="4389" spans="3:4">
      <c r="C4389" s="8"/>
      <c r="D4389" s="8"/>
    </row>
    <row r="4390" spans="3:4">
      <c r="C4390" s="8"/>
      <c r="D4390" s="8"/>
    </row>
    <row r="4391" spans="3:4">
      <c r="C4391" s="8"/>
      <c r="D4391" s="8"/>
    </row>
    <row r="4392" spans="3:4">
      <c r="C4392" s="8"/>
      <c r="D4392" s="8"/>
    </row>
    <row r="4393" spans="3:4">
      <c r="C4393" s="8"/>
      <c r="D4393" s="8"/>
    </row>
    <row r="4394" spans="3:4">
      <c r="C4394" s="8"/>
      <c r="D4394" s="8"/>
    </row>
    <row r="4395" spans="3:4">
      <c r="C4395" s="8"/>
      <c r="D4395" s="8"/>
    </row>
    <row r="4396" spans="3:4">
      <c r="C4396" s="8"/>
      <c r="D4396" s="8"/>
    </row>
    <row r="4397" spans="3:4">
      <c r="C4397" s="8"/>
      <c r="D4397" s="8"/>
    </row>
    <row r="4398" spans="3:4">
      <c r="C4398" s="8"/>
      <c r="D4398" s="8"/>
    </row>
    <row r="4399" spans="3:4">
      <c r="C4399" s="8"/>
      <c r="D4399" s="8"/>
    </row>
    <row r="4400" spans="3:4">
      <c r="C4400" s="8"/>
      <c r="D4400" s="8"/>
    </row>
    <row r="4401" spans="3:4">
      <c r="C4401" s="8"/>
      <c r="D4401" s="8"/>
    </row>
    <row r="4402" spans="3:4">
      <c r="C4402" s="8"/>
      <c r="D4402" s="8"/>
    </row>
    <row r="4403" spans="3:4">
      <c r="C4403" s="8"/>
      <c r="D4403" s="8"/>
    </row>
    <row r="4404" spans="3:4">
      <c r="C4404" s="8"/>
      <c r="D4404" s="8"/>
    </row>
    <row r="4405" spans="3:4">
      <c r="C4405" s="8"/>
      <c r="D4405" s="8"/>
    </row>
    <row r="4406" spans="3:4">
      <c r="C4406" s="8"/>
      <c r="D4406" s="8"/>
    </row>
    <row r="4407" spans="3:4">
      <c r="C4407" s="8"/>
      <c r="D4407" s="8"/>
    </row>
    <row r="4408" spans="3:4">
      <c r="C4408" s="8"/>
      <c r="D4408" s="8"/>
    </row>
    <row r="4409" spans="3:4">
      <c r="C4409" s="8"/>
      <c r="D4409" s="8"/>
    </row>
    <row r="4410" spans="3:4">
      <c r="C4410" s="8"/>
      <c r="D4410" s="8"/>
    </row>
    <row r="4411" spans="3:4">
      <c r="C4411" s="8"/>
      <c r="D4411" s="8"/>
    </row>
    <row r="4412" spans="3:4">
      <c r="C4412" s="8"/>
      <c r="D4412" s="8"/>
    </row>
    <row r="4413" spans="3:4">
      <c r="C4413" s="8"/>
      <c r="D4413" s="8"/>
    </row>
    <row r="4414" spans="3:4">
      <c r="C4414" s="8"/>
      <c r="D4414" s="8"/>
    </row>
    <row r="4415" spans="3:4">
      <c r="C4415" s="8"/>
      <c r="D4415" s="8"/>
    </row>
    <row r="4416" spans="3:4">
      <c r="C4416" s="8"/>
      <c r="D4416" s="8"/>
    </row>
    <row r="4417" spans="3:4">
      <c r="C4417" s="8"/>
      <c r="D4417" s="8"/>
    </row>
    <row r="4418" spans="3:4">
      <c r="C4418" s="8"/>
      <c r="D4418" s="8"/>
    </row>
    <row r="4419" spans="3:4">
      <c r="C4419" s="8"/>
      <c r="D4419" s="8"/>
    </row>
    <row r="4420" spans="3:4">
      <c r="C4420" s="8"/>
      <c r="D4420" s="8"/>
    </row>
    <row r="4421" spans="3:4">
      <c r="C4421" s="8"/>
      <c r="D4421" s="8"/>
    </row>
    <row r="4422" spans="3:4">
      <c r="C4422" s="8"/>
      <c r="D4422" s="8"/>
    </row>
    <row r="4423" spans="3:4">
      <c r="C4423" s="8"/>
      <c r="D4423" s="8"/>
    </row>
    <row r="4424" spans="3:4">
      <c r="C4424" s="8"/>
      <c r="D4424" s="8"/>
    </row>
    <row r="4425" spans="3:4">
      <c r="C4425" s="8"/>
      <c r="D4425" s="8"/>
    </row>
    <row r="4426" spans="3:4">
      <c r="C4426" s="8"/>
      <c r="D4426" s="8"/>
    </row>
    <row r="4427" spans="3:4">
      <c r="C4427" s="8"/>
      <c r="D4427" s="8"/>
    </row>
    <row r="4428" spans="3:4">
      <c r="C4428" s="8"/>
      <c r="D4428" s="8"/>
    </row>
    <row r="4429" spans="3:4">
      <c r="C4429" s="8"/>
      <c r="D4429" s="8"/>
    </row>
    <row r="4430" spans="3:4">
      <c r="C4430" s="8"/>
      <c r="D4430" s="8"/>
    </row>
    <row r="4431" spans="3:4">
      <c r="C4431" s="8"/>
      <c r="D4431" s="8"/>
    </row>
    <row r="4432" spans="3:4">
      <c r="C4432" s="8"/>
      <c r="D4432" s="8"/>
    </row>
    <row r="4433" spans="3:4">
      <c r="C4433" s="8"/>
      <c r="D4433" s="8"/>
    </row>
    <row r="4434" spans="3:4">
      <c r="C4434" s="8"/>
      <c r="D4434" s="8"/>
    </row>
    <row r="4435" spans="3:4">
      <c r="C4435" s="8"/>
      <c r="D4435" s="8"/>
    </row>
    <row r="4436" spans="3:4">
      <c r="C4436" s="8"/>
      <c r="D4436" s="8"/>
    </row>
    <row r="4437" spans="3:4">
      <c r="C4437" s="8"/>
      <c r="D4437" s="8"/>
    </row>
    <row r="4438" spans="3:4">
      <c r="C4438" s="8"/>
      <c r="D4438" s="8"/>
    </row>
    <row r="4439" spans="3:4">
      <c r="C4439" s="8"/>
      <c r="D4439" s="8"/>
    </row>
    <row r="4440" spans="3:4">
      <c r="C4440" s="8"/>
      <c r="D4440" s="8"/>
    </row>
    <row r="4441" spans="3:4">
      <c r="C4441" s="8"/>
      <c r="D4441" s="8"/>
    </row>
    <row r="4442" spans="3:4">
      <c r="C4442" s="8"/>
      <c r="D4442" s="8"/>
    </row>
    <row r="4443" spans="3:4">
      <c r="C4443" s="8"/>
      <c r="D4443" s="8"/>
    </row>
    <row r="4444" spans="3:4">
      <c r="C4444" s="8"/>
      <c r="D4444" s="8"/>
    </row>
    <row r="4445" spans="3:4">
      <c r="C4445" s="8"/>
      <c r="D4445" s="8"/>
    </row>
    <row r="4446" spans="3:4">
      <c r="C4446" s="8"/>
      <c r="D4446" s="8"/>
    </row>
    <row r="4447" spans="3:4">
      <c r="C4447" s="8"/>
      <c r="D4447" s="8"/>
    </row>
    <row r="4448" spans="3:4">
      <c r="C4448" s="8"/>
      <c r="D4448" s="8"/>
    </row>
    <row r="4449" spans="3:4">
      <c r="C4449" s="8"/>
      <c r="D4449" s="8"/>
    </row>
    <row r="4450" spans="3:4">
      <c r="C4450" s="8"/>
      <c r="D4450" s="8"/>
    </row>
    <row r="4451" spans="3:4">
      <c r="C4451" s="8"/>
      <c r="D4451" s="8"/>
    </row>
    <row r="4452" spans="3:4">
      <c r="C4452" s="8"/>
      <c r="D4452" s="8"/>
    </row>
    <row r="4453" spans="3:4">
      <c r="C4453" s="8"/>
      <c r="D4453" s="8"/>
    </row>
    <row r="4454" spans="3:4">
      <c r="C4454" s="8"/>
      <c r="D4454" s="8"/>
    </row>
    <row r="4455" spans="3:4">
      <c r="C4455" s="8"/>
      <c r="D4455" s="8"/>
    </row>
    <row r="4456" spans="3:4">
      <c r="C4456" s="8"/>
      <c r="D4456" s="8"/>
    </row>
    <row r="4457" spans="3:4">
      <c r="C4457" s="8"/>
      <c r="D4457" s="8"/>
    </row>
    <row r="4458" spans="3:4">
      <c r="C4458" s="8"/>
      <c r="D4458" s="8"/>
    </row>
    <row r="4459" spans="3:4">
      <c r="C4459" s="8"/>
      <c r="D4459" s="8"/>
    </row>
    <row r="4460" spans="3:4">
      <c r="C4460" s="8"/>
      <c r="D4460" s="8"/>
    </row>
    <row r="4461" spans="3:4">
      <c r="C4461" s="8"/>
      <c r="D4461" s="8"/>
    </row>
    <row r="4462" spans="3:4">
      <c r="C4462" s="8"/>
      <c r="D4462" s="8"/>
    </row>
    <row r="4463" spans="3:4">
      <c r="C4463" s="8"/>
      <c r="D4463" s="8"/>
    </row>
    <row r="4464" spans="3:4">
      <c r="C4464" s="8"/>
      <c r="D4464" s="8"/>
    </row>
    <row r="4465" spans="3:4">
      <c r="C4465" s="8"/>
      <c r="D4465" s="8"/>
    </row>
    <row r="4466" spans="3:4">
      <c r="C4466" s="8"/>
      <c r="D4466" s="8"/>
    </row>
    <row r="4467" spans="3:4">
      <c r="C4467" s="8"/>
      <c r="D4467" s="8"/>
    </row>
    <row r="4468" spans="3:4">
      <c r="C4468" s="8"/>
      <c r="D4468" s="8"/>
    </row>
    <row r="4469" spans="3:4">
      <c r="C4469" s="8"/>
      <c r="D4469" s="8"/>
    </row>
    <row r="4470" spans="3:4">
      <c r="C4470" s="8"/>
      <c r="D4470" s="8"/>
    </row>
    <row r="4471" spans="3:4">
      <c r="C4471" s="8"/>
      <c r="D4471" s="8"/>
    </row>
    <row r="4472" spans="3:4">
      <c r="C4472" s="8"/>
      <c r="D4472" s="8"/>
    </row>
    <row r="4473" spans="3:4">
      <c r="C4473" s="8"/>
      <c r="D4473" s="8"/>
    </row>
    <row r="4474" spans="3:4">
      <c r="C4474" s="8"/>
      <c r="D4474" s="8"/>
    </row>
    <row r="4475" spans="3:4">
      <c r="C4475" s="8"/>
      <c r="D4475" s="8"/>
    </row>
    <row r="4476" spans="3:4">
      <c r="C4476" s="8"/>
      <c r="D4476" s="8"/>
    </row>
    <row r="4477" spans="3:4">
      <c r="C4477" s="8"/>
      <c r="D4477" s="8"/>
    </row>
    <row r="4478" spans="3:4">
      <c r="C4478" s="8"/>
      <c r="D4478" s="8"/>
    </row>
    <row r="4479" spans="3:4">
      <c r="C4479" s="8"/>
      <c r="D4479" s="8"/>
    </row>
    <row r="4480" spans="3:4">
      <c r="C4480" s="8"/>
      <c r="D4480" s="8"/>
    </row>
    <row r="4481" spans="3:4">
      <c r="C4481" s="8"/>
      <c r="D4481" s="8"/>
    </row>
    <row r="4482" spans="3:4">
      <c r="C4482" s="8"/>
      <c r="D4482" s="8"/>
    </row>
    <row r="4483" spans="3:4">
      <c r="C4483" s="8"/>
      <c r="D4483" s="8"/>
    </row>
    <row r="4484" spans="3:4">
      <c r="C4484" s="8"/>
      <c r="D4484" s="8"/>
    </row>
    <row r="4485" spans="3:4">
      <c r="C4485" s="8"/>
      <c r="D4485" s="8"/>
    </row>
    <row r="4486" spans="3:4">
      <c r="C4486" s="8"/>
      <c r="D4486" s="8"/>
    </row>
    <row r="4487" spans="3:4">
      <c r="C4487" s="8"/>
      <c r="D4487" s="8"/>
    </row>
    <row r="4488" spans="3:4">
      <c r="C4488" s="8"/>
      <c r="D4488" s="8"/>
    </row>
    <row r="4489" spans="3:4">
      <c r="C4489" s="8"/>
      <c r="D4489" s="8"/>
    </row>
    <row r="4490" spans="3:4">
      <c r="C4490" s="8"/>
      <c r="D4490" s="8"/>
    </row>
    <row r="4491" spans="3:4">
      <c r="C4491" s="8"/>
      <c r="D4491" s="8"/>
    </row>
    <row r="4492" spans="3:4">
      <c r="C4492" s="8"/>
      <c r="D4492" s="8"/>
    </row>
    <row r="4493" spans="3:4">
      <c r="C4493" s="8"/>
      <c r="D4493" s="8"/>
    </row>
    <row r="4494" spans="3:4">
      <c r="C4494" s="8"/>
      <c r="D4494" s="8"/>
    </row>
    <row r="4495" spans="3:4">
      <c r="C4495" s="8"/>
      <c r="D4495" s="8"/>
    </row>
    <row r="4496" spans="3:4">
      <c r="C4496" s="8"/>
      <c r="D4496" s="8"/>
    </row>
    <row r="4497" spans="3:4">
      <c r="C4497" s="8"/>
      <c r="D4497" s="8"/>
    </row>
    <row r="4498" spans="3:4">
      <c r="C4498" s="8"/>
      <c r="D4498" s="8"/>
    </row>
    <row r="4499" spans="3:4">
      <c r="C4499" s="8"/>
      <c r="D4499" s="8"/>
    </row>
    <row r="4500" spans="3:4">
      <c r="C4500" s="8"/>
      <c r="D4500" s="8"/>
    </row>
    <row r="4501" spans="3:4">
      <c r="C4501" s="8"/>
      <c r="D4501" s="8"/>
    </row>
    <row r="4502" spans="3:4">
      <c r="C4502" s="8"/>
      <c r="D4502" s="8"/>
    </row>
    <row r="4503" spans="3:4">
      <c r="C4503" s="8"/>
      <c r="D4503" s="8"/>
    </row>
    <row r="4504" spans="3:4">
      <c r="C4504" s="8"/>
      <c r="D4504" s="8"/>
    </row>
    <row r="4505" spans="3:4">
      <c r="C4505" s="8"/>
      <c r="D4505" s="8"/>
    </row>
    <row r="4506" spans="3:4">
      <c r="C4506" s="8"/>
      <c r="D4506" s="8"/>
    </row>
    <row r="4507" spans="3:4">
      <c r="C4507" s="8"/>
      <c r="D4507" s="8"/>
    </row>
    <row r="4508" spans="3:4">
      <c r="C4508" s="8"/>
      <c r="D4508" s="8"/>
    </row>
    <row r="4509" spans="3:4">
      <c r="C4509" s="8"/>
      <c r="D4509" s="8"/>
    </row>
    <row r="4510" spans="3:4">
      <c r="C4510" s="8"/>
      <c r="D4510" s="8"/>
    </row>
    <row r="4511" spans="3:4">
      <c r="C4511" s="8"/>
      <c r="D4511" s="8"/>
    </row>
    <row r="4512" spans="3:4">
      <c r="C4512" s="8"/>
      <c r="D4512" s="8"/>
    </row>
    <row r="4513" spans="3:4">
      <c r="C4513" s="8"/>
      <c r="D4513" s="8"/>
    </row>
    <row r="4514" spans="3:4">
      <c r="C4514" s="8"/>
      <c r="D4514" s="8"/>
    </row>
    <row r="4515" spans="3:4">
      <c r="C4515" s="8"/>
      <c r="D4515" s="8"/>
    </row>
    <row r="4516" spans="3:4">
      <c r="C4516" s="8"/>
      <c r="D4516" s="8"/>
    </row>
    <row r="4517" spans="3:4">
      <c r="C4517" s="8"/>
      <c r="D4517" s="8"/>
    </row>
    <row r="4518" spans="3:4">
      <c r="C4518" s="8"/>
      <c r="D4518" s="8"/>
    </row>
    <row r="4519" spans="3:4">
      <c r="C4519" s="8"/>
      <c r="D4519" s="8"/>
    </row>
    <row r="4520" spans="3:4">
      <c r="C4520" s="8"/>
      <c r="D4520" s="8"/>
    </row>
    <row r="4521" spans="3:4">
      <c r="C4521" s="8"/>
      <c r="D4521" s="8"/>
    </row>
    <row r="4522" spans="3:4">
      <c r="C4522" s="8"/>
      <c r="D4522" s="8"/>
    </row>
    <row r="4523" spans="3:4">
      <c r="C4523" s="8"/>
      <c r="D4523" s="8"/>
    </row>
    <row r="4524" spans="3:4">
      <c r="C4524" s="8"/>
      <c r="D4524" s="8"/>
    </row>
    <row r="4525" spans="3:4">
      <c r="C4525" s="8"/>
      <c r="D4525" s="8"/>
    </row>
    <row r="4526" spans="3:4">
      <c r="C4526" s="8"/>
      <c r="D4526" s="8"/>
    </row>
    <row r="4527" spans="3:4">
      <c r="C4527" s="8"/>
      <c r="D4527" s="8"/>
    </row>
    <row r="4528" spans="3:4">
      <c r="C4528" s="8"/>
      <c r="D4528" s="8"/>
    </row>
    <row r="4529" spans="3:4">
      <c r="C4529" s="8"/>
      <c r="D4529" s="8"/>
    </row>
    <row r="4530" spans="3:4">
      <c r="C4530" s="8"/>
      <c r="D4530" s="8"/>
    </row>
    <row r="4531" spans="3:4">
      <c r="C4531" s="8"/>
      <c r="D4531" s="8"/>
    </row>
    <row r="4532" spans="3:4">
      <c r="C4532" s="8"/>
      <c r="D4532" s="8"/>
    </row>
    <row r="4533" spans="3:4">
      <c r="C4533" s="8"/>
      <c r="D4533" s="8"/>
    </row>
    <row r="4534" spans="3:4">
      <c r="C4534" s="8"/>
      <c r="D4534" s="8"/>
    </row>
    <row r="4535" spans="3:4">
      <c r="C4535" s="8"/>
      <c r="D4535" s="8"/>
    </row>
    <row r="4536" spans="3:4">
      <c r="C4536" s="8"/>
      <c r="D4536" s="8"/>
    </row>
    <row r="4537" spans="3:4">
      <c r="C4537" s="8"/>
      <c r="D4537" s="8"/>
    </row>
    <row r="4538" spans="3:4">
      <c r="C4538" s="8"/>
      <c r="D4538" s="8"/>
    </row>
    <row r="4539" spans="3:4">
      <c r="C4539" s="8"/>
      <c r="D4539" s="8"/>
    </row>
    <row r="4540" spans="3:4">
      <c r="C4540" s="8"/>
      <c r="D4540" s="8"/>
    </row>
    <row r="4541" spans="3:4">
      <c r="C4541" s="8"/>
      <c r="D4541" s="8"/>
    </row>
    <row r="4542" spans="3:4">
      <c r="C4542" s="8"/>
      <c r="D4542" s="8"/>
    </row>
    <row r="4543" spans="3:4">
      <c r="C4543" s="8"/>
      <c r="D4543" s="8"/>
    </row>
    <row r="4544" spans="3:4">
      <c r="C4544" s="8"/>
      <c r="D4544" s="8"/>
    </row>
    <row r="4545" spans="3:4">
      <c r="C4545" s="8"/>
      <c r="D4545" s="8"/>
    </row>
    <row r="4546" spans="3:4">
      <c r="C4546" s="8"/>
      <c r="D4546" s="8"/>
    </row>
    <row r="4547" spans="3:4">
      <c r="C4547" s="8"/>
      <c r="D4547" s="8"/>
    </row>
    <row r="4548" spans="3:4">
      <c r="C4548" s="8"/>
      <c r="D4548" s="8"/>
    </row>
    <row r="4549" spans="3:4">
      <c r="C4549" s="8"/>
      <c r="D4549" s="8"/>
    </row>
    <row r="4550" spans="3:4">
      <c r="C4550" s="8"/>
      <c r="D4550" s="8"/>
    </row>
    <row r="4551" spans="3:4">
      <c r="C4551" s="8"/>
      <c r="D4551" s="8"/>
    </row>
    <row r="4552" spans="3:4">
      <c r="C4552" s="8"/>
      <c r="D4552" s="8"/>
    </row>
    <row r="4553" spans="3:4">
      <c r="C4553" s="8"/>
      <c r="D4553" s="8"/>
    </row>
    <row r="4554" spans="3:4">
      <c r="C4554" s="8"/>
      <c r="D4554" s="8"/>
    </row>
    <row r="4555" spans="3:4">
      <c r="C4555" s="8"/>
      <c r="D4555" s="8"/>
    </row>
    <row r="4556" spans="3:4">
      <c r="C4556" s="8"/>
      <c r="D4556" s="8"/>
    </row>
    <row r="4557" spans="3:4">
      <c r="C4557" s="8"/>
      <c r="D4557" s="8"/>
    </row>
    <row r="4558" spans="3:4">
      <c r="C4558" s="8"/>
      <c r="D4558" s="8"/>
    </row>
    <row r="4559" spans="3:4">
      <c r="C4559" s="8"/>
      <c r="D4559" s="8"/>
    </row>
    <row r="4560" spans="3:4">
      <c r="C4560" s="8"/>
      <c r="D4560" s="8"/>
    </row>
    <row r="4561" spans="3:4">
      <c r="C4561" s="8"/>
      <c r="D4561" s="8"/>
    </row>
    <row r="4562" spans="3:4">
      <c r="C4562" s="8"/>
      <c r="D4562" s="8"/>
    </row>
    <row r="4563" spans="3:4">
      <c r="C4563" s="8"/>
      <c r="D4563" s="8"/>
    </row>
    <row r="4564" spans="3:4">
      <c r="C4564" s="8"/>
      <c r="D4564" s="8"/>
    </row>
    <row r="4565" spans="3:4">
      <c r="C4565" s="8"/>
      <c r="D4565" s="8"/>
    </row>
    <row r="4566" spans="3:4">
      <c r="C4566" s="8"/>
      <c r="D4566" s="8"/>
    </row>
    <row r="4567" spans="3:4">
      <c r="C4567" s="8"/>
      <c r="D4567" s="8"/>
    </row>
    <row r="4568" spans="3:4">
      <c r="C4568" s="8"/>
      <c r="D4568" s="8"/>
    </row>
    <row r="4569" spans="3:4">
      <c r="C4569" s="8"/>
      <c r="D4569" s="8"/>
    </row>
    <row r="4570" spans="3:4">
      <c r="C4570" s="8"/>
      <c r="D4570" s="8"/>
    </row>
    <row r="4571" spans="3:4">
      <c r="C4571" s="8"/>
      <c r="D4571" s="8"/>
    </row>
    <row r="4572" spans="3:4">
      <c r="C4572" s="8"/>
      <c r="D4572" s="8"/>
    </row>
    <row r="4573" spans="3:4">
      <c r="C4573" s="8"/>
      <c r="D4573" s="8"/>
    </row>
    <row r="4574" spans="3:4">
      <c r="C4574" s="8"/>
      <c r="D4574" s="8"/>
    </row>
    <row r="4575" spans="3:4">
      <c r="C4575" s="8"/>
      <c r="D4575" s="8"/>
    </row>
    <row r="4576" spans="3:4">
      <c r="C4576" s="8"/>
      <c r="D4576" s="8"/>
    </row>
    <row r="4577" spans="3:4">
      <c r="C4577" s="8"/>
      <c r="D4577" s="8"/>
    </row>
    <row r="4578" spans="3:4">
      <c r="C4578" s="8"/>
      <c r="D4578" s="8"/>
    </row>
    <row r="4579" spans="3:4">
      <c r="C4579" s="8"/>
      <c r="D4579" s="8"/>
    </row>
    <row r="4580" spans="3:4">
      <c r="C4580" s="8"/>
      <c r="D4580" s="8"/>
    </row>
    <row r="4581" spans="3:4">
      <c r="C4581" s="8"/>
      <c r="D4581" s="8"/>
    </row>
    <row r="4582" spans="3:4">
      <c r="C4582" s="8"/>
      <c r="D4582" s="8"/>
    </row>
    <row r="4583" spans="3:4">
      <c r="C4583" s="8"/>
      <c r="D4583" s="8"/>
    </row>
    <row r="4584" spans="3:4">
      <c r="C4584" s="8"/>
      <c r="D4584" s="8"/>
    </row>
    <row r="4585" spans="3:4">
      <c r="C4585" s="8"/>
      <c r="D4585" s="8"/>
    </row>
    <row r="4586" spans="3:4">
      <c r="C4586" s="8"/>
      <c r="D4586" s="8"/>
    </row>
    <row r="4587" spans="3:4">
      <c r="C4587" s="8"/>
      <c r="D4587" s="8"/>
    </row>
    <row r="4588" spans="3:4">
      <c r="C4588" s="8"/>
      <c r="D4588" s="8"/>
    </row>
    <row r="4589" spans="3:4">
      <c r="C4589" s="8"/>
      <c r="D4589" s="8"/>
    </row>
    <row r="4590" spans="3:4">
      <c r="C4590" s="8"/>
      <c r="D4590" s="8"/>
    </row>
    <row r="4591" spans="3:4">
      <c r="C4591" s="8"/>
      <c r="D4591" s="8"/>
    </row>
    <row r="4592" spans="3:4">
      <c r="C4592" s="8"/>
      <c r="D4592" s="8"/>
    </row>
    <row r="4593" spans="3:4">
      <c r="C4593" s="8"/>
      <c r="D4593" s="8"/>
    </row>
    <row r="4594" spans="3:4">
      <c r="C4594" s="8"/>
      <c r="D4594" s="8"/>
    </row>
    <row r="4595" spans="3:4">
      <c r="C4595" s="8"/>
      <c r="D4595" s="8"/>
    </row>
    <row r="4596" spans="3:4">
      <c r="C4596" s="8"/>
      <c r="D4596" s="8"/>
    </row>
    <row r="4597" spans="3:4">
      <c r="C4597" s="8"/>
      <c r="D4597" s="8"/>
    </row>
    <row r="4598" spans="3:4">
      <c r="C4598" s="8"/>
      <c r="D4598" s="8"/>
    </row>
    <row r="4599" spans="3:4">
      <c r="C4599" s="8"/>
      <c r="D4599" s="8"/>
    </row>
    <row r="4600" spans="3:4">
      <c r="C4600" s="8"/>
      <c r="D4600" s="8"/>
    </row>
    <row r="4601" spans="3:4">
      <c r="C4601" s="8"/>
      <c r="D4601" s="8"/>
    </row>
    <row r="4602" spans="3:4">
      <c r="C4602" s="8"/>
      <c r="D4602" s="8"/>
    </row>
    <row r="4603" spans="3:4">
      <c r="C4603" s="8"/>
      <c r="D4603" s="8"/>
    </row>
    <row r="4604" spans="3:4">
      <c r="C4604" s="8"/>
      <c r="D4604" s="8"/>
    </row>
    <row r="4605" spans="3:4">
      <c r="C4605" s="8"/>
      <c r="D4605" s="8"/>
    </row>
    <row r="4606" spans="3:4">
      <c r="C4606" s="8"/>
      <c r="D4606" s="8"/>
    </row>
    <row r="4607" spans="3:4">
      <c r="C4607" s="8"/>
      <c r="D4607" s="8"/>
    </row>
    <row r="4608" spans="3:4">
      <c r="C4608" s="8"/>
      <c r="D4608" s="8"/>
    </row>
    <row r="4609" spans="3:4">
      <c r="C4609" s="8"/>
      <c r="D4609" s="8"/>
    </row>
    <row r="4610" spans="3:4">
      <c r="C4610" s="8"/>
      <c r="D4610" s="8"/>
    </row>
    <row r="4611" spans="3:4">
      <c r="C4611" s="8"/>
      <c r="D4611" s="8"/>
    </row>
    <row r="4612" spans="3:4">
      <c r="C4612" s="8"/>
      <c r="D4612" s="8"/>
    </row>
    <row r="4613" spans="3:4">
      <c r="C4613" s="8"/>
      <c r="D4613" s="8"/>
    </row>
    <row r="4614" spans="3:4">
      <c r="C4614" s="8"/>
      <c r="D4614" s="8"/>
    </row>
    <row r="4615" spans="3:4">
      <c r="C4615" s="8"/>
      <c r="D4615" s="8"/>
    </row>
    <row r="4616" spans="3:4">
      <c r="C4616" s="8"/>
      <c r="D4616" s="8"/>
    </row>
    <row r="4617" spans="3:4">
      <c r="C4617" s="8"/>
      <c r="D4617" s="8"/>
    </row>
    <row r="4618" spans="3:4">
      <c r="C4618" s="8"/>
      <c r="D4618" s="8"/>
    </row>
    <row r="4619" spans="3:4">
      <c r="C4619" s="8"/>
      <c r="D4619" s="8"/>
    </row>
    <row r="4620" spans="3:4">
      <c r="C4620" s="8"/>
      <c r="D4620" s="8"/>
    </row>
    <row r="4621" spans="3:4">
      <c r="C4621" s="8"/>
      <c r="D4621" s="8"/>
    </row>
    <row r="4622" spans="3:4">
      <c r="C4622" s="8"/>
      <c r="D4622" s="8"/>
    </row>
    <row r="4623" spans="3:4">
      <c r="C4623" s="8"/>
      <c r="D4623" s="8"/>
    </row>
    <row r="4624" spans="3:4">
      <c r="C4624" s="8"/>
      <c r="D4624" s="8"/>
    </row>
    <row r="4625" spans="3:4">
      <c r="C4625" s="8"/>
      <c r="D4625" s="8"/>
    </row>
    <row r="4626" spans="3:4">
      <c r="C4626" s="8"/>
      <c r="D4626" s="8"/>
    </row>
    <row r="4627" spans="3:4">
      <c r="C4627" s="8"/>
      <c r="D4627" s="8"/>
    </row>
    <row r="4628" spans="3:4">
      <c r="C4628" s="8"/>
      <c r="D4628" s="8"/>
    </row>
    <row r="4629" spans="3:4">
      <c r="C4629" s="8"/>
      <c r="D4629" s="8"/>
    </row>
    <row r="4630" spans="3:4">
      <c r="C4630" s="8"/>
      <c r="D4630" s="8"/>
    </row>
    <row r="4631" spans="3:4">
      <c r="C4631" s="8"/>
      <c r="D4631" s="8"/>
    </row>
    <row r="4632" spans="3:4">
      <c r="C4632" s="8"/>
      <c r="D4632" s="8"/>
    </row>
    <row r="4633" spans="3:4">
      <c r="C4633" s="8"/>
      <c r="D4633" s="8"/>
    </row>
    <row r="4634" spans="3:4">
      <c r="C4634" s="8"/>
      <c r="D4634" s="8"/>
    </row>
    <row r="4635" spans="3:4">
      <c r="C4635" s="8"/>
      <c r="D4635" s="8"/>
    </row>
    <row r="4636" spans="3:4">
      <c r="C4636" s="8"/>
      <c r="D4636" s="8"/>
    </row>
    <row r="4637" spans="3:4">
      <c r="C4637" s="8"/>
      <c r="D4637" s="8"/>
    </row>
    <row r="4638" spans="3:4">
      <c r="C4638" s="8"/>
      <c r="D4638" s="8"/>
    </row>
    <row r="4639" spans="3:4">
      <c r="C4639" s="8"/>
      <c r="D4639" s="8"/>
    </row>
    <row r="4640" spans="3:4">
      <c r="C4640" s="8"/>
      <c r="D4640" s="8"/>
    </row>
    <row r="4641" spans="3:4">
      <c r="C4641" s="8"/>
      <c r="D4641" s="8"/>
    </row>
    <row r="4642" spans="3:4">
      <c r="C4642" s="8"/>
      <c r="D4642" s="8"/>
    </row>
    <row r="4643" spans="3:4">
      <c r="C4643" s="8"/>
      <c r="D4643" s="8"/>
    </row>
    <row r="4644" spans="3:4">
      <c r="C4644" s="8"/>
      <c r="D4644" s="8"/>
    </row>
    <row r="4645" spans="3:4">
      <c r="C4645" s="8"/>
      <c r="D4645" s="8"/>
    </row>
    <row r="4646" spans="3:4">
      <c r="C4646" s="8"/>
      <c r="D4646" s="8"/>
    </row>
    <row r="4647" spans="3:4">
      <c r="C4647" s="8"/>
      <c r="D4647" s="8"/>
    </row>
    <row r="4648" spans="3:4">
      <c r="C4648" s="8"/>
      <c r="D4648" s="8"/>
    </row>
    <row r="4649" spans="3:4">
      <c r="C4649" s="8"/>
      <c r="D4649" s="8"/>
    </row>
    <row r="4650" spans="3:4">
      <c r="C4650" s="8"/>
      <c r="D4650" s="8"/>
    </row>
    <row r="4651" spans="3:4">
      <c r="C4651" s="8"/>
      <c r="D4651" s="8"/>
    </row>
    <row r="4652" spans="3:4">
      <c r="C4652" s="8"/>
      <c r="D4652" s="8"/>
    </row>
    <row r="4653" spans="3:4">
      <c r="C4653" s="8"/>
      <c r="D4653" s="8"/>
    </row>
    <row r="4654" spans="3:4">
      <c r="C4654" s="8"/>
      <c r="D4654" s="8"/>
    </row>
    <row r="4655" spans="3:4">
      <c r="C4655" s="8"/>
      <c r="D4655" s="8"/>
    </row>
    <row r="4656" spans="3:4">
      <c r="C4656" s="8"/>
      <c r="D4656" s="8"/>
    </row>
    <row r="4657" spans="3:4">
      <c r="C4657" s="8"/>
      <c r="D4657" s="8"/>
    </row>
    <row r="4658" spans="3:4">
      <c r="C4658" s="8"/>
      <c r="D4658" s="8"/>
    </row>
    <row r="4659" spans="3:4">
      <c r="C4659" s="8"/>
      <c r="D4659" s="8"/>
    </row>
    <row r="4660" spans="3:4">
      <c r="C4660" s="8"/>
      <c r="D4660" s="8"/>
    </row>
    <row r="4661" spans="3:4">
      <c r="C4661" s="8"/>
      <c r="D4661" s="8"/>
    </row>
    <row r="4662" spans="3:4">
      <c r="C4662" s="8"/>
      <c r="D4662" s="8"/>
    </row>
    <row r="4663" spans="3:4">
      <c r="C4663" s="8"/>
      <c r="D4663" s="8"/>
    </row>
    <row r="4664" spans="3:4">
      <c r="C4664" s="8"/>
      <c r="D4664" s="8"/>
    </row>
    <row r="4665" spans="3:4">
      <c r="C4665" s="8"/>
      <c r="D4665" s="8"/>
    </row>
    <row r="4666" spans="3:4">
      <c r="C4666" s="8"/>
      <c r="D4666" s="8"/>
    </row>
    <row r="4667" spans="3:4">
      <c r="C4667" s="8"/>
      <c r="D4667" s="8"/>
    </row>
    <row r="4668" spans="3:4">
      <c r="C4668" s="8"/>
      <c r="D4668" s="8"/>
    </row>
    <row r="4669" spans="3:4">
      <c r="C4669" s="8"/>
      <c r="D4669" s="8"/>
    </row>
    <row r="4670" spans="3:4">
      <c r="C4670" s="8"/>
      <c r="D4670" s="8"/>
    </row>
    <row r="4671" spans="3:4">
      <c r="C4671" s="8"/>
      <c r="D4671" s="8"/>
    </row>
    <row r="4672" spans="3:4">
      <c r="C4672" s="8"/>
      <c r="D4672" s="8"/>
    </row>
    <row r="4673" spans="3:4">
      <c r="C4673" s="8"/>
      <c r="D4673" s="8"/>
    </row>
    <row r="4674" spans="3:4">
      <c r="C4674" s="8"/>
      <c r="D4674" s="8"/>
    </row>
    <row r="4675" spans="3:4">
      <c r="C4675" s="8"/>
      <c r="D4675" s="8"/>
    </row>
    <row r="4676" spans="3:4">
      <c r="C4676" s="8"/>
      <c r="D4676" s="8"/>
    </row>
    <row r="4677" spans="3:4">
      <c r="C4677" s="8"/>
      <c r="D4677" s="8"/>
    </row>
    <row r="4678" spans="3:4">
      <c r="C4678" s="8"/>
      <c r="D4678" s="8"/>
    </row>
    <row r="4679" spans="3:4">
      <c r="C4679" s="8"/>
      <c r="D4679" s="8"/>
    </row>
    <row r="4680" spans="3:4">
      <c r="C4680" s="8"/>
      <c r="D4680" s="8"/>
    </row>
    <row r="4681" spans="3:4">
      <c r="C4681" s="8"/>
      <c r="D4681" s="8"/>
    </row>
    <row r="4682" spans="3:4">
      <c r="C4682" s="8"/>
      <c r="D4682" s="8"/>
    </row>
    <row r="4683" spans="3:4">
      <c r="C4683" s="8"/>
      <c r="D4683" s="8"/>
    </row>
    <row r="4684" spans="3:4">
      <c r="C4684" s="8"/>
      <c r="D4684" s="8"/>
    </row>
    <row r="4685" spans="3:4">
      <c r="C4685" s="8"/>
      <c r="D4685" s="8"/>
    </row>
    <row r="4686" spans="3:4">
      <c r="C4686" s="8"/>
      <c r="D4686" s="8"/>
    </row>
    <row r="4687" spans="3:4">
      <c r="C4687" s="8"/>
      <c r="D4687" s="8"/>
    </row>
    <row r="4688" spans="3:4">
      <c r="C4688" s="8"/>
      <c r="D4688" s="8"/>
    </row>
    <row r="4689" spans="3:4">
      <c r="C4689" s="8"/>
      <c r="D4689" s="8"/>
    </row>
    <row r="4690" spans="3:4">
      <c r="C4690" s="8"/>
      <c r="D4690" s="8"/>
    </row>
    <row r="4691" spans="3:4">
      <c r="C4691" s="8"/>
      <c r="D4691" s="8"/>
    </row>
    <row r="4692" spans="3:4">
      <c r="C4692" s="8"/>
      <c r="D4692" s="8"/>
    </row>
    <row r="4693" spans="3:4">
      <c r="C4693" s="8"/>
      <c r="D4693" s="8"/>
    </row>
    <row r="4694" spans="3:4">
      <c r="C4694" s="8"/>
      <c r="D4694" s="8"/>
    </row>
    <row r="4695" spans="3:4">
      <c r="C4695" s="8"/>
      <c r="D4695" s="8"/>
    </row>
    <row r="4696" spans="3:4">
      <c r="C4696" s="8"/>
      <c r="D4696" s="8"/>
    </row>
    <row r="4697" spans="3:4">
      <c r="C4697" s="8"/>
      <c r="D4697" s="8"/>
    </row>
    <row r="4698" spans="3:4">
      <c r="C4698" s="8"/>
      <c r="D4698" s="8"/>
    </row>
    <row r="4699" spans="3:4">
      <c r="C4699" s="8"/>
      <c r="D4699" s="8"/>
    </row>
    <row r="4700" spans="3:4">
      <c r="C4700" s="8"/>
      <c r="D4700" s="8"/>
    </row>
    <row r="4701" spans="3:4">
      <c r="C4701" s="8"/>
      <c r="D4701" s="8"/>
    </row>
    <row r="4702" spans="3:4">
      <c r="C4702" s="8"/>
      <c r="D4702" s="8"/>
    </row>
    <row r="4703" spans="3:4">
      <c r="C4703" s="8"/>
      <c r="D4703" s="8"/>
    </row>
    <row r="4704" spans="3:4">
      <c r="C4704" s="8"/>
      <c r="D4704" s="8"/>
    </row>
    <row r="4705" spans="3:4">
      <c r="C4705" s="8"/>
      <c r="D4705" s="8"/>
    </row>
    <row r="4706" spans="3:4">
      <c r="C4706" s="8"/>
      <c r="D4706" s="8"/>
    </row>
    <row r="4707" spans="3:4">
      <c r="C4707" s="8"/>
      <c r="D4707" s="8"/>
    </row>
    <row r="4708" spans="3:4">
      <c r="C4708" s="8"/>
      <c r="D4708" s="8"/>
    </row>
    <row r="4709" spans="3:4">
      <c r="C4709" s="8"/>
      <c r="D4709" s="8"/>
    </row>
    <row r="4710" spans="3:4">
      <c r="C4710" s="8"/>
      <c r="D4710" s="8"/>
    </row>
    <row r="4711" spans="3:4">
      <c r="C4711" s="8"/>
      <c r="D4711" s="8"/>
    </row>
    <row r="4712" spans="3:4">
      <c r="C4712" s="8"/>
      <c r="D4712" s="8"/>
    </row>
    <row r="4713" spans="3:4">
      <c r="C4713" s="8"/>
      <c r="D4713" s="8"/>
    </row>
    <row r="4714" spans="3:4">
      <c r="C4714" s="8"/>
      <c r="D4714" s="8"/>
    </row>
    <row r="4715" spans="3:4">
      <c r="C4715" s="8"/>
      <c r="D4715" s="8"/>
    </row>
    <row r="4716" spans="3:4">
      <c r="C4716" s="8"/>
      <c r="D4716" s="8"/>
    </row>
    <row r="4717" spans="3:4">
      <c r="C4717" s="8"/>
      <c r="D4717" s="8"/>
    </row>
    <row r="4718" spans="3:4">
      <c r="C4718" s="8"/>
      <c r="D4718" s="8"/>
    </row>
    <row r="4719" spans="3:4">
      <c r="C4719" s="8"/>
      <c r="D4719" s="8"/>
    </row>
    <row r="4720" spans="3:4">
      <c r="C4720" s="8"/>
      <c r="D4720" s="8"/>
    </row>
    <row r="4721" spans="3:4">
      <c r="C4721" s="8"/>
      <c r="D4721" s="8"/>
    </row>
    <row r="4722" spans="3:4">
      <c r="C4722" s="8"/>
      <c r="D4722" s="8"/>
    </row>
    <row r="4723" spans="3:4">
      <c r="C4723" s="8"/>
      <c r="D4723" s="8"/>
    </row>
    <row r="4724" spans="3:4">
      <c r="C4724" s="8"/>
      <c r="D4724" s="8"/>
    </row>
    <row r="4725" spans="3:4">
      <c r="C4725" s="8"/>
      <c r="D4725" s="8"/>
    </row>
    <row r="4726" spans="3:4">
      <c r="C4726" s="8"/>
      <c r="D4726" s="8"/>
    </row>
    <row r="4727" spans="3:4">
      <c r="C4727" s="8"/>
      <c r="D4727" s="8"/>
    </row>
    <row r="4728" spans="3:4">
      <c r="C4728" s="8"/>
      <c r="D4728" s="8"/>
    </row>
    <row r="4729" spans="3:4">
      <c r="C4729" s="8"/>
      <c r="D4729" s="8"/>
    </row>
    <row r="4730" spans="3:4">
      <c r="C4730" s="8"/>
      <c r="D4730" s="8"/>
    </row>
    <row r="4731" spans="3:4">
      <c r="C4731" s="8"/>
      <c r="D4731" s="8"/>
    </row>
    <row r="4732" spans="3:4">
      <c r="C4732" s="8"/>
      <c r="D4732" s="8"/>
    </row>
    <row r="4733" spans="3:4">
      <c r="C4733" s="8"/>
      <c r="D4733" s="8"/>
    </row>
    <row r="4734" spans="3:4">
      <c r="C4734" s="8"/>
      <c r="D4734" s="8"/>
    </row>
    <row r="4735" spans="3:4">
      <c r="C4735" s="8"/>
      <c r="D4735" s="8"/>
    </row>
    <row r="4736" spans="3:4">
      <c r="C4736" s="8"/>
      <c r="D4736" s="8"/>
    </row>
    <row r="4737" spans="3:4">
      <c r="C4737" s="8"/>
      <c r="D4737" s="8"/>
    </row>
    <row r="4738" spans="3:4">
      <c r="C4738" s="8"/>
      <c r="D4738" s="8"/>
    </row>
    <row r="4739" spans="3:4">
      <c r="C4739" s="8"/>
      <c r="D4739" s="8"/>
    </row>
    <row r="4740" spans="3:4">
      <c r="C4740" s="8"/>
      <c r="D4740" s="8"/>
    </row>
    <row r="4741" spans="3:4">
      <c r="C4741" s="8"/>
      <c r="D4741" s="8"/>
    </row>
    <row r="4742" spans="3:4">
      <c r="C4742" s="8"/>
      <c r="D4742" s="8"/>
    </row>
    <row r="4743" spans="3:4">
      <c r="C4743" s="8"/>
      <c r="D4743" s="8"/>
    </row>
    <row r="4744" spans="3:4">
      <c r="C4744" s="8"/>
      <c r="D4744" s="8"/>
    </row>
    <row r="4745" spans="3:4">
      <c r="C4745" s="8"/>
      <c r="D4745" s="8"/>
    </row>
    <row r="4746" spans="3:4">
      <c r="C4746" s="8"/>
      <c r="D4746" s="8"/>
    </row>
    <row r="4747" spans="3:4">
      <c r="C4747" s="8"/>
      <c r="D4747" s="8"/>
    </row>
    <row r="4748" spans="3:4">
      <c r="C4748" s="8"/>
      <c r="D4748" s="8"/>
    </row>
    <row r="4749" spans="3:4">
      <c r="C4749" s="8"/>
      <c r="D4749" s="8"/>
    </row>
    <row r="4750" spans="3:4">
      <c r="C4750" s="8"/>
      <c r="D4750" s="8"/>
    </row>
    <row r="4751" spans="3:4">
      <c r="C4751" s="8"/>
      <c r="D4751" s="8"/>
    </row>
    <row r="4752" spans="3:4">
      <c r="C4752" s="8"/>
      <c r="D4752" s="8"/>
    </row>
    <row r="4753" spans="3:4">
      <c r="C4753" s="8"/>
      <c r="D4753" s="8"/>
    </row>
    <row r="4754" spans="3:4">
      <c r="C4754" s="8"/>
      <c r="D4754" s="8"/>
    </row>
    <row r="4755" spans="3:4">
      <c r="C4755" s="8"/>
      <c r="D4755" s="8"/>
    </row>
    <row r="4756" spans="3:4">
      <c r="C4756" s="8"/>
      <c r="D4756" s="8"/>
    </row>
    <row r="4757" spans="3:4">
      <c r="C4757" s="8"/>
      <c r="D4757" s="8"/>
    </row>
    <row r="4758" spans="3:4">
      <c r="C4758" s="8"/>
      <c r="D4758" s="8"/>
    </row>
    <row r="4759" spans="3:4">
      <c r="C4759" s="8"/>
      <c r="D4759" s="8"/>
    </row>
    <row r="4760" spans="3:4">
      <c r="C4760" s="8"/>
      <c r="D4760" s="8"/>
    </row>
    <row r="4761" spans="3:4">
      <c r="C4761" s="8"/>
      <c r="D4761" s="8"/>
    </row>
    <row r="4762" spans="3:4">
      <c r="C4762" s="8"/>
      <c r="D4762" s="8"/>
    </row>
    <row r="4763" spans="3:4">
      <c r="C4763" s="8"/>
      <c r="D4763" s="8"/>
    </row>
    <row r="4764" spans="3:4">
      <c r="C4764" s="8"/>
      <c r="D4764" s="8"/>
    </row>
    <row r="4765" spans="3:4">
      <c r="C4765" s="8"/>
      <c r="D4765" s="8"/>
    </row>
    <row r="4766" spans="3:4">
      <c r="C4766" s="8"/>
      <c r="D4766" s="8"/>
    </row>
    <row r="4767" spans="3:4">
      <c r="C4767" s="8"/>
      <c r="D4767" s="8"/>
    </row>
    <row r="4768" spans="3:4">
      <c r="C4768" s="8"/>
      <c r="D4768" s="8"/>
    </row>
    <row r="4769" spans="3:4">
      <c r="C4769" s="8"/>
      <c r="D4769" s="8"/>
    </row>
    <row r="4770" spans="3:4">
      <c r="C4770" s="8"/>
      <c r="D4770" s="8"/>
    </row>
    <row r="4771" spans="3:4">
      <c r="C4771" s="8"/>
      <c r="D4771" s="8"/>
    </row>
    <row r="4772" spans="3:4">
      <c r="C4772" s="8"/>
      <c r="D4772" s="8"/>
    </row>
    <row r="4773" spans="3:4">
      <c r="C4773" s="8"/>
      <c r="D4773" s="8"/>
    </row>
    <row r="4774" spans="3:4">
      <c r="C4774" s="8"/>
      <c r="D4774" s="8"/>
    </row>
    <row r="4775" spans="3:4">
      <c r="C4775" s="8"/>
      <c r="D4775" s="8"/>
    </row>
    <row r="4776" spans="3:4">
      <c r="C4776" s="8"/>
      <c r="D4776" s="8"/>
    </row>
    <row r="4777" spans="3:4">
      <c r="C4777" s="8"/>
      <c r="D4777" s="8"/>
    </row>
    <row r="4778" spans="3:4">
      <c r="C4778" s="8"/>
      <c r="D4778" s="8"/>
    </row>
    <row r="4779" spans="3:4">
      <c r="C4779" s="8"/>
      <c r="D4779" s="8"/>
    </row>
    <row r="4780" spans="3:4">
      <c r="C4780" s="8"/>
      <c r="D4780" s="8"/>
    </row>
    <row r="4781" spans="3:4">
      <c r="C4781" s="8"/>
      <c r="D4781" s="8"/>
    </row>
    <row r="4782" spans="3:4">
      <c r="C4782" s="8"/>
      <c r="D4782" s="8"/>
    </row>
    <row r="4783" spans="3:4">
      <c r="C4783" s="8"/>
      <c r="D4783" s="8"/>
    </row>
    <row r="4784" spans="3:4">
      <c r="C4784" s="8"/>
      <c r="D4784" s="8"/>
    </row>
    <row r="4785" spans="3:4">
      <c r="C4785" s="8"/>
      <c r="D4785" s="8"/>
    </row>
    <row r="4786" spans="3:4">
      <c r="C4786" s="8"/>
      <c r="D4786" s="8"/>
    </row>
    <row r="4787" spans="3:4">
      <c r="C4787" s="8"/>
      <c r="D4787" s="8"/>
    </row>
    <row r="4788" spans="3:4">
      <c r="C4788" s="8"/>
      <c r="D4788" s="8"/>
    </row>
    <row r="4789" spans="3:4">
      <c r="C4789" s="8"/>
      <c r="D4789" s="8"/>
    </row>
    <row r="4790" spans="3:4">
      <c r="C4790" s="8"/>
      <c r="D4790" s="8"/>
    </row>
    <row r="4791" spans="3:4">
      <c r="C4791" s="8"/>
      <c r="D4791" s="8"/>
    </row>
    <row r="4792" spans="3:4">
      <c r="C4792" s="8"/>
      <c r="D4792" s="8"/>
    </row>
    <row r="4793" spans="3:4">
      <c r="C4793" s="8"/>
      <c r="D4793" s="8"/>
    </row>
    <row r="4794" spans="3:4">
      <c r="C4794" s="8"/>
      <c r="D4794" s="8"/>
    </row>
    <row r="4795" spans="3:4">
      <c r="C4795" s="8"/>
      <c r="D4795" s="8"/>
    </row>
    <row r="4796" spans="3:4">
      <c r="C4796" s="8"/>
      <c r="D4796" s="8"/>
    </row>
    <row r="4797" spans="3:4">
      <c r="C4797" s="8"/>
      <c r="D4797" s="8"/>
    </row>
    <row r="4798" spans="3:4">
      <c r="C4798" s="8"/>
      <c r="D4798" s="8"/>
    </row>
    <row r="4799" spans="3:4">
      <c r="C4799" s="8"/>
      <c r="D4799" s="8"/>
    </row>
    <row r="4800" spans="3:4">
      <c r="C4800" s="8"/>
      <c r="D4800" s="8"/>
    </row>
    <row r="4801" spans="3:4">
      <c r="C4801" s="8"/>
      <c r="D4801" s="8"/>
    </row>
    <row r="4802" spans="3:4">
      <c r="C4802" s="8"/>
      <c r="D4802" s="8"/>
    </row>
    <row r="4803" spans="3:4">
      <c r="C4803" s="8"/>
      <c r="D4803" s="8"/>
    </row>
    <row r="4804" spans="3:4">
      <c r="C4804" s="8"/>
      <c r="D4804" s="8"/>
    </row>
    <row r="4805" spans="3:4">
      <c r="C4805" s="8"/>
      <c r="D4805" s="8"/>
    </row>
    <row r="4806" spans="3:4">
      <c r="C4806" s="8"/>
      <c r="D4806" s="8"/>
    </row>
    <row r="4807" spans="3:4">
      <c r="C4807" s="8"/>
      <c r="D4807" s="8"/>
    </row>
    <row r="4808" spans="3:4">
      <c r="C4808" s="8"/>
      <c r="D4808" s="8"/>
    </row>
    <row r="4809" spans="3:4">
      <c r="C4809" s="8"/>
      <c r="D4809" s="8"/>
    </row>
    <row r="4810" spans="3:4">
      <c r="C4810" s="8"/>
      <c r="D4810" s="8"/>
    </row>
    <row r="4811" spans="3:4">
      <c r="C4811" s="8"/>
      <c r="D4811" s="8"/>
    </row>
    <row r="4812" spans="3:4">
      <c r="C4812" s="8"/>
      <c r="D4812" s="8"/>
    </row>
    <row r="4813" spans="3:4">
      <c r="C4813" s="8"/>
      <c r="D4813" s="8"/>
    </row>
    <row r="4814" spans="3:4">
      <c r="C4814" s="8"/>
      <c r="D4814" s="8"/>
    </row>
    <row r="4815" spans="3:4">
      <c r="C4815" s="8"/>
      <c r="D4815" s="8"/>
    </row>
    <row r="4816" spans="3:4">
      <c r="C4816" s="8"/>
      <c r="D4816" s="8"/>
    </row>
    <row r="4817" spans="3:4">
      <c r="C4817" s="8"/>
      <c r="D4817" s="8"/>
    </row>
    <row r="4818" spans="3:4">
      <c r="C4818" s="8"/>
      <c r="D4818" s="8"/>
    </row>
    <row r="4819" spans="3:4">
      <c r="C4819" s="8"/>
      <c r="D4819" s="8"/>
    </row>
    <row r="4820" spans="3:4">
      <c r="C4820" s="8"/>
      <c r="D4820" s="8"/>
    </row>
    <row r="4821" spans="3:4">
      <c r="C4821" s="8"/>
      <c r="D4821" s="8"/>
    </row>
    <row r="4822" spans="3:4">
      <c r="C4822" s="8"/>
      <c r="D4822" s="8"/>
    </row>
    <row r="4823" spans="3:4">
      <c r="C4823" s="8"/>
      <c r="D4823" s="8"/>
    </row>
    <row r="4824" spans="3:4">
      <c r="C4824" s="8"/>
      <c r="D4824" s="8"/>
    </row>
    <row r="4825" spans="3:4">
      <c r="C4825" s="8"/>
      <c r="D4825" s="8"/>
    </row>
    <row r="4826" spans="3:4">
      <c r="C4826" s="8"/>
      <c r="D4826" s="8"/>
    </row>
    <row r="4827" spans="3:4">
      <c r="C4827" s="8"/>
      <c r="D4827" s="8"/>
    </row>
    <row r="4828" spans="3:4">
      <c r="C4828" s="8"/>
      <c r="D4828" s="8"/>
    </row>
    <row r="4829" spans="3:4">
      <c r="C4829" s="8"/>
      <c r="D4829" s="8"/>
    </row>
    <row r="4830" spans="3:4">
      <c r="C4830" s="8"/>
      <c r="D4830" s="8"/>
    </row>
    <row r="4831" spans="3:4">
      <c r="C4831" s="8"/>
      <c r="D4831" s="8"/>
    </row>
    <row r="4832" spans="3:4">
      <c r="C4832" s="8"/>
      <c r="D4832" s="8"/>
    </row>
    <row r="4833" spans="3:4">
      <c r="C4833" s="8"/>
      <c r="D4833" s="8"/>
    </row>
    <row r="4834" spans="3:4">
      <c r="C4834" s="8"/>
      <c r="D4834" s="8"/>
    </row>
    <row r="4835" spans="3:4">
      <c r="C4835" s="8"/>
      <c r="D4835" s="8"/>
    </row>
    <row r="4836" spans="3:4">
      <c r="C4836" s="8"/>
      <c r="D4836" s="8"/>
    </row>
    <row r="4837" spans="3:4">
      <c r="C4837" s="8"/>
      <c r="D4837" s="8"/>
    </row>
    <row r="4838" spans="3:4">
      <c r="C4838" s="8"/>
      <c r="D4838" s="8"/>
    </row>
    <row r="4839" spans="3:4">
      <c r="C4839" s="8"/>
      <c r="D4839" s="8"/>
    </row>
    <row r="4840" spans="3:4">
      <c r="C4840" s="8"/>
      <c r="D4840" s="8"/>
    </row>
    <row r="4841" spans="3:4">
      <c r="C4841" s="8"/>
      <c r="D4841" s="8"/>
    </row>
    <row r="4842" spans="3:4">
      <c r="C4842" s="8"/>
      <c r="D4842" s="8"/>
    </row>
    <row r="4843" spans="3:4">
      <c r="C4843" s="8"/>
      <c r="D4843" s="8"/>
    </row>
    <row r="4844" spans="3:4">
      <c r="C4844" s="8"/>
      <c r="D4844" s="8"/>
    </row>
    <row r="4845" spans="3:4">
      <c r="C4845" s="8"/>
      <c r="D4845" s="8"/>
    </row>
    <row r="4846" spans="3:4">
      <c r="C4846" s="8"/>
      <c r="D4846" s="8"/>
    </row>
    <row r="4847" spans="3:4">
      <c r="C4847" s="8"/>
      <c r="D4847" s="8"/>
    </row>
    <row r="4848" spans="3:4">
      <c r="C4848" s="8"/>
      <c r="D4848" s="8"/>
    </row>
    <row r="4849" spans="3:4">
      <c r="C4849" s="8"/>
      <c r="D4849" s="8"/>
    </row>
    <row r="4850" spans="3:4">
      <c r="C4850" s="8"/>
      <c r="D4850" s="8"/>
    </row>
    <row r="4851" spans="3:4">
      <c r="C4851" s="8"/>
      <c r="D4851" s="8"/>
    </row>
    <row r="4852" spans="3:4">
      <c r="C4852" s="8"/>
      <c r="D4852" s="8"/>
    </row>
    <row r="4853" spans="3:4">
      <c r="C4853" s="8"/>
      <c r="D4853" s="8"/>
    </row>
    <row r="4854" spans="3:4">
      <c r="C4854" s="8"/>
      <c r="D4854" s="8"/>
    </row>
    <row r="4855" spans="3:4">
      <c r="C4855" s="8"/>
      <c r="D4855" s="8"/>
    </row>
    <row r="4856" spans="3:4">
      <c r="C4856" s="8"/>
      <c r="D4856" s="8"/>
    </row>
    <row r="4857" spans="3:4">
      <c r="C4857" s="8"/>
      <c r="D4857" s="8"/>
    </row>
    <row r="4858" spans="3:4">
      <c r="C4858" s="8"/>
      <c r="D4858" s="8"/>
    </row>
    <row r="4859" spans="3:4">
      <c r="C4859" s="8"/>
      <c r="D4859" s="8"/>
    </row>
    <row r="4860" spans="3:4">
      <c r="C4860" s="8"/>
      <c r="D4860" s="8"/>
    </row>
    <row r="4861" spans="3:4">
      <c r="C4861" s="8"/>
      <c r="D4861" s="8"/>
    </row>
    <row r="4862" spans="3:4">
      <c r="C4862" s="8"/>
      <c r="D4862" s="8"/>
    </row>
    <row r="4863" spans="3:4">
      <c r="C4863" s="8"/>
      <c r="D4863" s="8"/>
    </row>
    <row r="4864" spans="3:4">
      <c r="C4864" s="8"/>
      <c r="D4864" s="8"/>
    </row>
    <row r="4865" spans="3:4">
      <c r="C4865" s="8"/>
      <c r="D4865" s="8"/>
    </row>
    <row r="4866" spans="3:4">
      <c r="C4866" s="8"/>
      <c r="D4866" s="8"/>
    </row>
    <row r="4867" spans="3:4">
      <c r="C4867" s="8"/>
      <c r="D4867" s="8"/>
    </row>
    <row r="4868" spans="3:4">
      <c r="C4868" s="8"/>
      <c r="D4868" s="8"/>
    </row>
    <row r="4869" spans="3:4">
      <c r="C4869" s="8"/>
      <c r="D4869" s="8"/>
    </row>
    <row r="4870" spans="3:4">
      <c r="C4870" s="8"/>
      <c r="D4870" s="8"/>
    </row>
    <row r="4871" spans="3:4">
      <c r="C4871" s="8"/>
      <c r="D4871" s="8"/>
    </row>
    <row r="4872" spans="3:4">
      <c r="C4872" s="8"/>
      <c r="D4872" s="8"/>
    </row>
    <row r="4873" spans="3:4">
      <c r="C4873" s="8"/>
      <c r="D4873" s="8"/>
    </row>
    <row r="4874" spans="3:4">
      <c r="C4874" s="8"/>
      <c r="D4874" s="8"/>
    </row>
    <row r="4875" spans="3:4">
      <c r="C4875" s="8"/>
      <c r="D4875" s="8"/>
    </row>
    <row r="4876" spans="3:4">
      <c r="C4876" s="8"/>
      <c r="D4876" s="8"/>
    </row>
    <row r="4877" spans="3:4">
      <c r="C4877" s="8"/>
      <c r="D4877" s="8"/>
    </row>
    <row r="4878" spans="3:4">
      <c r="C4878" s="8"/>
      <c r="D4878" s="8"/>
    </row>
    <row r="4879" spans="3:4">
      <c r="C4879" s="8"/>
      <c r="D4879" s="8"/>
    </row>
    <row r="4880" spans="3:4">
      <c r="C4880" s="8"/>
      <c r="D4880" s="8"/>
    </row>
    <row r="4881" spans="3:4">
      <c r="C4881" s="8"/>
      <c r="D4881" s="8"/>
    </row>
    <row r="4882" spans="3:4">
      <c r="C4882" s="8"/>
      <c r="D4882" s="8"/>
    </row>
    <row r="4883" spans="3:4">
      <c r="C4883" s="8"/>
      <c r="D4883" s="8"/>
    </row>
    <row r="4884" spans="3:4">
      <c r="C4884" s="8"/>
      <c r="D4884" s="8"/>
    </row>
    <row r="4885" spans="3:4">
      <c r="C4885" s="8"/>
      <c r="D4885" s="8"/>
    </row>
    <row r="4886" spans="3:4">
      <c r="C4886" s="8"/>
      <c r="D4886" s="8"/>
    </row>
    <row r="4887" spans="3:4">
      <c r="C4887" s="8"/>
      <c r="D4887" s="8"/>
    </row>
    <row r="4888" spans="3:4">
      <c r="C4888" s="8"/>
      <c r="D4888" s="8"/>
    </row>
    <row r="4889" spans="3:4">
      <c r="C4889" s="8"/>
      <c r="D4889" s="8"/>
    </row>
    <row r="4890" spans="3:4">
      <c r="C4890" s="8"/>
      <c r="D4890" s="8"/>
    </row>
    <row r="4891" spans="3:4">
      <c r="C4891" s="8"/>
      <c r="D4891" s="8"/>
    </row>
    <row r="4892" spans="3:4">
      <c r="C4892" s="8"/>
      <c r="D4892" s="8"/>
    </row>
    <row r="4893" spans="3:4">
      <c r="C4893" s="8"/>
      <c r="D4893" s="8"/>
    </row>
    <row r="4894" spans="3:4">
      <c r="C4894" s="8"/>
      <c r="D4894" s="8"/>
    </row>
    <row r="4895" spans="3:4">
      <c r="C4895" s="8"/>
      <c r="D4895" s="8"/>
    </row>
    <row r="4896" spans="3:4">
      <c r="C4896" s="8"/>
      <c r="D4896" s="8"/>
    </row>
    <row r="4897" spans="3:4">
      <c r="C4897" s="8"/>
      <c r="D4897" s="8"/>
    </row>
    <row r="4898" spans="3:4">
      <c r="C4898" s="8"/>
      <c r="D4898" s="8"/>
    </row>
    <row r="4899" spans="3:4">
      <c r="C4899" s="8"/>
      <c r="D4899" s="8"/>
    </row>
    <row r="4900" spans="3:4">
      <c r="C4900" s="8"/>
      <c r="D4900" s="8"/>
    </row>
    <row r="4901" spans="3:4">
      <c r="C4901" s="8"/>
      <c r="D4901" s="8"/>
    </row>
    <row r="4902" spans="3:4">
      <c r="C4902" s="8"/>
      <c r="D4902" s="8"/>
    </row>
    <row r="4903" spans="3:4">
      <c r="C4903" s="8"/>
      <c r="D4903" s="8"/>
    </row>
    <row r="4904" spans="3:4">
      <c r="C4904" s="8"/>
      <c r="D4904" s="8"/>
    </row>
    <row r="4905" spans="3:4">
      <c r="C4905" s="8"/>
      <c r="D4905" s="8"/>
    </row>
    <row r="4906" spans="3:4">
      <c r="C4906" s="8"/>
      <c r="D4906" s="8"/>
    </row>
    <row r="4907" spans="3:4">
      <c r="C4907" s="8"/>
      <c r="D4907" s="8"/>
    </row>
    <row r="4908" spans="3:4">
      <c r="C4908" s="8"/>
      <c r="D4908" s="8"/>
    </row>
    <row r="4909" spans="3:4">
      <c r="C4909" s="8"/>
      <c r="D4909" s="8"/>
    </row>
    <row r="4910" spans="3:4">
      <c r="C4910" s="8"/>
      <c r="D4910" s="8"/>
    </row>
    <row r="4911" spans="3:4">
      <c r="C4911" s="8"/>
      <c r="D4911" s="8"/>
    </row>
    <row r="4912" spans="3:4">
      <c r="C4912" s="8"/>
      <c r="D4912" s="8"/>
    </row>
    <row r="4913" spans="3:4">
      <c r="C4913" s="8"/>
      <c r="D4913" s="8"/>
    </row>
    <row r="4914" spans="3:4">
      <c r="C4914" s="8"/>
      <c r="D4914" s="8"/>
    </row>
    <row r="4915" spans="3:4">
      <c r="C4915" s="8"/>
      <c r="D4915" s="8"/>
    </row>
    <row r="4916" spans="3:4">
      <c r="C4916" s="8"/>
      <c r="D4916" s="8"/>
    </row>
    <row r="4917" spans="3:4">
      <c r="C4917" s="8"/>
      <c r="D4917" s="8"/>
    </row>
    <row r="4918" spans="3:4">
      <c r="C4918" s="8"/>
      <c r="D4918" s="8"/>
    </row>
    <row r="4919" spans="3:4">
      <c r="C4919" s="8"/>
      <c r="D4919" s="8"/>
    </row>
    <row r="4920" spans="3:4">
      <c r="C4920" s="8"/>
      <c r="D4920" s="8"/>
    </row>
    <row r="4921" spans="3:4">
      <c r="C4921" s="8"/>
      <c r="D4921" s="8"/>
    </row>
    <row r="4922" spans="3:4">
      <c r="C4922" s="8"/>
      <c r="D4922" s="8"/>
    </row>
    <row r="4923" spans="3:4">
      <c r="C4923" s="8"/>
      <c r="D4923" s="8"/>
    </row>
    <row r="4924" spans="3:4">
      <c r="C4924" s="8"/>
      <c r="D4924" s="8"/>
    </row>
    <row r="4925" spans="3:4">
      <c r="C4925" s="8"/>
      <c r="D4925" s="8"/>
    </row>
    <row r="4926" spans="3:4">
      <c r="C4926" s="8"/>
      <c r="D4926" s="8"/>
    </row>
    <row r="4927" spans="3:4">
      <c r="C4927" s="8"/>
      <c r="D4927" s="8"/>
    </row>
    <row r="4928" spans="3:4">
      <c r="C4928" s="8"/>
      <c r="D4928" s="8"/>
    </row>
    <row r="4929" spans="3:4">
      <c r="C4929" s="8"/>
      <c r="D4929" s="8"/>
    </row>
    <row r="4930" spans="3:4">
      <c r="C4930" s="8"/>
      <c r="D4930" s="8"/>
    </row>
    <row r="4931" spans="3:4">
      <c r="C4931" s="8"/>
      <c r="D4931" s="8"/>
    </row>
    <row r="4932" spans="3:4">
      <c r="C4932" s="8"/>
      <c r="D4932" s="8"/>
    </row>
    <row r="4933" spans="3:4">
      <c r="C4933" s="8"/>
      <c r="D4933" s="8"/>
    </row>
    <row r="4934" spans="3:4">
      <c r="C4934" s="8"/>
      <c r="D4934" s="8"/>
    </row>
    <row r="4935" spans="3:4">
      <c r="C4935" s="8"/>
      <c r="D4935" s="8"/>
    </row>
    <row r="4936" spans="3:4">
      <c r="C4936" s="8"/>
      <c r="D4936" s="8"/>
    </row>
    <row r="4937" spans="3:4">
      <c r="C4937" s="8"/>
      <c r="D4937" s="8"/>
    </row>
    <row r="4938" spans="3:4">
      <c r="C4938" s="8"/>
      <c r="D4938" s="8"/>
    </row>
    <row r="4939" spans="3:4">
      <c r="C4939" s="8"/>
      <c r="D4939" s="8"/>
    </row>
    <row r="4940" spans="3:4">
      <c r="C4940" s="8"/>
      <c r="D4940" s="8"/>
    </row>
    <row r="4941" spans="3:4">
      <c r="C4941" s="8"/>
      <c r="D4941" s="8"/>
    </row>
    <row r="4942" spans="3:4">
      <c r="C4942" s="8"/>
      <c r="D4942" s="8"/>
    </row>
    <row r="4943" spans="3:4">
      <c r="C4943" s="8"/>
      <c r="D4943" s="8"/>
    </row>
    <row r="4944" spans="3:4">
      <c r="C4944" s="8"/>
      <c r="D4944" s="8"/>
    </row>
    <row r="4945" spans="3:4">
      <c r="C4945" s="8"/>
      <c r="D4945" s="8"/>
    </row>
    <row r="4946" spans="3:4">
      <c r="C4946" s="8"/>
      <c r="D4946" s="8"/>
    </row>
    <row r="4947" spans="3:4">
      <c r="C4947" s="8"/>
      <c r="D4947" s="8"/>
    </row>
    <row r="4948" spans="3:4">
      <c r="C4948" s="8"/>
      <c r="D4948" s="8"/>
    </row>
    <row r="4949" spans="3:4">
      <c r="C4949" s="8"/>
      <c r="D4949" s="8"/>
    </row>
    <row r="4950" spans="3:4">
      <c r="C4950" s="8"/>
      <c r="D4950" s="8"/>
    </row>
    <row r="4951" spans="3:4">
      <c r="C4951" s="8"/>
      <c r="D4951" s="8"/>
    </row>
    <row r="4952" spans="3:4">
      <c r="C4952" s="8"/>
      <c r="D4952" s="8"/>
    </row>
    <row r="4953" spans="3:4">
      <c r="C4953" s="8"/>
      <c r="D4953" s="8"/>
    </row>
    <row r="4954" spans="3:4">
      <c r="C4954" s="8"/>
      <c r="D4954" s="8"/>
    </row>
    <row r="4955" spans="3:4">
      <c r="C4955" s="8"/>
      <c r="D4955" s="8"/>
    </row>
    <row r="4956" spans="3:4">
      <c r="C4956" s="8"/>
      <c r="D4956" s="8"/>
    </row>
    <row r="4957" spans="3:4">
      <c r="C4957" s="8"/>
      <c r="D4957" s="8"/>
    </row>
    <row r="4958" spans="3:4">
      <c r="C4958" s="8"/>
      <c r="D4958" s="8"/>
    </row>
    <row r="4959" spans="3:4">
      <c r="C4959" s="8"/>
      <c r="D4959" s="8"/>
    </row>
    <row r="4960" spans="3:4">
      <c r="C4960" s="8"/>
      <c r="D4960" s="8"/>
    </row>
    <row r="4961" spans="3:4">
      <c r="C4961" s="8"/>
      <c r="D4961" s="8"/>
    </row>
    <row r="4962" spans="3:4">
      <c r="C4962" s="8"/>
      <c r="D4962" s="8"/>
    </row>
    <row r="4963" spans="3:4">
      <c r="C4963" s="8"/>
      <c r="D4963" s="8"/>
    </row>
    <row r="4964" spans="3:4">
      <c r="C4964" s="8"/>
      <c r="D4964" s="8"/>
    </row>
    <row r="4965" spans="3:4">
      <c r="C4965" s="8"/>
      <c r="D4965" s="8"/>
    </row>
    <row r="4966" spans="3:4">
      <c r="C4966" s="8"/>
      <c r="D4966" s="8"/>
    </row>
    <row r="4967" spans="3:4">
      <c r="C4967" s="8"/>
      <c r="D4967" s="8"/>
    </row>
    <row r="4968" spans="3:4">
      <c r="C4968" s="8"/>
      <c r="D4968" s="8"/>
    </row>
    <row r="4969" spans="3:4">
      <c r="C4969" s="8"/>
      <c r="D4969" s="8"/>
    </row>
    <row r="4970" spans="3:4">
      <c r="C4970" s="8"/>
      <c r="D4970" s="8"/>
    </row>
    <row r="4971" spans="3:4">
      <c r="C4971" s="8"/>
      <c r="D4971" s="8"/>
    </row>
    <row r="4972" spans="3:4">
      <c r="C4972" s="8"/>
      <c r="D4972" s="8"/>
    </row>
    <row r="4973" spans="3:4">
      <c r="C4973" s="8"/>
      <c r="D4973" s="8"/>
    </row>
    <row r="4974" spans="3:4">
      <c r="C4974" s="8"/>
      <c r="D4974" s="8"/>
    </row>
    <row r="4975" spans="3:4">
      <c r="C4975" s="8"/>
      <c r="D4975" s="8"/>
    </row>
    <row r="4976" spans="3:4">
      <c r="C4976" s="8"/>
      <c r="D4976" s="8"/>
    </row>
    <row r="4977" spans="3:4">
      <c r="C4977" s="8"/>
      <c r="D4977" s="8"/>
    </row>
    <row r="4978" spans="3:4">
      <c r="C4978" s="8"/>
      <c r="D4978" s="8"/>
    </row>
    <row r="4979" spans="3:4">
      <c r="C4979" s="8"/>
      <c r="D4979" s="8"/>
    </row>
    <row r="4980" spans="3:4">
      <c r="C4980" s="8"/>
      <c r="D4980" s="8"/>
    </row>
    <row r="4981" spans="3:4">
      <c r="C4981" s="8"/>
      <c r="D4981" s="8"/>
    </row>
    <row r="4982" spans="3:4">
      <c r="C4982" s="8"/>
      <c r="D4982" s="8"/>
    </row>
    <row r="4983" spans="3:4">
      <c r="C4983" s="8"/>
      <c r="D4983" s="8"/>
    </row>
    <row r="4984" spans="3:4">
      <c r="C4984" s="8"/>
      <c r="D4984" s="8"/>
    </row>
    <row r="4985" spans="3:4">
      <c r="C4985" s="8"/>
      <c r="D4985" s="8"/>
    </row>
    <row r="4986" spans="3:4">
      <c r="C4986" s="8"/>
      <c r="D4986" s="8"/>
    </row>
    <row r="4987" spans="3:4">
      <c r="C4987" s="8"/>
      <c r="D4987" s="8"/>
    </row>
    <row r="4988" spans="3:4">
      <c r="C4988" s="8"/>
      <c r="D4988" s="8"/>
    </row>
    <row r="4989" spans="3:4">
      <c r="C4989" s="8"/>
      <c r="D4989" s="8"/>
    </row>
    <row r="4990" spans="3:4">
      <c r="C4990" s="8"/>
      <c r="D4990" s="8"/>
    </row>
    <row r="4991" spans="3:4">
      <c r="C4991" s="8"/>
      <c r="D4991" s="8"/>
    </row>
    <row r="4992" spans="3:4">
      <c r="C4992" s="8"/>
      <c r="D4992" s="8"/>
    </row>
    <row r="4993" spans="3:4">
      <c r="C4993" s="8"/>
      <c r="D4993" s="8"/>
    </row>
    <row r="4994" spans="3:4">
      <c r="C4994" s="8"/>
      <c r="D4994" s="8"/>
    </row>
    <row r="4995" spans="3:4">
      <c r="C4995" s="8"/>
      <c r="D4995" s="8"/>
    </row>
    <row r="4996" spans="3:4">
      <c r="C4996" s="8"/>
      <c r="D4996" s="8"/>
    </row>
    <row r="4997" spans="3:4">
      <c r="C4997" s="8"/>
      <c r="D4997" s="8"/>
    </row>
    <row r="4998" spans="3:4">
      <c r="C4998" s="8"/>
      <c r="D4998" s="8"/>
    </row>
    <row r="4999" spans="3:4">
      <c r="C4999" s="8"/>
      <c r="D4999" s="8"/>
    </row>
    <row r="5000" spans="3:4">
      <c r="C5000" s="8"/>
      <c r="D5000" s="8"/>
    </row>
    <row r="5001" spans="3:4">
      <c r="C5001" s="8"/>
      <c r="D5001" s="8"/>
    </row>
    <row r="5002" spans="3:4">
      <c r="C5002" s="8"/>
      <c r="D5002" s="8"/>
    </row>
    <row r="5003" spans="3:4">
      <c r="C5003" s="8"/>
      <c r="D5003" s="8"/>
    </row>
    <row r="5004" spans="3:4">
      <c r="C5004" s="8"/>
      <c r="D5004" s="8"/>
    </row>
    <row r="5005" spans="3:4">
      <c r="C5005" s="8"/>
      <c r="D5005" s="8"/>
    </row>
    <row r="5006" spans="3:4">
      <c r="C5006" s="8"/>
      <c r="D5006" s="8"/>
    </row>
    <row r="5007" spans="3:4">
      <c r="C5007" s="8"/>
      <c r="D5007" s="8"/>
    </row>
    <row r="5008" spans="3:4">
      <c r="C5008" s="8"/>
      <c r="D5008" s="8"/>
    </row>
    <row r="5009" spans="3:4">
      <c r="C5009" s="8"/>
      <c r="D5009" s="8"/>
    </row>
    <row r="5010" spans="3:4">
      <c r="C5010" s="8"/>
      <c r="D5010" s="8"/>
    </row>
    <row r="5011" spans="3:4">
      <c r="C5011" s="8"/>
      <c r="D5011" s="8"/>
    </row>
    <row r="5012" spans="3:4">
      <c r="C5012" s="8"/>
      <c r="D5012" s="8"/>
    </row>
    <row r="5013" spans="3:4">
      <c r="C5013" s="8"/>
      <c r="D5013" s="8"/>
    </row>
    <row r="5014" spans="3:4">
      <c r="C5014" s="8"/>
      <c r="D5014" s="8"/>
    </row>
    <row r="5015" spans="3:4">
      <c r="C5015" s="8"/>
      <c r="D5015" s="8"/>
    </row>
    <row r="5016" spans="3:4">
      <c r="C5016" s="8"/>
      <c r="D5016" s="8"/>
    </row>
    <row r="5017" spans="3:4">
      <c r="C5017" s="8"/>
      <c r="D5017" s="8"/>
    </row>
    <row r="5018" spans="3:4">
      <c r="C5018" s="8"/>
      <c r="D5018" s="8"/>
    </row>
    <row r="5019" spans="3:4">
      <c r="C5019" s="8"/>
      <c r="D5019" s="8"/>
    </row>
    <row r="5020" spans="3:4">
      <c r="C5020" s="8"/>
      <c r="D5020" s="8"/>
    </row>
    <row r="5021" spans="3:4">
      <c r="C5021" s="8"/>
      <c r="D5021" s="8"/>
    </row>
    <row r="5022" spans="3:4">
      <c r="C5022" s="8"/>
      <c r="D5022" s="8"/>
    </row>
    <row r="5023" spans="3:4">
      <c r="C5023" s="8"/>
      <c r="D5023" s="8"/>
    </row>
    <row r="5024" spans="3:4">
      <c r="C5024" s="8"/>
      <c r="D5024" s="8"/>
    </row>
    <row r="5025" spans="3:4">
      <c r="C5025" s="8"/>
      <c r="D5025" s="8"/>
    </row>
    <row r="5026" spans="3:4">
      <c r="C5026" s="8"/>
      <c r="D5026" s="8"/>
    </row>
    <row r="5027" spans="3:4">
      <c r="C5027" s="8"/>
      <c r="D5027" s="8"/>
    </row>
    <row r="5028" spans="3:4">
      <c r="C5028" s="8"/>
      <c r="D5028" s="8"/>
    </row>
    <row r="5029" spans="3:4">
      <c r="C5029" s="8"/>
      <c r="D5029" s="8"/>
    </row>
    <row r="5030" spans="3:4">
      <c r="C5030" s="8"/>
      <c r="D5030" s="8"/>
    </row>
    <row r="5031" spans="3:4">
      <c r="C5031" s="8"/>
      <c r="D5031" s="8"/>
    </row>
    <row r="5032" spans="3:4">
      <c r="C5032" s="8"/>
      <c r="D5032" s="8"/>
    </row>
    <row r="5033" spans="3:4">
      <c r="C5033" s="8"/>
      <c r="D5033" s="8"/>
    </row>
    <row r="5034" spans="3:4">
      <c r="C5034" s="8"/>
      <c r="D5034" s="8"/>
    </row>
    <row r="5035" spans="3:4">
      <c r="C5035" s="8"/>
      <c r="D5035" s="8"/>
    </row>
    <row r="5036" spans="3:4">
      <c r="C5036" s="8"/>
      <c r="D5036" s="8"/>
    </row>
    <row r="5037" spans="3:4">
      <c r="C5037" s="8"/>
      <c r="D5037" s="8"/>
    </row>
    <row r="5038" spans="3:4">
      <c r="C5038" s="8"/>
      <c r="D5038" s="8"/>
    </row>
    <row r="5039" spans="3:4">
      <c r="C5039" s="8"/>
      <c r="D5039" s="8"/>
    </row>
    <row r="5040" spans="3:4">
      <c r="C5040" s="8"/>
      <c r="D5040" s="8"/>
    </row>
    <row r="5041" spans="3:4">
      <c r="C5041" s="8"/>
      <c r="D5041" s="8"/>
    </row>
    <row r="5042" spans="3:4">
      <c r="C5042" s="8"/>
      <c r="D5042" s="8"/>
    </row>
    <row r="5043" spans="3:4">
      <c r="C5043" s="8"/>
      <c r="D5043" s="8"/>
    </row>
    <row r="5044" spans="3:4">
      <c r="C5044" s="8"/>
      <c r="D5044" s="8"/>
    </row>
    <row r="5045" spans="3:4">
      <c r="C5045" s="8"/>
      <c r="D5045" s="8"/>
    </row>
    <row r="5046" spans="3:4">
      <c r="C5046" s="8"/>
      <c r="D5046" s="8"/>
    </row>
    <row r="5047" spans="3:4">
      <c r="C5047" s="8"/>
      <c r="D5047" s="8"/>
    </row>
    <row r="5048" spans="3:4">
      <c r="C5048" s="8"/>
      <c r="D5048" s="8"/>
    </row>
    <row r="5049" spans="3:4">
      <c r="C5049" s="8"/>
      <c r="D5049" s="8"/>
    </row>
    <row r="5050" spans="3:4">
      <c r="C5050" s="8"/>
      <c r="D5050" s="8"/>
    </row>
    <row r="5051" spans="3:4">
      <c r="C5051" s="8"/>
      <c r="D5051" s="8"/>
    </row>
    <row r="5052" spans="3:4">
      <c r="C5052" s="8"/>
      <c r="D5052" s="8"/>
    </row>
    <row r="5053" spans="3:4">
      <c r="C5053" s="8"/>
      <c r="D5053" s="8"/>
    </row>
    <row r="5054" spans="3:4">
      <c r="C5054" s="8"/>
      <c r="D5054" s="8"/>
    </row>
    <row r="5055" spans="3:4">
      <c r="C5055" s="8"/>
      <c r="D5055" s="8"/>
    </row>
    <row r="5056" spans="3:4">
      <c r="C5056" s="8"/>
      <c r="D5056" s="8"/>
    </row>
    <row r="5057" spans="3:4">
      <c r="C5057" s="8"/>
      <c r="D5057" s="8"/>
    </row>
    <row r="5058" spans="3:4">
      <c r="C5058" s="8"/>
      <c r="D5058" s="8"/>
    </row>
    <row r="5059" spans="3:4">
      <c r="C5059" s="8"/>
      <c r="D5059" s="8"/>
    </row>
    <row r="5060" spans="3:4">
      <c r="C5060" s="8"/>
      <c r="D5060" s="8"/>
    </row>
    <row r="5061" spans="3:4">
      <c r="C5061" s="8"/>
      <c r="D5061" s="8"/>
    </row>
    <row r="5062" spans="3:4">
      <c r="C5062" s="8"/>
      <c r="D5062" s="8"/>
    </row>
    <row r="5063" spans="3:4">
      <c r="C5063" s="8"/>
      <c r="D5063" s="8"/>
    </row>
    <row r="5064" spans="3:4">
      <c r="C5064" s="8"/>
      <c r="D5064" s="8"/>
    </row>
    <row r="5065" spans="3:4">
      <c r="C5065" s="8"/>
      <c r="D5065" s="8"/>
    </row>
    <row r="5066" spans="3:4">
      <c r="C5066" s="8"/>
      <c r="D5066" s="8"/>
    </row>
    <row r="5067" spans="3:4">
      <c r="C5067" s="8"/>
      <c r="D5067" s="8"/>
    </row>
    <row r="5068" spans="3:4">
      <c r="C5068" s="8"/>
      <c r="D5068" s="8"/>
    </row>
    <row r="5069" spans="3:4">
      <c r="C5069" s="8"/>
      <c r="D5069" s="8"/>
    </row>
    <row r="5070" spans="3:4">
      <c r="C5070" s="8"/>
      <c r="D5070" s="8"/>
    </row>
    <row r="5071" spans="3:4">
      <c r="C5071" s="8"/>
      <c r="D5071" s="8"/>
    </row>
    <row r="5072" spans="3:4">
      <c r="C5072" s="8"/>
      <c r="D5072" s="8"/>
    </row>
    <row r="5073" spans="3:4">
      <c r="C5073" s="8"/>
      <c r="D5073" s="8"/>
    </row>
    <row r="5074" spans="3:4">
      <c r="C5074" s="8"/>
      <c r="D5074" s="8"/>
    </row>
    <row r="5075" spans="3:4">
      <c r="C5075" s="8"/>
      <c r="D5075" s="8"/>
    </row>
    <row r="5076" spans="3:4">
      <c r="C5076" s="8"/>
      <c r="D5076" s="8"/>
    </row>
    <row r="5077" spans="3:4">
      <c r="C5077" s="8"/>
      <c r="D5077" s="8"/>
    </row>
    <row r="5078" spans="3:4">
      <c r="C5078" s="8"/>
      <c r="D5078" s="8"/>
    </row>
    <row r="5079" spans="3:4">
      <c r="C5079" s="8"/>
      <c r="D5079" s="8"/>
    </row>
    <row r="5080" spans="3:4">
      <c r="C5080" s="8"/>
      <c r="D5080" s="8"/>
    </row>
    <row r="5081" spans="3:4">
      <c r="C5081" s="8"/>
      <c r="D5081" s="8"/>
    </row>
    <row r="5082" spans="3:4">
      <c r="C5082" s="8"/>
      <c r="D5082" s="8"/>
    </row>
    <row r="5083" spans="3:4">
      <c r="C5083" s="8"/>
      <c r="D5083" s="8"/>
    </row>
    <row r="5084" spans="3:4">
      <c r="C5084" s="8"/>
      <c r="D5084" s="8"/>
    </row>
    <row r="5085" spans="3:4">
      <c r="C5085" s="8"/>
      <c r="D5085" s="8"/>
    </row>
    <row r="5086" spans="3:4">
      <c r="C5086" s="8"/>
      <c r="D5086" s="8"/>
    </row>
    <row r="5087" spans="3:4">
      <c r="C5087" s="8"/>
      <c r="D5087" s="8"/>
    </row>
    <row r="5088" spans="3:4">
      <c r="C5088" s="8"/>
      <c r="D5088" s="8"/>
    </row>
    <row r="5089" spans="3:4">
      <c r="C5089" s="8"/>
      <c r="D5089" s="8"/>
    </row>
    <row r="5090" spans="3:4">
      <c r="C5090" s="8"/>
      <c r="D5090" s="8"/>
    </row>
    <row r="5091" spans="3:4">
      <c r="C5091" s="8"/>
      <c r="D5091" s="8"/>
    </row>
    <row r="5092" spans="3:4">
      <c r="C5092" s="8"/>
      <c r="D5092" s="8"/>
    </row>
    <row r="5093" spans="3:4">
      <c r="C5093" s="8"/>
      <c r="D5093" s="8"/>
    </row>
    <row r="5094" spans="3:4">
      <c r="C5094" s="8"/>
      <c r="D5094" s="8"/>
    </row>
    <row r="5095" spans="3:4">
      <c r="C5095" s="8"/>
      <c r="D5095" s="8"/>
    </row>
    <row r="5096" spans="3:4">
      <c r="C5096" s="8"/>
      <c r="D5096" s="8"/>
    </row>
    <row r="5097" spans="3:4">
      <c r="C5097" s="8"/>
      <c r="D5097" s="8"/>
    </row>
    <row r="5098" spans="3:4">
      <c r="C5098" s="8"/>
      <c r="D5098" s="8"/>
    </row>
    <row r="5099" spans="3:4">
      <c r="C5099" s="8"/>
      <c r="D5099" s="8"/>
    </row>
    <row r="5100" spans="3:4">
      <c r="C5100" s="8"/>
      <c r="D5100" s="8"/>
    </row>
    <row r="5101" spans="3:4">
      <c r="C5101" s="8"/>
      <c r="D5101" s="8"/>
    </row>
    <row r="5102" spans="3:4">
      <c r="C5102" s="8"/>
      <c r="D5102" s="8"/>
    </row>
    <row r="5103" spans="3:4">
      <c r="C5103" s="8"/>
      <c r="D5103" s="8"/>
    </row>
    <row r="5104" spans="3:4">
      <c r="C5104" s="8"/>
      <c r="D5104" s="8"/>
    </row>
    <row r="5105" spans="3:4">
      <c r="C5105" s="8"/>
      <c r="D5105" s="8"/>
    </row>
    <row r="5106" spans="3:4">
      <c r="C5106" s="8"/>
      <c r="D5106" s="8"/>
    </row>
    <row r="5107" spans="3:4">
      <c r="C5107" s="8"/>
      <c r="D5107" s="8"/>
    </row>
    <row r="5108" spans="3:4">
      <c r="C5108" s="8"/>
      <c r="D5108" s="8"/>
    </row>
    <row r="5109" spans="3:4">
      <c r="C5109" s="8"/>
      <c r="D5109" s="8"/>
    </row>
    <row r="5110" spans="3:4">
      <c r="C5110" s="8"/>
      <c r="D5110" s="8"/>
    </row>
    <row r="5111" spans="3:4">
      <c r="C5111" s="8"/>
      <c r="D5111" s="8"/>
    </row>
    <row r="5112" spans="3:4">
      <c r="C5112" s="8"/>
      <c r="D5112" s="8"/>
    </row>
    <row r="5113" spans="3:4">
      <c r="C5113" s="8"/>
      <c r="D5113" s="8"/>
    </row>
    <row r="5114" spans="3:4">
      <c r="C5114" s="8"/>
      <c r="D5114" s="8"/>
    </row>
    <row r="5115" spans="3:4">
      <c r="C5115" s="8"/>
      <c r="D5115" s="8"/>
    </row>
    <row r="5116" spans="3:4">
      <c r="C5116" s="8"/>
      <c r="D5116" s="8"/>
    </row>
    <row r="5117" spans="3:4">
      <c r="C5117" s="8"/>
      <c r="D5117" s="8"/>
    </row>
    <row r="5118" spans="3:4">
      <c r="C5118" s="8"/>
      <c r="D5118" s="8"/>
    </row>
    <row r="5119" spans="3:4">
      <c r="C5119" s="8"/>
      <c r="D5119" s="8"/>
    </row>
    <row r="5120" spans="3:4">
      <c r="C5120" s="8"/>
      <c r="D5120" s="8"/>
    </row>
    <row r="5121" spans="3:4">
      <c r="C5121" s="8"/>
      <c r="D5121" s="8"/>
    </row>
    <row r="5122" spans="3:4">
      <c r="C5122" s="8"/>
      <c r="D5122" s="8"/>
    </row>
    <row r="5123" spans="3:4">
      <c r="C5123" s="8"/>
      <c r="D5123" s="8"/>
    </row>
    <row r="5124" spans="3:4">
      <c r="C5124" s="8"/>
      <c r="D5124" s="8"/>
    </row>
    <row r="5125" spans="3:4">
      <c r="C5125" s="8"/>
      <c r="D5125" s="8"/>
    </row>
    <row r="5126" spans="3:4">
      <c r="C5126" s="8"/>
      <c r="D5126" s="8"/>
    </row>
    <row r="5127" spans="3:4">
      <c r="C5127" s="8"/>
      <c r="D5127" s="8"/>
    </row>
    <row r="5128" spans="3:4">
      <c r="C5128" s="8"/>
      <c r="D5128" s="8"/>
    </row>
    <row r="5129" spans="3:4">
      <c r="C5129" s="8"/>
      <c r="D5129" s="8"/>
    </row>
    <row r="5130" spans="3:4">
      <c r="C5130" s="8"/>
      <c r="D5130" s="8"/>
    </row>
    <row r="5131" spans="3:4">
      <c r="C5131" s="8"/>
      <c r="D5131" s="8"/>
    </row>
    <row r="5132" spans="3:4">
      <c r="C5132" s="8"/>
      <c r="D5132" s="8"/>
    </row>
    <row r="5133" spans="3:4">
      <c r="C5133" s="8"/>
      <c r="D5133" s="8"/>
    </row>
    <row r="5134" spans="3:4">
      <c r="C5134" s="8"/>
      <c r="D5134" s="8"/>
    </row>
    <row r="5135" spans="3:4">
      <c r="C5135" s="8"/>
      <c r="D5135" s="8"/>
    </row>
    <row r="5136" spans="3:4">
      <c r="C5136" s="8"/>
      <c r="D5136" s="8"/>
    </row>
    <row r="5137" spans="3:4">
      <c r="C5137" s="8"/>
      <c r="D5137" s="8"/>
    </row>
    <row r="5138" spans="3:4">
      <c r="C5138" s="8"/>
      <c r="D5138" s="8"/>
    </row>
    <row r="5139" spans="3:4">
      <c r="C5139" s="8"/>
      <c r="D5139" s="8"/>
    </row>
    <row r="5140" spans="3:4">
      <c r="C5140" s="8"/>
      <c r="D5140" s="8"/>
    </row>
    <row r="5141" spans="3:4">
      <c r="C5141" s="8"/>
      <c r="D5141" s="8"/>
    </row>
    <row r="5142" spans="3:4">
      <c r="C5142" s="8"/>
      <c r="D5142" s="8"/>
    </row>
    <row r="5143" spans="3:4">
      <c r="C5143" s="8"/>
      <c r="D5143" s="8"/>
    </row>
    <row r="5144" spans="3:4">
      <c r="C5144" s="8"/>
      <c r="D5144" s="8"/>
    </row>
    <row r="5145" spans="3:4">
      <c r="C5145" s="8"/>
      <c r="D5145" s="8"/>
    </row>
    <row r="5146" spans="3:4">
      <c r="C5146" s="8"/>
      <c r="D5146" s="8"/>
    </row>
    <row r="5147" spans="3:4">
      <c r="C5147" s="8"/>
      <c r="D5147" s="8"/>
    </row>
    <row r="5148" spans="3:4">
      <c r="C5148" s="8"/>
      <c r="D5148" s="8"/>
    </row>
    <row r="5149" spans="3:4">
      <c r="C5149" s="8"/>
      <c r="D5149" s="8"/>
    </row>
    <row r="5150" spans="3:4">
      <c r="C5150" s="8"/>
      <c r="D5150" s="8"/>
    </row>
    <row r="5151" spans="3:4">
      <c r="C5151" s="8"/>
      <c r="D5151" s="8"/>
    </row>
    <row r="5152" spans="3:4">
      <c r="C5152" s="8"/>
      <c r="D5152" s="8"/>
    </row>
    <row r="5153" spans="3:4">
      <c r="C5153" s="8"/>
      <c r="D5153" s="8"/>
    </row>
    <row r="5154" spans="3:4">
      <c r="C5154" s="8"/>
      <c r="D5154" s="8"/>
    </row>
    <row r="5155" spans="3:4">
      <c r="C5155" s="8"/>
      <c r="D5155" s="8"/>
    </row>
    <row r="5156" spans="3:4">
      <c r="C5156" s="8"/>
      <c r="D5156" s="8"/>
    </row>
    <row r="5157" spans="3:4">
      <c r="C5157" s="8"/>
      <c r="D5157" s="8"/>
    </row>
    <row r="5158" spans="3:4">
      <c r="C5158" s="8"/>
      <c r="D5158" s="8"/>
    </row>
    <row r="5159" spans="3:4">
      <c r="C5159" s="8"/>
      <c r="D5159" s="8"/>
    </row>
    <row r="5160" spans="3:4">
      <c r="C5160" s="8"/>
      <c r="D5160" s="8"/>
    </row>
    <row r="5161" spans="3:4">
      <c r="C5161" s="8"/>
      <c r="D5161" s="8"/>
    </row>
    <row r="5162" spans="3:4">
      <c r="C5162" s="8"/>
      <c r="D5162" s="8"/>
    </row>
    <row r="5163" spans="3:4">
      <c r="C5163" s="8"/>
      <c r="D5163" s="8"/>
    </row>
    <row r="5164" spans="3:4">
      <c r="C5164" s="8"/>
      <c r="D5164" s="8"/>
    </row>
    <row r="5165" spans="3:4">
      <c r="C5165" s="8"/>
      <c r="D5165" s="8"/>
    </row>
    <row r="5166" spans="3:4">
      <c r="C5166" s="8"/>
      <c r="D5166" s="8"/>
    </row>
    <row r="5167" spans="3:4">
      <c r="C5167" s="8"/>
      <c r="D5167" s="8"/>
    </row>
    <row r="5168" spans="3:4">
      <c r="C5168" s="8"/>
      <c r="D5168" s="8"/>
    </row>
    <row r="5169" spans="3:4">
      <c r="C5169" s="8"/>
      <c r="D5169" s="8"/>
    </row>
    <row r="5170" spans="3:4">
      <c r="C5170" s="8"/>
      <c r="D5170" s="8"/>
    </row>
    <row r="5171" spans="3:4">
      <c r="C5171" s="8"/>
      <c r="D5171" s="8"/>
    </row>
    <row r="5172" spans="3:4">
      <c r="C5172" s="8"/>
      <c r="D5172" s="8"/>
    </row>
    <row r="5173" spans="3:4">
      <c r="C5173" s="8"/>
      <c r="D5173" s="8"/>
    </row>
    <row r="5174" spans="3:4">
      <c r="C5174" s="8"/>
      <c r="D5174" s="8"/>
    </row>
    <row r="5175" spans="3:4">
      <c r="C5175" s="8"/>
      <c r="D5175" s="8"/>
    </row>
    <row r="5176" spans="3:4">
      <c r="C5176" s="8"/>
      <c r="D5176" s="8"/>
    </row>
    <row r="5177" spans="3:4">
      <c r="C5177" s="8"/>
      <c r="D5177" s="8"/>
    </row>
    <row r="5178" spans="3:4">
      <c r="C5178" s="8"/>
      <c r="D5178" s="8"/>
    </row>
    <row r="5179" spans="3:4">
      <c r="C5179" s="8"/>
      <c r="D5179" s="8"/>
    </row>
    <row r="5180" spans="3:4">
      <c r="C5180" s="8"/>
      <c r="D5180" s="8"/>
    </row>
    <row r="5181" spans="3:4">
      <c r="C5181" s="8"/>
      <c r="D5181" s="8"/>
    </row>
    <row r="5182" spans="3:4">
      <c r="C5182" s="8"/>
      <c r="D5182" s="8"/>
    </row>
    <row r="5183" spans="3:4">
      <c r="C5183" s="8"/>
      <c r="D5183" s="8"/>
    </row>
    <row r="5184" spans="3:4">
      <c r="C5184" s="8"/>
      <c r="D5184" s="8"/>
    </row>
    <row r="5185" spans="3:4">
      <c r="C5185" s="8"/>
      <c r="D5185" s="8"/>
    </row>
    <row r="5186" spans="3:4">
      <c r="C5186" s="8"/>
      <c r="D5186" s="8"/>
    </row>
    <row r="5187" spans="3:4">
      <c r="C5187" s="8"/>
      <c r="D5187" s="8"/>
    </row>
    <row r="5188" spans="3:4">
      <c r="C5188" s="8"/>
      <c r="D5188" s="8"/>
    </row>
    <row r="5189" spans="3:4">
      <c r="C5189" s="8"/>
      <c r="D5189" s="8"/>
    </row>
    <row r="5190" spans="3:4">
      <c r="C5190" s="8"/>
      <c r="D5190" s="8"/>
    </row>
    <row r="5191" spans="3:4">
      <c r="C5191" s="8"/>
      <c r="D5191" s="8"/>
    </row>
    <row r="5192" spans="3:4">
      <c r="C5192" s="8"/>
      <c r="D5192" s="8"/>
    </row>
    <row r="5193" spans="3:4">
      <c r="C5193" s="8"/>
      <c r="D5193" s="8"/>
    </row>
    <row r="5194" spans="3:4">
      <c r="C5194" s="8"/>
      <c r="D5194" s="8"/>
    </row>
    <row r="5195" spans="3:4">
      <c r="C5195" s="8"/>
      <c r="D5195" s="8"/>
    </row>
    <row r="5196" spans="3:4">
      <c r="C5196" s="8"/>
      <c r="D5196" s="8"/>
    </row>
    <row r="5197" spans="3:4">
      <c r="C5197" s="8"/>
      <c r="D5197" s="8"/>
    </row>
    <row r="5198" spans="3:4">
      <c r="C5198" s="8"/>
      <c r="D5198" s="8"/>
    </row>
    <row r="5199" spans="3:4">
      <c r="C5199" s="8"/>
      <c r="D5199" s="8"/>
    </row>
    <row r="5200" spans="3:4">
      <c r="C5200" s="8"/>
      <c r="D5200" s="8"/>
    </row>
    <row r="5201" spans="3:4">
      <c r="C5201" s="8"/>
      <c r="D5201" s="8"/>
    </row>
    <row r="5202" spans="3:4">
      <c r="C5202" s="8"/>
      <c r="D5202" s="8"/>
    </row>
    <row r="5203" spans="3:4">
      <c r="C5203" s="8"/>
      <c r="D5203" s="8"/>
    </row>
    <row r="5204" spans="3:4">
      <c r="C5204" s="8"/>
      <c r="D5204" s="8"/>
    </row>
    <row r="5205" spans="3:4">
      <c r="C5205" s="8"/>
      <c r="D5205" s="8"/>
    </row>
    <row r="5206" spans="3:4">
      <c r="C5206" s="8"/>
      <c r="D5206" s="8"/>
    </row>
    <row r="5207" spans="3:4">
      <c r="C5207" s="8"/>
      <c r="D5207" s="8"/>
    </row>
    <row r="5208" spans="3:4">
      <c r="C5208" s="8"/>
      <c r="D5208" s="8"/>
    </row>
    <row r="5209" spans="3:4">
      <c r="C5209" s="8"/>
      <c r="D5209" s="8"/>
    </row>
    <row r="5210" spans="3:4">
      <c r="C5210" s="8"/>
      <c r="D5210" s="8"/>
    </row>
    <row r="5211" spans="3:4">
      <c r="C5211" s="8"/>
      <c r="D5211" s="8"/>
    </row>
    <row r="5212" spans="3:4">
      <c r="C5212" s="8"/>
      <c r="D5212" s="8"/>
    </row>
    <row r="5213" spans="3:4">
      <c r="C5213" s="8"/>
      <c r="D5213" s="8"/>
    </row>
    <row r="5214" spans="3:4">
      <c r="C5214" s="8"/>
      <c r="D5214" s="8"/>
    </row>
    <row r="5215" spans="3:4">
      <c r="C5215" s="8"/>
      <c r="D5215" s="8"/>
    </row>
    <row r="5216" spans="3:4">
      <c r="C5216" s="8"/>
      <c r="D5216" s="8"/>
    </row>
    <row r="5217" spans="3:4">
      <c r="C5217" s="8"/>
      <c r="D5217" s="8"/>
    </row>
    <row r="5218" spans="3:4">
      <c r="C5218" s="8"/>
      <c r="D5218" s="8"/>
    </row>
    <row r="5219" spans="3:4">
      <c r="C5219" s="8"/>
      <c r="D5219" s="8"/>
    </row>
    <row r="5220" spans="3:4">
      <c r="C5220" s="8"/>
      <c r="D5220" s="8"/>
    </row>
    <row r="5221" spans="3:4">
      <c r="C5221" s="8"/>
      <c r="D5221" s="8"/>
    </row>
    <row r="5222" spans="3:4">
      <c r="C5222" s="8"/>
      <c r="D5222" s="8"/>
    </row>
    <row r="5223" spans="3:4">
      <c r="C5223" s="8"/>
      <c r="D5223" s="8"/>
    </row>
    <row r="5224" spans="3:4">
      <c r="C5224" s="8"/>
      <c r="D5224" s="8"/>
    </row>
    <row r="5225" spans="3:4">
      <c r="C5225" s="8"/>
      <c r="D5225" s="8"/>
    </row>
    <row r="5226" spans="3:4">
      <c r="C5226" s="8"/>
      <c r="D5226" s="8"/>
    </row>
    <row r="5227" spans="3:4">
      <c r="C5227" s="8"/>
      <c r="D5227" s="8"/>
    </row>
    <row r="5228" spans="3:4">
      <c r="C5228" s="8"/>
      <c r="D5228" s="8"/>
    </row>
    <row r="5229" spans="3:4">
      <c r="C5229" s="8"/>
      <c r="D5229" s="8"/>
    </row>
    <row r="5230" spans="3:4">
      <c r="C5230" s="8"/>
      <c r="D5230" s="8"/>
    </row>
    <row r="5231" spans="3:4">
      <c r="C5231" s="8"/>
      <c r="D5231" s="8"/>
    </row>
    <row r="5232" spans="3:4">
      <c r="C5232" s="8"/>
      <c r="D5232" s="8"/>
    </row>
    <row r="5233" spans="3:4">
      <c r="C5233" s="8"/>
      <c r="D5233" s="8"/>
    </row>
    <row r="5234" spans="3:4">
      <c r="C5234" s="8"/>
      <c r="D5234" s="8"/>
    </row>
    <row r="5235" spans="3:4">
      <c r="C5235" s="8"/>
      <c r="D5235" s="8"/>
    </row>
    <row r="5236" spans="3:4">
      <c r="C5236" s="8"/>
      <c r="D5236" s="8"/>
    </row>
    <row r="5237" spans="3:4">
      <c r="C5237" s="8"/>
      <c r="D5237" s="8"/>
    </row>
    <row r="5238" spans="3:4">
      <c r="C5238" s="8"/>
      <c r="D5238" s="8"/>
    </row>
    <row r="5239" spans="3:4">
      <c r="C5239" s="8"/>
      <c r="D5239" s="8"/>
    </row>
    <row r="5240" spans="3:4">
      <c r="C5240" s="8"/>
      <c r="D5240" s="8"/>
    </row>
    <row r="5241" spans="3:4">
      <c r="C5241" s="8"/>
      <c r="D5241" s="8"/>
    </row>
    <row r="5242" spans="3:4">
      <c r="C5242" s="8"/>
      <c r="D5242" s="8"/>
    </row>
    <row r="5243" spans="3:4">
      <c r="C5243" s="8"/>
      <c r="D5243" s="8"/>
    </row>
    <row r="5244" spans="3:4">
      <c r="C5244" s="8"/>
      <c r="D5244" s="8"/>
    </row>
    <row r="5245" spans="3:4">
      <c r="C5245" s="8"/>
      <c r="D5245" s="8"/>
    </row>
    <row r="5246" spans="3:4">
      <c r="C5246" s="8"/>
      <c r="D5246" s="8"/>
    </row>
    <row r="5247" spans="3:4">
      <c r="C5247" s="8"/>
      <c r="D5247" s="8"/>
    </row>
    <row r="5248" spans="3:4">
      <c r="C5248" s="8"/>
      <c r="D5248" s="8"/>
    </row>
    <row r="5249" spans="3:4">
      <c r="C5249" s="8"/>
      <c r="D5249" s="8"/>
    </row>
    <row r="5250" spans="3:4">
      <c r="C5250" s="8"/>
      <c r="D5250" s="8"/>
    </row>
    <row r="5251" spans="3:4">
      <c r="C5251" s="8"/>
      <c r="D5251" s="8"/>
    </row>
    <row r="5252" spans="3:4">
      <c r="C5252" s="8"/>
      <c r="D5252" s="8"/>
    </row>
    <row r="5253" spans="3:4">
      <c r="C5253" s="8"/>
      <c r="D5253" s="8"/>
    </row>
    <row r="5254" spans="3:4">
      <c r="C5254" s="8"/>
      <c r="D5254" s="8"/>
    </row>
    <row r="5255" spans="3:4">
      <c r="C5255" s="8"/>
      <c r="D5255" s="8"/>
    </row>
    <row r="5256" spans="3:4">
      <c r="C5256" s="8"/>
      <c r="D5256" s="8"/>
    </row>
    <row r="5257" spans="3:4">
      <c r="C5257" s="8"/>
      <c r="D5257" s="8"/>
    </row>
    <row r="5258" spans="3:4">
      <c r="C5258" s="8"/>
      <c r="D5258" s="8"/>
    </row>
    <row r="5259" spans="3:4">
      <c r="C5259" s="8"/>
      <c r="D5259" s="8"/>
    </row>
    <row r="5260" spans="3:4">
      <c r="C5260" s="8"/>
      <c r="D5260" s="8"/>
    </row>
    <row r="5261" spans="3:4">
      <c r="C5261" s="8"/>
      <c r="D5261" s="8"/>
    </row>
    <row r="5262" spans="3:4">
      <c r="C5262" s="8"/>
      <c r="D5262" s="8"/>
    </row>
    <row r="5263" spans="3:4">
      <c r="C5263" s="8"/>
      <c r="D5263" s="8"/>
    </row>
    <row r="5264" spans="3:4">
      <c r="C5264" s="8"/>
      <c r="D5264" s="8"/>
    </row>
    <row r="5265" spans="3:4">
      <c r="C5265" s="8"/>
      <c r="D5265" s="8"/>
    </row>
    <row r="5266" spans="3:4">
      <c r="C5266" s="8"/>
      <c r="D5266" s="8"/>
    </row>
    <row r="5267" spans="3:4">
      <c r="C5267" s="8"/>
      <c r="D5267" s="8"/>
    </row>
    <row r="5268" spans="3:4">
      <c r="C5268" s="8"/>
      <c r="D5268" s="8"/>
    </row>
    <row r="5269" spans="3:4">
      <c r="C5269" s="8"/>
      <c r="D5269" s="8"/>
    </row>
    <row r="5270" spans="3:4">
      <c r="C5270" s="8"/>
      <c r="D5270" s="8"/>
    </row>
    <row r="5271" spans="3:4">
      <c r="C5271" s="8"/>
      <c r="D5271" s="8"/>
    </row>
    <row r="5272" spans="3:4">
      <c r="C5272" s="8"/>
      <c r="D5272" s="8"/>
    </row>
    <row r="5273" spans="3:4">
      <c r="C5273" s="8"/>
      <c r="D5273" s="8"/>
    </row>
    <row r="5274" spans="3:4">
      <c r="C5274" s="8"/>
      <c r="D5274" s="8"/>
    </row>
    <row r="5275" spans="3:4">
      <c r="C5275" s="8"/>
      <c r="D5275" s="8"/>
    </row>
    <row r="5276" spans="3:4">
      <c r="C5276" s="8"/>
      <c r="D5276" s="8"/>
    </row>
    <row r="5277" spans="3:4">
      <c r="C5277" s="8"/>
      <c r="D5277" s="8"/>
    </row>
    <row r="5278" spans="3:4">
      <c r="C5278" s="8"/>
      <c r="D5278" s="8"/>
    </row>
    <row r="5279" spans="3:4">
      <c r="C5279" s="8"/>
      <c r="D5279" s="8"/>
    </row>
    <row r="5280" spans="3:4">
      <c r="C5280" s="8"/>
      <c r="D5280" s="8"/>
    </row>
    <row r="5281" spans="3:4">
      <c r="C5281" s="8"/>
      <c r="D5281" s="8"/>
    </row>
    <row r="5282" spans="3:4">
      <c r="C5282" s="8"/>
      <c r="D5282" s="8"/>
    </row>
    <row r="5283" spans="3:4">
      <c r="C5283" s="8"/>
      <c r="D5283" s="8"/>
    </row>
    <row r="5284" spans="3:4">
      <c r="C5284" s="8"/>
      <c r="D5284" s="8"/>
    </row>
    <row r="5285" spans="3:4">
      <c r="C5285" s="8"/>
      <c r="D5285" s="8"/>
    </row>
    <row r="5286" spans="3:4">
      <c r="C5286" s="8"/>
      <c r="D5286" s="8"/>
    </row>
    <row r="5287" spans="3:4">
      <c r="C5287" s="8"/>
      <c r="D5287" s="8"/>
    </row>
    <row r="5288" spans="3:4">
      <c r="C5288" s="8"/>
      <c r="D5288" s="8"/>
    </row>
    <row r="5289" spans="3:4">
      <c r="C5289" s="8"/>
      <c r="D5289" s="8"/>
    </row>
    <row r="5290" spans="3:4">
      <c r="C5290" s="8"/>
      <c r="D5290" s="8"/>
    </row>
    <row r="5291" spans="3:4">
      <c r="C5291" s="8"/>
      <c r="D5291" s="8"/>
    </row>
    <row r="5292" spans="3:4">
      <c r="C5292" s="8"/>
      <c r="D5292" s="8"/>
    </row>
    <row r="5293" spans="3:4">
      <c r="C5293" s="8"/>
      <c r="D5293" s="8"/>
    </row>
    <row r="5294" spans="3:4">
      <c r="C5294" s="8"/>
      <c r="D5294" s="8"/>
    </row>
    <row r="5295" spans="3:4">
      <c r="C5295" s="8"/>
      <c r="D5295" s="8"/>
    </row>
    <row r="5296" spans="3:4">
      <c r="C5296" s="8"/>
      <c r="D5296" s="8"/>
    </row>
    <row r="5297" spans="3:4">
      <c r="C5297" s="8"/>
      <c r="D5297" s="8"/>
    </row>
    <row r="5298" spans="3:4">
      <c r="C5298" s="8"/>
      <c r="D5298" s="8"/>
    </row>
    <row r="5299" spans="3:4">
      <c r="C5299" s="8"/>
      <c r="D5299" s="8"/>
    </row>
    <row r="5300" spans="3:4">
      <c r="C5300" s="8"/>
      <c r="D5300" s="8"/>
    </row>
    <row r="5301" spans="3:4">
      <c r="C5301" s="8"/>
      <c r="D5301" s="8"/>
    </row>
    <row r="5302" spans="3:4">
      <c r="C5302" s="8"/>
      <c r="D5302" s="8"/>
    </row>
    <row r="5303" spans="3:4">
      <c r="C5303" s="8"/>
      <c r="D5303" s="8"/>
    </row>
    <row r="5304" spans="3:4">
      <c r="C5304" s="8"/>
      <c r="D5304" s="8"/>
    </row>
    <row r="5305" spans="3:4">
      <c r="C5305" s="8"/>
      <c r="D5305" s="8"/>
    </row>
    <row r="5306" spans="3:4">
      <c r="C5306" s="8"/>
      <c r="D5306" s="8"/>
    </row>
    <row r="5307" spans="3:4">
      <c r="C5307" s="8"/>
      <c r="D5307" s="8"/>
    </row>
    <row r="5308" spans="3:4">
      <c r="C5308" s="8"/>
      <c r="D5308" s="8"/>
    </row>
    <row r="5309" spans="3:4">
      <c r="C5309" s="8"/>
      <c r="D5309" s="8"/>
    </row>
    <row r="5310" spans="3:4">
      <c r="C5310" s="8"/>
      <c r="D5310" s="8"/>
    </row>
    <row r="5311" spans="3:4">
      <c r="C5311" s="8"/>
      <c r="D5311" s="8"/>
    </row>
    <row r="5312" spans="3:4">
      <c r="C5312" s="8"/>
      <c r="D5312" s="8"/>
    </row>
    <row r="5313" spans="3:4">
      <c r="C5313" s="8"/>
      <c r="D5313" s="8"/>
    </row>
    <row r="5314" spans="3:4">
      <c r="C5314" s="8"/>
      <c r="D5314" s="8"/>
    </row>
    <row r="5315" spans="3:4">
      <c r="C5315" s="8"/>
      <c r="D5315" s="8"/>
    </row>
    <row r="5316" spans="3:4">
      <c r="C5316" s="8"/>
      <c r="D5316" s="8"/>
    </row>
    <row r="5317" spans="3:4">
      <c r="C5317" s="8"/>
      <c r="D5317" s="8"/>
    </row>
    <row r="5318" spans="3:4">
      <c r="C5318" s="8"/>
      <c r="D5318" s="8"/>
    </row>
    <row r="5319" spans="3:4">
      <c r="C5319" s="8"/>
      <c r="D5319" s="8"/>
    </row>
    <row r="5320" spans="3:4">
      <c r="C5320" s="8"/>
      <c r="D5320" s="8"/>
    </row>
    <row r="5321" spans="3:4">
      <c r="C5321" s="8"/>
      <c r="D5321" s="8"/>
    </row>
    <row r="5322" spans="3:4">
      <c r="C5322" s="8"/>
      <c r="D5322" s="8"/>
    </row>
    <row r="5323" spans="3:4">
      <c r="C5323" s="8"/>
      <c r="D5323" s="8"/>
    </row>
    <row r="5324" spans="3:4">
      <c r="C5324" s="8"/>
      <c r="D5324" s="8"/>
    </row>
    <row r="5325" spans="3:4">
      <c r="C5325" s="8"/>
      <c r="D5325" s="8"/>
    </row>
    <row r="5326" spans="3:4">
      <c r="C5326" s="8"/>
      <c r="D5326" s="8"/>
    </row>
    <row r="5327" spans="3:4">
      <c r="C5327" s="8"/>
      <c r="D5327" s="8"/>
    </row>
    <row r="5328" spans="3:4">
      <c r="C5328" s="8"/>
      <c r="D5328" s="8"/>
    </row>
    <row r="5329" spans="3:4">
      <c r="C5329" s="8"/>
      <c r="D5329" s="8"/>
    </row>
    <row r="5330" spans="3:4">
      <c r="C5330" s="8"/>
      <c r="D5330" s="8"/>
    </row>
    <row r="5331" spans="3:4">
      <c r="C5331" s="8"/>
      <c r="D5331" s="8"/>
    </row>
    <row r="5332" spans="3:4">
      <c r="C5332" s="8"/>
      <c r="D5332" s="8"/>
    </row>
    <row r="5333" spans="3:4">
      <c r="C5333" s="8"/>
      <c r="D5333" s="8"/>
    </row>
    <row r="5334" spans="3:4">
      <c r="C5334" s="8"/>
      <c r="D5334" s="8"/>
    </row>
    <row r="5335" spans="3:4">
      <c r="C5335" s="8"/>
      <c r="D5335" s="8"/>
    </row>
    <row r="5336" spans="3:4">
      <c r="C5336" s="8"/>
      <c r="D5336" s="8"/>
    </row>
    <row r="5337" spans="3:4">
      <c r="C5337" s="8"/>
      <c r="D5337" s="8"/>
    </row>
    <row r="5338" spans="3:4">
      <c r="C5338" s="8"/>
      <c r="D5338" s="8"/>
    </row>
    <row r="5339" spans="3:4">
      <c r="C5339" s="8"/>
      <c r="D5339" s="8"/>
    </row>
    <row r="5340" spans="3:4">
      <c r="C5340" s="8"/>
      <c r="D5340" s="8"/>
    </row>
    <row r="5341" spans="3:4">
      <c r="C5341" s="8"/>
      <c r="D5341" s="8"/>
    </row>
    <row r="5342" spans="3:4">
      <c r="C5342" s="8"/>
      <c r="D5342" s="8"/>
    </row>
    <row r="5343" spans="3:4">
      <c r="C5343" s="8"/>
      <c r="D5343" s="8"/>
    </row>
    <row r="5344" spans="3:4">
      <c r="C5344" s="8"/>
      <c r="D5344" s="8"/>
    </row>
    <row r="5345" spans="3:4">
      <c r="C5345" s="8"/>
      <c r="D5345" s="8"/>
    </row>
    <row r="5346" spans="3:4">
      <c r="C5346" s="8"/>
      <c r="D5346" s="8"/>
    </row>
    <row r="5347" spans="3:4">
      <c r="C5347" s="8"/>
      <c r="D5347" s="8"/>
    </row>
    <row r="5348" spans="3:4">
      <c r="C5348" s="8"/>
      <c r="D5348" s="8"/>
    </row>
    <row r="5349" spans="3:4">
      <c r="C5349" s="8"/>
      <c r="D5349" s="8"/>
    </row>
    <row r="5350" spans="3:4">
      <c r="C5350" s="8"/>
      <c r="D5350" s="8"/>
    </row>
    <row r="5351" spans="3:4">
      <c r="C5351" s="8"/>
      <c r="D5351" s="8"/>
    </row>
    <row r="5352" spans="3:4">
      <c r="C5352" s="8"/>
      <c r="D5352" s="8"/>
    </row>
    <row r="5353" spans="3:4">
      <c r="C5353" s="8"/>
      <c r="D5353" s="8"/>
    </row>
    <row r="5354" spans="3:4">
      <c r="C5354" s="8"/>
      <c r="D5354" s="8"/>
    </row>
    <row r="5355" spans="3:4">
      <c r="C5355" s="8"/>
      <c r="D5355" s="8"/>
    </row>
    <row r="5356" spans="3:4">
      <c r="C5356" s="8"/>
      <c r="D5356" s="8"/>
    </row>
    <row r="5357" spans="3:4">
      <c r="C5357" s="8"/>
      <c r="D5357" s="8"/>
    </row>
    <row r="5358" spans="3:4">
      <c r="C5358" s="8"/>
      <c r="D5358" s="8"/>
    </row>
    <row r="5359" spans="3:4">
      <c r="C5359" s="8"/>
      <c r="D5359" s="8"/>
    </row>
    <row r="5360" spans="3:4">
      <c r="C5360" s="8"/>
      <c r="D5360" s="8"/>
    </row>
    <row r="5361" spans="3:4">
      <c r="C5361" s="8"/>
      <c r="D5361" s="8"/>
    </row>
    <row r="5362" spans="3:4">
      <c r="C5362" s="8"/>
      <c r="D5362" s="8"/>
    </row>
    <row r="5363" spans="3:4">
      <c r="C5363" s="8"/>
      <c r="D5363" s="8"/>
    </row>
    <row r="5364" spans="3:4">
      <c r="C5364" s="8"/>
      <c r="D5364" s="8"/>
    </row>
    <row r="5365" spans="3:4">
      <c r="C5365" s="8"/>
      <c r="D5365" s="8"/>
    </row>
    <row r="5366" spans="3:4">
      <c r="C5366" s="8"/>
      <c r="D5366" s="8"/>
    </row>
    <row r="5367" spans="3:4">
      <c r="C5367" s="8"/>
      <c r="D5367" s="8"/>
    </row>
    <row r="5368" spans="3:4">
      <c r="C5368" s="8"/>
      <c r="D5368" s="8"/>
    </row>
    <row r="5369" spans="3:4">
      <c r="C5369" s="8"/>
      <c r="D5369" s="8"/>
    </row>
    <row r="5370" spans="3:4">
      <c r="C5370" s="8"/>
      <c r="D5370" s="8"/>
    </row>
    <row r="5371" spans="3:4">
      <c r="C5371" s="8"/>
      <c r="D5371" s="8"/>
    </row>
    <row r="5372" spans="3:4">
      <c r="C5372" s="8"/>
      <c r="D5372" s="8"/>
    </row>
    <row r="5373" spans="3:4">
      <c r="C5373" s="8"/>
      <c r="D5373" s="8"/>
    </row>
    <row r="5374" spans="3:4">
      <c r="C5374" s="8"/>
      <c r="D5374" s="8"/>
    </row>
    <row r="5375" spans="3:4">
      <c r="C5375" s="8"/>
      <c r="D5375" s="8"/>
    </row>
    <row r="5376" spans="3:4">
      <c r="C5376" s="8"/>
      <c r="D5376" s="8"/>
    </row>
    <row r="5377" spans="3:4">
      <c r="C5377" s="8"/>
      <c r="D5377" s="8"/>
    </row>
    <row r="5378" spans="3:4">
      <c r="C5378" s="8"/>
      <c r="D5378" s="8"/>
    </row>
    <row r="5379" spans="3:4">
      <c r="C5379" s="8"/>
      <c r="D5379" s="8"/>
    </row>
    <row r="5380" spans="3:4">
      <c r="C5380" s="8"/>
      <c r="D5380" s="8"/>
    </row>
    <row r="5381" spans="3:4">
      <c r="C5381" s="8"/>
      <c r="D5381" s="8"/>
    </row>
    <row r="5382" spans="3:4">
      <c r="C5382" s="8"/>
      <c r="D5382" s="8"/>
    </row>
    <row r="5383" spans="3:4">
      <c r="C5383" s="8"/>
      <c r="D5383" s="8"/>
    </row>
    <row r="5384" spans="3:4">
      <c r="C5384" s="8"/>
      <c r="D5384" s="8"/>
    </row>
    <row r="5385" spans="3:4">
      <c r="C5385" s="8"/>
      <c r="D5385" s="8"/>
    </row>
    <row r="5386" spans="3:4">
      <c r="C5386" s="8"/>
      <c r="D5386" s="8"/>
    </row>
    <row r="5387" spans="3:4">
      <c r="C5387" s="8"/>
      <c r="D5387" s="8"/>
    </row>
    <row r="5388" spans="3:4">
      <c r="C5388" s="8"/>
      <c r="D5388" s="8"/>
    </row>
    <row r="5389" spans="3:4">
      <c r="C5389" s="8"/>
      <c r="D5389" s="8"/>
    </row>
    <row r="5390" spans="3:4">
      <c r="C5390" s="8"/>
      <c r="D5390" s="8"/>
    </row>
    <row r="5391" spans="3:4">
      <c r="C5391" s="8"/>
      <c r="D5391" s="8"/>
    </row>
    <row r="5392" spans="3:4">
      <c r="C5392" s="8"/>
      <c r="D5392" s="8"/>
    </row>
    <row r="5393" spans="3:4">
      <c r="C5393" s="8"/>
      <c r="D5393" s="8"/>
    </row>
    <row r="5394" spans="3:4">
      <c r="C5394" s="8"/>
      <c r="D5394" s="8"/>
    </row>
    <row r="5395" spans="3:4">
      <c r="C5395" s="8"/>
      <c r="D5395" s="8"/>
    </row>
    <row r="5396" spans="3:4">
      <c r="C5396" s="8"/>
      <c r="D5396" s="8"/>
    </row>
    <row r="5397" spans="3:4">
      <c r="C5397" s="8"/>
      <c r="D5397" s="8"/>
    </row>
    <row r="5398" spans="3:4">
      <c r="C5398" s="8"/>
      <c r="D5398" s="8"/>
    </row>
    <row r="5399" spans="3:4">
      <c r="C5399" s="8"/>
      <c r="D5399" s="8"/>
    </row>
    <row r="5400" spans="3:4">
      <c r="C5400" s="8"/>
      <c r="D5400" s="8"/>
    </row>
    <row r="5401" spans="3:4">
      <c r="C5401" s="8"/>
      <c r="D5401" s="8"/>
    </row>
    <row r="5402" spans="3:4">
      <c r="C5402" s="8"/>
      <c r="D5402" s="8"/>
    </row>
    <row r="5403" spans="3:4">
      <c r="C5403" s="8"/>
      <c r="D5403" s="8"/>
    </row>
    <row r="5404" spans="3:4">
      <c r="C5404" s="8"/>
      <c r="D5404" s="8"/>
    </row>
    <row r="5405" spans="3:4">
      <c r="C5405" s="8"/>
      <c r="D5405" s="8"/>
    </row>
    <row r="5406" spans="3:4">
      <c r="C5406" s="8"/>
      <c r="D5406" s="8"/>
    </row>
    <row r="5407" spans="3:4">
      <c r="C5407" s="8"/>
      <c r="D5407" s="8"/>
    </row>
    <row r="5408" spans="3:4">
      <c r="C5408" s="8"/>
      <c r="D5408" s="8"/>
    </row>
    <row r="5409" spans="3:4">
      <c r="C5409" s="8"/>
      <c r="D5409" s="8"/>
    </row>
    <row r="5410" spans="3:4">
      <c r="C5410" s="8"/>
      <c r="D5410" s="8"/>
    </row>
    <row r="5411" spans="3:4">
      <c r="C5411" s="8"/>
      <c r="D5411" s="8"/>
    </row>
    <row r="5412" spans="3:4">
      <c r="C5412" s="8"/>
      <c r="D5412" s="8"/>
    </row>
    <row r="5413" spans="3:4">
      <c r="C5413" s="8"/>
      <c r="D5413" s="8"/>
    </row>
    <row r="5414" spans="3:4">
      <c r="C5414" s="8"/>
      <c r="D5414" s="8"/>
    </row>
    <row r="5415" spans="3:4">
      <c r="C5415" s="8"/>
      <c r="D5415" s="8"/>
    </row>
    <row r="5416" spans="3:4">
      <c r="C5416" s="8"/>
      <c r="D5416" s="8"/>
    </row>
    <row r="5417" spans="3:4">
      <c r="C5417" s="8"/>
      <c r="D5417" s="8"/>
    </row>
    <row r="5418" spans="3:4">
      <c r="C5418" s="8"/>
      <c r="D5418" s="8"/>
    </row>
    <row r="5419" spans="3:4">
      <c r="C5419" s="8"/>
      <c r="D5419" s="8"/>
    </row>
    <row r="5420" spans="3:4">
      <c r="C5420" s="8"/>
      <c r="D5420" s="8"/>
    </row>
    <row r="5421" spans="3:4">
      <c r="C5421" s="8"/>
      <c r="D5421" s="8"/>
    </row>
    <row r="5422" spans="3:4">
      <c r="C5422" s="8"/>
      <c r="D5422" s="8"/>
    </row>
    <row r="5423" spans="3:4">
      <c r="C5423" s="8"/>
      <c r="D5423" s="8"/>
    </row>
    <row r="5424" spans="3:4">
      <c r="C5424" s="8"/>
      <c r="D5424" s="8"/>
    </row>
    <row r="5425" spans="3:4">
      <c r="C5425" s="8"/>
      <c r="D5425" s="8"/>
    </row>
    <row r="5426" spans="3:4">
      <c r="C5426" s="8"/>
      <c r="D5426" s="8"/>
    </row>
    <row r="5427" spans="3:4">
      <c r="C5427" s="8"/>
      <c r="D5427" s="8"/>
    </row>
    <row r="5428" spans="3:4">
      <c r="C5428" s="8"/>
      <c r="D5428" s="8"/>
    </row>
    <row r="5429" spans="3:4">
      <c r="C5429" s="8"/>
      <c r="D5429" s="8"/>
    </row>
    <row r="5430" spans="3:4">
      <c r="C5430" s="8"/>
      <c r="D5430" s="8"/>
    </row>
    <row r="5431" spans="3:4">
      <c r="C5431" s="8"/>
      <c r="D5431" s="8"/>
    </row>
    <row r="5432" spans="3:4">
      <c r="C5432" s="8"/>
      <c r="D5432" s="8"/>
    </row>
    <row r="5433" spans="3:4">
      <c r="C5433" s="8"/>
      <c r="D5433" s="8"/>
    </row>
    <row r="5434" spans="3:4">
      <c r="C5434" s="8"/>
      <c r="D5434" s="8"/>
    </row>
    <row r="5435" spans="3:4">
      <c r="C5435" s="8"/>
      <c r="D5435" s="8"/>
    </row>
    <row r="5436" spans="3:4">
      <c r="C5436" s="8"/>
      <c r="D5436" s="8"/>
    </row>
    <row r="5437" spans="3:4">
      <c r="C5437" s="8"/>
      <c r="D5437" s="8"/>
    </row>
    <row r="5438" spans="3:4">
      <c r="C5438" s="8"/>
      <c r="D5438" s="8"/>
    </row>
    <row r="5439" spans="3:4">
      <c r="C5439" s="8"/>
      <c r="D5439" s="8"/>
    </row>
    <row r="5440" spans="3:4">
      <c r="C5440" s="8"/>
      <c r="D5440" s="8"/>
    </row>
    <row r="5441" spans="3:4">
      <c r="C5441" s="8"/>
      <c r="D5441" s="8"/>
    </row>
    <row r="5442" spans="3:4">
      <c r="C5442" s="8"/>
      <c r="D5442" s="8"/>
    </row>
    <row r="5443" spans="3:4">
      <c r="C5443" s="8"/>
      <c r="D5443" s="8"/>
    </row>
    <row r="5444" spans="3:4">
      <c r="C5444" s="8"/>
      <c r="D5444" s="8"/>
    </row>
    <row r="5445" spans="3:4">
      <c r="C5445" s="8"/>
      <c r="D5445" s="8"/>
    </row>
    <row r="5446" spans="3:4">
      <c r="C5446" s="8"/>
      <c r="D5446" s="8"/>
    </row>
    <row r="5447" spans="3:4">
      <c r="C5447" s="8"/>
      <c r="D5447" s="8"/>
    </row>
    <row r="5448" spans="3:4">
      <c r="C5448" s="8"/>
      <c r="D5448" s="8"/>
    </row>
    <row r="5449" spans="3:4">
      <c r="C5449" s="8"/>
      <c r="D5449" s="8"/>
    </row>
    <row r="5450" spans="3:4">
      <c r="C5450" s="8"/>
      <c r="D5450" s="8"/>
    </row>
    <row r="5451" spans="3:4">
      <c r="C5451" s="8"/>
      <c r="D5451" s="8"/>
    </row>
    <row r="5452" spans="3:4">
      <c r="C5452" s="8"/>
      <c r="D5452" s="8"/>
    </row>
    <row r="5453" spans="3:4">
      <c r="C5453" s="8"/>
      <c r="D5453" s="8"/>
    </row>
    <row r="5454" spans="3:4">
      <c r="C5454" s="8"/>
      <c r="D5454" s="8"/>
    </row>
    <row r="5455" spans="3:4">
      <c r="C5455" s="8"/>
      <c r="D5455" s="8"/>
    </row>
    <row r="5456" spans="3:4">
      <c r="C5456" s="8"/>
      <c r="D5456" s="8"/>
    </row>
    <row r="5457" spans="3:4">
      <c r="C5457" s="8"/>
      <c r="D5457" s="8"/>
    </row>
    <row r="5458" spans="3:4">
      <c r="C5458" s="8"/>
      <c r="D5458" s="8"/>
    </row>
    <row r="5459" spans="3:4">
      <c r="C5459" s="8"/>
      <c r="D5459" s="8"/>
    </row>
    <row r="5460" spans="3:4">
      <c r="C5460" s="8"/>
      <c r="D5460" s="8"/>
    </row>
    <row r="5461" spans="3:4">
      <c r="C5461" s="8"/>
      <c r="D5461" s="8"/>
    </row>
    <row r="5462" spans="3:4">
      <c r="C5462" s="8"/>
      <c r="D5462" s="8"/>
    </row>
    <row r="5463" spans="3:4">
      <c r="C5463" s="8"/>
      <c r="D5463" s="8"/>
    </row>
    <row r="5464" spans="3:4">
      <c r="C5464" s="8"/>
      <c r="D5464" s="8"/>
    </row>
    <row r="5465" spans="3:4">
      <c r="C5465" s="8"/>
      <c r="D5465" s="8"/>
    </row>
    <row r="5466" spans="3:4">
      <c r="C5466" s="8"/>
      <c r="D5466" s="8"/>
    </row>
    <row r="5467" spans="3:4">
      <c r="C5467" s="8"/>
      <c r="D5467" s="8"/>
    </row>
    <row r="5468" spans="3:4">
      <c r="C5468" s="8"/>
      <c r="D5468" s="8"/>
    </row>
    <row r="5469" spans="3:4">
      <c r="C5469" s="8"/>
      <c r="D5469" s="8"/>
    </row>
    <row r="5470" spans="3:4">
      <c r="C5470" s="8"/>
      <c r="D5470" s="8"/>
    </row>
    <row r="5471" spans="3:4">
      <c r="C5471" s="8"/>
      <c r="D5471" s="8"/>
    </row>
    <row r="5472" spans="3:4">
      <c r="C5472" s="8"/>
      <c r="D5472" s="8"/>
    </row>
    <row r="5473" spans="3:4">
      <c r="C5473" s="8"/>
      <c r="D5473" s="8"/>
    </row>
    <row r="5474" spans="3:4">
      <c r="C5474" s="8"/>
      <c r="D5474" s="8"/>
    </row>
    <row r="5475" spans="3:4">
      <c r="C5475" s="8"/>
      <c r="D5475" s="8"/>
    </row>
    <row r="5476" spans="3:4">
      <c r="C5476" s="8"/>
      <c r="D5476" s="8"/>
    </row>
    <row r="5477" spans="3:4">
      <c r="C5477" s="8"/>
      <c r="D5477" s="8"/>
    </row>
    <row r="5478" spans="3:4">
      <c r="C5478" s="8"/>
      <c r="D5478" s="8"/>
    </row>
    <row r="5479" spans="3:4">
      <c r="C5479" s="8"/>
      <c r="D5479" s="8"/>
    </row>
    <row r="5480" spans="3:4">
      <c r="C5480" s="8"/>
      <c r="D5480" s="8"/>
    </row>
    <row r="5481" spans="3:4">
      <c r="C5481" s="8"/>
      <c r="D5481" s="8"/>
    </row>
    <row r="5482" spans="3:4">
      <c r="C5482" s="8"/>
      <c r="D5482" s="8"/>
    </row>
    <row r="5483" spans="3:4">
      <c r="C5483" s="8"/>
      <c r="D5483" s="8"/>
    </row>
    <row r="5484" spans="3:4">
      <c r="C5484" s="8"/>
      <c r="D5484" s="8"/>
    </row>
    <row r="5485" spans="3:4">
      <c r="C5485" s="8"/>
      <c r="D5485" s="8"/>
    </row>
    <row r="5486" spans="3:4">
      <c r="C5486" s="8"/>
      <c r="D5486" s="8"/>
    </row>
    <row r="5487" spans="3:4">
      <c r="C5487" s="8"/>
      <c r="D5487" s="8"/>
    </row>
    <row r="5488" spans="3:4">
      <c r="C5488" s="8"/>
      <c r="D5488" s="8"/>
    </row>
    <row r="5489" spans="3:4">
      <c r="C5489" s="8"/>
      <c r="D5489" s="8"/>
    </row>
    <row r="5490" spans="3:4">
      <c r="C5490" s="8"/>
      <c r="D5490" s="8"/>
    </row>
    <row r="5491" spans="3:4">
      <c r="C5491" s="8"/>
      <c r="D5491" s="8"/>
    </row>
    <row r="5492" spans="3:4">
      <c r="C5492" s="8"/>
      <c r="D5492" s="8"/>
    </row>
    <row r="5493" spans="3:4">
      <c r="C5493" s="8"/>
      <c r="D5493" s="8"/>
    </row>
    <row r="5494" spans="3:4">
      <c r="C5494" s="8"/>
      <c r="D5494" s="8"/>
    </row>
    <row r="5495" spans="3:4">
      <c r="C5495" s="8"/>
      <c r="D5495" s="8"/>
    </row>
    <row r="5496" spans="3:4">
      <c r="C5496" s="8"/>
      <c r="D5496" s="8"/>
    </row>
    <row r="5497" spans="3:4">
      <c r="C5497" s="8"/>
      <c r="D5497" s="8"/>
    </row>
    <row r="5498" spans="3:4">
      <c r="C5498" s="8"/>
      <c r="D5498" s="8"/>
    </row>
    <row r="5499" spans="3:4">
      <c r="C5499" s="8"/>
      <c r="D5499" s="8"/>
    </row>
    <row r="5500" spans="3:4">
      <c r="C5500" s="8"/>
      <c r="D5500" s="8"/>
    </row>
    <row r="5501" spans="3:4">
      <c r="C5501" s="8"/>
      <c r="D5501" s="8"/>
    </row>
    <row r="5502" spans="3:4">
      <c r="C5502" s="8"/>
      <c r="D5502" s="8"/>
    </row>
    <row r="5503" spans="3:4">
      <c r="C5503" s="8"/>
      <c r="D5503" s="8"/>
    </row>
    <row r="5504" spans="3:4">
      <c r="C5504" s="8"/>
      <c r="D5504" s="8"/>
    </row>
    <row r="5505" spans="3:4">
      <c r="C5505" s="8"/>
      <c r="D5505" s="8"/>
    </row>
    <row r="5506" spans="3:4">
      <c r="C5506" s="8"/>
      <c r="D5506" s="8"/>
    </row>
    <row r="5507" spans="3:4">
      <c r="C5507" s="8"/>
      <c r="D5507" s="8"/>
    </row>
    <row r="5508" spans="3:4">
      <c r="C5508" s="8"/>
      <c r="D5508" s="8"/>
    </row>
    <row r="5509" spans="3:4">
      <c r="C5509" s="8"/>
      <c r="D5509" s="8"/>
    </row>
    <row r="5510" spans="3:4">
      <c r="C5510" s="8"/>
      <c r="D5510" s="8"/>
    </row>
    <row r="5511" spans="3:4">
      <c r="C5511" s="8"/>
      <c r="D5511" s="8"/>
    </row>
    <row r="5512" spans="3:4">
      <c r="C5512" s="8"/>
      <c r="D5512" s="8"/>
    </row>
    <row r="5513" spans="3:4">
      <c r="C5513" s="8"/>
      <c r="D5513" s="8"/>
    </row>
    <row r="5514" spans="3:4">
      <c r="C5514" s="8"/>
      <c r="D5514" s="8"/>
    </row>
    <row r="5515" spans="3:4">
      <c r="C5515" s="8"/>
      <c r="D5515" s="8"/>
    </row>
    <row r="5516" spans="3:4">
      <c r="C5516" s="8"/>
      <c r="D5516" s="8"/>
    </row>
    <row r="5517" spans="3:4">
      <c r="C5517" s="8"/>
      <c r="D5517" s="8"/>
    </row>
    <row r="5518" spans="3:4">
      <c r="C5518" s="8"/>
      <c r="D5518" s="8"/>
    </row>
    <row r="5519" spans="3:4">
      <c r="C5519" s="8"/>
      <c r="D5519" s="8"/>
    </row>
    <row r="5520" spans="3:4">
      <c r="C5520" s="8"/>
      <c r="D5520" s="8"/>
    </row>
    <row r="5521" spans="3:4">
      <c r="C5521" s="8"/>
      <c r="D5521" s="8"/>
    </row>
    <row r="5522" spans="3:4">
      <c r="C5522" s="8"/>
      <c r="D5522" s="8"/>
    </row>
    <row r="5523" spans="3:4">
      <c r="C5523" s="8"/>
      <c r="D5523" s="8"/>
    </row>
    <row r="5524" spans="3:4">
      <c r="C5524" s="8"/>
      <c r="D5524" s="8"/>
    </row>
    <row r="5525" spans="3:4">
      <c r="C5525" s="8"/>
      <c r="D5525" s="8"/>
    </row>
    <row r="5526" spans="3:4">
      <c r="C5526" s="8"/>
      <c r="D5526" s="8"/>
    </row>
    <row r="5527" spans="3:4">
      <c r="C5527" s="8"/>
      <c r="D5527" s="8"/>
    </row>
    <row r="5528" spans="3:4">
      <c r="C5528" s="8"/>
      <c r="D5528" s="8"/>
    </row>
    <row r="5529" spans="3:4">
      <c r="C5529" s="8"/>
      <c r="D5529" s="8"/>
    </row>
    <row r="5530" spans="3:4">
      <c r="C5530" s="8"/>
      <c r="D5530" s="8"/>
    </row>
    <row r="5531" spans="3:4">
      <c r="C5531" s="8"/>
      <c r="D5531" s="8"/>
    </row>
    <row r="5532" spans="3:4">
      <c r="C5532" s="8"/>
      <c r="D5532" s="8"/>
    </row>
    <row r="5533" spans="3:4">
      <c r="C5533" s="8"/>
      <c r="D5533" s="8"/>
    </row>
    <row r="5534" spans="3:4">
      <c r="C5534" s="8"/>
      <c r="D5534" s="8"/>
    </row>
    <row r="5535" spans="3:4">
      <c r="C5535" s="8"/>
      <c r="D5535" s="8"/>
    </row>
    <row r="5536" spans="3:4">
      <c r="C5536" s="8"/>
      <c r="D5536" s="8"/>
    </row>
    <row r="5537" spans="3:4">
      <c r="C5537" s="8"/>
      <c r="D5537" s="8"/>
    </row>
    <row r="5538" spans="3:4">
      <c r="C5538" s="8"/>
      <c r="D5538" s="8"/>
    </row>
    <row r="5539" spans="3:4">
      <c r="C5539" s="8"/>
      <c r="D5539" s="8"/>
    </row>
    <row r="5540" spans="3:4">
      <c r="C5540" s="8"/>
      <c r="D5540" s="8"/>
    </row>
    <row r="5541" spans="3:4">
      <c r="C5541" s="8"/>
      <c r="D5541" s="8"/>
    </row>
    <row r="5542" spans="3:4">
      <c r="C5542" s="8"/>
      <c r="D5542" s="8"/>
    </row>
    <row r="5543" spans="3:4">
      <c r="C5543" s="8"/>
      <c r="D5543" s="8"/>
    </row>
    <row r="5544" spans="3:4">
      <c r="C5544" s="8"/>
      <c r="D5544" s="8"/>
    </row>
    <row r="5545" spans="3:4">
      <c r="C5545" s="8"/>
      <c r="D5545" s="8"/>
    </row>
    <row r="5546" spans="3:4">
      <c r="C5546" s="8"/>
      <c r="D5546" s="8"/>
    </row>
    <row r="5547" spans="3:4">
      <c r="C5547" s="8"/>
      <c r="D5547" s="8"/>
    </row>
    <row r="5548" spans="3:4">
      <c r="C5548" s="8"/>
      <c r="D5548" s="8"/>
    </row>
    <row r="5549" spans="3:4">
      <c r="C5549" s="8"/>
      <c r="D5549" s="8"/>
    </row>
    <row r="5550" spans="3:4">
      <c r="C5550" s="8"/>
      <c r="D5550" s="8"/>
    </row>
    <row r="5551" spans="3:4">
      <c r="C5551" s="8"/>
      <c r="D5551" s="8"/>
    </row>
    <row r="5552" spans="3:4">
      <c r="C5552" s="8"/>
      <c r="D5552" s="8"/>
    </row>
    <row r="5553" spans="3:4">
      <c r="C5553" s="8"/>
      <c r="D5553" s="8"/>
    </row>
    <row r="5554" spans="3:4">
      <c r="C5554" s="8"/>
      <c r="D5554" s="8"/>
    </row>
    <row r="5555" spans="3:4">
      <c r="C5555" s="8"/>
      <c r="D5555" s="8"/>
    </row>
    <row r="5556" spans="3:4">
      <c r="C5556" s="8"/>
      <c r="D5556" s="8"/>
    </row>
    <row r="5557" spans="3:4">
      <c r="C5557" s="8"/>
      <c r="D5557" s="8"/>
    </row>
    <row r="5558" spans="3:4">
      <c r="C5558" s="8"/>
      <c r="D5558" s="8"/>
    </row>
    <row r="5559" spans="3:4">
      <c r="C5559" s="8"/>
      <c r="D5559" s="8"/>
    </row>
    <row r="5560" spans="3:4">
      <c r="C5560" s="8"/>
      <c r="D5560" s="8"/>
    </row>
    <row r="5561" spans="3:4">
      <c r="C5561" s="8"/>
      <c r="D5561" s="8"/>
    </row>
    <row r="5562" spans="3:4">
      <c r="C5562" s="8"/>
      <c r="D5562" s="8"/>
    </row>
    <row r="5563" spans="3:4">
      <c r="C5563" s="8"/>
      <c r="D5563" s="8"/>
    </row>
    <row r="5564" spans="3:4">
      <c r="C5564" s="8"/>
      <c r="D5564" s="8"/>
    </row>
    <row r="5565" spans="3:4">
      <c r="C5565" s="8"/>
      <c r="D5565" s="8"/>
    </row>
    <row r="5566" spans="3:4">
      <c r="C5566" s="8"/>
      <c r="D5566" s="8"/>
    </row>
    <row r="5567" spans="3:4">
      <c r="C5567" s="8"/>
      <c r="D5567" s="8"/>
    </row>
    <row r="5568" spans="3:4">
      <c r="C5568" s="8"/>
      <c r="D5568" s="8"/>
    </row>
    <row r="5569" spans="3:4">
      <c r="C5569" s="8"/>
      <c r="D5569" s="8"/>
    </row>
    <row r="5570" spans="3:4">
      <c r="C5570" s="8"/>
      <c r="D5570" s="8"/>
    </row>
    <row r="5571" spans="3:4">
      <c r="C5571" s="8"/>
      <c r="D5571" s="8"/>
    </row>
    <row r="5572" spans="3:4">
      <c r="C5572" s="8"/>
      <c r="D5572" s="8"/>
    </row>
    <row r="5573" spans="3:4">
      <c r="C5573" s="8"/>
      <c r="D5573" s="8"/>
    </row>
    <row r="5574" spans="3:4">
      <c r="C5574" s="8"/>
      <c r="D5574" s="8"/>
    </row>
    <row r="5575" spans="3:4">
      <c r="C5575" s="8"/>
      <c r="D5575" s="8"/>
    </row>
    <row r="5576" spans="3:4">
      <c r="C5576" s="8"/>
      <c r="D5576" s="8"/>
    </row>
    <row r="5577" spans="3:4">
      <c r="C5577" s="8"/>
      <c r="D5577" s="8"/>
    </row>
    <row r="5578" spans="3:4">
      <c r="C5578" s="8"/>
      <c r="D5578" s="8"/>
    </row>
    <row r="5579" spans="3:4">
      <c r="C5579" s="8"/>
      <c r="D5579" s="8"/>
    </row>
    <row r="5580" spans="3:4">
      <c r="C5580" s="8"/>
      <c r="D5580" s="8"/>
    </row>
    <row r="5581" spans="3:4">
      <c r="C5581" s="8"/>
      <c r="D5581" s="8"/>
    </row>
    <row r="5582" spans="3:4">
      <c r="C5582" s="8"/>
      <c r="D5582" s="8"/>
    </row>
    <row r="5583" spans="3:4">
      <c r="C5583" s="8"/>
      <c r="D5583" s="8"/>
    </row>
    <row r="5584" spans="3:4">
      <c r="C5584" s="8"/>
      <c r="D5584" s="8"/>
    </row>
    <row r="5585" spans="3:4">
      <c r="C5585" s="8"/>
      <c r="D5585" s="8"/>
    </row>
    <row r="5586" spans="3:4">
      <c r="C5586" s="8"/>
      <c r="D5586" s="8"/>
    </row>
    <row r="5587" spans="3:4">
      <c r="C5587" s="8"/>
      <c r="D5587" s="8"/>
    </row>
    <row r="5588" spans="3:4">
      <c r="C5588" s="8"/>
      <c r="D5588" s="8"/>
    </row>
    <row r="5589" spans="3:4">
      <c r="C5589" s="8"/>
      <c r="D5589" s="8"/>
    </row>
    <row r="5590" spans="3:4">
      <c r="C5590" s="8"/>
      <c r="D5590" s="8"/>
    </row>
    <row r="5591" spans="3:4">
      <c r="C5591" s="8"/>
      <c r="D5591" s="8"/>
    </row>
    <row r="5592" spans="3:4">
      <c r="C5592" s="8"/>
      <c r="D5592" s="8"/>
    </row>
    <row r="5593" spans="3:4">
      <c r="C5593" s="8"/>
      <c r="D5593" s="8"/>
    </row>
    <row r="5594" spans="3:4">
      <c r="C5594" s="8"/>
      <c r="D5594" s="8"/>
    </row>
    <row r="5595" spans="3:4">
      <c r="C5595" s="8"/>
      <c r="D5595" s="8"/>
    </row>
    <row r="5596" spans="3:4">
      <c r="C5596" s="8"/>
      <c r="D5596" s="8"/>
    </row>
    <row r="5597" spans="3:4">
      <c r="C5597" s="8"/>
      <c r="D5597" s="8"/>
    </row>
    <row r="5598" spans="3:4">
      <c r="C5598" s="8"/>
      <c r="D5598" s="8"/>
    </row>
    <row r="5599" spans="3:4">
      <c r="C5599" s="8"/>
      <c r="D5599" s="8"/>
    </row>
    <row r="5600" spans="3:4">
      <c r="C5600" s="8"/>
      <c r="D5600" s="8"/>
    </row>
    <row r="5601" spans="3:4">
      <c r="C5601" s="8"/>
      <c r="D5601" s="8"/>
    </row>
    <row r="5602" spans="3:4">
      <c r="C5602" s="8"/>
      <c r="D5602" s="8"/>
    </row>
    <row r="5603" spans="3:4">
      <c r="C5603" s="8"/>
      <c r="D5603" s="8"/>
    </row>
    <row r="5604" spans="3:4">
      <c r="C5604" s="8"/>
      <c r="D5604" s="8"/>
    </row>
    <row r="5605" spans="3:4">
      <c r="C5605" s="8"/>
      <c r="D5605" s="8"/>
    </row>
    <row r="5606" spans="3:4">
      <c r="C5606" s="8"/>
      <c r="D5606" s="8"/>
    </row>
    <row r="5607" spans="3:4">
      <c r="C5607" s="8"/>
      <c r="D5607" s="8"/>
    </row>
    <row r="5608" spans="3:4">
      <c r="C5608" s="8"/>
      <c r="D5608" s="8"/>
    </row>
    <row r="5609" spans="3:4">
      <c r="C5609" s="8"/>
      <c r="D5609" s="8"/>
    </row>
    <row r="5610" spans="3:4">
      <c r="C5610" s="8"/>
      <c r="D5610" s="8"/>
    </row>
    <row r="5611" spans="3:4">
      <c r="C5611" s="8"/>
      <c r="D5611" s="8"/>
    </row>
    <row r="5612" spans="3:4">
      <c r="C5612" s="8"/>
      <c r="D5612" s="8"/>
    </row>
    <row r="5613" spans="3:4">
      <c r="C5613" s="8"/>
      <c r="D5613" s="8"/>
    </row>
    <row r="5614" spans="3:4">
      <c r="C5614" s="8"/>
      <c r="D5614" s="8"/>
    </row>
    <row r="5615" spans="3:4">
      <c r="C5615" s="8"/>
      <c r="D5615" s="8"/>
    </row>
    <row r="5616" spans="3:4">
      <c r="C5616" s="8"/>
      <c r="D5616" s="8"/>
    </row>
    <row r="5617" spans="3:4">
      <c r="C5617" s="8"/>
      <c r="D5617" s="8"/>
    </row>
    <row r="5618" spans="3:4">
      <c r="C5618" s="8"/>
      <c r="D5618" s="8"/>
    </row>
    <row r="5619" spans="3:4">
      <c r="C5619" s="8"/>
      <c r="D5619" s="8"/>
    </row>
    <row r="5620" spans="3:4">
      <c r="C5620" s="8"/>
      <c r="D5620" s="8"/>
    </row>
    <row r="5621" spans="3:4">
      <c r="C5621" s="8"/>
      <c r="D5621" s="8"/>
    </row>
    <row r="5622" spans="3:4">
      <c r="C5622" s="8"/>
      <c r="D5622" s="8"/>
    </row>
    <row r="5623" spans="3:4">
      <c r="C5623" s="8"/>
      <c r="D5623" s="8"/>
    </row>
    <row r="5624" spans="3:4">
      <c r="C5624" s="8"/>
      <c r="D5624" s="8"/>
    </row>
    <row r="5625" spans="3:4">
      <c r="C5625" s="8"/>
      <c r="D5625" s="8"/>
    </row>
    <row r="5626" spans="3:4">
      <c r="C5626" s="8"/>
      <c r="D5626" s="8"/>
    </row>
    <row r="5627" spans="3:4">
      <c r="C5627" s="8"/>
      <c r="D5627" s="8"/>
    </row>
    <row r="5628" spans="3:4">
      <c r="C5628" s="8"/>
      <c r="D5628" s="8"/>
    </row>
    <row r="5629" spans="3:4">
      <c r="C5629" s="8"/>
      <c r="D5629" s="8"/>
    </row>
    <row r="5630" spans="3:4">
      <c r="C5630" s="8"/>
      <c r="D5630" s="8"/>
    </row>
    <row r="5631" spans="3:4">
      <c r="C5631" s="8"/>
      <c r="D5631" s="8"/>
    </row>
    <row r="5632" spans="3:4">
      <c r="C5632" s="8"/>
      <c r="D5632" s="8"/>
    </row>
    <row r="5633" spans="3:4">
      <c r="C5633" s="8"/>
      <c r="D5633" s="8"/>
    </row>
    <row r="5634" spans="3:4">
      <c r="C5634" s="8"/>
      <c r="D5634" s="8"/>
    </row>
    <row r="5635" spans="3:4">
      <c r="C5635" s="8"/>
      <c r="D5635" s="8"/>
    </row>
    <row r="5636" spans="3:4">
      <c r="C5636" s="8"/>
      <c r="D5636" s="8"/>
    </row>
    <row r="5637" spans="3:4">
      <c r="C5637" s="8"/>
      <c r="D5637" s="8"/>
    </row>
    <row r="5638" spans="3:4">
      <c r="C5638" s="8"/>
      <c r="D5638" s="8"/>
    </row>
    <row r="5639" spans="3:4">
      <c r="C5639" s="8"/>
      <c r="D5639" s="8"/>
    </row>
    <row r="5640" spans="3:4">
      <c r="C5640" s="8"/>
      <c r="D5640" s="8"/>
    </row>
    <row r="5641" spans="3:4">
      <c r="C5641" s="8"/>
      <c r="D5641" s="8"/>
    </row>
    <row r="5642" spans="3:4">
      <c r="C5642" s="8"/>
      <c r="D5642" s="8"/>
    </row>
    <row r="5643" spans="3:4">
      <c r="C5643" s="8"/>
      <c r="D5643" s="8"/>
    </row>
    <row r="5644" spans="3:4">
      <c r="C5644" s="8"/>
      <c r="D5644" s="8"/>
    </row>
    <row r="5645" spans="3:4">
      <c r="C5645" s="8"/>
      <c r="D5645" s="8"/>
    </row>
    <row r="5646" spans="3:4">
      <c r="C5646" s="8"/>
      <c r="D5646" s="8"/>
    </row>
    <row r="5647" spans="3:4">
      <c r="C5647" s="8"/>
      <c r="D5647" s="8"/>
    </row>
    <row r="5648" spans="3:4">
      <c r="C5648" s="8"/>
      <c r="D5648" s="8"/>
    </row>
    <row r="5649" spans="3:4">
      <c r="C5649" s="8"/>
      <c r="D5649" s="8"/>
    </row>
    <row r="5650" spans="3:4">
      <c r="C5650" s="8"/>
      <c r="D5650" s="8"/>
    </row>
    <row r="5651" spans="3:4">
      <c r="C5651" s="8"/>
      <c r="D5651" s="8"/>
    </row>
    <row r="5652" spans="3:4">
      <c r="C5652" s="8"/>
      <c r="D5652" s="8"/>
    </row>
    <row r="5653" spans="3:4">
      <c r="C5653" s="8"/>
      <c r="D5653" s="8"/>
    </row>
    <row r="5654" spans="3:4">
      <c r="C5654" s="8"/>
      <c r="D5654" s="8"/>
    </row>
    <row r="5655" spans="3:4">
      <c r="C5655" s="8"/>
      <c r="D5655" s="8"/>
    </row>
    <row r="5656" spans="3:4">
      <c r="C5656" s="8"/>
      <c r="D5656" s="8"/>
    </row>
    <row r="5657" spans="3:4">
      <c r="C5657" s="8"/>
      <c r="D5657" s="8"/>
    </row>
    <row r="5658" spans="3:4">
      <c r="C5658" s="8"/>
      <c r="D5658" s="8"/>
    </row>
    <row r="5659" spans="3:4">
      <c r="C5659" s="8"/>
      <c r="D5659" s="8"/>
    </row>
    <row r="5660" spans="3:4">
      <c r="C5660" s="8"/>
      <c r="D5660" s="8"/>
    </row>
    <row r="5661" spans="3:4">
      <c r="C5661" s="8"/>
      <c r="D5661" s="8"/>
    </row>
    <row r="5662" spans="3:4">
      <c r="C5662" s="8"/>
      <c r="D5662" s="8"/>
    </row>
    <row r="5663" spans="3:4">
      <c r="C5663" s="8"/>
      <c r="D5663" s="8"/>
    </row>
    <row r="5664" spans="3:4">
      <c r="C5664" s="8"/>
      <c r="D5664" s="8"/>
    </row>
    <row r="5665" spans="3:4">
      <c r="C5665" s="8"/>
      <c r="D5665" s="8"/>
    </row>
    <row r="5666" spans="3:4">
      <c r="C5666" s="8"/>
      <c r="D5666" s="8"/>
    </row>
    <row r="5667" spans="3:4">
      <c r="C5667" s="8"/>
      <c r="D5667" s="8"/>
    </row>
    <row r="5668" spans="3:4">
      <c r="C5668" s="8"/>
      <c r="D5668" s="8"/>
    </row>
    <row r="5669" spans="3:4">
      <c r="C5669" s="8"/>
      <c r="D5669" s="8"/>
    </row>
    <row r="5670" spans="3:4">
      <c r="C5670" s="8"/>
      <c r="D5670" s="8"/>
    </row>
    <row r="5671" spans="3:4">
      <c r="C5671" s="8"/>
      <c r="D5671" s="8"/>
    </row>
    <row r="5672" spans="3:4">
      <c r="C5672" s="8"/>
      <c r="D5672" s="8"/>
    </row>
    <row r="5673" spans="3:4">
      <c r="C5673" s="8"/>
      <c r="D5673" s="8"/>
    </row>
    <row r="5674" spans="3:4">
      <c r="C5674" s="8"/>
      <c r="D5674" s="8"/>
    </row>
    <row r="5675" spans="3:4">
      <c r="C5675" s="8"/>
      <c r="D5675" s="8"/>
    </row>
    <row r="5676" spans="3:4">
      <c r="C5676" s="8"/>
      <c r="D5676" s="8"/>
    </row>
    <row r="5677" spans="3:4">
      <c r="C5677" s="8"/>
      <c r="D5677" s="8"/>
    </row>
    <row r="5678" spans="3:4">
      <c r="C5678" s="8"/>
      <c r="D5678" s="8"/>
    </row>
    <row r="5679" spans="3:4">
      <c r="C5679" s="8"/>
      <c r="D5679" s="8"/>
    </row>
    <row r="5680" spans="3:4">
      <c r="C5680" s="8"/>
      <c r="D5680" s="8"/>
    </row>
    <row r="5681" spans="3:4">
      <c r="C5681" s="8"/>
      <c r="D5681" s="8"/>
    </row>
    <row r="5682" spans="3:4">
      <c r="C5682" s="8"/>
      <c r="D5682" s="8"/>
    </row>
    <row r="5683" spans="3:4">
      <c r="C5683" s="8"/>
      <c r="D5683" s="8"/>
    </row>
    <row r="5684" spans="3:4">
      <c r="C5684" s="8"/>
      <c r="D5684" s="8"/>
    </row>
    <row r="5685" spans="3:4">
      <c r="C5685" s="8"/>
      <c r="D5685" s="8"/>
    </row>
    <row r="5686" spans="3:4">
      <c r="C5686" s="8"/>
      <c r="D5686" s="8"/>
    </row>
    <row r="5687" spans="3:4">
      <c r="C5687" s="8"/>
      <c r="D5687" s="8"/>
    </row>
    <row r="5688" spans="3:4">
      <c r="C5688" s="8"/>
      <c r="D5688" s="8"/>
    </row>
    <row r="5689" spans="3:4">
      <c r="C5689" s="8"/>
      <c r="D5689" s="8"/>
    </row>
    <row r="5690" spans="3:4">
      <c r="C5690" s="8"/>
      <c r="D5690" s="8"/>
    </row>
    <row r="5691" spans="3:4">
      <c r="C5691" s="8"/>
      <c r="D5691" s="8"/>
    </row>
    <row r="5692" spans="3:4">
      <c r="C5692" s="8"/>
      <c r="D5692" s="8"/>
    </row>
    <row r="5693" spans="3:4">
      <c r="C5693" s="8"/>
      <c r="D5693" s="8"/>
    </row>
    <row r="5694" spans="3:4">
      <c r="C5694" s="8"/>
      <c r="D5694" s="8"/>
    </row>
    <row r="5695" spans="3:4">
      <c r="C5695" s="8"/>
      <c r="D5695" s="8"/>
    </row>
    <row r="5696" spans="3:4">
      <c r="C5696" s="8"/>
      <c r="D5696" s="8"/>
    </row>
    <row r="5697" spans="3:4">
      <c r="C5697" s="8"/>
      <c r="D5697" s="8"/>
    </row>
    <row r="5698" spans="3:4">
      <c r="C5698" s="8"/>
      <c r="D5698" s="8"/>
    </row>
    <row r="5699" spans="3:4">
      <c r="C5699" s="8"/>
      <c r="D5699" s="8"/>
    </row>
    <row r="5700" spans="3:4">
      <c r="C5700" s="8"/>
      <c r="D5700" s="8"/>
    </row>
    <row r="5701" spans="3:4">
      <c r="C5701" s="8"/>
      <c r="D5701" s="8"/>
    </row>
    <row r="5702" spans="3:4">
      <c r="C5702" s="8"/>
      <c r="D5702" s="8"/>
    </row>
    <row r="5703" spans="3:4">
      <c r="C5703" s="8"/>
      <c r="D5703" s="8"/>
    </row>
    <row r="5704" spans="3:4">
      <c r="C5704" s="8"/>
      <c r="D5704" s="8"/>
    </row>
    <row r="5705" spans="3:4">
      <c r="C5705" s="8"/>
      <c r="D5705" s="8"/>
    </row>
    <row r="5706" spans="3:4">
      <c r="C5706" s="8"/>
      <c r="D5706" s="8"/>
    </row>
    <row r="5707" spans="3:4">
      <c r="C5707" s="8"/>
      <c r="D5707" s="8"/>
    </row>
    <row r="5708" spans="3:4">
      <c r="C5708" s="8"/>
      <c r="D5708" s="8"/>
    </row>
    <row r="5709" spans="3:4">
      <c r="C5709" s="8"/>
      <c r="D5709" s="8"/>
    </row>
    <row r="5710" spans="3:4">
      <c r="C5710" s="8"/>
      <c r="D5710" s="8"/>
    </row>
    <row r="5711" spans="3:4">
      <c r="C5711" s="8"/>
      <c r="D5711" s="8"/>
    </row>
    <row r="5712" spans="3:4">
      <c r="C5712" s="8"/>
      <c r="D5712" s="8"/>
    </row>
    <row r="5713" spans="3:4">
      <c r="C5713" s="8"/>
      <c r="D5713" s="8"/>
    </row>
    <row r="5714" spans="3:4">
      <c r="C5714" s="8"/>
      <c r="D5714" s="8"/>
    </row>
    <row r="5715" spans="3:4">
      <c r="C5715" s="8"/>
      <c r="D5715" s="8"/>
    </row>
    <row r="5716" spans="3:4">
      <c r="C5716" s="8"/>
      <c r="D5716" s="8"/>
    </row>
    <row r="5717" spans="3:4">
      <c r="C5717" s="8"/>
      <c r="D5717" s="8"/>
    </row>
    <row r="5718" spans="3:4">
      <c r="C5718" s="8"/>
      <c r="D5718" s="8"/>
    </row>
    <row r="5719" spans="3:4">
      <c r="C5719" s="8"/>
      <c r="D5719" s="8"/>
    </row>
    <row r="5720" spans="3:4">
      <c r="C5720" s="8"/>
      <c r="D5720" s="8"/>
    </row>
    <row r="5721" spans="3:4">
      <c r="C5721" s="8"/>
      <c r="D5721" s="8"/>
    </row>
    <row r="5722" spans="3:4">
      <c r="C5722" s="8"/>
      <c r="D5722" s="8"/>
    </row>
    <row r="5723" spans="3:4">
      <c r="C5723" s="8"/>
      <c r="D5723" s="8"/>
    </row>
    <row r="5724" spans="3:4">
      <c r="C5724" s="8"/>
      <c r="D5724" s="8"/>
    </row>
    <row r="5725" spans="3:4">
      <c r="C5725" s="8"/>
      <c r="D5725" s="8"/>
    </row>
    <row r="5726" spans="3:4">
      <c r="C5726" s="8"/>
      <c r="D5726" s="8"/>
    </row>
    <row r="5727" spans="3:4">
      <c r="C5727" s="8"/>
      <c r="D5727" s="8"/>
    </row>
    <row r="5728" spans="3:4">
      <c r="C5728" s="8"/>
      <c r="D5728" s="8"/>
    </row>
    <row r="5729" spans="3:4">
      <c r="C5729" s="8"/>
      <c r="D5729" s="8"/>
    </row>
    <row r="5730" spans="3:4">
      <c r="C5730" s="8"/>
      <c r="D5730" s="8"/>
    </row>
    <row r="5731" spans="3:4">
      <c r="C5731" s="8"/>
      <c r="D5731" s="8"/>
    </row>
    <row r="5732" spans="3:4">
      <c r="C5732" s="8"/>
      <c r="D5732" s="8"/>
    </row>
    <row r="5733" spans="3:4">
      <c r="C5733" s="8"/>
      <c r="D5733" s="8"/>
    </row>
    <row r="5734" spans="3:4">
      <c r="C5734" s="8"/>
      <c r="D5734" s="8"/>
    </row>
    <row r="5735" spans="3:4">
      <c r="C5735" s="8"/>
      <c r="D5735" s="8"/>
    </row>
    <row r="5736" spans="3:4">
      <c r="C5736" s="8"/>
      <c r="D5736" s="8"/>
    </row>
    <row r="5737" spans="3:4">
      <c r="C5737" s="8"/>
      <c r="D5737" s="8"/>
    </row>
    <row r="5738" spans="3:4">
      <c r="C5738" s="8"/>
      <c r="D5738" s="8"/>
    </row>
    <row r="5739" spans="3:4">
      <c r="C5739" s="8"/>
      <c r="D5739" s="8"/>
    </row>
    <row r="5740" spans="3:4">
      <c r="C5740" s="8"/>
      <c r="D5740" s="8"/>
    </row>
    <row r="5741" spans="3:4">
      <c r="C5741" s="8"/>
      <c r="D5741" s="8"/>
    </row>
    <row r="5742" spans="3:4">
      <c r="C5742" s="8"/>
      <c r="D5742" s="8"/>
    </row>
    <row r="5743" spans="3:4">
      <c r="C5743" s="8"/>
      <c r="D5743" s="8"/>
    </row>
    <row r="5744" spans="3:4">
      <c r="C5744" s="8"/>
      <c r="D5744" s="8"/>
    </row>
    <row r="5745" spans="3:4">
      <c r="C5745" s="8"/>
      <c r="D5745" s="8"/>
    </row>
    <row r="5746" spans="3:4">
      <c r="C5746" s="8"/>
      <c r="D5746" s="8"/>
    </row>
    <row r="5747" spans="3:4">
      <c r="C5747" s="8"/>
      <c r="D5747" s="8"/>
    </row>
    <row r="5748" spans="3:4">
      <c r="C5748" s="8"/>
      <c r="D5748" s="8"/>
    </row>
    <row r="5749" spans="3:4">
      <c r="C5749" s="8"/>
      <c r="D5749" s="8"/>
    </row>
    <row r="5750" spans="3:4">
      <c r="C5750" s="8"/>
      <c r="D5750" s="8"/>
    </row>
    <row r="5751" spans="3:4">
      <c r="C5751" s="8"/>
      <c r="D5751" s="8"/>
    </row>
    <row r="5752" spans="3:4">
      <c r="C5752" s="8"/>
      <c r="D5752" s="8"/>
    </row>
    <row r="5753" spans="3:4">
      <c r="C5753" s="8"/>
      <c r="D5753" s="8"/>
    </row>
    <row r="5754" spans="3:4">
      <c r="C5754" s="8"/>
      <c r="D5754" s="8"/>
    </row>
    <row r="5755" spans="3:4">
      <c r="C5755" s="8"/>
      <c r="D5755" s="8"/>
    </row>
    <row r="5756" spans="3:4">
      <c r="C5756" s="8"/>
      <c r="D5756" s="8"/>
    </row>
    <row r="5757" spans="3:4">
      <c r="C5757" s="8"/>
      <c r="D5757" s="8"/>
    </row>
    <row r="5758" spans="3:4">
      <c r="C5758" s="8"/>
      <c r="D5758" s="8"/>
    </row>
    <row r="5759" spans="3:4">
      <c r="C5759" s="8"/>
      <c r="D5759" s="8"/>
    </row>
    <row r="5760" spans="3:4">
      <c r="C5760" s="8"/>
      <c r="D5760" s="8"/>
    </row>
    <row r="5761" spans="3:4">
      <c r="C5761" s="8"/>
      <c r="D5761" s="8"/>
    </row>
    <row r="5762" spans="3:4">
      <c r="C5762" s="8"/>
      <c r="D5762" s="8"/>
    </row>
    <row r="5763" spans="3:4">
      <c r="C5763" s="8"/>
      <c r="D5763" s="8"/>
    </row>
    <row r="5764" spans="3:4">
      <c r="C5764" s="8"/>
      <c r="D5764" s="8"/>
    </row>
    <row r="5765" spans="3:4">
      <c r="C5765" s="8"/>
      <c r="D5765" s="8"/>
    </row>
    <row r="5766" spans="3:4">
      <c r="C5766" s="8"/>
      <c r="D5766" s="8"/>
    </row>
    <row r="5767" spans="3:4">
      <c r="C5767" s="8"/>
      <c r="D5767" s="8"/>
    </row>
    <row r="5768" spans="3:4">
      <c r="C5768" s="8"/>
      <c r="D5768" s="8"/>
    </row>
    <row r="5769" spans="3:4">
      <c r="C5769" s="8"/>
      <c r="D5769" s="8"/>
    </row>
    <row r="5770" spans="3:4">
      <c r="C5770" s="8"/>
      <c r="D5770" s="8"/>
    </row>
    <row r="5771" spans="3:4">
      <c r="C5771" s="8"/>
      <c r="D5771" s="8"/>
    </row>
    <row r="5772" spans="3:4">
      <c r="C5772" s="8"/>
      <c r="D5772" s="8"/>
    </row>
    <row r="5773" spans="3:4">
      <c r="C5773" s="8"/>
      <c r="D5773" s="8"/>
    </row>
    <row r="5774" spans="3:4">
      <c r="C5774" s="8"/>
      <c r="D5774" s="8"/>
    </row>
    <row r="5775" spans="3:4">
      <c r="C5775" s="8"/>
      <c r="D5775" s="8"/>
    </row>
    <row r="5776" spans="3:4">
      <c r="C5776" s="8"/>
      <c r="D5776" s="8"/>
    </row>
    <row r="5777" spans="3:4">
      <c r="C5777" s="8"/>
      <c r="D5777" s="8"/>
    </row>
    <row r="5778" spans="3:4">
      <c r="C5778" s="8"/>
      <c r="D5778" s="8"/>
    </row>
    <row r="5779" spans="3:4">
      <c r="C5779" s="8"/>
      <c r="D5779" s="8"/>
    </row>
    <row r="5780" spans="3:4">
      <c r="C5780" s="8"/>
      <c r="D5780" s="8"/>
    </row>
    <row r="5781" spans="3:4">
      <c r="C5781" s="8"/>
      <c r="D5781" s="8"/>
    </row>
    <row r="5782" spans="3:4">
      <c r="C5782" s="8"/>
      <c r="D5782" s="8"/>
    </row>
    <row r="5783" spans="3:4">
      <c r="C5783" s="8"/>
      <c r="D5783" s="8"/>
    </row>
    <row r="5784" spans="3:4">
      <c r="C5784" s="8"/>
      <c r="D5784" s="8"/>
    </row>
    <row r="5785" spans="3:4">
      <c r="C5785" s="8"/>
      <c r="D5785" s="8"/>
    </row>
    <row r="5786" spans="3:4">
      <c r="C5786" s="8"/>
      <c r="D5786" s="8"/>
    </row>
    <row r="5787" spans="3:4">
      <c r="C5787" s="8"/>
      <c r="D5787" s="8"/>
    </row>
    <row r="5788" spans="3:4">
      <c r="C5788" s="8"/>
      <c r="D5788" s="8"/>
    </row>
    <row r="5789" spans="3:4">
      <c r="C5789" s="8"/>
      <c r="D5789" s="8"/>
    </row>
    <row r="5790" spans="3:4">
      <c r="C5790" s="8"/>
      <c r="D5790" s="8"/>
    </row>
    <row r="5791" spans="3:4">
      <c r="C5791" s="8"/>
      <c r="D5791" s="8"/>
    </row>
    <row r="5792" spans="3:4">
      <c r="C5792" s="8"/>
      <c r="D5792" s="8"/>
    </row>
    <row r="5793" spans="3:4">
      <c r="C5793" s="8"/>
      <c r="D5793" s="8"/>
    </row>
    <row r="5794" spans="3:4">
      <c r="C5794" s="8"/>
      <c r="D5794" s="8"/>
    </row>
    <row r="5795" spans="3:4">
      <c r="C5795" s="8"/>
      <c r="D5795" s="8"/>
    </row>
    <row r="5796" spans="3:4">
      <c r="C5796" s="8"/>
      <c r="D5796" s="8"/>
    </row>
    <row r="5797" spans="3:4">
      <c r="C5797" s="8"/>
      <c r="D5797" s="8"/>
    </row>
    <row r="5798" spans="3:4">
      <c r="C5798" s="8"/>
      <c r="D5798" s="8"/>
    </row>
    <row r="5799" spans="3:4">
      <c r="C5799" s="8"/>
      <c r="D5799" s="8"/>
    </row>
    <row r="5800" spans="3:4">
      <c r="C5800" s="8"/>
      <c r="D5800" s="8"/>
    </row>
    <row r="5801" spans="3:4">
      <c r="C5801" s="8"/>
      <c r="D5801" s="8"/>
    </row>
    <row r="5802" spans="3:4">
      <c r="C5802" s="8"/>
      <c r="D5802" s="8"/>
    </row>
    <row r="5803" spans="3:4">
      <c r="C5803" s="8"/>
      <c r="D5803" s="8"/>
    </row>
    <row r="5804" spans="3:4">
      <c r="C5804" s="8"/>
      <c r="D5804" s="8"/>
    </row>
    <row r="5805" spans="3:4">
      <c r="C5805" s="8"/>
      <c r="D5805" s="8"/>
    </row>
    <row r="5806" spans="3:4">
      <c r="C5806" s="8"/>
      <c r="D5806" s="8"/>
    </row>
    <row r="5807" spans="3:4">
      <c r="C5807" s="8"/>
      <c r="D5807" s="8"/>
    </row>
    <row r="5808" spans="3:4">
      <c r="C5808" s="8"/>
      <c r="D5808" s="8"/>
    </row>
    <row r="5809" spans="3:4">
      <c r="C5809" s="8"/>
      <c r="D5809" s="8"/>
    </row>
    <row r="5810" spans="3:4">
      <c r="C5810" s="8"/>
      <c r="D5810" s="8"/>
    </row>
    <row r="5811" spans="3:4">
      <c r="C5811" s="8"/>
      <c r="D5811" s="8"/>
    </row>
    <row r="5812" spans="3:4">
      <c r="C5812" s="8"/>
      <c r="D5812" s="8"/>
    </row>
    <row r="5813" spans="3:4">
      <c r="C5813" s="8"/>
      <c r="D5813" s="8"/>
    </row>
    <row r="5814" spans="3:4">
      <c r="C5814" s="8"/>
      <c r="D5814" s="8"/>
    </row>
    <row r="5815" spans="3:4">
      <c r="C5815" s="8"/>
      <c r="D5815" s="8"/>
    </row>
    <row r="5816" spans="3:4">
      <c r="C5816" s="8"/>
      <c r="D5816" s="8"/>
    </row>
    <row r="5817" spans="3:4">
      <c r="C5817" s="8"/>
      <c r="D5817" s="8"/>
    </row>
    <row r="5818" spans="3:4">
      <c r="C5818" s="8"/>
      <c r="D5818" s="8"/>
    </row>
    <row r="5819" spans="3:4">
      <c r="C5819" s="8"/>
      <c r="D5819" s="8"/>
    </row>
    <row r="5820" spans="3:4">
      <c r="C5820" s="8"/>
      <c r="D5820" s="8"/>
    </row>
    <row r="5821" spans="3:4">
      <c r="C5821" s="8"/>
      <c r="D5821" s="8"/>
    </row>
    <row r="5822" spans="3:4">
      <c r="C5822" s="8"/>
      <c r="D5822" s="8"/>
    </row>
    <row r="5823" spans="3:4">
      <c r="C5823" s="8"/>
      <c r="D5823" s="8"/>
    </row>
    <row r="5824" spans="3:4">
      <c r="C5824" s="8"/>
      <c r="D5824" s="8"/>
    </row>
    <row r="5825" spans="3:4">
      <c r="C5825" s="8"/>
      <c r="D5825" s="8"/>
    </row>
    <row r="5826" spans="3:4">
      <c r="C5826" s="8"/>
      <c r="D5826" s="8"/>
    </row>
    <row r="5827" spans="3:4">
      <c r="C5827" s="8"/>
      <c r="D5827" s="8"/>
    </row>
    <row r="5828" spans="3:4">
      <c r="C5828" s="8"/>
      <c r="D5828" s="8"/>
    </row>
    <row r="5829" spans="3:4">
      <c r="C5829" s="8"/>
      <c r="D5829" s="8"/>
    </row>
    <row r="5830" spans="3:4">
      <c r="C5830" s="8"/>
      <c r="D5830" s="8"/>
    </row>
    <row r="5831" spans="3:4">
      <c r="C5831" s="8"/>
      <c r="D5831" s="8"/>
    </row>
    <row r="5832" spans="3:4">
      <c r="C5832" s="8"/>
      <c r="D5832" s="8"/>
    </row>
    <row r="5833" spans="3:4">
      <c r="C5833" s="8"/>
      <c r="D5833" s="8"/>
    </row>
    <row r="5834" spans="3:4">
      <c r="C5834" s="8"/>
      <c r="D5834" s="8"/>
    </row>
    <row r="5835" spans="3:4">
      <c r="C5835" s="8"/>
      <c r="D5835" s="8"/>
    </row>
    <row r="5836" spans="3:4">
      <c r="C5836" s="8"/>
      <c r="D5836" s="8"/>
    </row>
    <row r="5837" spans="3:4">
      <c r="C5837" s="8"/>
      <c r="D5837" s="8"/>
    </row>
    <row r="5838" spans="3:4">
      <c r="C5838" s="8"/>
      <c r="D5838" s="8"/>
    </row>
    <row r="5839" spans="3:4">
      <c r="C5839" s="8"/>
      <c r="D5839" s="8"/>
    </row>
    <row r="5840" spans="3:4">
      <c r="C5840" s="8"/>
      <c r="D5840" s="8"/>
    </row>
    <row r="5841" spans="3:4">
      <c r="C5841" s="8"/>
      <c r="D5841" s="8"/>
    </row>
    <row r="5842" spans="3:4">
      <c r="C5842" s="8"/>
      <c r="D5842" s="8"/>
    </row>
    <row r="5843" spans="3:4">
      <c r="C5843" s="8"/>
      <c r="D5843" s="8"/>
    </row>
    <row r="5844" spans="3:4">
      <c r="C5844" s="8"/>
      <c r="D5844" s="8"/>
    </row>
    <row r="5845" spans="3:4">
      <c r="C5845" s="8"/>
      <c r="D5845" s="8"/>
    </row>
    <row r="5846" spans="3:4">
      <c r="C5846" s="8"/>
      <c r="D5846" s="8"/>
    </row>
    <row r="5847" spans="3:4">
      <c r="C5847" s="8"/>
      <c r="D5847" s="8"/>
    </row>
    <row r="5848" spans="3:4">
      <c r="C5848" s="8"/>
      <c r="D5848" s="8"/>
    </row>
    <row r="5849" spans="3:4">
      <c r="C5849" s="8"/>
      <c r="D5849" s="8"/>
    </row>
    <row r="5850" spans="3:4">
      <c r="C5850" s="8"/>
      <c r="D5850" s="8"/>
    </row>
    <row r="5851" spans="3:4">
      <c r="C5851" s="8"/>
      <c r="D5851" s="8"/>
    </row>
    <row r="5852" spans="3:4">
      <c r="C5852" s="8"/>
      <c r="D5852" s="8"/>
    </row>
    <row r="5853" spans="3:4">
      <c r="C5853" s="8"/>
      <c r="D5853" s="8"/>
    </row>
    <row r="5854" spans="3:4">
      <c r="C5854" s="8"/>
      <c r="D5854" s="8"/>
    </row>
    <row r="5855" spans="3:4">
      <c r="C5855" s="8"/>
      <c r="D5855" s="8"/>
    </row>
    <row r="5856" spans="3:4">
      <c r="C5856" s="8"/>
      <c r="D5856" s="8"/>
    </row>
    <row r="5857" spans="3:4">
      <c r="C5857" s="8"/>
      <c r="D5857" s="8"/>
    </row>
    <row r="5858" spans="3:4">
      <c r="C5858" s="8"/>
      <c r="D5858" s="8"/>
    </row>
    <row r="5859" spans="3:4">
      <c r="C5859" s="8"/>
      <c r="D5859" s="8"/>
    </row>
    <row r="5860" spans="3:4">
      <c r="C5860" s="8"/>
      <c r="D5860" s="8"/>
    </row>
    <row r="5861" spans="3:4">
      <c r="C5861" s="8"/>
      <c r="D5861" s="8"/>
    </row>
    <row r="5862" spans="3:4">
      <c r="C5862" s="8"/>
      <c r="D5862" s="8"/>
    </row>
    <row r="5863" spans="3:4">
      <c r="C5863" s="8"/>
      <c r="D5863" s="8"/>
    </row>
    <row r="5864" spans="3:4">
      <c r="C5864" s="8"/>
      <c r="D5864" s="8"/>
    </row>
    <row r="5865" spans="3:4">
      <c r="C5865" s="8"/>
      <c r="D5865" s="8"/>
    </row>
    <row r="5866" spans="3:4">
      <c r="C5866" s="8"/>
      <c r="D5866" s="8"/>
    </row>
    <row r="5867" spans="3:4">
      <c r="C5867" s="8"/>
      <c r="D5867" s="8"/>
    </row>
    <row r="5868" spans="3:4">
      <c r="C5868" s="8"/>
      <c r="D5868" s="8"/>
    </row>
    <row r="5869" spans="3:4">
      <c r="C5869" s="8"/>
      <c r="D5869" s="8"/>
    </row>
    <row r="5870" spans="3:4">
      <c r="C5870" s="8"/>
      <c r="D5870" s="8"/>
    </row>
    <row r="5871" spans="3:4">
      <c r="C5871" s="8"/>
      <c r="D5871" s="8"/>
    </row>
    <row r="5872" spans="3:4">
      <c r="C5872" s="8"/>
      <c r="D5872" s="8"/>
    </row>
    <row r="5873" spans="3:4">
      <c r="C5873" s="8"/>
      <c r="D5873" s="8"/>
    </row>
    <row r="5874" spans="3:4">
      <c r="C5874" s="8"/>
      <c r="D5874" s="8"/>
    </row>
    <row r="5875" spans="3:4">
      <c r="C5875" s="8"/>
      <c r="D5875" s="8"/>
    </row>
    <row r="5876" spans="3:4">
      <c r="C5876" s="8"/>
      <c r="D5876" s="8"/>
    </row>
    <row r="5877" spans="3:4">
      <c r="C5877" s="8"/>
      <c r="D5877" s="8"/>
    </row>
    <row r="5878" spans="3:4">
      <c r="C5878" s="8"/>
      <c r="D5878" s="8"/>
    </row>
    <row r="5879" spans="3:4">
      <c r="C5879" s="8"/>
      <c r="D5879" s="8"/>
    </row>
    <row r="5880" spans="3:4">
      <c r="C5880" s="8"/>
      <c r="D5880" s="8"/>
    </row>
    <row r="5881" spans="3:4">
      <c r="C5881" s="8"/>
      <c r="D5881" s="8"/>
    </row>
    <row r="5882" spans="3:4">
      <c r="C5882" s="8"/>
      <c r="D5882" s="8"/>
    </row>
    <row r="5883" spans="3:4">
      <c r="C5883" s="8"/>
      <c r="D5883" s="8"/>
    </row>
    <row r="5884" spans="3:4">
      <c r="C5884" s="8"/>
      <c r="D5884" s="8"/>
    </row>
    <row r="5885" spans="3:4">
      <c r="C5885" s="8"/>
      <c r="D5885" s="8"/>
    </row>
    <row r="5886" spans="3:4">
      <c r="C5886" s="8"/>
      <c r="D5886" s="8"/>
    </row>
    <row r="5887" spans="3:4">
      <c r="C5887" s="8"/>
      <c r="D5887" s="8"/>
    </row>
    <row r="5888" spans="3:4">
      <c r="C5888" s="8"/>
      <c r="D5888" s="8"/>
    </row>
    <row r="5889" spans="3:4">
      <c r="C5889" s="8"/>
      <c r="D5889" s="8"/>
    </row>
    <row r="5890" spans="3:4">
      <c r="C5890" s="8"/>
      <c r="D5890" s="8"/>
    </row>
    <row r="5891" spans="3:4">
      <c r="C5891" s="8"/>
      <c r="D5891" s="8"/>
    </row>
    <row r="5892" spans="3:4">
      <c r="C5892" s="8"/>
      <c r="D5892" s="8"/>
    </row>
    <row r="5893" spans="3:4">
      <c r="C5893" s="8"/>
      <c r="D5893" s="8"/>
    </row>
    <row r="5894" spans="3:4">
      <c r="C5894" s="8"/>
      <c r="D5894" s="8"/>
    </row>
    <row r="5895" spans="3:4">
      <c r="C5895" s="8"/>
      <c r="D5895" s="8"/>
    </row>
    <row r="5896" spans="3:4">
      <c r="C5896" s="8"/>
      <c r="D5896" s="8"/>
    </row>
    <row r="5897" spans="3:4">
      <c r="C5897" s="8"/>
      <c r="D5897" s="8"/>
    </row>
    <row r="5898" spans="3:4">
      <c r="C5898" s="8"/>
      <c r="D5898" s="8"/>
    </row>
    <row r="5899" spans="3:4">
      <c r="C5899" s="8"/>
      <c r="D5899" s="8"/>
    </row>
    <row r="5900" spans="3:4">
      <c r="C5900" s="8"/>
      <c r="D5900" s="8"/>
    </row>
    <row r="5901" spans="3:4">
      <c r="C5901" s="8"/>
      <c r="D5901" s="8"/>
    </row>
    <row r="5902" spans="3:4">
      <c r="C5902" s="8"/>
      <c r="D5902" s="8"/>
    </row>
    <row r="5903" spans="3:4">
      <c r="C5903" s="8"/>
      <c r="D5903" s="8"/>
    </row>
    <row r="5904" spans="3:4">
      <c r="C5904" s="8"/>
      <c r="D5904" s="8"/>
    </row>
    <row r="5905" spans="3:4">
      <c r="C5905" s="8"/>
      <c r="D5905" s="8"/>
    </row>
    <row r="5906" spans="3:4">
      <c r="C5906" s="8"/>
      <c r="D5906" s="8"/>
    </row>
    <row r="5907" spans="3:4">
      <c r="C5907" s="8"/>
      <c r="D5907" s="8"/>
    </row>
    <row r="5908" spans="3:4">
      <c r="C5908" s="8"/>
      <c r="D5908" s="8"/>
    </row>
    <row r="5909" spans="3:4">
      <c r="C5909" s="8"/>
      <c r="D5909" s="8"/>
    </row>
    <row r="5910" spans="3:4">
      <c r="C5910" s="8"/>
      <c r="D5910" s="8"/>
    </row>
    <row r="5911" spans="3:4">
      <c r="C5911" s="8"/>
      <c r="D5911" s="8"/>
    </row>
    <row r="5912" spans="3:4">
      <c r="C5912" s="8"/>
      <c r="D5912" s="8"/>
    </row>
    <row r="5913" spans="3:4">
      <c r="C5913" s="8"/>
      <c r="D5913" s="8"/>
    </row>
    <row r="5914" spans="3:4">
      <c r="C5914" s="8"/>
      <c r="D5914" s="8"/>
    </row>
    <row r="5915" spans="3:4">
      <c r="C5915" s="8"/>
      <c r="D5915" s="8"/>
    </row>
    <row r="5916" spans="3:4">
      <c r="C5916" s="8"/>
      <c r="D5916" s="8"/>
    </row>
    <row r="5917" spans="3:4">
      <c r="C5917" s="8"/>
      <c r="D5917" s="8"/>
    </row>
    <row r="5918" spans="3:4">
      <c r="C5918" s="8"/>
      <c r="D5918" s="8"/>
    </row>
    <row r="5919" spans="3:4">
      <c r="C5919" s="8"/>
      <c r="D5919" s="8"/>
    </row>
    <row r="5920" spans="3:4">
      <c r="C5920" s="8"/>
      <c r="D5920" s="8"/>
    </row>
    <row r="5921" spans="3:4">
      <c r="C5921" s="8"/>
      <c r="D5921" s="8"/>
    </row>
    <row r="5922" spans="3:4">
      <c r="C5922" s="8"/>
      <c r="D5922" s="8"/>
    </row>
    <row r="5923" spans="3:4">
      <c r="C5923" s="8"/>
      <c r="D5923" s="8"/>
    </row>
    <row r="5924" spans="3:4">
      <c r="C5924" s="8"/>
      <c r="D5924" s="8"/>
    </row>
    <row r="5925" spans="3:4">
      <c r="C5925" s="8"/>
      <c r="D5925" s="8"/>
    </row>
    <row r="5926" spans="3:4">
      <c r="C5926" s="8"/>
      <c r="D5926" s="8"/>
    </row>
    <row r="5927" spans="3:4">
      <c r="C5927" s="8"/>
      <c r="D5927" s="8"/>
    </row>
    <row r="5928" spans="3:4">
      <c r="C5928" s="8"/>
      <c r="D5928" s="8"/>
    </row>
    <row r="5929" spans="3:4">
      <c r="C5929" s="8"/>
      <c r="D5929" s="8"/>
    </row>
    <row r="5930" spans="3:4">
      <c r="C5930" s="8"/>
      <c r="D5930" s="8"/>
    </row>
    <row r="5931" spans="3:4">
      <c r="C5931" s="8"/>
      <c r="D5931" s="8"/>
    </row>
    <row r="5932" spans="3:4">
      <c r="C5932" s="8"/>
      <c r="D5932" s="8"/>
    </row>
    <row r="5933" spans="3:4">
      <c r="C5933" s="8"/>
      <c r="D5933" s="8"/>
    </row>
    <row r="5934" spans="3:4">
      <c r="C5934" s="8"/>
      <c r="D5934" s="8"/>
    </row>
    <row r="5935" spans="3:4">
      <c r="C5935" s="8"/>
      <c r="D5935" s="8"/>
    </row>
    <row r="5936" spans="3:4">
      <c r="C5936" s="8"/>
      <c r="D5936" s="8"/>
    </row>
    <row r="5937" spans="3:4">
      <c r="C5937" s="8"/>
      <c r="D5937" s="8"/>
    </row>
    <row r="5938" spans="3:4">
      <c r="C5938" s="8"/>
      <c r="D5938" s="8"/>
    </row>
    <row r="5939" spans="3:4">
      <c r="C5939" s="8"/>
      <c r="D5939" s="8"/>
    </row>
    <row r="5940" spans="3:4">
      <c r="C5940" s="8"/>
      <c r="D5940" s="8"/>
    </row>
    <row r="5941" spans="3:4">
      <c r="C5941" s="8"/>
      <c r="D5941" s="8"/>
    </row>
    <row r="5942" spans="3:4">
      <c r="C5942" s="8"/>
      <c r="D5942" s="8"/>
    </row>
    <row r="5943" spans="3:4">
      <c r="C5943" s="8"/>
      <c r="D5943" s="8"/>
    </row>
    <row r="5944" spans="3:4">
      <c r="C5944" s="8"/>
      <c r="D5944" s="8"/>
    </row>
    <row r="5945" spans="3:4">
      <c r="C5945" s="8"/>
      <c r="D5945" s="8"/>
    </row>
    <row r="5946" spans="3:4">
      <c r="C5946" s="8"/>
      <c r="D5946" s="8"/>
    </row>
    <row r="5947" spans="3:4">
      <c r="C5947" s="8"/>
      <c r="D5947" s="8"/>
    </row>
    <row r="5948" spans="3:4">
      <c r="C5948" s="8"/>
      <c r="D5948" s="8"/>
    </row>
    <row r="5949" spans="3:4">
      <c r="C5949" s="8"/>
      <c r="D5949" s="8"/>
    </row>
    <row r="5950" spans="3:4">
      <c r="C5950" s="8"/>
      <c r="D5950" s="8"/>
    </row>
    <row r="5951" spans="3:4">
      <c r="C5951" s="8"/>
      <c r="D5951" s="8"/>
    </row>
    <row r="5952" spans="3:4">
      <c r="C5952" s="8"/>
      <c r="D5952" s="8"/>
    </row>
    <row r="5953" spans="3:4">
      <c r="C5953" s="8"/>
      <c r="D5953" s="8"/>
    </row>
    <row r="5954" spans="3:4">
      <c r="C5954" s="8"/>
      <c r="D5954" s="8"/>
    </row>
    <row r="5955" spans="3:4">
      <c r="C5955" s="8"/>
      <c r="D5955" s="8"/>
    </row>
    <row r="5956" spans="3:4">
      <c r="C5956" s="8"/>
      <c r="D5956" s="8"/>
    </row>
    <row r="5957" spans="3:4">
      <c r="C5957" s="8"/>
      <c r="D5957" s="8"/>
    </row>
    <row r="5958" spans="3:4">
      <c r="C5958" s="8"/>
      <c r="D5958" s="8"/>
    </row>
    <row r="5959" spans="3:4">
      <c r="C5959" s="8"/>
      <c r="D5959" s="8"/>
    </row>
    <row r="5960" spans="3:4">
      <c r="C5960" s="8"/>
      <c r="D5960" s="8"/>
    </row>
    <row r="5961" spans="3:4">
      <c r="C5961" s="8"/>
      <c r="D5961" s="8"/>
    </row>
    <row r="5962" spans="3:4">
      <c r="C5962" s="8"/>
      <c r="D5962" s="8"/>
    </row>
    <row r="5963" spans="3:4">
      <c r="C5963" s="8"/>
      <c r="D5963" s="8"/>
    </row>
    <row r="5964" spans="3:4">
      <c r="C5964" s="8"/>
      <c r="D5964" s="8"/>
    </row>
    <row r="5965" spans="3:4">
      <c r="C5965" s="8"/>
      <c r="D5965" s="8"/>
    </row>
    <row r="5966" spans="3:4">
      <c r="C5966" s="8"/>
      <c r="D5966" s="8"/>
    </row>
    <row r="5967" spans="3:4">
      <c r="C5967" s="8"/>
      <c r="D5967" s="8"/>
    </row>
    <row r="5968" spans="3:4">
      <c r="C5968" s="8"/>
      <c r="D5968" s="8"/>
    </row>
    <row r="5969" spans="3:4">
      <c r="C5969" s="8"/>
      <c r="D5969" s="8"/>
    </row>
    <row r="5970" spans="3:4">
      <c r="C5970" s="8"/>
      <c r="D5970" s="8"/>
    </row>
    <row r="5971" spans="3:4">
      <c r="C5971" s="8"/>
      <c r="D5971" s="8"/>
    </row>
    <row r="5972" spans="3:4">
      <c r="C5972" s="8"/>
      <c r="D5972" s="8"/>
    </row>
    <row r="5973" spans="3:4">
      <c r="C5973" s="8"/>
      <c r="D5973" s="8"/>
    </row>
    <row r="5974" spans="3:4">
      <c r="C5974" s="8"/>
      <c r="D5974" s="8"/>
    </row>
    <row r="5975" spans="3:4">
      <c r="C5975" s="8"/>
      <c r="D5975" s="8"/>
    </row>
    <row r="5976" spans="3:4">
      <c r="C5976" s="8"/>
      <c r="D5976" s="8"/>
    </row>
    <row r="5977" spans="3:4">
      <c r="C5977" s="8"/>
      <c r="D5977" s="8"/>
    </row>
    <row r="5978" spans="3:4">
      <c r="C5978" s="8"/>
      <c r="D5978" s="8"/>
    </row>
    <row r="5979" spans="3:4">
      <c r="C5979" s="8"/>
      <c r="D5979" s="8"/>
    </row>
    <row r="5980" spans="3:4">
      <c r="C5980" s="8"/>
      <c r="D5980" s="8"/>
    </row>
    <row r="5981" spans="3:4">
      <c r="C5981" s="8"/>
      <c r="D5981" s="8"/>
    </row>
    <row r="5982" spans="3:4">
      <c r="C5982" s="8"/>
      <c r="D5982" s="8"/>
    </row>
    <row r="5983" spans="3:4">
      <c r="C5983" s="8"/>
      <c r="D5983" s="8"/>
    </row>
    <row r="5984" spans="3:4">
      <c r="C5984" s="8"/>
      <c r="D5984" s="8"/>
    </row>
    <row r="5985" spans="3:4">
      <c r="C5985" s="8"/>
      <c r="D5985" s="8"/>
    </row>
    <row r="5986" spans="3:4">
      <c r="C5986" s="8"/>
      <c r="D5986" s="8"/>
    </row>
    <row r="5987" spans="3:4">
      <c r="C5987" s="8"/>
      <c r="D5987" s="8"/>
    </row>
    <row r="5988" spans="3:4">
      <c r="C5988" s="8"/>
      <c r="D5988" s="8"/>
    </row>
    <row r="5989" spans="3:4">
      <c r="C5989" s="8"/>
      <c r="D5989" s="8"/>
    </row>
    <row r="5990" spans="3:4">
      <c r="C5990" s="8"/>
      <c r="D5990" s="8"/>
    </row>
    <row r="5991" spans="3:4">
      <c r="C5991" s="8"/>
      <c r="D5991" s="8"/>
    </row>
    <row r="5992" spans="3:4">
      <c r="C5992" s="8"/>
      <c r="D5992" s="8"/>
    </row>
    <row r="5993" spans="3:4">
      <c r="C5993" s="8"/>
      <c r="D5993" s="8"/>
    </row>
    <row r="5994" spans="3:4">
      <c r="C5994" s="8"/>
      <c r="D5994" s="8"/>
    </row>
    <row r="5995" spans="3:4">
      <c r="C5995" s="8"/>
      <c r="D5995" s="8"/>
    </row>
    <row r="5996" spans="3:4">
      <c r="C5996" s="8"/>
      <c r="D5996" s="8"/>
    </row>
    <row r="5997" spans="3:4">
      <c r="C5997" s="8"/>
      <c r="D5997" s="8"/>
    </row>
    <row r="5998" spans="3:4">
      <c r="C5998" s="8"/>
      <c r="D5998" s="8"/>
    </row>
    <row r="5999" spans="3:4">
      <c r="C5999" s="8"/>
      <c r="D5999" s="8"/>
    </row>
    <row r="6000" spans="3:4">
      <c r="C6000" s="8"/>
      <c r="D6000" s="8"/>
    </row>
    <row r="6001" spans="3:4">
      <c r="C6001" s="8"/>
      <c r="D6001" s="8"/>
    </row>
    <row r="6002" spans="3:4">
      <c r="C6002" s="8"/>
      <c r="D6002" s="8"/>
    </row>
    <row r="6003" spans="3:4">
      <c r="C6003" s="8"/>
      <c r="D6003" s="8"/>
    </row>
    <row r="6004" spans="3:4">
      <c r="C6004" s="8"/>
      <c r="D6004" s="8"/>
    </row>
    <row r="6005" spans="3:4">
      <c r="C6005" s="8"/>
      <c r="D6005" s="8"/>
    </row>
    <row r="6006" spans="3:4">
      <c r="C6006" s="8"/>
      <c r="D6006" s="8"/>
    </row>
    <row r="6007" spans="3:4">
      <c r="C6007" s="8"/>
      <c r="D6007" s="8"/>
    </row>
    <row r="6008" spans="3:4">
      <c r="C6008" s="8"/>
      <c r="D6008" s="8"/>
    </row>
    <row r="6009" spans="3:4">
      <c r="C6009" s="8"/>
      <c r="D6009" s="8"/>
    </row>
    <row r="6010" spans="3:4">
      <c r="C6010" s="8"/>
      <c r="D6010" s="8"/>
    </row>
    <row r="6011" spans="3:4">
      <c r="C6011" s="8"/>
      <c r="D6011" s="8"/>
    </row>
    <row r="6012" spans="3:4">
      <c r="C6012" s="8"/>
      <c r="D6012" s="8"/>
    </row>
    <row r="6013" spans="3:4">
      <c r="C6013" s="8"/>
      <c r="D6013" s="8"/>
    </row>
    <row r="6014" spans="3:4">
      <c r="C6014" s="8"/>
      <c r="D6014" s="8"/>
    </row>
    <row r="6015" spans="3:4">
      <c r="C6015" s="8"/>
      <c r="D6015" s="8"/>
    </row>
    <row r="6016" spans="3:4">
      <c r="C6016" s="8"/>
      <c r="D6016" s="8"/>
    </row>
    <row r="6017" spans="3:4">
      <c r="C6017" s="8"/>
      <c r="D6017" s="8"/>
    </row>
    <row r="6018" spans="3:4">
      <c r="C6018" s="8"/>
      <c r="D6018" s="8"/>
    </row>
    <row r="6019" spans="3:4">
      <c r="C6019" s="8"/>
      <c r="D6019" s="8"/>
    </row>
    <row r="6020" spans="3:4">
      <c r="C6020" s="8"/>
      <c r="D6020" s="8"/>
    </row>
    <row r="6021" spans="3:4">
      <c r="C6021" s="8"/>
      <c r="D6021" s="8"/>
    </row>
    <row r="6022" spans="3:4">
      <c r="C6022" s="8"/>
      <c r="D6022" s="8"/>
    </row>
    <row r="6023" spans="3:4">
      <c r="C6023" s="8"/>
      <c r="D6023" s="8"/>
    </row>
    <row r="6024" spans="3:4">
      <c r="C6024" s="8"/>
      <c r="D6024" s="8"/>
    </row>
    <row r="6025" spans="3:4">
      <c r="C6025" s="8"/>
      <c r="D6025" s="8"/>
    </row>
    <row r="6026" spans="3:4">
      <c r="C6026" s="8"/>
      <c r="D6026" s="8"/>
    </row>
    <row r="6027" spans="3:4">
      <c r="C6027" s="8"/>
      <c r="D6027" s="8"/>
    </row>
    <row r="6028" spans="3:4">
      <c r="C6028" s="8"/>
      <c r="D6028" s="8"/>
    </row>
    <row r="6029" spans="3:4">
      <c r="C6029" s="8"/>
      <c r="D6029" s="8"/>
    </row>
    <row r="6030" spans="3:4">
      <c r="C6030" s="8"/>
      <c r="D6030" s="8"/>
    </row>
    <row r="6031" spans="3:4">
      <c r="C6031" s="8"/>
      <c r="D6031" s="8"/>
    </row>
    <row r="6032" spans="3:4">
      <c r="C6032" s="8"/>
      <c r="D6032" s="8"/>
    </row>
    <row r="6033" spans="3:4">
      <c r="C6033" s="8"/>
      <c r="D6033" s="8"/>
    </row>
    <row r="6034" spans="3:4">
      <c r="C6034" s="8"/>
      <c r="D6034" s="8"/>
    </row>
    <row r="6035" spans="3:4">
      <c r="C6035" s="8"/>
      <c r="D6035" s="8"/>
    </row>
    <row r="6036" spans="3:4">
      <c r="C6036" s="8"/>
      <c r="D6036" s="8"/>
    </row>
    <row r="6037" spans="3:4">
      <c r="C6037" s="8"/>
      <c r="D6037" s="8"/>
    </row>
    <row r="6038" spans="3:4">
      <c r="C6038" s="8"/>
      <c r="D6038" s="8"/>
    </row>
    <row r="6039" spans="3:4">
      <c r="C6039" s="8"/>
      <c r="D6039" s="8"/>
    </row>
    <row r="6040" spans="3:4">
      <c r="C6040" s="8"/>
      <c r="D6040" s="8"/>
    </row>
    <row r="6041" spans="3:4">
      <c r="C6041" s="8"/>
      <c r="D6041" s="8"/>
    </row>
    <row r="6042" spans="3:4">
      <c r="C6042" s="8"/>
      <c r="D6042" s="8"/>
    </row>
    <row r="6043" spans="3:4">
      <c r="C6043" s="8"/>
      <c r="D6043" s="8"/>
    </row>
    <row r="6044" spans="3:4">
      <c r="C6044" s="8"/>
      <c r="D6044" s="8"/>
    </row>
    <row r="6045" spans="3:4">
      <c r="C6045" s="8"/>
      <c r="D6045" s="8"/>
    </row>
    <row r="6046" spans="3:4">
      <c r="C6046" s="8"/>
      <c r="D6046" s="8"/>
    </row>
    <row r="6047" spans="3:4">
      <c r="C6047" s="8"/>
      <c r="D6047" s="8"/>
    </row>
    <row r="6048" spans="3:4">
      <c r="C6048" s="8"/>
      <c r="D6048" s="8"/>
    </row>
    <row r="6049" spans="3:4">
      <c r="C6049" s="8"/>
      <c r="D6049" s="8"/>
    </row>
    <row r="6050" spans="3:4">
      <c r="C6050" s="8"/>
      <c r="D6050" s="8"/>
    </row>
    <row r="6051" spans="3:4">
      <c r="C6051" s="8"/>
      <c r="D6051" s="8"/>
    </row>
    <row r="6052" spans="3:4">
      <c r="C6052" s="8"/>
      <c r="D6052" s="8"/>
    </row>
    <row r="6053" spans="3:4">
      <c r="C6053" s="8"/>
      <c r="D6053" s="8"/>
    </row>
    <row r="6054" spans="3:4">
      <c r="C6054" s="8"/>
      <c r="D6054" s="8"/>
    </row>
    <row r="6055" spans="3:4">
      <c r="C6055" s="8"/>
      <c r="D6055" s="8"/>
    </row>
    <row r="6056" spans="3:4">
      <c r="C6056" s="8"/>
      <c r="D6056" s="8"/>
    </row>
    <row r="6057" spans="3:4">
      <c r="C6057" s="8"/>
      <c r="D6057" s="8"/>
    </row>
    <row r="6058" spans="3:4">
      <c r="C6058" s="8"/>
      <c r="D6058" s="8"/>
    </row>
    <row r="6059" spans="3:4">
      <c r="C6059" s="8"/>
      <c r="D6059" s="8"/>
    </row>
    <row r="6060" spans="3:4">
      <c r="C6060" s="8"/>
      <c r="D6060" s="8"/>
    </row>
    <row r="6061" spans="3:4">
      <c r="C6061" s="8"/>
      <c r="D6061" s="8"/>
    </row>
    <row r="6062" spans="3:4">
      <c r="C6062" s="8"/>
      <c r="D6062" s="8"/>
    </row>
    <row r="6063" spans="3:4">
      <c r="C6063" s="8"/>
      <c r="D6063" s="8"/>
    </row>
    <row r="6064" spans="3:4">
      <c r="C6064" s="8"/>
      <c r="D6064" s="8"/>
    </row>
    <row r="6065" spans="3:4">
      <c r="C6065" s="8"/>
      <c r="D6065" s="8"/>
    </row>
    <row r="6066" spans="3:4">
      <c r="C6066" s="8"/>
      <c r="D6066" s="8"/>
    </row>
    <row r="6067" spans="3:4">
      <c r="C6067" s="8"/>
      <c r="D6067" s="8"/>
    </row>
    <row r="6068" spans="3:4">
      <c r="C6068" s="8"/>
      <c r="D6068" s="8"/>
    </row>
    <row r="6069" spans="3:4">
      <c r="C6069" s="8"/>
      <c r="D6069" s="8"/>
    </row>
    <row r="6070" spans="3:4">
      <c r="C6070" s="8"/>
      <c r="D6070" s="8"/>
    </row>
    <row r="6071" spans="3:4">
      <c r="C6071" s="8"/>
      <c r="D6071" s="8"/>
    </row>
    <row r="6072" spans="3:4">
      <c r="C6072" s="8"/>
      <c r="D6072" s="8"/>
    </row>
    <row r="6073" spans="3:4">
      <c r="C6073" s="8"/>
      <c r="D6073" s="8"/>
    </row>
    <row r="6074" spans="3:4">
      <c r="C6074" s="8"/>
      <c r="D6074" s="8"/>
    </row>
    <row r="6075" spans="3:4">
      <c r="C6075" s="8"/>
      <c r="D6075" s="8"/>
    </row>
    <row r="6076" spans="3:4">
      <c r="C6076" s="8"/>
      <c r="D6076" s="8"/>
    </row>
    <row r="6077" spans="3:4">
      <c r="C6077" s="8"/>
      <c r="D6077" s="8"/>
    </row>
    <row r="6078" spans="3:4">
      <c r="C6078" s="8"/>
      <c r="D6078" s="8"/>
    </row>
    <row r="6079" spans="3:4">
      <c r="C6079" s="8"/>
      <c r="D6079" s="8"/>
    </row>
    <row r="6080" spans="3:4">
      <c r="C6080" s="8"/>
      <c r="D6080" s="8"/>
    </row>
    <row r="6081" spans="3:4">
      <c r="C6081" s="8"/>
      <c r="D6081" s="8"/>
    </row>
    <row r="6082" spans="3:4">
      <c r="C6082" s="8"/>
      <c r="D6082" s="8"/>
    </row>
    <row r="6083" spans="3:4">
      <c r="C6083" s="8"/>
      <c r="D6083" s="8"/>
    </row>
    <row r="6084" spans="3:4">
      <c r="C6084" s="8"/>
      <c r="D6084" s="8"/>
    </row>
    <row r="6085" spans="3:4">
      <c r="C6085" s="8"/>
      <c r="D6085" s="8"/>
    </row>
    <row r="6086" spans="3:4">
      <c r="C6086" s="8"/>
      <c r="D6086" s="8"/>
    </row>
    <row r="6087" spans="3:4">
      <c r="C6087" s="8"/>
      <c r="D6087" s="8"/>
    </row>
    <row r="6088" spans="3:4">
      <c r="C6088" s="8"/>
      <c r="D6088" s="8"/>
    </row>
    <row r="6089" spans="3:4">
      <c r="C6089" s="8"/>
      <c r="D6089" s="8"/>
    </row>
    <row r="6090" spans="3:4">
      <c r="C6090" s="8"/>
      <c r="D6090" s="8"/>
    </row>
    <row r="6091" spans="3:4">
      <c r="C6091" s="8"/>
      <c r="D6091" s="8"/>
    </row>
    <row r="6092" spans="3:4">
      <c r="C6092" s="8"/>
      <c r="D6092" s="8"/>
    </row>
    <row r="6093" spans="3:4">
      <c r="C6093" s="8"/>
      <c r="D6093" s="8"/>
    </row>
    <row r="6094" spans="3:4">
      <c r="C6094" s="8"/>
      <c r="D6094" s="8"/>
    </row>
    <row r="6095" spans="3:4">
      <c r="C6095" s="8"/>
      <c r="D6095" s="8"/>
    </row>
    <row r="6096" spans="3:4">
      <c r="C6096" s="8"/>
      <c r="D6096" s="8"/>
    </row>
    <row r="6097" spans="3:4">
      <c r="C6097" s="8"/>
      <c r="D6097" s="8"/>
    </row>
    <row r="6098" spans="3:4">
      <c r="C6098" s="8"/>
      <c r="D6098" s="8"/>
    </row>
    <row r="6099" spans="3:4">
      <c r="C6099" s="8"/>
      <c r="D6099" s="8"/>
    </row>
    <row r="6100" spans="3:4">
      <c r="C6100" s="8"/>
      <c r="D6100" s="8"/>
    </row>
    <row r="6101" spans="3:4">
      <c r="C6101" s="8"/>
      <c r="D6101" s="8"/>
    </row>
    <row r="6102" spans="3:4">
      <c r="C6102" s="8"/>
      <c r="D6102" s="8"/>
    </row>
    <row r="6103" spans="3:4">
      <c r="C6103" s="8"/>
      <c r="D6103" s="8"/>
    </row>
    <row r="6104" spans="3:4">
      <c r="C6104" s="8"/>
      <c r="D6104" s="8"/>
    </row>
    <row r="6105" spans="3:4">
      <c r="C6105" s="8"/>
      <c r="D6105" s="8"/>
    </row>
    <row r="6106" spans="3:4">
      <c r="C6106" s="8"/>
      <c r="D6106" s="8"/>
    </row>
    <row r="6107" spans="3:4">
      <c r="C6107" s="8"/>
      <c r="D6107" s="8"/>
    </row>
    <row r="6108" spans="3:4">
      <c r="C6108" s="8"/>
      <c r="D6108" s="8"/>
    </row>
    <row r="6109" spans="3:4">
      <c r="C6109" s="8"/>
      <c r="D6109" s="8"/>
    </row>
    <row r="6110" spans="3:4">
      <c r="C6110" s="8"/>
      <c r="D6110" s="8"/>
    </row>
    <row r="6111" spans="3:4">
      <c r="C6111" s="8"/>
      <c r="D6111" s="8"/>
    </row>
    <row r="6112" spans="3:4">
      <c r="C6112" s="8"/>
      <c r="D6112" s="8"/>
    </row>
    <row r="6113" spans="3:4">
      <c r="C6113" s="8"/>
      <c r="D6113" s="8"/>
    </row>
    <row r="6114" spans="3:4">
      <c r="C6114" s="8"/>
      <c r="D6114" s="8"/>
    </row>
    <row r="6115" spans="3:4">
      <c r="C6115" s="8"/>
      <c r="D6115" s="8"/>
    </row>
    <row r="6116" spans="3:4">
      <c r="C6116" s="8"/>
      <c r="D6116" s="8"/>
    </row>
    <row r="6117" spans="3:4">
      <c r="C6117" s="8"/>
      <c r="D6117" s="8"/>
    </row>
    <row r="6118" spans="3:4">
      <c r="C6118" s="8"/>
      <c r="D6118" s="8"/>
    </row>
    <row r="6119" spans="3:4">
      <c r="C6119" s="8"/>
      <c r="D6119" s="8"/>
    </row>
    <row r="6120" spans="3:4">
      <c r="C6120" s="8"/>
      <c r="D6120" s="8"/>
    </row>
    <row r="6121" spans="3:4">
      <c r="C6121" s="8"/>
      <c r="D6121" s="8"/>
    </row>
    <row r="6122" spans="3:4">
      <c r="C6122" s="8"/>
      <c r="D6122" s="8"/>
    </row>
    <row r="6123" spans="3:4">
      <c r="C6123" s="8"/>
      <c r="D6123" s="8"/>
    </row>
    <row r="6124" spans="3:4">
      <c r="C6124" s="8"/>
      <c r="D6124" s="8"/>
    </row>
    <row r="6125" spans="3:4">
      <c r="C6125" s="8"/>
      <c r="D6125" s="8"/>
    </row>
    <row r="6126" spans="3:4">
      <c r="C6126" s="8"/>
      <c r="D6126" s="8"/>
    </row>
    <row r="6127" spans="3:4">
      <c r="C6127" s="8"/>
      <c r="D6127" s="8"/>
    </row>
    <row r="6128" spans="3:4">
      <c r="C6128" s="8"/>
      <c r="D6128" s="8"/>
    </row>
    <row r="6129" spans="3:4">
      <c r="C6129" s="8"/>
      <c r="D6129" s="8"/>
    </row>
    <row r="6130" spans="3:4">
      <c r="C6130" s="8"/>
      <c r="D6130" s="8"/>
    </row>
    <row r="6131" spans="3:4">
      <c r="C6131" s="8"/>
      <c r="D6131" s="8"/>
    </row>
    <row r="6132" spans="3:4">
      <c r="C6132" s="8"/>
      <c r="D6132" s="8"/>
    </row>
    <row r="6133" spans="3:4">
      <c r="C6133" s="8"/>
      <c r="D6133" s="8"/>
    </row>
    <row r="6134" spans="3:4">
      <c r="C6134" s="8"/>
      <c r="D6134" s="8"/>
    </row>
    <row r="6135" spans="3:4">
      <c r="C6135" s="8"/>
      <c r="D6135" s="8"/>
    </row>
    <row r="6136" spans="3:4">
      <c r="C6136" s="8"/>
      <c r="D6136" s="8"/>
    </row>
    <row r="6137" spans="3:4">
      <c r="C6137" s="8"/>
      <c r="D6137" s="8"/>
    </row>
    <row r="6138" spans="3:4">
      <c r="C6138" s="8"/>
      <c r="D6138" s="8"/>
    </row>
    <row r="6139" spans="3:4">
      <c r="C6139" s="8"/>
      <c r="D6139" s="8"/>
    </row>
    <row r="6140" spans="3:4">
      <c r="C6140" s="8"/>
      <c r="D6140" s="8"/>
    </row>
    <row r="6141" spans="3:4">
      <c r="C6141" s="8"/>
      <c r="D6141" s="8"/>
    </row>
    <row r="6142" spans="3:4">
      <c r="C6142" s="8"/>
      <c r="D6142" s="8"/>
    </row>
    <row r="6143" spans="3:4">
      <c r="C6143" s="8"/>
      <c r="D6143" s="8"/>
    </row>
    <row r="6144" spans="3:4">
      <c r="C6144" s="8"/>
      <c r="D6144" s="8"/>
    </row>
    <row r="6145" spans="3:4">
      <c r="C6145" s="8"/>
      <c r="D6145" s="8"/>
    </row>
    <row r="6146" spans="3:4">
      <c r="C6146" s="8"/>
      <c r="D6146" s="8"/>
    </row>
    <row r="6147" spans="3:4">
      <c r="C6147" s="8"/>
      <c r="D6147" s="8"/>
    </row>
    <row r="6148" spans="3:4">
      <c r="C6148" s="8"/>
      <c r="D6148" s="8"/>
    </row>
    <row r="6149" spans="3:4">
      <c r="C6149" s="8"/>
      <c r="D6149" s="8"/>
    </row>
    <row r="6150" spans="3:4">
      <c r="C6150" s="8"/>
      <c r="D6150" s="8"/>
    </row>
    <row r="6151" spans="3:4">
      <c r="C6151" s="8"/>
      <c r="D6151" s="8"/>
    </row>
    <row r="6152" spans="3:4">
      <c r="C6152" s="8"/>
      <c r="D6152" s="8"/>
    </row>
    <row r="6153" spans="3:4">
      <c r="C6153" s="8"/>
      <c r="D6153" s="8"/>
    </row>
    <row r="6154" spans="3:4">
      <c r="C6154" s="8"/>
      <c r="D6154" s="8"/>
    </row>
    <row r="6155" spans="3:4">
      <c r="C6155" s="8"/>
      <c r="D6155" s="8"/>
    </row>
    <row r="6156" spans="3:4">
      <c r="C6156" s="8"/>
      <c r="D6156" s="8"/>
    </row>
    <row r="6157" spans="3:4">
      <c r="C6157" s="8"/>
      <c r="D6157" s="8"/>
    </row>
    <row r="6158" spans="3:4">
      <c r="C6158" s="8"/>
      <c r="D6158" s="8"/>
    </row>
    <row r="6159" spans="3:4">
      <c r="C6159" s="8"/>
      <c r="D6159" s="8"/>
    </row>
    <row r="6160" spans="3:4">
      <c r="C6160" s="8"/>
      <c r="D6160" s="8"/>
    </row>
    <row r="6161" spans="3:4">
      <c r="C6161" s="8"/>
      <c r="D6161" s="8"/>
    </row>
    <row r="6162" spans="3:4">
      <c r="C6162" s="8"/>
      <c r="D6162" s="8"/>
    </row>
    <row r="6163" spans="3:4">
      <c r="C6163" s="8"/>
      <c r="D6163" s="8"/>
    </row>
    <row r="6164" spans="3:4">
      <c r="C6164" s="8"/>
      <c r="D6164" s="8"/>
    </row>
    <row r="6165" spans="3:4">
      <c r="C6165" s="8"/>
      <c r="D6165" s="8"/>
    </row>
    <row r="6166" spans="3:4">
      <c r="C6166" s="8"/>
      <c r="D6166" s="8"/>
    </row>
    <row r="6167" spans="3:4">
      <c r="C6167" s="8"/>
      <c r="D6167" s="8"/>
    </row>
    <row r="6168" spans="3:4">
      <c r="C6168" s="8"/>
      <c r="D6168" s="8"/>
    </row>
    <row r="6169" spans="3:4">
      <c r="C6169" s="8"/>
      <c r="D6169" s="8"/>
    </row>
    <row r="6170" spans="3:4">
      <c r="C6170" s="8"/>
      <c r="D6170" s="8"/>
    </row>
    <row r="6171" spans="3:4">
      <c r="C6171" s="8"/>
      <c r="D6171" s="8"/>
    </row>
    <row r="6172" spans="3:4">
      <c r="C6172" s="8"/>
      <c r="D6172" s="8"/>
    </row>
    <row r="6173" spans="3:4">
      <c r="C6173" s="8"/>
      <c r="D6173" s="8"/>
    </row>
    <row r="6174" spans="3:4">
      <c r="C6174" s="8"/>
      <c r="D6174" s="8"/>
    </row>
    <row r="6175" spans="3:4">
      <c r="C6175" s="8"/>
      <c r="D6175" s="8"/>
    </row>
    <row r="6176" spans="3:4">
      <c r="C6176" s="8"/>
      <c r="D6176" s="8"/>
    </row>
    <row r="6177" spans="3:4">
      <c r="C6177" s="8"/>
      <c r="D6177" s="8"/>
    </row>
    <row r="6178" spans="3:4">
      <c r="C6178" s="8"/>
      <c r="D6178" s="8"/>
    </row>
    <row r="6179" spans="3:4">
      <c r="C6179" s="8"/>
      <c r="D6179" s="8"/>
    </row>
    <row r="6180" spans="3:4">
      <c r="C6180" s="8"/>
      <c r="D6180" s="8"/>
    </row>
    <row r="6181" spans="3:4">
      <c r="C6181" s="8"/>
      <c r="D6181" s="8"/>
    </row>
    <row r="6182" spans="3:4">
      <c r="C6182" s="8"/>
      <c r="D6182" s="8"/>
    </row>
    <row r="6183" spans="3:4">
      <c r="C6183" s="8"/>
      <c r="D6183" s="8"/>
    </row>
    <row r="6184" spans="3:4">
      <c r="C6184" s="8"/>
      <c r="D6184" s="8"/>
    </row>
    <row r="6185" spans="3:4">
      <c r="C6185" s="8"/>
      <c r="D6185" s="8"/>
    </row>
    <row r="6186" spans="3:4">
      <c r="C6186" s="8"/>
      <c r="D6186" s="8"/>
    </row>
    <row r="6187" spans="3:4">
      <c r="C6187" s="8"/>
      <c r="D6187" s="8"/>
    </row>
    <row r="6188" spans="3:4">
      <c r="C6188" s="8"/>
      <c r="D6188" s="8"/>
    </row>
    <row r="6189" spans="3:4">
      <c r="C6189" s="8"/>
      <c r="D6189" s="8"/>
    </row>
    <row r="6190" spans="3:4">
      <c r="C6190" s="8"/>
      <c r="D6190" s="8"/>
    </row>
    <row r="6191" spans="3:4">
      <c r="C6191" s="8"/>
      <c r="D6191" s="8"/>
    </row>
    <row r="6192" spans="3:4">
      <c r="C6192" s="8"/>
      <c r="D6192" s="8"/>
    </row>
    <row r="6193" spans="3:4">
      <c r="C6193" s="8"/>
      <c r="D6193" s="8"/>
    </row>
    <row r="6194" spans="3:4">
      <c r="C6194" s="8"/>
      <c r="D6194" s="8"/>
    </row>
    <row r="6195" spans="3:4">
      <c r="C6195" s="8"/>
      <c r="D6195" s="8"/>
    </row>
    <row r="6196" spans="3:4">
      <c r="C6196" s="8"/>
      <c r="D6196" s="8"/>
    </row>
    <row r="6197" spans="3:4">
      <c r="C6197" s="8"/>
      <c r="D6197" s="8"/>
    </row>
    <row r="6198" spans="3:4">
      <c r="C6198" s="8"/>
      <c r="D6198" s="8"/>
    </row>
    <row r="6199" spans="3:4">
      <c r="C6199" s="8"/>
      <c r="D6199" s="8"/>
    </row>
    <row r="6200" spans="3:4">
      <c r="C6200" s="8"/>
      <c r="D6200" s="8"/>
    </row>
    <row r="6201" spans="3:4">
      <c r="C6201" s="8"/>
      <c r="D6201" s="8"/>
    </row>
    <row r="6202" spans="3:4">
      <c r="C6202" s="8"/>
      <c r="D6202" s="8"/>
    </row>
    <row r="6203" spans="3:4">
      <c r="C6203" s="8"/>
      <c r="D6203" s="8"/>
    </row>
    <row r="6204" spans="3:4">
      <c r="C6204" s="8"/>
      <c r="D6204" s="8"/>
    </row>
    <row r="6205" spans="3:4">
      <c r="C6205" s="8"/>
      <c r="D6205" s="8"/>
    </row>
    <row r="6206" spans="3:4">
      <c r="C6206" s="8"/>
      <c r="D6206" s="8"/>
    </row>
    <row r="6207" spans="3:4">
      <c r="C6207" s="8"/>
      <c r="D6207" s="8"/>
    </row>
    <row r="6208" spans="3:4">
      <c r="C6208" s="8"/>
      <c r="D6208" s="8"/>
    </row>
    <row r="6209" spans="3:4">
      <c r="C6209" s="8"/>
      <c r="D6209" s="8"/>
    </row>
    <row r="6210" spans="3:4">
      <c r="C6210" s="8"/>
      <c r="D6210" s="8"/>
    </row>
    <row r="6211" spans="3:4">
      <c r="C6211" s="8"/>
      <c r="D6211" s="8"/>
    </row>
    <row r="6212" spans="3:4">
      <c r="C6212" s="8"/>
      <c r="D6212" s="8"/>
    </row>
    <row r="6213" spans="3:4">
      <c r="C6213" s="8"/>
      <c r="D6213" s="8"/>
    </row>
    <row r="6214" spans="3:4">
      <c r="C6214" s="8"/>
      <c r="D6214" s="8"/>
    </row>
    <row r="6215" spans="3:4">
      <c r="C6215" s="8"/>
      <c r="D6215" s="8"/>
    </row>
    <row r="6216" spans="3:4">
      <c r="C6216" s="8"/>
      <c r="D6216" s="8"/>
    </row>
    <row r="6217" spans="3:4">
      <c r="C6217" s="8"/>
      <c r="D6217" s="8"/>
    </row>
    <row r="6218" spans="3:4">
      <c r="C6218" s="8"/>
      <c r="D6218" s="8"/>
    </row>
    <row r="6219" spans="3:4">
      <c r="C6219" s="8"/>
      <c r="D6219" s="8"/>
    </row>
    <row r="6220" spans="3:4">
      <c r="C6220" s="8"/>
      <c r="D6220" s="8"/>
    </row>
    <row r="6221" spans="3:4">
      <c r="C6221" s="8"/>
      <c r="D6221" s="8"/>
    </row>
    <row r="6222" spans="3:4">
      <c r="C6222" s="8"/>
      <c r="D6222" s="8"/>
    </row>
    <row r="6223" spans="3:4">
      <c r="C6223" s="8"/>
      <c r="D6223" s="8"/>
    </row>
    <row r="6224" spans="3:4">
      <c r="C6224" s="8"/>
      <c r="D6224" s="8"/>
    </row>
    <row r="6225" spans="3:4">
      <c r="C6225" s="8"/>
      <c r="D6225" s="8"/>
    </row>
    <row r="6226" spans="3:4">
      <c r="C6226" s="8"/>
      <c r="D6226" s="8"/>
    </row>
    <row r="6227" spans="3:4">
      <c r="C6227" s="8"/>
      <c r="D6227" s="8"/>
    </row>
    <row r="6228" spans="3:4">
      <c r="C6228" s="8"/>
      <c r="D6228" s="8"/>
    </row>
    <row r="6229" spans="3:4">
      <c r="C6229" s="8"/>
      <c r="D6229" s="8"/>
    </row>
    <row r="6230" spans="3:4">
      <c r="C6230" s="8"/>
      <c r="D6230" s="8"/>
    </row>
    <row r="6231" spans="3:4">
      <c r="C6231" s="8"/>
      <c r="D6231" s="8"/>
    </row>
    <row r="6232" spans="3:4">
      <c r="C6232" s="8"/>
      <c r="D6232" s="8"/>
    </row>
    <row r="6233" spans="3:4">
      <c r="C6233" s="8"/>
      <c r="D6233" s="8"/>
    </row>
    <row r="6234" spans="3:4">
      <c r="C6234" s="8"/>
      <c r="D6234" s="8"/>
    </row>
    <row r="6235" spans="3:4">
      <c r="C6235" s="8"/>
      <c r="D6235" s="8"/>
    </row>
    <row r="6236" spans="3:4">
      <c r="C6236" s="8"/>
      <c r="D6236" s="8"/>
    </row>
    <row r="6237" spans="3:4">
      <c r="C6237" s="8"/>
      <c r="D6237" s="8"/>
    </row>
    <row r="6238" spans="3:4">
      <c r="C6238" s="8"/>
      <c r="D6238" s="8"/>
    </row>
    <row r="6239" spans="3:4">
      <c r="C6239" s="8"/>
      <c r="D6239" s="8"/>
    </row>
    <row r="6240" spans="3:4">
      <c r="C6240" s="8"/>
      <c r="D6240" s="8"/>
    </row>
    <row r="6241" spans="3:4">
      <c r="C6241" s="8"/>
      <c r="D6241" s="8"/>
    </row>
    <row r="6242" spans="3:4">
      <c r="C6242" s="8"/>
      <c r="D6242" s="8"/>
    </row>
    <row r="6243" spans="3:4">
      <c r="C6243" s="8"/>
      <c r="D6243" s="8"/>
    </row>
    <row r="6244" spans="3:4">
      <c r="C6244" s="8"/>
      <c r="D6244" s="8"/>
    </row>
    <row r="6245" spans="3:4">
      <c r="C6245" s="8"/>
      <c r="D6245" s="8"/>
    </row>
    <row r="6246" spans="3:4">
      <c r="C6246" s="8"/>
      <c r="D6246" s="8"/>
    </row>
    <row r="6247" spans="3:4">
      <c r="C6247" s="8"/>
      <c r="D6247" s="8"/>
    </row>
    <row r="6248" spans="3:4">
      <c r="C6248" s="8"/>
      <c r="D6248" s="8"/>
    </row>
    <row r="6249" spans="3:4">
      <c r="C6249" s="8"/>
      <c r="D6249" s="8"/>
    </row>
    <row r="6250" spans="3:4">
      <c r="C6250" s="8"/>
      <c r="D6250" s="8"/>
    </row>
    <row r="6251" spans="3:4">
      <c r="C6251" s="8"/>
      <c r="D6251" s="8"/>
    </row>
    <row r="6252" spans="3:4">
      <c r="C6252" s="8"/>
      <c r="D6252" s="8"/>
    </row>
    <row r="6253" spans="3:4">
      <c r="C6253" s="8"/>
      <c r="D6253" s="8"/>
    </row>
    <row r="6254" spans="3:4">
      <c r="C6254" s="8"/>
      <c r="D6254" s="8"/>
    </row>
    <row r="6255" spans="3:4">
      <c r="C6255" s="8"/>
      <c r="D6255" s="8"/>
    </row>
    <row r="6256" spans="3:4">
      <c r="C6256" s="8"/>
      <c r="D6256" s="8"/>
    </row>
    <row r="6257" spans="3:4">
      <c r="C6257" s="8"/>
      <c r="D6257" s="8"/>
    </row>
    <row r="6258" spans="3:4">
      <c r="C6258" s="8"/>
      <c r="D6258" s="8"/>
    </row>
    <row r="6259" spans="3:4">
      <c r="C6259" s="8"/>
      <c r="D6259" s="8"/>
    </row>
    <row r="6260" spans="3:4">
      <c r="C6260" s="8"/>
      <c r="D6260" s="8"/>
    </row>
    <row r="6261" spans="3:4">
      <c r="C6261" s="8"/>
      <c r="D6261" s="8"/>
    </row>
    <row r="6262" spans="3:4">
      <c r="C6262" s="8"/>
      <c r="D6262" s="8"/>
    </row>
    <row r="6263" spans="3:4">
      <c r="C6263" s="8"/>
      <c r="D6263" s="8"/>
    </row>
    <row r="6264" spans="3:4">
      <c r="C6264" s="8"/>
      <c r="D6264" s="8"/>
    </row>
    <row r="6265" spans="3:4">
      <c r="C6265" s="8"/>
      <c r="D6265" s="8"/>
    </row>
    <row r="6266" spans="3:4">
      <c r="C6266" s="8"/>
      <c r="D6266" s="8"/>
    </row>
    <row r="6267" spans="3:4">
      <c r="C6267" s="8"/>
      <c r="D6267" s="8"/>
    </row>
    <row r="6268" spans="3:4">
      <c r="C6268" s="8"/>
      <c r="D6268" s="8"/>
    </row>
    <row r="6269" spans="3:4">
      <c r="C6269" s="8"/>
      <c r="D6269" s="8"/>
    </row>
    <row r="6270" spans="3:4">
      <c r="C6270" s="8"/>
      <c r="D6270" s="8"/>
    </row>
    <row r="6271" spans="3:4">
      <c r="C6271" s="8"/>
      <c r="D6271" s="8"/>
    </row>
    <row r="6272" spans="3:4">
      <c r="C6272" s="8"/>
      <c r="D6272" s="8"/>
    </row>
    <row r="6273" spans="3:4">
      <c r="C6273" s="8"/>
      <c r="D6273" s="8"/>
    </row>
    <row r="6274" spans="3:4">
      <c r="C6274" s="8"/>
      <c r="D6274" s="8"/>
    </row>
    <row r="6275" spans="3:4">
      <c r="C6275" s="8"/>
      <c r="D6275" s="8"/>
    </row>
    <row r="6276" spans="3:4">
      <c r="C6276" s="8"/>
      <c r="D6276" s="8"/>
    </row>
    <row r="6277" spans="3:4">
      <c r="C6277" s="8"/>
      <c r="D6277" s="8"/>
    </row>
    <row r="6278" spans="3:4">
      <c r="C6278" s="8"/>
      <c r="D6278" s="8"/>
    </row>
    <row r="6279" spans="3:4">
      <c r="C6279" s="8"/>
      <c r="D6279" s="8"/>
    </row>
    <row r="6280" spans="3:4">
      <c r="C6280" s="8"/>
      <c r="D6280" s="8"/>
    </row>
    <row r="6281" spans="3:4">
      <c r="C6281" s="8"/>
      <c r="D6281" s="8"/>
    </row>
    <row r="6282" spans="3:4">
      <c r="C6282" s="8"/>
      <c r="D6282" s="8"/>
    </row>
    <row r="6283" spans="3:4">
      <c r="C6283" s="8"/>
      <c r="D6283" s="8"/>
    </row>
    <row r="6284" spans="3:4">
      <c r="C6284" s="8"/>
      <c r="D6284" s="8"/>
    </row>
    <row r="6285" spans="3:4">
      <c r="C6285" s="8"/>
      <c r="D6285" s="8"/>
    </row>
    <row r="6286" spans="3:4">
      <c r="C6286" s="8"/>
      <c r="D6286" s="8"/>
    </row>
    <row r="6287" spans="3:4">
      <c r="C6287" s="8"/>
      <c r="D6287" s="8"/>
    </row>
    <row r="6288" spans="3:4">
      <c r="C6288" s="8"/>
      <c r="D6288" s="8"/>
    </row>
    <row r="6289" spans="3:4">
      <c r="C6289" s="8"/>
      <c r="D6289" s="8"/>
    </row>
    <row r="6290" spans="3:4">
      <c r="C6290" s="8"/>
      <c r="D6290" s="8"/>
    </row>
    <row r="6291" spans="3:4">
      <c r="C6291" s="8"/>
      <c r="D6291" s="8"/>
    </row>
    <row r="6292" spans="3:4">
      <c r="C6292" s="8"/>
      <c r="D6292" s="8"/>
    </row>
    <row r="6293" spans="3:4">
      <c r="C6293" s="8"/>
      <c r="D6293" s="8"/>
    </row>
    <row r="6294" spans="3:4">
      <c r="C6294" s="8"/>
      <c r="D6294" s="8"/>
    </row>
    <row r="6295" spans="3:4">
      <c r="C6295" s="8"/>
      <c r="D6295" s="8"/>
    </row>
    <row r="6296" spans="3:4">
      <c r="C6296" s="8"/>
      <c r="D6296" s="8"/>
    </row>
    <row r="6297" spans="3:4">
      <c r="C6297" s="8"/>
      <c r="D6297" s="8"/>
    </row>
    <row r="6298" spans="3:4">
      <c r="C6298" s="8"/>
      <c r="D6298" s="8"/>
    </row>
    <row r="6299" spans="3:4">
      <c r="C6299" s="8"/>
      <c r="D6299" s="8"/>
    </row>
    <row r="6300" spans="3:4">
      <c r="C6300" s="8"/>
      <c r="D6300" s="8"/>
    </row>
    <row r="6301" spans="3:4">
      <c r="C6301" s="8"/>
      <c r="D6301" s="8"/>
    </row>
    <row r="6302" spans="3:4">
      <c r="C6302" s="8"/>
      <c r="D6302" s="8"/>
    </row>
    <row r="6303" spans="3:4">
      <c r="C6303" s="8"/>
      <c r="D6303" s="8"/>
    </row>
    <row r="6304" spans="3:4">
      <c r="C6304" s="8"/>
      <c r="D6304" s="8"/>
    </row>
    <row r="6305" spans="3:4">
      <c r="C6305" s="8"/>
      <c r="D6305" s="8"/>
    </row>
    <row r="6306" spans="3:4">
      <c r="C6306" s="8"/>
      <c r="D6306" s="8"/>
    </row>
    <row r="6307" spans="3:4">
      <c r="C6307" s="8"/>
      <c r="D6307" s="8"/>
    </row>
    <row r="6308" spans="3:4">
      <c r="C6308" s="8"/>
      <c r="D6308" s="8"/>
    </row>
    <row r="6309" spans="3:4">
      <c r="C6309" s="8"/>
      <c r="D6309" s="8"/>
    </row>
    <row r="6310" spans="3:4">
      <c r="C6310" s="8"/>
      <c r="D6310" s="8"/>
    </row>
    <row r="6311" spans="3:4">
      <c r="C6311" s="8"/>
      <c r="D6311" s="8"/>
    </row>
    <row r="6312" spans="3:4">
      <c r="C6312" s="8"/>
      <c r="D6312" s="8"/>
    </row>
    <row r="6313" spans="3:4">
      <c r="C6313" s="8"/>
      <c r="D6313" s="8"/>
    </row>
    <row r="6314" spans="3:4">
      <c r="C6314" s="8"/>
      <c r="D6314" s="8"/>
    </row>
    <row r="6315" spans="3:4">
      <c r="C6315" s="8"/>
      <c r="D6315" s="8"/>
    </row>
    <row r="6316" spans="3:4">
      <c r="C6316" s="8"/>
      <c r="D6316" s="8"/>
    </row>
    <row r="6317" spans="3:4">
      <c r="C6317" s="8"/>
      <c r="D6317" s="8"/>
    </row>
    <row r="6318" spans="3:4">
      <c r="C6318" s="8"/>
      <c r="D6318" s="8"/>
    </row>
    <row r="6319" spans="3:4">
      <c r="C6319" s="8"/>
      <c r="D6319" s="8"/>
    </row>
    <row r="6320" spans="3:4">
      <c r="C6320" s="8"/>
      <c r="D6320" s="8"/>
    </row>
    <row r="6321" spans="3:4">
      <c r="C6321" s="8"/>
      <c r="D6321" s="8"/>
    </row>
    <row r="6322" spans="3:4">
      <c r="C6322" s="8"/>
      <c r="D6322" s="8"/>
    </row>
    <row r="6323" spans="3:4">
      <c r="C6323" s="8"/>
      <c r="D6323" s="8"/>
    </row>
    <row r="6324" spans="3:4">
      <c r="C6324" s="8"/>
      <c r="D6324" s="8"/>
    </row>
    <row r="6325" spans="3:4">
      <c r="C6325" s="8"/>
      <c r="D6325" s="8"/>
    </row>
    <row r="6326" spans="3:4">
      <c r="C6326" s="8"/>
      <c r="D6326" s="8"/>
    </row>
    <row r="6327" spans="3:4">
      <c r="C6327" s="8"/>
      <c r="D6327" s="8"/>
    </row>
    <row r="6328" spans="3:4">
      <c r="C6328" s="8"/>
      <c r="D6328" s="8"/>
    </row>
    <row r="6329" spans="3:4">
      <c r="C6329" s="8"/>
      <c r="D6329" s="8"/>
    </row>
    <row r="6330" spans="3:4">
      <c r="C6330" s="8"/>
      <c r="D6330" s="8"/>
    </row>
    <row r="6331" spans="3:4">
      <c r="C6331" s="8"/>
      <c r="D6331" s="8"/>
    </row>
    <row r="6332" spans="3:4">
      <c r="C6332" s="8"/>
      <c r="D6332" s="8"/>
    </row>
    <row r="6333" spans="3:4">
      <c r="C6333" s="8"/>
      <c r="D6333" s="8"/>
    </row>
    <row r="6334" spans="3:4">
      <c r="C6334" s="8"/>
      <c r="D6334" s="8"/>
    </row>
    <row r="6335" spans="3:4">
      <c r="C6335" s="8"/>
      <c r="D6335" s="8"/>
    </row>
    <row r="6336" spans="3:4">
      <c r="C6336" s="8"/>
      <c r="D6336" s="8"/>
    </row>
    <row r="6337" spans="3:4">
      <c r="C6337" s="8"/>
      <c r="D6337" s="8"/>
    </row>
    <row r="6338" spans="3:4">
      <c r="C6338" s="8"/>
      <c r="D6338" s="8"/>
    </row>
    <row r="6339" spans="3:4">
      <c r="C6339" s="8"/>
      <c r="D6339" s="8"/>
    </row>
    <row r="6340" spans="3:4">
      <c r="C6340" s="8"/>
      <c r="D6340" s="8"/>
    </row>
    <row r="6341" spans="3:4">
      <c r="C6341" s="8"/>
      <c r="D6341" s="8"/>
    </row>
    <row r="6342" spans="3:4">
      <c r="C6342" s="8"/>
      <c r="D6342" s="8"/>
    </row>
    <row r="6343" spans="3:4">
      <c r="C6343" s="8"/>
      <c r="D6343" s="8"/>
    </row>
    <row r="6344" spans="3:4">
      <c r="C6344" s="8"/>
      <c r="D6344" s="8"/>
    </row>
    <row r="6345" spans="3:4">
      <c r="C6345" s="8"/>
      <c r="D6345" s="8"/>
    </row>
    <row r="6346" spans="3:4">
      <c r="C6346" s="8"/>
      <c r="D6346" s="8"/>
    </row>
    <row r="6347" spans="3:4">
      <c r="C6347" s="8"/>
      <c r="D6347" s="8"/>
    </row>
    <row r="6348" spans="3:4">
      <c r="C6348" s="8"/>
      <c r="D6348" s="8"/>
    </row>
    <row r="6349" spans="3:4">
      <c r="C6349" s="8"/>
      <c r="D6349" s="8"/>
    </row>
    <row r="6350" spans="3:4">
      <c r="C6350" s="8"/>
      <c r="D6350" s="8"/>
    </row>
    <row r="6351" spans="3:4">
      <c r="C6351" s="8"/>
      <c r="D6351" s="8"/>
    </row>
    <row r="6352" spans="3:4">
      <c r="C6352" s="8"/>
      <c r="D6352" s="8"/>
    </row>
    <row r="6353" spans="3:4">
      <c r="C6353" s="8"/>
      <c r="D6353" s="8"/>
    </row>
    <row r="6354" spans="3:4">
      <c r="C6354" s="8"/>
      <c r="D6354" s="8"/>
    </row>
    <row r="6355" spans="3:4">
      <c r="C6355" s="8"/>
      <c r="D6355" s="8"/>
    </row>
    <row r="6356" spans="3:4">
      <c r="C6356" s="8"/>
      <c r="D6356" s="8"/>
    </row>
    <row r="6357" spans="3:4">
      <c r="C6357" s="8"/>
      <c r="D6357" s="8"/>
    </row>
    <row r="6358" spans="3:4">
      <c r="C6358" s="8"/>
      <c r="D6358" s="8"/>
    </row>
    <row r="6359" spans="3:4">
      <c r="C6359" s="8"/>
      <c r="D6359" s="8"/>
    </row>
    <row r="6360" spans="3:4">
      <c r="C6360" s="8"/>
      <c r="D6360" s="8"/>
    </row>
    <row r="6361" spans="3:4">
      <c r="C6361" s="8"/>
      <c r="D6361" s="8"/>
    </row>
    <row r="6362" spans="3:4">
      <c r="C6362" s="8"/>
      <c r="D6362" s="8"/>
    </row>
    <row r="6363" spans="3:4">
      <c r="C6363" s="8"/>
      <c r="D6363" s="8"/>
    </row>
    <row r="6364" spans="3:4">
      <c r="C6364" s="8"/>
      <c r="D6364" s="8"/>
    </row>
    <row r="6365" spans="3:4">
      <c r="C6365" s="8"/>
      <c r="D6365" s="8"/>
    </row>
    <row r="6366" spans="3:4">
      <c r="C6366" s="8"/>
      <c r="D6366" s="8"/>
    </row>
    <row r="6367" spans="3:4">
      <c r="C6367" s="8"/>
      <c r="D6367" s="8"/>
    </row>
    <row r="6368" spans="3:4">
      <c r="C6368" s="8"/>
      <c r="D6368" s="8"/>
    </row>
    <row r="6369" spans="3:4">
      <c r="C6369" s="8"/>
      <c r="D6369" s="8"/>
    </row>
    <row r="6370" spans="3:4">
      <c r="C6370" s="8"/>
      <c r="D6370" s="8"/>
    </row>
    <row r="6371" spans="3:4">
      <c r="C6371" s="8"/>
      <c r="D6371" s="8"/>
    </row>
    <row r="6372" spans="3:4">
      <c r="C6372" s="8"/>
      <c r="D6372" s="8"/>
    </row>
    <row r="6373" spans="3:4">
      <c r="C6373" s="8"/>
      <c r="D6373" s="8"/>
    </row>
    <row r="6374" spans="3:4">
      <c r="C6374" s="8"/>
      <c r="D6374" s="8"/>
    </row>
    <row r="6375" spans="3:4">
      <c r="C6375" s="8"/>
      <c r="D6375" s="8"/>
    </row>
    <row r="6376" spans="3:4">
      <c r="C6376" s="8"/>
      <c r="D6376" s="8"/>
    </row>
    <row r="6377" spans="3:4">
      <c r="C6377" s="8"/>
      <c r="D6377" s="8"/>
    </row>
    <row r="6378" spans="3:4">
      <c r="C6378" s="8"/>
      <c r="D6378" s="8"/>
    </row>
    <row r="6379" spans="3:4">
      <c r="C6379" s="8"/>
      <c r="D6379" s="8"/>
    </row>
    <row r="6380" spans="3:4">
      <c r="C6380" s="8"/>
      <c r="D6380" s="8"/>
    </row>
    <row r="6381" spans="3:4">
      <c r="C6381" s="8"/>
      <c r="D6381" s="8"/>
    </row>
    <row r="6382" spans="3:4">
      <c r="C6382" s="8"/>
      <c r="D6382" s="8"/>
    </row>
    <row r="6383" spans="3:4">
      <c r="C6383" s="8"/>
      <c r="D6383" s="8"/>
    </row>
    <row r="6384" spans="3:4">
      <c r="C6384" s="8"/>
      <c r="D6384" s="8"/>
    </row>
    <row r="6385" spans="3:4">
      <c r="C6385" s="8"/>
      <c r="D6385" s="8"/>
    </row>
    <row r="6386" spans="3:4">
      <c r="C6386" s="8"/>
      <c r="D6386" s="8"/>
    </row>
    <row r="6387" spans="3:4">
      <c r="C6387" s="8"/>
      <c r="D6387" s="8"/>
    </row>
    <row r="6388" spans="3:4">
      <c r="C6388" s="8"/>
      <c r="D6388" s="8"/>
    </row>
    <row r="6389" spans="3:4">
      <c r="C6389" s="8"/>
      <c r="D6389" s="8"/>
    </row>
    <row r="6390" spans="3:4">
      <c r="C6390" s="8"/>
      <c r="D6390" s="8"/>
    </row>
    <row r="6391" spans="3:4">
      <c r="C6391" s="8"/>
      <c r="D6391" s="8"/>
    </row>
    <row r="6392" spans="3:4">
      <c r="C6392" s="8"/>
      <c r="D6392" s="8"/>
    </row>
    <row r="6393" spans="3:4">
      <c r="C6393" s="8"/>
      <c r="D6393" s="8"/>
    </row>
    <row r="6394" spans="3:4">
      <c r="C6394" s="8"/>
      <c r="D6394" s="8"/>
    </row>
    <row r="6395" spans="3:4">
      <c r="C6395" s="8"/>
      <c r="D6395" s="8"/>
    </row>
    <row r="6396" spans="3:4">
      <c r="C6396" s="8"/>
      <c r="D6396" s="8"/>
    </row>
    <row r="6397" spans="3:4">
      <c r="C6397" s="8"/>
      <c r="D6397" s="8"/>
    </row>
    <row r="6398" spans="3:4">
      <c r="C6398" s="8"/>
      <c r="D6398" s="8"/>
    </row>
    <row r="6399" spans="3:4">
      <c r="C6399" s="8"/>
      <c r="D6399" s="8"/>
    </row>
    <row r="6400" spans="3:4">
      <c r="C6400" s="8"/>
      <c r="D6400" s="8"/>
    </row>
    <row r="6401" spans="3:4">
      <c r="C6401" s="8"/>
      <c r="D6401" s="8"/>
    </row>
    <row r="6402" spans="3:4">
      <c r="C6402" s="8"/>
      <c r="D6402" s="8"/>
    </row>
    <row r="6403" spans="3:4">
      <c r="C6403" s="8"/>
      <c r="D6403" s="8"/>
    </row>
    <row r="6404" spans="3:4">
      <c r="C6404" s="8"/>
      <c r="D6404" s="8"/>
    </row>
    <row r="6405" spans="3:4">
      <c r="C6405" s="8"/>
      <c r="D6405" s="8"/>
    </row>
    <row r="6406" spans="3:4">
      <c r="C6406" s="8"/>
      <c r="D6406" s="8"/>
    </row>
    <row r="6407" spans="3:4">
      <c r="C6407" s="8"/>
      <c r="D6407" s="8"/>
    </row>
    <row r="6408" spans="3:4">
      <c r="C6408" s="8"/>
      <c r="D6408" s="8"/>
    </row>
    <row r="6409" spans="3:4">
      <c r="C6409" s="8"/>
      <c r="D6409" s="8"/>
    </row>
    <row r="6410" spans="3:4">
      <c r="C6410" s="8"/>
      <c r="D6410" s="8"/>
    </row>
    <row r="6411" spans="3:4">
      <c r="C6411" s="8"/>
      <c r="D6411" s="8"/>
    </row>
    <row r="6412" spans="3:4">
      <c r="C6412" s="8"/>
      <c r="D6412" s="8"/>
    </row>
    <row r="6413" spans="3:4">
      <c r="C6413" s="8"/>
      <c r="D6413" s="8"/>
    </row>
    <row r="6414" spans="3:4">
      <c r="C6414" s="8"/>
      <c r="D6414" s="8"/>
    </row>
    <row r="6415" spans="3:4">
      <c r="C6415" s="8"/>
      <c r="D6415" s="8"/>
    </row>
    <row r="6416" spans="3:4">
      <c r="C6416" s="8"/>
      <c r="D6416" s="8"/>
    </row>
    <row r="6417" spans="3:4">
      <c r="C6417" s="8"/>
      <c r="D6417" s="8"/>
    </row>
    <row r="6418" spans="3:4">
      <c r="C6418" s="8"/>
      <c r="D6418" s="8"/>
    </row>
    <row r="6419" spans="3:4">
      <c r="C6419" s="8"/>
      <c r="D6419" s="8"/>
    </row>
    <row r="6420" spans="3:4">
      <c r="C6420" s="8"/>
      <c r="D6420" s="8"/>
    </row>
    <row r="6421" spans="3:4">
      <c r="C6421" s="8"/>
      <c r="D6421" s="8"/>
    </row>
    <row r="6422" spans="3:4">
      <c r="C6422" s="8"/>
      <c r="D6422" s="8"/>
    </row>
    <row r="6423" spans="3:4">
      <c r="C6423" s="8"/>
      <c r="D6423" s="8"/>
    </row>
    <row r="6424" spans="3:4">
      <c r="C6424" s="8"/>
      <c r="D6424" s="8"/>
    </row>
    <row r="6425" spans="3:4">
      <c r="C6425" s="8"/>
      <c r="D6425" s="8"/>
    </row>
    <row r="6426" spans="3:4">
      <c r="C6426" s="8"/>
      <c r="D6426" s="8"/>
    </row>
    <row r="6427" spans="3:4">
      <c r="C6427" s="8"/>
      <c r="D6427" s="8"/>
    </row>
    <row r="6428" spans="3:4">
      <c r="C6428" s="8"/>
      <c r="D6428" s="8"/>
    </row>
    <row r="6429" spans="3:4">
      <c r="C6429" s="8"/>
      <c r="D6429" s="8"/>
    </row>
    <row r="6430" spans="3:4">
      <c r="C6430" s="8"/>
      <c r="D6430" s="8"/>
    </row>
    <row r="6431" spans="3:4">
      <c r="C6431" s="8"/>
      <c r="D6431" s="8"/>
    </row>
    <row r="6432" spans="3:4">
      <c r="C6432" s="8"/>
      <c r="D6432" s="8"/>
    </row>
    <row r="6433" spans="3:4">
      <c r="C6433" s="8"/>
      <c r="D6433" s="8"/>
    </row>
    <row r="6434" spans="3:4">
      <c r="C6434" s="8"/>
      <c r="D6434" s="8"/>
    </row>
    <row r="6435" spans="3:4">
      <c r="C6435" s="8"/>
      <c r="D6435" s="8"/>
    </row>
    <row r="6436" spans="3:4">
      <c r="C6436" s="8"/>
      <c r="D6436" s="8"/>
    </row>
    <row r="6437" spans="3:4">
      <c r="C6437" s="8"/>
      <c r="D6437" s="8"/>
    </row>
    <row r="6438" spans="3:4">
      <c r="C6438" s="8"/>
      <c r="D6438" s="8"/>
    </row>
    <row r="6439" spans="3:4">
      <c r="C6439" s="8"/>
      <c r="D6439" s="8"/>
    </row>
    <row r="6440" spans="3:4">
      <c r="C6440" s="8"/>
      <c r="D6440" s="8"/>
    </row>
    <row r="6441" spans="3:4">
      <c r="C6441" s="8"/>
      <c r="D6441" s="8"/>
    </row>
    <row r="6442" spans="3:4">
      <c r="C6442" s="8"/>
      <c r="D6442" s="8"/>
    </row>
    <row r="6443" spans="3:4">
      <c r="C6443" s="8"/>
      <c r="D6443" s="8"/>
    </row>
    <row r="6444" spans="3:4">
      <c r="C6444" s="8"/>
      <c r="D6444" s="8"/>
    </row>
    <row r="6445" spans="3:4">
      <c r="C6445" s="8"/>
      <c r="D6445" s="8"/>
    </row>
    <row r="6446" spans="3:4">
      <c r="C6446" s="8"/>
      <c r="D6446" s="8"/>
    </row>
    <row r="6447" spans="3:4">
      <c r="C6447" s="8"/>
      <c r="D6447" s="8"/>
    </row>
    <row r="6448" spans="3:4">
      <c r="C6448" s="8"/>
      <c r="D6448" s="8"/>
    </row>
    <row r="6449" spans="3:4">
      <c r="C6449" s="8"/>
      <c r="D6449" s="8"/>
    </row>
    <row r="6450" spans="3:4">
      <c r="C6450" s="8"/>
      <c r="D6450" s="8"/>
    </row>
    <row r="6451" spans="3:4">
      <c r="C6451" s="8"/>
      <c r="D6451" s="8"/>
    </row>
    <row r="6452" spans="3:4">
      <c r="C6452" s="8"/>
      <c r="D6452" s="8"/>
    </row>
    <row r="6453" spans="3:4">
      <c r="C6453" s="8"/>
      <c r="D6453" s="8"/>
    </row>
    <row r="6454" spans="3:4">
      <c r="C6454" s="8"/>
      <c r="D6454" s="8"/>
    </row>
    <row r="6455" spans="3:4">
      <c r="C6455" s="8"/>
      <c r="D6455" s="8"/>
    </row>
    <row r="6456" spans="3:4">
      <c r="C6456" s="8"/>
      <c r="D6456" s="8"/>
    </row>
    <row r="6457" spans="3:4">
      <c r="C6457" s="8"/>
      <c r="D6457" s="8"/>
    </row>
    <row r="6458" spans="3:4">
      <c r="C6458" s="8"/>
      <c r="D6458" s="8"/>
    </row>
    <row r="6459" spans="3:4">
      <c r="C6459" s="8"/>
      <c r="D6459" s="8"/>
    </row>
    <row r="6460" spans="3:4">
      <c r="C6460" s="8"/>
      <c r="D6460" s="8"/>
    </row>
    <row r="6461" spans="3:4">
      <c r="C6461" s="8"/>
      <c r="D6461" s="8"/>
    </row>
    <row r="6462" spans="3:4">
      <c r="C6462" s="8"/>
      <c r="D6462" s="8"/>
    </row>
    <row r="6463" spans="3:4">
      <c r="C6463" s="8"/>
      <c r="D6463" s="8"/>
    </row>
    <row r="6464" spans="3:4">
      <c r="C6464" s="8"/>
      <c r="D6464" s="8"/>
    </row>
    <row r="6465" spans="3:4">
      <c r="C6465" s="8"/>
      <c r="D6465" s="8"/>
    </row>
    <row r="6466" spans="3:4">
      <c r="C6466" s="8"/>
      <c r="D6466" s="8"/>
    </row>
    <row r="6467" spans="3:4">
      <c r="C6467" s="8"/>
      <c r="D6467" s="8"/>
    </row>
    <row r="6468" spans="3:4">
      <c r="C6468" s="8"/>
      <c r="D6468" s="8"/>
    </row>
    <row r="6469" spans="3:4">
      <c r="C6469" s="8"/>
      <c r="D6469" s="8"/>
    </row>
    <row r="6470" spans="3:4">
      <c r="C6470" s="8"/>
      <c r="D6470" s="8"/>
    </row>
    <row r="6471" spans="3:4">
      <c r="C6471" s="8"/>
      <c r="D6471" s="8"/>
    </row>
    <row r="6472" spans="3:4">
      <c r="C6472" s="8"/>
      <c r="D6472" s="8"/>
    </row>
    <row r="6473" spans="3:4">
      <c r="C6473" s="8"/>
      <c r="D6473" s="8"/>
    </row>
    <row r="6474" spans="3:4">
      <c r="C6474" s="8"/>
      <c r="D6474" s="8"/>
    </row>
    <row r="6475" spans="3:4">
      <c r="C6475" s="8"/>
      <c r="D6475" s="8"/>
    </row>
    <row r="6476" spans="3:4">
      <c r="C6476" s="8"/>
      <c r="D6476" s="8"/>
    </row>
    <row r="6477" spans="3:4">
      <c r="C6477" s="8"/>
      <c r="D6477" s="8"/>
    </row>
    <row r="6478" spans="3:4">
      <c r="C6478" s="8"/>
      <c r="D6478" s="8"/>
    </row>
    <row r="6479" spans="3:4">
      <c r="C6479" s="8"/>
      <c r="D6479" s="8"/>
    </row>
    <row r="6480" spans="3:4">
      <c r="C6480" s="8"/>
      <c r="D6480" s="8"/>
    </row>
    <row r="6481" spans="3:4">
      <c r="C6481" s="8"/>
      <c r="D6481" s="8"/>
    </row>
    <row r="6482" spans="3:4">
      <c r="C6482" s="8"/>
      <c r="D6482" s="8"/>
    </row>
    <row r="6483" spans="3:4">
      <c r="C6483" s="8"/>
      <c r="D6483" s="8"/>
    </row>
    <row r="6484" spans="3:4">
      <c r="C6484" s="8"/>
      <c r="D6484" s="8"/>
    </row>
    <row r="6485" spans="3:4">
      <c r="C6485" s="8"/>
      <c r="D6485" s="8"/>
    </row>
    <row r="6486" spans="3:4">
      <c r="C6486" s="8"/>
      <c r="D6486" s="8"/>
    </row>
    <row r="6487" spans="3:4">
      <c r="C6487" s="8"/>
      <c r="D6487" s="8"/>
    </row>
    <row r="6488" spans="3:4">
      <c r="C6488" s="8"/>
      <c r="D6488" s="8"/>
    </row>
    <row r="6489" spans="3:4">
      <c r="C6489" s="8"/>
      <c r="D6489" s="8"/>
    </row>
    <row r="6490" spans="3:4">
      <c r="C6490" s="8"/>
      <c r="D6490" s="8"/>
    </row>
    <row r="6491" spans="3:4">
      <c r="C6491" s="8"/>
      <c r="D6491" s="8"/>
    </row>
    <row r="6492" spans="3:4">
      <c r="C6492" s="8"/>
      <c r="D6492" s="8"/>
    </row>
    <row r="6493" spans="3:4">
      <c r="C6493" s="8"/>
      <c r="D6493" s="8"/>
    </row>
    <row r="6494" spans="3:4">
      <c r="C6494" s="8"/>
      <c r="D6494" s="8"/>
    </row>
    <row r="6495" spans="3:4">
      <c r="C6495" s="8"/>
      <c r="D6495" s="8"/>
    </row>
    <row r="6496" spans="3:4">
      <c r="C6496" s="8"/>
      <c r="D6496" s="8"/>
    </row>
    <row r="6497" spans="3:4">
      <c r="C6497" s="8"/>
      <c r="D6497" s="8"/>
    </row>
    <row r="6498" spans="3:4">
      <c r="C6498" s="8"/>
      <c r="D6498" s="8"/>
    </row>
    <row r="6499" spans="3:4">
      <c r="C6499" s="8"/>
      <c r="D6499" s="8"/>
    </row>
    <row r="6500" spans="3:4">
      <c r="C6500" s="8"/>
      <c r="D6500" s="8"/>
    </row>
    <row r="6501" spans="3:4">
      <c r="C6501" s="8"/>
      <c r="D6501" s="8"/>
    </row>
    <row r="6502" spans="3:4">
      <c r="C6502" s="8"/>
      <c r="D6502" s="8"/>
    </row>
    <row r="6503" spans="3:4">
      <c r="C6503" s="8"/>
      <c r="D6503" s="8"/>
    </row>
    <row r="6504" spans="3:4">
      <c r="C6504" s="8"/>
      <c r="D6504" s="8"/>
    </row>
    <row r="6505" spans="3:4">
      <c r="C6505" s="8"/>
      <c r="D6505" s="8"/>
    </row>
    <row r="6506" spans="3:4">
      <c r="C6506" s="8"/>
      <c r="D6506" s="8"/>
    </row>
    <row r="6507" spans="3:4">
      <c r="C6507" s="8"/>
      <c r="D6507" s="8"/>
    </row>
    <row r="6508" spans="3:4">
      <c r="C6508" s="8"/>
      <c r="D6508" s="8"/>
    </row>
    <row r="6509" spans="3:4">
      <c r="C6509" s="8"/>
      <c r="D6509" s="8"/>
    </row>
    <row r="6510" spans="3:4">
      <c r="C6510" s="8"/>
      <c r="D6510" s="8"/>
    </row>
    <row r="6511" spans="3:4">
      <c r="C6511" s="8"/>
      <c r="D6511" s="8"/>
    </row>
    <row r="6512" spans="3:4">
      <c r="C6512" s="8"/>
      <c r="D6512" s="8"/>
    </row>
    <row r="6513" spans="3:4">
      <c r="C6513" s="8"/>
      <c r="D6513" s="8"/>
    </row>
    <row r="6514" spans="3:4">
      <c r="C6514" s="8"/>
      <c r="D6514" s="8"/>
    </row>
    <row r="6515" spans="3:4">
      <c r="C6515" s="8"/>
      <c r="D6515" s="8"/>
    </row>
    <row r="6516" spans="3:4">
      <c r="C6516" s="8"/>
      <c r="D6516" s="8"/>
    </row>
    <row r="6517" spans="3:4">
      <c r="C6517" s="8"/>
      <c r="D6517" s="8"/>
    </row>
    <row r="6518" spans="3:4">
      <c r="C6518" s="8"/>
      <c r="D6518" s="8"/>
    </row>
    <row r="6519" spans="3:4">
      <c r="C6519" s="8"/>
      <c r="D6519" s="8"/>
    </row>
    <row r="6520" spans="3:4">
      <c r="C6520" s="8"/>
      <c r="D6520" s="8"/>
    </row>
    <row r="6521" spans="3:4">
      <c r="C6521" s="8"/>
      <c r="D6521" s="8"/>
    </row>
    <row r="6522" spans="3:4">
      <c r="C6522" s="8"/>
      <c r="D6522" s="8"/>
    </row>
    <row r="6523" spans="3:4">
      <c r="C6523" s="8"/>
      <c r="D6523" s="8"/>
    </row>
    <row r="6524" spans="3:4">
      <c r="C6524" s="8"/>
      <c r="D6524" s="8"/>
    </row>
    <row r="6525" spans="3:4">
      <c r="C6525" s="8"/>
      <c r="D6525" s="8"/>
    </row>
    <row r="6526" spans="3:4">
      <c r="C6526" s="8"/>
      <c r="D6526" s="8"/>
    </row>
    <row r="6527" spans="3:4">
      <c r="C6527" s="8"/>
      <c r="D6527" s="8"/>
    </row>
    <row r="6528" spans="3:4">
      <c r="C6528" s="8"/>
      <c r="D6528" s="8"/>
    </row>
    <row r="6529" spans="3:4">
      <c r="C6529" s="8"/>
      <c r="D6529" s="8"/>
    </row>
    <row r="6530" spans="3:4">
      <c r="C6530" s="8"/>
      <c r="D6530" s="8"/>
    </row>
    <row r="6531" spans="3:4">
      <c r="C6531" s="8"/>
      <c r="D6531" s="8"/>
    </row>
    <row r="6532" spans="3:4">
      <c r="C6532" s="8"/>
      <c r="D6532" s="8"/>
    </row>
    <row r="6533" spans="3:4">
      <c r="C6533" s="8"/>
      <c r="D6533" s="8"/>
    </row>
    <row r="6534" spans="3:4">
      <c r="C6534" s="8"/>
      <c r="D6534" s="8"/>
    </row>
    <row r="6535" spans="3:4">
      <c r="C6535" s="8"/>
      <c r="D6535" s="8"/>
    </row>
    <row r="6536" spans="3:4">
      <c r="C6536" s="8"/>
      <c r="D6536" s="8"/>
    </row>
    <row r="6537" spans="3:4">
      <c r="C6537" s="8"/>
      <c r="D6537" s="8"/>
    </row>
    <row r="6538" spans="3:4">
      <c r="C6538" s="8"/>
      <c r="D6538" s="8"/>
    </row>
    <row r="6539" spans="3:4">
      <c r="C6539" s="8"/>
      <c r="D6539" s="8"/>
    </row>
    <row r="6540" spans="3:4">
      <c r="C6540" s="8"/>
      <c r="D6540" s="8"/>
    </row>
    <row r="6541" spans="3:4">
      <c r="C6541" s="8"/>
      <c r="D6541" s="8"/>
    </row>
    <row r="6542" spans="3:4">
      <c r="C6542" s="8"/>
      <c r="D6542" s="8"/>
    </row>
    <row r="6543" spans="3:4">
      <c r="C6543" s="8"/>
      <c r="D6543" s="8"/>
    </row>
    <row r="6544" spans="3:4">
      <c r="C6544" s="8"/>
      <c r="D6544" s="8"/>
    </row>
    <row r="6545" spans="3:4">
      <c r="C6545" s="8"/>
      <c r="D6545" s="8"/>
    </row>
    <row r="6546" spans="3:4">
      <c r="C6546" s="8"/>
      <c r="D6546" s="8"/>
    </row>
    <row r="6547" spans="3:4">
      <c r="C6547" s="8"/>
      <c r="D6547" s="8"/>
    </row>
    <row r="6548" spans="3:4">
      <c r="C6548" s="8"/>
      <c r="D6548" s="8"/>
    </row>
    <row r="6549" spans="3:4">
      <c r="C6549" s="8"/>
      <c r="D6549" s="8"/>
    </row>
    <row r="6550" spans="3:4">
      <c r="C6550" s="8"/>
      <c r="D6550" s="8"/>
    </row>
    <row r="6551" spans="3:4">
      <c r="C6551" s="8"/>
      <c r="D6551" s="8"/>
    </row>
    <row r="6552" spans="3:4">
      <c r="C6552" s="8"/>
      <c r="D6552" s="8"/>
    </row>
    <row r="6553" spans="3:4">
      <c r="C6553" s="8"/>
      <c r="D6553" s="8"/>
    </row>
    <row r="6554" spans="3:4">
      <c r="C6554" s="8"/>
      <c r="D6554" s="8"/>
    </row>
    <row r="6555" spans="3:4">
      <c r="C6555" s="8"/>
      <c r="D6555" s="8"/>
    </row>
    <row r="6556" spans="3:4">
      <c r="C6556" s="8"/>
      <c r="D6556" s="8"/>
    </row>
    <row r="6557" spans="3:4">
      <c r="C6557" s="8"/>
      <c r="D6557" s="8"/>
    </row>
    <row r="6558" spans="3:4">
      <c r="C6558" s="8"/>
      <c r="D6558" s="8"/>
    </row>
    <row r="6559" spans="3:4">
      <c r="C6559" s="8"/>
      <c r="D6559" s="8"/>
    </row>
    <row r="6560" spans="3:4">
      <c r="C6560" s="8"/>
      <c r="D6560" s="8"/>
    </row>
    <row r="6561" spans="3:4">
      <c r="C6561" s="8"/>
      <c r="D6561" s="8"/>
    </row>
    <row r="6562" spans="3:4">
      <c r="C6562" s="8"/>
      <c r="D6562" s="8"/>
    </row>
    <row r="6563" spans="3:4">
      <c r="C6563" s="8"/>
      <c r="D6563" s="8"/>
    </row>
    <row r="6564" spans="3:4">
      <c r="C6564" s="8"/>
      <c r="D6564" s="8"/>
    </row>
    <row r="6565" spans="3:4">
      <c r="C6565" s="8"/>
      <c r="D6565" s="8"/>
    </row>
    <row r="6566" spans="3:4">
      <c r="C6566" s="8"/>
      <c r="D6566" s="8"/>
    </row>
    <row r="6567" spans="3:4">
      <c r="C6567" s="8"/>
      <c r="D6567" s="8"/>
    </row>
    <row r="6568" spans="3:4">
      <c r="C6568" s="8"/>
      <c r="D6568" s="8"/>
    </row>
    <row r="6569" spans="3:4">
      <c r="C6569" s="8"/>
      <c r="D6569" s="8"/>
    </row>
    <row r="6570" spans="3:4">
      <c r="C6570" s="8"/>
      <c r="D6570" s="8"/>
    </row>
    <row r="6571" spans="3:4">
      <c r="C6571" s="8"/>
      <c r="D6571" s="8"/>
    </row>
    <row r="6572" spans="3:4">
      <c r="C6572" s="8"/>
      <c r="D6572" s="8"/>
    </row>
    <row r="6573" spans="3:4">
      <c r="C6573" s="8"/>
      <c r="D6573" s="8"/>
    </row>
    <row r="6574" spans="3:4">
      <c r="C6574" s="8"/>
      <c r="D6574" s="8"/>
    </row>
    <row r="6575" spans="3:4">
      <c r="C6575" s="8"/>
      <c r="D6575" s="8"/>
    </row>
    <row r="6576" spans="3:4">
      <c r="C6576" s="8"/>
      <c r="D6576" s="8"/>
    </row>
    <row r="6577" spans="3:4">
      <c r="C6577" s="8"/>
      <c r="D6577" s="8"/>
    </row>
    <row r="6578" spans="3:4">
      <c r="C6578" s="8"/>
      <c r="D6578" s="8"/>
    </row>
    <row r="6579" spans="3:4">
      <c r="C6579" s="8"/>
      <c r="D6579" s="8"/>
    </row>
    <row r="6580" spans="3:4">
      <c r="C6580" s="8"/>
      <c r="D6580" s="8"/>
    </row>
    <row r="6581" spans="3:4">
      <c r="C6581" s="8"/>
      <c r="D6581" s="8"/>
    </row>
    <row r="6582" spans="3:4">
      <c r="C6582" s="8"/>
      <c r="D6582" s="8"/>
    </row>
    <row r="6583" spans="3:4">
      <c r="C6583" s="8"/>
      <c r="D6583" s="8"/>
    </row>
    <row r="6584" spans="3:4">
      <c r="C6584" s="8"/>
      <c r="D6584" s="8"/>
    </row>
    <row r="6585" spans="3:4">
      <c r="C6585" s="8"/>
      <c r="D6585" s="8"/>
    </row>
    <row r="6586" spans="3:4">
      <c r="C6586" s="8"/>
      <c r="D6586" s="8"/>
    </row>
    <row r="6587" spans="3:4">
      <c r="C6587" s="8"/>
      <c r="D6587" s="8"/>
    </row>
    <row r="6588" spans="3:4">
      <c r="C6588" s="8"/>
      <c r="D6588" s="8"/>
    </row>
    <row r="6589" spans="3:4">
      <c r="C6589" s="8"/>
      <c r="D6589" s="8"/>
    </row>
    <row r="6590" spans="3:4">
      <c r="C6590" s="8"/>
      <c r="D6590" s="8"/>
    </row>
    <row r="6591" spans="3:4">
      <c r="C6591" s="8"/>
      <c r="D6591" s="8"/>
    </row>
    <row r="6592" spans="3:4">
      <c r="C6592" s="8"/>
      <c r="D6592" s="8"/>
    </row>
    <row r="6593" spans="3:4">
      <c r="C6593" s="8"/>
      <c r="D6593" s="8"/>
    </row>
    <row r="6594" spans="3:4">
      <c r="C6594" s="8"/>
      <c r="D6594" s="8"/>
    </row>
    <row r="6595" spans="3:4">
      <c r="C6595" s="8"/>
      <c r="D6595" s="8"/>
    </row>
    <row r="6596" spans="3:4">
      <c r="C6596" s="8"/>
      <c r="D6596" s="8"/>
    </row>
    <row r="6597" spans="3:4">
      <c r="C6597" s="8"/>
      <c r="D6597" s="8"/>
    </row>
    <row r="6598" spans="3:4">
      <c r="C6598" s="8"/>
      <c r="D6598" s="8"/>
    </row>
    <row r="6599" spans="3:4">
      <c r="C6599" s="8"/>
      <c r="D6599" s="8"/>
    </row>
    <row r="6600" spans="3:4">
      <c r="C6600" s="8"/>
      <c r="D6600" s="8"/>
    </row>
    <row r="6601" spans="3:4">
      <c r="C6601" s="8"/>
      <c r="D6601" s="8"/>
    </row>
    <row r="6602" spans="3:4">
      <c r="C6602" s="8"/>
      <c r="D6602" s="8"/>
    </row>
    <row r="6603" spans="3:4">
      <c r="C6603" s="8"/>
      <c r="D6603" s="8"/>
    </row>
    <row r="6604" spans="3:4">
      <c r="C6604" s="8"/>
      <c r="D6604" s="8"/>
    </row>
    <row r="6605" spans="3:4">
      <c r="C6605" s="8"/>
      <c r="D6605" s="8"/>
    </row>
    <row r="6606" spans="3:4">
      <c r="C6606" s="8"/>
      <c r="D6606" s="8"/>
    </row>
    <row r="6607" spans="3:4">
      <c r="C6607" s="8"/>
      <c r="D6607" s="8"/>
    </row>
    <row r="6608" spans="3:4">
      <c r="C6608" s="8"/>
      <c r="D6608" s="8"/>
    </row>
    <row r="6609" spans="3:4">
      <c r="C6609" s="8"/>
      <c r="D6609" s="8"/>
    </row>
    <row r="6610" spans="3:4">
      <c r="C6610" s="8"/>
      <c r="D6610" s="8"/>
    </row>
    <row r="6611" spans="3:4">
      <c r="C6611" s="8"/>
      <c r="D6611" s="8"/>
    </row>
    <row r="6612" spans="3:4">
      <c r="C6612" s="8"/>
      <c r="D6612" s="8"/>
    </row>
    <row r="6613" spans="3:4">
      <c r="C6613" s="8"/>
      <c r="D6613" s="8"/>
    </row>
    <row r="6614" spans="3:4">
      <c r="C6614" s="8"/>
      <c r="D6614" s="8"/>
    </row>
    <row r="6615" spans="3:4">
      <c r="C6615" s="8"/>
      <c r="D6615" s="8"/>
    </row>
    <row r="6616" spans="3:4">
      <c r="C6616" s="8"/>
      <c r="D6616" s="8"/>
    </row>
    <row r="6617" spans="3:4">
      <c r="C6617" s="8"/>
      <c r="D6617" s="8"/>
    </row>
    <row r="6618" spans="3:4">
      <c r="C6618" s="8"/>
      <c r="D6618" s="8"/>
    </row>
    <row r="6619" spans="3:4">
      <c r="C6619" s="8"/>
      <c r="D6619" s="8"/>
    </row>
    <row r="6620" spans="3:4">
      <c r="C6620" s="8"/>
      <c r="D6620" s="8"/>
    </row>
    <row r="6621" spans="3:4">
      <c r="C6621" s="8"/>
      <c r="D6621" s="8"/>
    </row>
    <row r="6622" spans="3:4">
      <c r="C6622" s="8"/>
      <c r="D6622" s="8"/>
    </row>
    <row r="6623" spans="3:4">
      <c r="C6623" s="8"/>
      <c r="D6623" s="8"/>
    </row>
    <row r="6624" spans="3:4">
      <c r="C6624" s="8"/>
      <c r="D6624" s="8"/>
    </row>
    <row r="6625" spans="3:4">
      <c r="C6625" s="8"/>
      <c r="D6625" s="8"/>
    </row>
    <row r="6626" spans="3:4">
      <c r="C6626" s="8"/>
      <c r="D6626" s="8"/>
    </row>
    <row r="6627" spans="3:4">
      <c r="C6627" s="8"/>
      <c r="D6627" s="8"/>
    </row>
    <row r="6628" spans="3:4">
      <c r="C6628" s="8"/>
      <c r="D6628" s="8"/>
    </row>
    <row r="6629" spans="3:4">
      <c r="C6629" s="8"/>
      <c r="D6629" s="8"/>
    </row>
    <row r="6630" spans="3:4">
      <c r="C6630" s="8"/>
      <c r="D6630" s="8"/>
    </row>
    <row r="6631" spans="3:4">
      <c r="C6631" s="8"/>
      <c r="D6631" s="8"/>
    </row>
    <row r="6632" spans="3:4">
      <c r="C6632" s="8"/>
      <c r="D6632" s="8"/>
    </row>
    <row r="6633" spans="3:4">
      <c r="C6633" s="8"/>
      <c r="D6633" s="8"/>
    </row>
    <row r="6634" spans="3:4">
      <c r="C6634" s="8"/>
      <c r="D6634" s="8"/>
    </row>
    <row r="6635" spans="3:4">
      <c r="C6635" s="8"/>
      <c r="D6635" s="8"/>
    </row>
    <row r="6636" spans="3:4">
      <c r="C6636" s="8"/>
      <c r="D6636" s="8"/>
    </row>
    <row r="6637" spans="3:4">
      <c r="C6637" s="8"/>
      <c r="D6637" s="8"/>
    </row>
    <row r="6638" spans="3:4">
      <c r="C6638" s="8"/>
      <c r="D6638" s="8"/>
    </row>
    <row r="6639" spans="3:4">
      <c r="C6639" s="8"/>
      <c r="D6639" s="8"/>
    </row>
    <row r="6640" spans="3:4">
      <c r="C6640" s="8"/>
      <c r="D6640" s="8"/>
    </row>
    <row r="6641" spans="3:4">
      <c r="C6641" s="8"/>
      <c r="D6641" s="8"/>
    </row>
    <row r="6642" spans="3:4">
      <c r="C6642" s="8"/>
      <c r="D6642" s="8"/>
    </row>
    <row r="6643" spans="3:4">
      <c r="C6643" s="8"/>
      <c r="D6643" s="8"/>
    </row>
    <row r="6644" spans="3:4">
      <c r="C6644" s="8"/>
      <c r="D6644" s="8"/>
    </row>
    <row r="6645" spans="3:4">
      <c r="C6645" s="8"/>
      <c r="D6645" s="8"/>
    </row>
    <row r="6646" spans="3:4">
      <c r="C6646" s="8"/>
      <c r="D6646" s="8"/>
    </row>
    <row r="6647" spans="3:4">
      <c r="C6647" s="8"/>
      <c r="D6647" s="8"/>
    </row>
    <row r="6648" spans="3:4">
      <c r="C6648" s="8"/>
      <c r="D6648" s="8"/>
    </row>
    <row r="6649" spans="3:4">
      <c r="C6649" s="8"/>
      <c r="D6649" s="8"/>
    </row>
    <row r="6650" spans="3:4">
      <c r="C6650" s="8"/>
      <c r="D6650" s="8"/>
    </row>
    <row r="6651" spans="3:4">
      <c r="C6651" s="8"/>
      <c r="D6651" s="8"/>
    </row>
    <row r="6652" spans="3:4">
      <c r="C6652" s="8"/>
      <c r="D6652" s="8"/>
    </row>
    <row r="6653" spans="3:4">
      <c r="C6653" s="8"/>
      <c r="D6653" s="8"/>
    </row>
    <row r="6654" spans="3:4">
      <c r="C6654" s="8"/>
      <c r="D6654" s="8"/>
    </row>
    <row r="6655" spans="3:4">
      <c r="C6655" s="8"/>
      <c r="D6655" s="8"/>
    </row>
    <row r="6656" spans="3:4">
      <c r="C6656" s="8"/>
      <c r="D6656" s="8"/>
    </row>
    <row r="6657" spans="3:4">
      <c r="C6657" s="8"/>
      <c r="D6657" s="8"/>
    </row>
    <row r="6658" spans="3:4">
      <c r="C6658" s="8"/>
      <c r="D6658" s="8"/>
    </row>
    <row r="6659" spans="3:4">
      <c r="C6659" s="8"/>
      <c r="D6659" s="8"/>
    </row>
    <row r="6660" spans="3:4">
      <c r="C6660" s="8"/>
      <c r="D6660" s="8"/>
    </row>
    <row r="6661" spans="3:4">
      <c r="C6661" s="8"/>
      <c r="D6661" s="8"/>
    </row>
    <row r="6662" spans="3:4">
      <c r="C6662" s="8"/>
      <c r="D6662" s="8"/>
    </row>
    <row r="6663" spans="3:4">
      <c r="C6663" s="8"/>
      <c r="D6663" s="8"/>
    </row>
    <row r="6664" spans="3:4">
      <c r="C6664" s="8"/>
      <c r="D6664" s="8"/>
    </row>
    <row r="6665" spans="3:4">
      <c r="C6665" s="8"/>
      <c r="D6665" s="8"/>
    </row>
    <row r="6666" spans="3:4">
      <c r="C6666" s="8"/>
      <c r="D6666" s="8"/>
    </row>
    <row r="6667" spans="3:4">
      <c r="C6667" s="8"/>
      <c r="D6667" s="8"/>
    </row>
    <row r="6668" spans="3:4">
      <c r="C6668" s="8"/>
      <c r="D6668" s="8"/>
    </row>
    <row r="6669" spans="3:4">
      <c r="C6669" s="8"/>
      <c r="D6669" s="8"/>
    </row>
    <row r="6670" spans="3:4">
      <c r="C6670" s="8"/>
      <c r="D6670" s="8"/>
    </row>
    <row r="6671" spans="3:4">
      <c r="C6671" s="8"/>
      <c r="D6671" s="8"/>
    </row>
    <row r="6672" spans="3:4">
      <c r="C6672" s="8"/>
      <c r="D6672" s="8"/>
    </row>
    <row r="6673" spans="3:4">
      <c r="C6673" s="8"/>
      <c r="D6673" s="8"/>
    </row>
    <row r="6674" spans="3:4">
      <c r="C6674" s="8"/>
      <c r="D6674" s="8"/>
    </row>
    <row r="6675" spans="3:4">
      <c r="C6675" s="8"/>
      <c r="D6675" s="8"/>
    </row>
    <row r="6676" spans="3:4">
      <c r="C6676" s="8"/>
      <c r="D6676" s="8"/>
    </row>
    <row r="6677" spans="3:4">
      <c r="C6677" s="8"/>
      <c r="D6677" s="8"/>
    </row>
    <row r="6678" spans="3:4">
      <c r="C6678" s="8"/>
      <c r="D6678" s="8"/>
    </row>
    <row r="6679" spans="3:4">
      <c r="C6679" s="8"/>
      <c r="D6679" s="8"/>
    </row>
    <row r="6680" spans="3:4">
      <c r="C6680" s="8"/>
      <c r="D6680" s="8"/>
    </row>
    <row r="6681" spans="3:4">
      <c r="C6681" s="8"/>
      <c r="D6681" s="8"/>
    </row>
    <row r="6682" spans="3:4">
      <c r="C6682" s="8"/>
      <c r="D6682" s="8"/>
    </row>
    <row r="6683" spans="3:4">
      <c r="C6683" s="8"/>
      <c r="D6683" s="8"/>
    </row>
    <row r="6684" spans="3:4">
      <c r="C6684" s="8"/>
      <c r="D6684" s="8"/>
    </row>
    <row r="6685" spans="3:4">
      <c r="C6685" s="8"/>
      <c r="D6685" s="8"/>
    </row>
    <row r="6686" spans="3:4">
      <c r="C6686" s="8"/>
      <c r="D6686" s="8"/>
    </row>
    <row r="6687" spans="3:4">
      <c r="C6687" s="8"/>
      <c r="D6687" s="8"/>
    </row>
    <row r="6688" spans="3:4">
      <c r="C6688" s="8"/>
      <c r="D6688" s="8"/>
    </row>
    <row r="6689" spans="3:4">
      <c r="C6689" s="8"/>
      <c r="D6689" s="8"/>
    </row>
    <row r="6690" spans="3:4">
      <c r="C6690" s="8"/>
      <c r="D6690" s="8"/>
    </row>
    <row r="6691" spans="3:4">
      <c r="C6691" s="8"/>
      <c r="D6691" s="8"/>
    </row>
    <row r="6692" spans="3:4">
      <c r="C6692" s="8"/>
      <c r="D6692" s="8"/>
    </row>
    <row r="6693" spans="3:4">
      <c r="C6693" s="8"/>
      <c r="D6693" s="8"/>
    </row>
    <row r="6694" spans="3:4">
      <c r="C6694" s="8"/>
      <c r="D6694" s="8"/>
    </row>
    <row r="6695" spans="3:4">
      <c r="C6695" s="8"/>
      <c r="D6695" s="8"/>
    </row>
    <row r="6696" spans="3:4">
      <c r="C6696" s="8"/>
      <c r="D6696" s="8"/>
    </row>
    <row r="6697" spans="3:4">
      <c r="C6697" s="8"/>
      <c r="D6697" s="8"/>
    </row>
    <row r="6698" spans="3:4">
      <c r="C6698" s="8"/>
      <c r="D6698" s="8"/>
    </row>
    <row r="6699" spans="3:4">
      <c r="C6699" s="8"/>
      <c r="D6699" s="8"/>
    </row>
    <row r="6700" spans="3:4">
      <c r="C6700" s="8"/>
      <c r="D6700" s="8"/>
    </row>
    <row r="6701" spans="3:4">
      <c r="C6701" s="8"/>
      <c r="D6701" s="8"/>
    </row>
    <row r="6702" spans="3:4">
      <c r="C6702" s="8"/>
      <c r="D6702" s="8"/>
    </row>
    <row r="6703" spans="3:4">
      <c r="C6703" s="8"/>
      <c r="D6703" s="8"/>
    </row>
    <row r="6704" spans="3:4">
      <c r="C6704" s="8"/>
      <c r="D6704" s="8"/>
    </row>
    <row r="6705" spans="3:4">
      <c r="C6705" s="8"/>
      <c r="D6705" s="8"/>
    </row>
    <row r="6706" spans="3:4">
      <c r="C6706" s="8"/>
      <c r="D6706" s="8"/>
    </row>
    <row r="6707" spans="3:4">
      <c r="C6707" s="8"/>
      <c r="D6707" s="8"/>
    </row>
    <row r="6708" spans="3:4">
      <c r="C6708" s="8"/>
      <c r="D6708" s="8"/>
    </row>
    <row r="6709" spans="3:4">
      <c r="C6709" s="8"/>
      <c r="D6709" s="8"/>
    </row>
    <row r="6710" spans="3:4">
      <c r="C6710" s="8"/>
      <c r="D6710" s="8"/>
    </row>
    <row r="6711" spans="3:4">
      <c r="C6711" s="8"/>
      <c r="D6711" s="8"/>
    </row>
    <row r="6712" spans="3:4">
      <c r="C6712" s="8"/>
      <c r="D6712" s="8"/>
    </row>
    <row r="6713" spans="3:4">
      <c r="C6713" s="8"/>
      <c r="D6713" s="8"/>
    </row>
    <row r="6714" spans="3:4">
      <c r="C6714" s="8"/>
      <c r="D6714" s="8"/>
    </row>
    <row r="6715" spans="3:4">
      <c r="C6715" s="8"/>
      <c r="D6715" s="8"/>
    </row>
    <row r="6716" spans="3:4">
      <c r="C6716" s="8"/>
      <c r="D6716" s="8"/>
    </row>
    <row r="6717" spans="3:4">
      <c r="C6717" s="8"/>
      <c r="D6717" s="8"/>
    </row>
    <row r="6718" spans="3:4">
      <c r="C6718" s="8"/>
      <c r="D6718" s="8"/>
    </row>
    <row r="6719" spans="3:4">
      <c r="C6719" s="8"/>
      <c r="D6719" s="8"/>
    </row>
    <row r="6720" spans="3:4">
      <c r="C6720" s="8"/>
      <c r="D6720" s="8"/>
    </row>
    <row r="6721" spans="3:4">
      <c r="C6721" s="8"/>
      <c r="D6721" s="8"/>
    </row>
    <row r="6722" spans="3:4">
      <c r="C6722" s="8"/>
      <c r="D6722" s="8"/>
    </row>
    <row r="6723" spans="3:4">
      <c r="C6723" s="8"/>
      <c r="D6723" s="8"/>
    </row>
    <row r="6724" spans="3:4">
      <c r="C6724" s="8"/>
      <c r="D6724" s="8"/>
    </row>
    <row r="6725" spans="3:4">
      <c r="C6725" s="8"/>
      <c r="D6725" s="8"/>
    </row>
    <row r="6726" spans="3:4">
      <c r="C6726" s="8"/>
      <c r="D6726" s="8"/>
    </row>
    <row r="6727" spans="3:4">
      <c r="C6727" s="8"/>
      <c r="D6727" s="8"/>
    </row>
    <row r="6728" spans="3:4">
      <c r="C6728" s="8"/>
      <c r="D6728" s="8"/>
    </row>
    <row r="6729" spans="3:4">
      <c r="C6729" s="8"/>
      <c r="D6729" s="8"/>
    </row>
    <row r="6730" spans="3:4">
      <c r="C6730" s="8"/>
      <c r="D6730" s="8"/>
    </row>
    <row r="6731" spans="3:4">
      <c r="C6731" s="8"/>
      <c r="D6731" s="8"/>
    </row>
    <row r="6732" spans="3:4">
      <c r="C6732" s="8"/>
      <c r="D6732" s="8"/>
    </row>
    <row r="6733" spans="3:4">
      <c r="C6733" s="8"/>
      <c r="D6733" s="8"/>
    </row>
    <row r="6734" spans="3:4">
      <c r="C6734" s="8"/>
      <c r="D6734" s="8"/>
    </row>
    <row r="6735" spans="3:4">
      <c r="C6735" s="8"/>
      <c r="D6735" s="8"/>
    </row>
    <row r="6736" spans="3:4">
      <c r="C6736" s="8"/>
      <c r="D6736" s="8"/>
    </row>
    <row r="6737" spans="3:4">
      <c r="C6737" s="8"/>
      <c r="D6737" s="8"/>
    </row>
    <row r="6738" spans="3:4">
      <c r="C6738" s="8"/>
      <c r="D6738" s="8"/>
    </row>
    <row r="6739" spans="3:4">
      <c r="C6739" s="8"/>
      <c r="D6739" s="8"/>
    </row>
    <row r="6740" spans="3:4">
      <c r="C6740" s="8"/>
      <c r="D6740" s="8"/>
    </row>
    <row r="6741" spans="3:4">
      <c r="C6741" s="8"/>
      <c r="D6741" s="8"/>
    </row>
    <row r="6742" spans="3:4">
      <c r="C6742" s="8"/>
      <c r="D6742" s="8"/>
    </row>
    <row r="6743" spans="3:4">
      <c r="C6743" s="8"/>
      <c r="D6743" s="8"/>
    </row>
    <row r="6744" spans="3:4">
      <c r="C6744" s="8"/>
      <c r="D6744" s="8"/>
    </row>
    <row r="6745" spans="3:4">
      <c r="C6745" s="8"/>
      <c r="D6745" s="8"/>
    </row>
    <row r="6746" spans="3:4">
      <c r="C6746" s="8"/>
      <c r="D6746" s="8"/>
    </row>
    <row r="6747" spans="3:4">
      <c r="C6747" s="8"/>
      <c r="D6747" s="8"/>
    </row>
    <row r="6748" spans="3:4">
      <c r="C6748" s="8"/>
      <c r="D6748" s="8"/>
    </row>
    <row r="6749" spans="3:4">
      <c r="C6749" s="8"/>
      <c r="D6749" s="8"/>
    </row>
    <row r="6750" spans="3:4">
      <c r="C6750" s="8"/>
      <c r="D6750" s="8"/>
    </row>
    <row r="6751" spans="3:4">
      <c r="C6751" s="8"/>
      <c r="D6751" s="8"/>
    </row>
    <row r="6752" spans="3:4">
      <c r="C6752" s="8"/>
      <c r="D6752" s="8"/>
    </row>
    <row r="6753" spans="3:4">
      <c r="C6753" s="8"/>
      <c r="D6753" s="8"/>
    </row>
    <row r="6754" spans="3:4">
      <c r="C6754" s="8"/>
      <c r="D6754" s="8"/>
    </row>
    <row r="6755" spans="3:4">
      <c r="C6755" s="8"/>
      <c r="D6755" s="8"/>
    </row>
    <row r="6756" spans="3:4">
      <c r="C6756" s="8"/>
      <c r="D6756" s="8"/>
    </row>
    <row r="6757" spans="3:4">
      <c r="C6757" s="8"/>
      <c r="D6757" s="8"/>
    </row>
    <row r="6758" spans="3:4">
      <c r="C6758" s="8"/>
      <c r="D6758" s="8"/>
    </row>
    <row r="6759" spans="3:4">
      <c r="C6759" s="8"/>
      <c r="D6759" s="8"/>
    </row>
    <row r="6760" spans="3:4">
      <c r="C6760" s="8"/>
      <c r="D6760" s="8"/>
    </row>
    <row r="6761" spans="3:4">
      <c r="C6761" s="8"/>
      <c r="D6761" s="8"/>
    </row>
    <row r="6762" spans="3:4">
      <c r="C6762" s="8"/>
      <c r="D6762" s="8"/>
    </row>
    <row r="6763" spans="3:4">
      <c r="C6763" s="8"/>
      <c r="D6763" s="8"/>
    </row>
    <row r="6764" spans="3:4">
      <c r="C6764" s="8"/>
      <c r="D6764" s="8"/>
    </row>
    <row r="6765" spans="3:4">
      <c r="C6765" s="8"/>
      <c r="D6765" s="8"/>
    </row>
    <row r="6766" spans="3:4">
      <c r="C6766" s="8"/>
      <c r="D6766" s="8"/>
    </row>
    <row r="6767" spans="3:4">
      <c r="C6767" s="8"/>
      <c r="D6767" s="8"/>
    </row>
    <row r="6768" spans="3:4">
      <c r="C6768" s="8"/>
      <c r="D6768" s="8"/>
    </row>
    <row r="6769" spans="3:4">
      <c r="C6769" s="8"/>
      <c r="D6769" s="8"/>
    </row>
    <row r="6770" spans="3:4">
      <c r="C6770" s="8"/>
      <c r="D6770" s="8"/>
    </row>
    <row r="6771" spans="3:4">
      <c r="C6771" s="8"/>
      <c r="D6771" s="8"/>
    </row>
    <row r="6772" spans="3:4">
      <c r="C6772" s="8"/>
      <c r="D6772" s="8"/>
    </row>
    <row r="6773" spans="3:4">
      <c r="C6773" s="8"/>
      <c r="D6773" s="8"/>
    </row>
    <row r="6774" spans="3:4">
      <c r="C6774" s="8"/>
      <c r="D6774" s="8"/>
    </row>
    <row r="6775" spans="3:4">
      <c r="C6775" s="8"/>
      <c r="D6775" s="8"/>
    </row>
    <row r="6776" spans="3:4">
      <c r="C6776" s="8"/>
      <c r="D6776" s="8"/>
    </row>
    <row r="6777" spans="3:4">
      <c r="C6777" s="8"/>
      <c r="D6777" s="8"/>
    </row>
    <row r="6778" spans="3:4">
      <c r="C6778" s="8"/>
      <c r="D6778" s="8"/>
    </row>
    <row r="6779" spans="3:4">
      <c r="C6779" s="8"/>
      <c r="D6779" s="8"/>
    </row>
    <row r="6780" spans="3:4">
      <c r="C6780" s="8"/>
      <c r="D6780" s="8"/>
    </row>
    <row r="6781" spans="3:4">
      <c r="C6781" s="8"/>
      <c r="D6781" s="8"/>
    </row>
    <row r="6782" spans="3:4">
      <c r="C6782" s="8"/>
      <c r="D6782" s="8"/>
    </row>
    <row r="6783" spans="3:4">
      <c r="C6783" s="8"/>
      <c r="D6783" s="8"/>
    </row>
    <row r="6784" spans="3:4">
      <c r="C6784" s="8"/>
      <c r="D6784" s="8"/>
    </row>
    <row r="6785" spans="3:4">
      <c r="C6785" s="8"/>
      <c r="D6785" s="8"/>
    </row>
    <row r="6786" spans="3:4">
      <c r="C6786" s="8"/>
      <c r="D6786" s="8"/>
    </row>
    <row r="6787" spans="3:4">
      <c r="C6787" s="8"/>
      <c r="D6787" s="8"/>
    </row>
    <row r="6788" spans="3:4">
      <c r="C6788" s="8"/>
      <c r="D6788" s="8"/>
    </row>
    <row r="6789" spans="3:4">
      <c r="C6789" s="8"/>
      <c r="D6789" s="8"/>
    </row>
    <row r="6790" spans="3:4">
      <c r="C6790" s="8"/>
      <c r="D6790" s="8"/>
    </row>
    <row r="6791" spans="3:4">
      <c r="C6791" s="8"/>
      <c r="D6791" s="8"/>
    </row>
    <row r="6792" spans="3:4">
      <c r="C6792" s="8"/>
      <c r="D6792" s="8"/>
    </row>
    <row r="6793" spans="3:4">
      <c r="C6793" s="8"/>
      <c r="D6793" s="8"/>
    </row>
    <row r="6794" spans="3:4">
      <c r="C6794" s="8"/>
      <c r="D6794" s="8"/>
    </row>
    <row r="6795" spans="3:4">
      <c r="C6795" s="8"/>
      <c r="D6795" s="8"/>
    </row>
    <row r="6796" spans="3:4">
      <c r="C6796" s="8"/>
      <c r="D6796" s="8"/>
    </row>
    <row r="6797" spans="3:4">
      <c r="C6797" s="8"/>
      <c r="D6797" s="8"/>
    </row>
    <row r="6798" spans="3:4">
      <c r="C6798" s="8"/>
      <c r="D6798" s="8"/>
    </row>
    <row r="6799" spans="3:4">
      <c r="C6799" s="8"/>
      <c r="D6799" s="8"/>
    </row>
    <row r="6800" spans="3:4">
      <c r="C6800" s="8"/>
      <c r="D6800" s="8"/>
    </row>
    <row r="6801" spans="3:4">
      <c r="C6801" s="8"/>
      <c r="D6801" s="8"/>
    </row>
    <row r="6802" spans="3:4">
      <c r="C6802" s="8"/>
      <c r="D6802" s="8"/>
    </row>
    <row r="6803" spans="3:4">
      <c r="C6803" s="8"/>
      <c r="D6803" s="8"/>
    </row>
    <row r="6804" spans="3:4">
      <c r="C6804" s="8"/>
      <c r="D6804" s="8"/>
    </row>
    <row r="6805" spans="3:4">
      <c r="C6805" s="8"/>
      <c r="D6805" s="8"/>
    </row>
    <row r="6806" spans="3:4">
      <c r="C6806" s="8"/>
      <c r="D6806" s="8"/>
    </row>
    <row r="6807" spans="3:4">
      <c r="C6807" s="8"/>
      <c r="D6807" s="8"/>
    </row>
    <row r="6808" spans="3:4">
      <c r="C6808" s="8"/>
      <c r="D6808" s="8"/>
    </row>
    <row r="6809" spans="3:4">
      <c r="C6809" s="8"/>
      <c r="D6809" s="8"/>
    </row>
    <row r="6810" spans="3:4">
      <c r="C6810" s="8"/>
      <c r="D6810" s="8"/>
    </row>
    <row r="6811" spans="3:4">
      <c r="C6811" s="8"/>
      <c r="D6811" s="8"/>
    </row>
    <row r="6812" spans="3:4">
      <c r="C6812" s="8"/>
      <c r="D6812" s="8"/>
    </row>
    <row r="6813" spans="3:4">
      <c r="C6813" s="8"/>
      <c r="D6813" s="8"/>
    </row>
    <row r="6814" spans="3:4">
      <c r="C6814" s="8"/>
      <c r="D6814" s="8"/>
    </row>
    <row r="6815" spans="3:4">
      <c r="C6815" s="8"/>
      <c r="D6815" s="8"/>
    </row>
    <row r="6816" spans="3:4">
      <c r="C6816" s="8"/>
      <c r="D6816" s="8"/>
    </row>
    <row r="6817" spans="3:4">
      <c r="C6817" s="8"/>
      <c r="D6817" s="8"/>
    </row>
    <row r="6818" spans="3:4">
      <c r="C6818" s="8"/>
      <c r="D6818" s="8"/>
    </row>
    <row r="6819" spans="3:4">
      <c r="C6819" s="8"/>
      <c r="D6819" s="8"/>
    </row>
    <row r="6820" spans="3:4">
      <c r="C6820" s="8"/>
      <c r="D6820" s="8"/>
    </row>
    <row r="6821" spans="3:4">
      <c r="C6821" s="8"/>
      <c r="D6821" s="8"/>
    </row>
    <row r="6822" spans="3:4">
      <c r="C6822" s="8"/>
      <c r="D6822" s="8"/>
    </row>
    <row r="6823" spans="3:4">
      <c r="C6823" s="8"/>
      <c r="D6823" s="8"/>
    </row>
    <row r="6824" spans="3:4">
      <c r="C6824" s="8"/>
      <c r="D6824" s="8"/>
    </row>
    <row r="6825" spans="3:4">
      <c r="C6825" s="8"/>
      <c r="D6825" s="8"/>
    </row>
    <row r="6826" spans="3:4">
      <c r="C6826" s="8"/>
      <c r="D6826" s="8"/>
    </row>
    <row r="6827" spans="3:4">
      <c r="C6827" s="8"/>
      <c r="D6827" s="8"/>
    </row>
    <row r="6828" spans="3:4">
      <c r="C6828" s="8"/>
      <c r="D6828" s="8"/>
    </row>
    <row r="6829" spans="3:4">
      <c r="C6829" s="8"/>
      <c r="D6829" s="8"/>
    </row>
    <row r="6830" spans="3:4">
      <c r="C6830" s="8"/>
      <c r="D6830" s="8"/>
    </row>
    <row r="6831" spans="3:4">
      <c r="C6831" s="8"/>
      <c r="D6831" s="8"/>
    </row>
    <row r="6832" spans="3:4">
      <c r="C6832" s="8"/>
      <c r="D6832" s="8"/>
    </row>
    <row r="6833" spans="3:4">
      <c r="C6833" s="8"/>
      <c r="D6833" s="8"/>
    </row>
    <row r="6834" spans="3:4">
      <c r="C6834" s="8"/>
      <c r="D6834" s="8"/>
    </row>
    <row r="6835" spans="3:4">
      <c r="C6835" s="8"/>
      <c r="D6835" s="8"/>
    </row>
    <row r="6836" spans="3:4">
      <c r="C6836" s="8"/>
      <c r="D6836" s="8"/>
    </row>
    <row r="6837" spans="3:4">
      <c r="C6837" s="8"/>
      <c r="D6837" s="8"/>
    </row>
    <row r="6838" spans="3:4">
      <c r="C6838" s="8"/>
      <c r="D6838" s="8"/>
    </row>
    <row r="6839" spans="3:4">
      <c r="C6839" s="8"/>
      <c r="D6839" s="8"/>
    </row>
    <row r="6840" spans="3:4">
      <c r="C6840" s="8"/>
      <c r="D6840" s="8"/>
    </row>
    <row r="6841" spans="3:4">
      <c r="C6841" s="8"/>
      <c r="D6841" s="8"/>
    </row>
    <row r="6842" spans="3:4">
      <c r="C6842" s="8"/>
      <c r="D6842" s="8"/>
    </row>
    <row r="6843" spans="3:4">
      <c r="C6843" s="8"/>
      <c r="D6843" s="8"/>
    </row>
    <row r="6844" spans="3:4">
      <c r="C6844" s="8"/>
      <c r="D6844" s="8"/>
    </row>
    <row r="6845" spans="3:4">
      <c r="C6845" s="8"/>
      <c r="D6845" s="8"/>
    </row>
    <row r="6846" spans="3:4">
      <c r="C6846" s="8"/>
      <c r="D6846" s="8"/>
    </row>
    <row r="6847" spans="3:4">
      <c r="C6847" s="8"/>
      <c r="D6847" s="8"/>
    </row>
    <row r="6848" spans="3:4">
      <c r="C6848" s="8"/>
      <c r="D6848" s="8"/>
    </row>
    <row r="6849" spans="3:4">
      <c r="C6849" s="8"/>
      <c r="D6849" s="8"/>
    </row>
    <row r="6850" spans="3:4">
      <c r="C6850" s="8"/>
      <c r="D6850" s="8"/>
    </row>
    <row r="6851" spans="3:4">
      <c r="C6851" s="8"/>
      <c r="D6851" s="8"/>
    </row>
    <row r="6852" spans="3:4">
      <c r="C6852" s="8"/>
      <c r="D6852" s="8"/>
    </row>
    <row r="6853" spans="3:4">
      <c r="C6853" s="8"/>
      <c r="D6853" s="8"/>
    </row>
    <row r="6854" spans="3:4">
      <c r="C6854" s="8"/>
      <c r="D6854" s="8"/>
    </row>
    <row r="6855" spans="3:4">
      <c r="C6855" s="8"/>
      <c r="D6855" s="8"/>
    </row>
    <row r="6856" spans="3:4">
      <c r="C6856" s="8"/>
      <c r="D6856" s="8"/>
    </row>
    <row r="6857" spans="3:4">
      <c r="C6857" s="8"/>
      <c r="D6857" s="8"/>
    </row>
    <row r="6858" spans="3:4">
      <c r="C6858" s="8"/>
      <c r="D6858" s="8"/>
    </row>
    <row r="6859" spans="3:4">
      <c r="C6859" s="8"/>
      <c r="D6859" s="8"/>
    </row>
    <row r="6860" spans="3:4">
      <c r="C6860" s="8"/>
      <c r="D6860" s="8"/>
    </row>
    <row r="6861" spans="3:4">
      <c r="C6861" s="8"/>
      <c r="D6861" s="8"/>
    </row>
    <row r="6862" spans="3:4">
      <c r="C6862" s="8"/>
      <c r="D6862" s="8"/>
    </row>
    <row r="6863" spans="3:4">
      <c r="C6863" s="8"/>
      <c r="D6863" s="8"/>
    </row>
    <row r="6864" spans="3:4">
      <c r="C6864" s="8"/>
      <c r="D6864" s="8"/>
    </row>
    <row r="6865" spans="3:4">
      <c r="C6865" s="8"/>
      <c r="D6865" s="8"/>
    </row>
    <row r="6866" spans="3:4">
      <c r="C6866" s="8"/>
      <c r="D6866" s="8"/>
    </row>
    <row r="6867" spans="3:4">
      <c r="C6867" s="8"/>
      <c r="D6867" s="8"/>
    </row>
    <row r="6868" spans="3:4">
      <c r="C6868" s="8"/>
      <c r="D6868" s="8"/>
    </row>
    <row r="6869" spans="3:4">
      <c r="C6869" s="8"/>
      <c r="D6869" s="8"/>
    </row>
    <row r="6870" spans="3:4">
      <c r="C6870" s="8"/>
      <c r="D6870" s="8"/>
    </row>
    <row r="6871" spans="3:4">
      <c r="C6871" s="8"/>
      <c r="D6871" s="8"/>
    </row>
    <row r="6872" spans="3:4">
      <c r="C6872" s="8"/>
      <c r="D6872" s="8"/>
    </row>
    <row r="6873" spans="3:4">
      <c r="C6873" s="8"/>
      <c r="D6873" s="8"/>
    </row>
    <row r="6874" spans="3:4">
      <c r="C6874" s="8"/>
      <c r="D6874" s="8"/>
    </row>
    <row r="6875" spans="3:4">
      <c r="C6875" s="8"/>
      <c r="D6875" s="8"/>
    </row>
    <row r="6876" spans="3:4">
      <c r="C6876" s="8"/>
      <c r="D6876" s="8"/>
    </row>
    <row r="6877" spans="3:4">
      <c r="C6877" s="8"/>
      <c r="D6877" s="8"/>
    </row>
    <row r="6878" spans="3:4">
      <c r="C6878" s="8"/>
      <c r="D6878" s="8"/>
    </row>
    <row r="6879" spans="3:4">
      <c r="C6879" s="8"/>
      <c r="D6879" s="8"/>
    </row>
    <row r="6880" spans="3:4">
      <c r="C6880" s="8"/>
      <c r="D6880" s="8"/>
    </row>
    <row r="6881" spans="3:4">
      <c r="C6881" s="8"/>
      <c r="D6881" s="8"/>
    </row>
    <row r="6882" spans="3:4">
      <c r="C6882" s="8"/>
      <c r="D6882" s="8"/>
    </row>
    <row r="6883" spans="3:4">
      <c r="C6883" s="8"/>
      <c r="D6883" s="8"/>
    </row>
    <row r="6884" spans="3:4">
      <c r="C6884" s="8"/>
      <c r="D6884" s="8"/>
    </row>
    <row r="6885" spans="3:4">
      <c r="C6885" s="8"/>
      <c r="D6885" s="8"/>
    </row>
    <row r="6886" spans="3:4">
      <c r="C6886" s="8"/>
      <c r="D6886" s="8"/>
    </row>
    <row r="6887" spans="3:4">
      <c r="C6887" s="8"/>
      <c r="D6887" s="8"/>
    </row>
    <row r="6888" spans="3:4">
      <c r="C6888" s="8"/>
      <c r="D6888" s="8"/>
    </row>
    <row r="6889" spans="3:4">
      <c r="C6889" s="8"/>
      <c r="D6889" s="8"/>
    </row>
    <row r="6890" spans="3:4">
      <c r="C6890" s="8"/>
      <c r="D6890" s="8"/>
    </row>
    <row r="6891" spans="3:4">
      <c r="C6891" s="8"/>
      <c r="D6891" s="8"/>
    </row>
    <row r="6892" spans="3:4">
      <c r="C6892" s="8"/>
      <c r="D6892" s="8"/>
    </row>
    <row r="6893" spans="3:4">
      <c r="C6893" s="8"/>
      <c r="D6893" s="8"/>
    </row>
    <row r="6894" spans="3:4">
      <c r="C6894" s="8"/>
      <c r="D6894" s="8"/>
    </row>
    <row r="6895" spans="3:4">
      <c r="C6895" s="8"/>
      <c r="D6895" s="8"/>
    </row>
    <row r="6896" spans="3:4">
      <c r="C6896" s="8"/>
      <c r="D6896" s="8"/>
    </row>
    <row r="6897" spans="3:4">
      <c r="C6897" s="8"/>
      <c r="D6897" s="8"/>
    </row>
    <row r="6898" spans="3:4">
      <c r="C6898" s="8"/>
      <c r="D6898" s="8"/>
    </row>
    <row r="6899" spans="3:4">
      <c r="C6899" s="8"/>
      <c r="D6899" s="8"/>
    </row>
    <row r="6900" spans="3:4">
      <c r="C6900" s="8"/>
      <c r="D6900" s="8"/>
    </row>
    <row r="6901" spans="3:4">
      <c r="C6901" s="8"/>
      <c r="D6901" s="8"/>
    </row>
    <row r="6902" spans="3:4">
      <c r="C6902" s="8"/>
      <c r="D6902" s="8"/>
    </row>
    <row r="6903" spans="3:4">
      <c r="C6903" s="8"/>
      <c r="D6903" s="8"/>
    </row>
    <row r="6904" spans="3:4">
      <c r="C6904" s="8"/>
      <c r="D6904" s="8"/>
    </row>
    <row r="6905" spans="3:4">
      <c r="C6905" s="8"/>
      <c r="D6905" s="8"/>
    </row>
    <row r="6906" spans="3:4">
      <c r="C6906" s="8"/>
      <c r="D6906" s="8"/>
    </row>
    <row r="6907" spans="3:4">
      <c r="C6907" s="8"/>
      <c r="D6907" s="8"/>
    </row>
    <row r="6908" spans="3:4">
      <c r="C6908" s="8"/>
      <c r="D6908" s="8"/>
    </row>
    <row r="6909" spans="3:4">
      <c r="C6909" s="8"/>
      <c r="D6909" s="8"/>
    </row>
    <row r="6910" spans="3:4">
      <c r="C6910" s="8"/>
      <c r="D6910" s="8"/>
    </row>
    <row r="6911" spans="3:4">
      <c r="C6911" s="8"/>
      <c r="D6911" s="8"/>
    </row>
    <row r="6912" spans="3:4">
      <c r="C6912" s="8"/>
      <c r="D6912" s="8"/>
    </row>
    <row r="6913" spans="3:4">
      <c r="C6913" s="8"/>
      <c r="D6913" s="8"/>
    </row>
    <row r="6914" spans="3:4">
      <c r="C6914" s="8"/>
      <c r="D6914" s="8"/>
    </row>
    <row r="6915" spans="3:4">
      <c r="C6915" s="8"/>
      <c r="D6915" s="8"/>
    </row>
    <row r="6916" spans="3:4">
      <c r="C6916" s="8"/>
      <c r="D6916" s="8"/>
    </row>
    <row r="6917" spans="3:4">
      <c r="C6917" s="8"/>
      <c r="D6917" s="8"/>
    </row>
    <row r="6918" spans="3:4">
      <c r="C6918" s="8"/>
      <c r="D6918" s="8"/>
    </row>
    <row r="6919" spans="3:4">
      <c r="C6919" s="8"/>
      <c r="D6919" s="8"/>
    </row>
    <row r="6920" spans="3:4">
      <c r="C6920" s="8"/>
      <c r="D6920" s="8"/>
    </row>
    <row r="6921" spans="3:4">
      <c r="C6921" s="8"/>
      <c r="D6921" s="8"/>
    </row>
    <row r="6922" spans="3:4">
      <c r="C6922" s="8"/>
      <c r="D6922" s="8"/>
    </row>
    <row r="6923" spans="3:4">
      <c r="C6923" s="8"/>
      <c r="D6923" s="8"/>
    </row>
    <row r="6924" spans="3:4">
      <c r="C6924" s="8"/>
      <c r="D6924" s="8"/>
    </row>
    <row r="6925" spans="3:4">
      <c r="C6925" s="8"/>
      <c r="D6925" s="8"/>
    </row>
    <row r="6926" spans="3:4">
      <c r="C6926" s="8"/>
      <c r="D6926" s="8"/>
    </row>
    <row r="6927" spans="3:4">
      <c r="C6927" s="8"/>
      <c r="D6927" s="8"/>
    </row>
    <row r="6928" spans="3:4">
      <c r="C6928" s="8"/>
      <c r="D6928" s="8"/>
    </row>
    <row r="6929" spans="3:4">
      <c r="C6929" s="8"/>
      <c r="D6929" s="8"/>
    </row>
    <row r="6930" spans="3:4">
      <c r="C6930" s="8"/>
      <c r="D6930" s="8"/>
    </row>
    <row r="6931" spans="3:4">
      <c r="C6931" s="8"/>
      <c r="D6931" s="8"/>
    </row>
    <row r="6932" spans="3:4">
      <c r="C6932" s="8"/>
      <c r="D6932" s="8"/>
    </row>
    <row r="6933" spans="3:4">
      <c r="C6933" s="8"/>
      <c r="D6933" s="8"/>
    </row>
    <row r="6934" spans="3:4">
      <c r="C6934" s="8"/>
      <c r="D6934" s="8"/>
    </row>
    <row r="6935" spans="3:4">
      <c r="C6935" s="8"/>
      <c r="D6935" s="8"/>
    </row>
  </sheetData>
  <sheetProtection sheet="1"/>
  <phoneticPr fontId="8" type="noConversion"/>
  <hyperlinks>
    <hyperlink ref="H3604" r:id="rId1" display="http://vsolj.cetus-net.org/bulletin.html" xr:uid="{00000000-0004-0000-0100-000000000000}"/>
    <hyperlink ref="H64934" r:id="rId2" display="http://vsolj.cetus-net.org/bulletin.html" xr:uid="{00000000-0004-0000-0100-000001000000}"/>
    <hyperlink ref="H64927" r:id="rId3" display="http://vsolj.cetus-net.org/bulletin.html" xr:uid="{00000000-0004-0000-0100-000002000000}"/>
    <hyperlink ref="AP2424" r:id="rId4" display="http://cdsbib.u-strasbg.fr/cgi-bin/cdsbib?1990RMxAA..21..381G" xr:uid="{00000000-0004-0000-0100-000003000000}"/>
    <hyperlink ref="AP2427" r:id="rId5" display="http://cdsbib.u-strasbg.fr/cgi-bin/cdsbib?1990RMxAA..21..381G" xr:uid="{00000000-0004-0000-0100-000004000000}"/>
    <hyperlink ref="AP2425" r:id="rId6" display="http://cdsbib.u-strasbg.fr/cgi-bin/cdsbib?1990RMxAA..21..381G" xr:uid="{00000000-0004-0000-0100-000005000000}"/>
    <hyperlink ref="AP2403" r:id="rId7" display="http://cdsbib.u-strasbg.fr/cgi-bin/cdsbib?1990RMxAA..21..381G" xr:uid="{00000000-0004-0000-0100-000006000000}"/>
    <hyperlink ref="I64934" r:id="rId8" display="http://vsolj.cetus-net.org/bulletin.html" xr:uid="{00000000-0004-0000-0100-000007000000}"/>
    <hyperlink ref="AQ2537" r:id="rId9" display="http://cdsbib.u-strasbg.fr/cgi-bin/cdsbib?1990RMxAA..21..381G" xr:uid="{00000000-0004-0000-0100-000008000000}"/>
    <hyperlink ref="AQ806" r:id="rId10" display="http://cdsbib.u-strasbg.fr/cgi-bin/cdsbib?1990RMxAA..21..381G" xr:uid="{00000000-0004-0000-0100-000009000000}"/>
    <hyperlink ref="AQ2538" r:id="rId11" display="http://cdsbib.u-strasbg.fr/cgi-bin/cdsbib?1990RMxAA..21..381G" xr:uid="{00000000-0004-0000-0100-00000A000000}"/>
    <hyperlink ref="H64931" r:id="rId12" display="https://www.aavso.org/ejaavso" xr:uid="{00000000-0004-0000-0100-00000B000000}"/>
    <hyperlink ref="H64925" r:id="rId13" display="http://vsolj.cetus-net.org/bulletin.html" xr:uid="{00000000-0004-0000-0100-00000C000000}"/>
    <hyperlink ref="H64918" r:id="rId14" display="https://www.aavso.org/ejaavso" xr:uid="{00000000-0004-0000-0100-00000D000000}"/>
    <hyperlink ref="AP1776" r:id="rId15" display="http://cdsbib.u-strasbg.fr/cgi-bin/cdsbib?1990RMxAA..21..381G" xr:uid="{00000000-0004-0000-0100-00000E000000}"/>
    <hyperlink ref="AP1773" r:id="rId16" display="http://cdsbib.u-strasbg.fr/cgi-bin/cdsbib?1990RMxAA..21..381G" xr:uid="{00000000-0004-0000-0100-00000F000000}"/>
    <hyperlink ref="AP1775" r:id="rId17" display="http://cdsbib.u-strasbg.fr/cgi-bin/cdsbib?1990RMxAA..21..381G" xr:uid="{00000000-0004-0000-0100-000010000000}"/>
    <hyperlink ref="AP1751" r:id="rId18" display="http://cdsbib.u-strasbg.fr/cgi-bin/cdsbib?1990RMxAA..21..381G" xr:uid="{00000000-0004-0000-0100-000011000000}"/>
    <hyperlink ref="I64925" r:id="rId19" display="http://vsolj.cetus-net.org/bulletin.html" xr:uid="{00000000-0004-0000-0100-000012000000}"/>
    <hyperlink ref="AQ1912" r:id="rId20" display="http://cdsbib.u-strasbg.fr/cgi-bin/cdsbib?1990RMxAA..21..381G" xr:uid="{00000000-0004-0000-0100-000013000000}"/>
    <hyperlink ref="AQ3556" r:id="rId21" display="http://cdsbib.u-strasbg.fr/cgi-bin/cdsbib?1990RMxAA..21..381G" xr:uid="{00000000-0004-0000-0100-000014000000}"/>
    <hyperlink ref="AQ1913" r:id="rId22" display="http://cdsbib.u-strasbg.fr/cgi-bin/cdsbib?1990RMxAA..21..381G" xr:uid="{00000000-0004-0000-0100-000015000000}"/>
    <hyperlink ref="H64922" r:id="rId23" display="https://www.aavso.org/ejaavso" xr:uid="{00000000-0004-0000-0100-000016000000}"/>
    <hyperlink ref="H2763" r:id="rId24" display="http://vsolj.cetus-net.org/bulletin.html" xr:uid="{00000000-0004-0000-0100-000017000000}"/>
    <hyperlink ref="AP6001" r:id="rId25" display="http://cdsbib.u-strasbg.fr/cgi-bin/cdsbib?1990RMxAA..21..381G" xr:uid="{00000000-0004-0000-0100-000018000000}"/>
    <hyperlink ref="AP6004" r:id="rId26" display="http://cdsbib.u-strasbg.fr/cgi-bin/cdsbib?1990RMxAA..21..381G" xr:uid="{00000000-0004-0000-0100-000019000000}"/>
    <hyperlink ref="AP6002" r:id="rId27" display="http://cdsbib.u-strasbg.fr/cgi-bin/cdsbib?1990RMxAA..21..381G" xr:uid="{00000000-0004-0000-0100-00001A000000}"/>
    <hyperlink ref="AP5980" r:id="rId28" display="http://cdsbib.u-strasbg.fr/cgi-bin/cdsbib?1990RMxAA..21..381G" xr:uid="{00000000-0004-0000-0100-00001B000000}"/>
    <hyperlink ref="I2763" r:id="rId29" display="http://vsolj.cetus-net.org/bulletin.html" xr:uid="{00000000-0004-0000-0100-00001C000000}"/>
    <hyperlink ref="AQ6114" r:id="rId30" display="http://cdsbib.u-strasbg.fr/cgi-bin/cdsbib?1990RMxAA..21..381G" xr:uid="{00000000-0004-0000-0100-00001D000000}"/>
    <hyperlink ref="AQ666" r:id="rId31" display="http://cdsbib.u-strasbg.fr/cgi-bin/cdsbib?1990RMxAA..21..381G" xr:uid="{00000000-0004-0000-0100-00001E000000}"/>
    <hyperlink ref="AQ6115" r:id="rId32" display="http://cdsbib.u-strasbg.fr/cgi-bin/cdsbib?1990RMxAA..21..381G" xr:uid="{00000000-0004-0000-01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BR6939"/>
  <sheetViews>
    <sheetView workbookViewId="0">
      <pane ySplit="20" topLeftCell="A45" activePane="bottomLeft" state="frozen"/>
      <selection pane="bottomLeft" activeCell="AB1" sqref="AB1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0.140625" customWidth="1"/>
    <col min="6" max="6" width="17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9.140625" customWidth="1"/>
    <col min="19" max="32" width="10.28515625" customWidth="1"/>
    <col min="33" max="33" width="12.140625" customWidth="1"/>
    <col min="34" max="34" width="9.4257812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  <col min="44" max="58" width="10.28515625" customWidth="1"/>
    <col min="59" max="59" width="11.85546875" customWidth="1"/>
    <col min="60" max="60" width="14.7109375" customWidth="1"/>
    <col min="61" max="124" width="10.28515625" customWidth="1"/>
  </cols>
  <sheetData>
    <row r="1" spans="1:70" ht="21" thickBot="1">
      <c r="A1" s="1" t="s">
        <v>259</v>
      </c>
      <c r="G1">
        <v>5.8490000000000002</v>
      </c>
      <c r="H1" t="s">
        <v>91</v>
      </c>
      <c r="I1" t="s">
        <v>92</v>
      </c>
      <c r="T1" s="92" t="s">
        <v>409</v>
      </c>
      <c r="U1" s="96">
        <v>4.1381497080874479E-3</v>
      </c>
      <c r="V1" s="96">
        <v>1.3281972785414721E-6</v>
      </c>
      <c r="W1" s="96">
        <v>-9.0604907385826116E-11</v>
      </c>
      <c r="X1" s="96">
        <v>5.0092620847932709E-3</v>
      </c>
      <c r="Y1" s="96">
        <v>0.64954813716386695</v>
      </c>
      <c r="Z1" s="96">
        <v>7.2176144031161122</v>
      </c>
      <c r="AA1" s="96">
        <v>49.992286613272377</v>
      </c>
      <c r="AB1" s="96">
        <v>50598.511775292915</v>
      </c>
      <c r="AC1" s="96">
        <v>0.86791492806043846</v>
      </c>
      <c r="AD1" s="92">
        <v>1.2550011447348717E-2</v>
      </c>
      <c r="AE1" s="92">
        <v>-9.7902102689893378E-8</v>
      </c>
      <c r="AG1" s="52" t="s">
        <v>4</v>
      </c>
      <c r="AH1" s="53"/>
      <c r="AI1" s="53" t="s">
        <v>5</v>
      </c>
      <c r="AJ1" s="53" t="s">
        <v>6</v>
      </c>
      <c r="AK1" s="54"/>
      <c r="AS1" s="55"/>
      <c r="BC1" s="56" t="s">
        <v>69</v>
      </c>
      <c r="BD1" s="57" t="s">
        <v>7</v>
      </c>
      <c r="BE1" s="6" t="s">
        <v>8</v>
      </c>
      <c r="BF1" s="58" t="s">
        <v>9</v>
      </c>
      <c r="BG1" s="59" t="s">
        <v>10</v>
      </c>
      <c r="BH1" s="58" t="s">
        <v>11</v>
      </c>
      <c r="BI1" s="59" t="s">
        <v>12</v>
      </c>
      <c r="BJ1" s="58" t="s">
        <v>13</v>
      </c>
      <c r="BK1" s="60" t="s">
        <v>14</v>
      </c>
      <c r="BL1" s="59" t="s">
        <v>15</v>
      </c>
      <c r="BM1" s="58" t="s">
        <v>16</v>
      </c>
      <c r="BN1" s="60" t="s">
        <v>17</v>
      </c>
      <c r="BO1" s="59" t="s">
        <v>18</v>
      </c>
      <c r="BP1" s="58" t="s">
        <v>19</v>
      </c>
      <c r="BQ1" s="60" t="s">
        <v>20</v>
      </c>
      <c r="BR1" s="59" t="s">
        <v>21</v>
      </c>
    </row>
    <row r="2" spans="1:70" ht="16.5" thickBot="1">
      <c r="A2" t="s">
        <v>83</v>
      </c>
      <c r="B2" t="s">
        <v>91</v>
      </c>
      <c r="C2" s="3"/>
      <c r="E2" s="95" t="s">
        <v>56</v>
      </c>
      <c r="F2" s="95"/>
      <c r="T2" s="3"/>
      <c r="U2" s="157" t="s">
        <v>25</v>
      </c>
      <c r="V2" s="158" t="s">
        <v>26</v>
      </c>
      <c r="W2" s="159" t="s">
        <v>27</v>
      </c>
      <c r="X2" s="159" t="s">
        <v>410</v>
      </c>
      <c r="Y2" s="158" t="s">
        <v>29</v>
      </c>
      <c r="Z2" s="158" t="s">
        <v>411</v>
      </c>
      <c r="AA2" s="160" t="s">
        <v>412</v>
      </c>
      <c r="AB2" s="158" t="s">
        <v>413</v>
      </c>
      <c r="AC2" s="158" t="s">
        <v>414</v>
      </c>
      <c r="AD2" s="158" t="s">
        <v>415</v>
      </c>
      <c r="AE2" s="158" t="s">
        <v>416</v>
      </c>
      <c r="AG2" s="61" t="s">
        <v>22</v>
      </c>
      <c r="AH2" s="62">
        <f>C7</f>
        <v>52500.313999999998</v>
      </c>
      <c r="AI2" s="63" t="s">
        <v>23</v>
      </c>
      <c r="AJ2" s="62">
        <f>C8</f>
        <v>0.67603321000000005</v>
      </c>
      <c r="AK2" s="64" t="s">
        <v>24</v>
      </c>
      <c r="AR2" s="3"/>
      <c r="BC2">
        <v>-4000</v>
      </c>
      <c r="BD2">
        <f t="shared" ref="BD2:BD24" si="0">AH$3+AH$4*BC2+AH$5*BC2^2+BF2</f>
        <v>-5.4944674491433729E-3</v>
      </c>
      <c r="BE2">
        <f t="shared" ref="BE2:BE24" si="1">AH$3+AH$4*BC2+AH$5*BC2^2</f>
        <v>-2.6243179242516589E-3</v>
      </c>
      <c r="BF2" s="65">
        <f t="shared" ref="BF2:BF24" si="2">$AH$6*($AH$11/BG2*BH2+$AH$12)</f>
        <v>-2.8701495248917137E-3</v>
      </c>
      <c r="BG2">
        <f t="shared" ref="BG2:BG24" si="3">1+$AH$7*COS(BI2)</f>
        <v>0.5382168358886692</v>
      </c>
      <c r="BH2">
        <f t="shared" ref="BH2:BH65" si="4">SIN(BI2+RADIANS($AH$9))</f>
        <v>-0.99666355641412585</v>
      </c>
      <c r="BI2">
        <f t="shared" ref="BI2:BI65" si="5">2*ATAN(BJ2)</f>
        <v>-2.361615857648752</v>
      </c>
      <c r="BJ2">
        <f t="shared" ref="BJ2:BJ65" si="6">SQRT((1+$AH$7)/(1-$AH$7))*TAN(BK2/2)</f>
        <v>-2.4328452431791572</v>
      </c>
      <c r="BK2">
        <f t="shared" ref="BK2:BQ11" si="7">$BR2+$AH$7*SIN(BL2)</f>
        <v>-1.6850914613027634</v>
      </c>
      <c r="BL2">
        <f t="shared" si="7"/>
        <v>-1.6850915915503404</v>
      </c>
      <c r="BM2">
        <f t="shared" si="7"/>
        <v>-1.6850898333054181</v>
      </c>
      <c r="BN2">
        <f t="shared" si="7"/>
        <v>-1.6851135660259973</v>
      </c>
      <c r="BO2">
        <f t="shared" si="7"/>
        <v>-1.6847928077624164</v>
      </c>
      <c r="BP2">
        <f t="shared" si="7"/>
        <v>-1.6890547590822802</v>
      </c>
      <c r="BQ2">
        <f t="shared" si="7"/>
        <v>-1.5998825186168022</v>
      </c>
      <c r="BR2">
        <f t="shared" ref="BR2:BR24" si="8">RADIANS($AH$9)+$AH$18*(BC2-AH$15)</f>
        <v>-1.0397813635389765</v>
      </c>
    </row>
    <row r="3" spans="1:70" ht="13.5" thickBot="1">
      <c r="E3" s="96" t="s">
        <v>404</v>
      </c>
      <c r="T3" s="3"/>
      <c r="U3">
        <f>AH3</f>
        <v>4.1381497080874479E-3</v>
      </c>
      <c r="V3">
        <f>AH4</f>
        <v>1.3281972785414721E-6</v>
      </c>
      <c r="W3">
        <f>AH5</f>
        <v>-9.0604907385826116E-11</v>
      </c>
      <c r="X3">
        <f>AH6</f>
        <v>5.0092620847932709E-3</v>
      </c>
      <c r="Y3">
        <f>AH7</f>
        <v>0.64954813716386695</v>
      </c>
      <c r="Z3">
        <f>AH8</f>
        <v>7.2176144031161122</v>
      </c>
      <c r="AA3">
        <f>AH9</f>
        <v>49.992286613272377</v>
      </c>
      <c r="AB3">
        <f>AH10</f>
        <v>50598.511775292915</v>
      </c>
      <c r="AC3">
        <f>AH13</f>
        <v>0.86791492806043846</v>
      </c>
      <c r="AD3">
        <f>AH17</f>
        <v>1.2550011447348717E-2</v>
      </c>
      <c r="AE3">
        <f>AH14</f>
        <v>-9.7902102689893378E-8</v>
      </c>
      <c r="AF3" s="68">
        <v>0.41381497080874474</v>
      </c>
      <c r="AG3" s="66" t="s">
        <v>25</v>
      </c>
      <c r="AH3" s="67">
        <f t="shared" ref="AH3:AH10" si="9">AI3*AJ3</f>
        <v>4.1381497080874479E-3</v>
      </c>
      <c r="AI3" s="68">
        <v>0.41381497080874474</v>
      </c>
      <c r="AJ3">
        <v>0.01</v>
      </c>
      <c r="AK3" s="69"/>
      <c r="AL3" s="68">
        <v>0.41479368342695511</v>
      </c>
      <c r="AM3" s="68">
        <v>0.39259201575989749</v>
      </c>
      <c r="AN3" s="68">
        <v>0.41381497080874474</v>
      </c>
      <c r="AO3" s="68"/>
      <c r="AP3" s="68"/>
      <c r="AQ3" s="68"/>
      <c r="AR3" s="68"/>
      <c r="AS3" s="68"/>
      <c r="BC3">
        <v>-3800</v>
      </c>
      <c r="BD3">
        <f t="shared" si="0"/>
        <v>-3.7726162228504494E-3</v>
      </c>
      <c r="BE3">
        <f t="shared" si="1"/>
        <v>-2.2173348130214753E-3</v>
      </c>
      <c r="BF3" s="65">
        <f t="shared" si="2"/>
        <v>-1.5552814098289743E-3</v>
      </c>
      <c r="BG3">
        <f t="shared" si="3"/>
        <v>0.67320792661835349</v>
      </c>
      <c r="BH3">
        <f t="shared" si="4"/>
        <v>-0.94096038006069571</v>
      </c>
      <c r="BI3">
        <f t="shared" si="5"/>
        <v>-2.0979862363833957</v>
      </c>
      <c r="BJ3">
        <f t="shared" si="6"/>
        <v>-1.7392554899498247</v>
      </c>
      <c r="BK3">
        <f t="shared" si="7"/>
        <v>-1.3515155543451529</v>
      </c>
      <c r="BL3">
        <f t="shared" si="7"/>
        <v>-1.3514993330516936</v>
      </c>
      <c r="BM3">
        <f t="shared" si="7"/>
        <v>-1.3513845662669199</v>
      </c>
      <c r="BN3">
        <f t="shared" si="7"/>
        <v>-1.3505742642604595</v>
      </c>
      <c r="BO3">
        <f t="shared" si="7"/>
        <v>-1.3449345576735001</v>
      </c>
      <c r="BP3">
        <f t="shared" si="7"/>
        <v>-1.3089704551760775</v>
      </c>
      <c r="BQ3">
        <f t="shared" si="7"/>
        <v>-1.1446151956983592</v>
      </c>
      <c r="BR3">
        <f t="shared" si="8"/>
        <v>-0.71752368912769349</v>
      </c>
    </row>
    <row r="4" spans="1:70" ht="13.5" thickBot="1">
      <c r="A4" s="5" t="s">
        <v>59</v>
      </c>
      <c r="C4" s="23">
        <v>52500.313999999998</v>
      </c>
      <c r="D4" s="24">
        <v>0.67603321000000005</v>
      </c>
      <c r="T4" s="3"/>
      <c r="AF4" s="73">
        <v>1.3281972785414722</v>
      </c>
      <c r="AG4" s="71" t="s">
        <v>26</v>
      </c>
      <c r="AH4" s="72">
        <f t="shared" si="9"/>
        <v>1.3281972785414721E-6</v>
      </c>
      <c r="AI4" s="73">
        <v>1.3281972785414722</v>
      </c>
      <c r="AJ4" s="74">
        <v>9.9999999999999995E-7</v>
      </c>
      <c r="AK4" s="69"/>
      <c r="AL4" s="73">
        <v>1.3622344042395056</v>
      </c>
      <c r="AM4" s="73">
        <v>1.4332302428646502</v>
      </c>
      <c r="AN4" s="73">
        <v>1.3281972785414722</v>
      </c>
      <c r="AO4" s="73"/>
      <c r="AP4" s="73"/>
      <c r="AQ4" s="73"/>
      <c r="AR4" s="73"/>
      <c r="AS4" s="73"/>
      <c r="BC4">
        <v>-3600</v>
      </c>
      <c r="BD4">
        <f t="shared" si="0"/>
        <v>-1.375045733331299E-3</v>
      </c>
      <c r="BE4">
        <f t="shared" si="1"/>
        <v>-1.8176000943821578E-3</v>
      </c>
      <c r="BF4" s="65">
        <f t="shared" si="2"/>
        <v>4.4255436105085881E-4</v>
      </c>
      <c r="BG4">
        <f t="shared" si="3"/>
        <v>0.96510198532719982</v>
      </c>
      <c r="BH4">
        <f t="shared" si="4"/>
        <v>-0.68311450967762655</v>
      </c>
      <c r="BI4">
        <f t="shared" si="5"/>
        <v>-1.6245488104867396</v>
      </c>
      <c r="BJ4">
        <f t="shared" si="6"/>
        <v>-1.0552507191502922</v>
      </c>
      <c r="BK4">
        <f t="shared" si="7"/>
        <v>-0.90540580216405686</v>
      </c>
      <c r="BL4">
        <f t="shared" si="7"/>
        <v>-0.90330397658182637</v>
      </c>
      <c r="BM4">
        <f t="shared" si="7"/>
        <v>-0.89809382185133146</v>
      </c>
      <c r="BN4">
        <f t="shared" si="7"/>
        <v>-0.88532282598143219</v>
      </c>
      <c r="BO4">
        <f t="shared" si="7"/>
        <v>-0.85482799955253086</v>
      </c>
      <c r="BP4">
        <f t="shared" si="7"/>
        <v>-0.78596896078091616</v>
      </c>
      <c r="BQ4">
        <f t="shared" si="7"/>
        <v>-0.64537693206543778</v>
      </c>
      <c r="BR4">
        <f t="shared" si="8"/>
        <v>-0.39526601471641065</v>
      </c>
    </row>
    <row r="5" spans="1:70">
      <c r="A5" s="9" t="s">
        <v>85</v>
      </c>
      <c r="B5" s="10"/>
      <c r="C5" s="11">
        <v>8</v>
      </c>
      <c r="D5" s="10" t="s">
        <v>86</v>
      </c>
      <c r="S5" s="5" t="s">
        <v>417</v>
      </c>
      <c r="T5" s="3"/>
      <c r="U5" s="161">
        <f t="shared" ref="U5:AE5" si="10">(U3-U1)^2</f>
        <v>0</v>
      </c>
      <c r="V5" s="161">
        <f t="shared" si="10"/>
        <v>0</v>
      </c>
      <c r="W5" s="161">
        <f t="shared" si="10"/>
        <v>0</v>
      </c>
      <c r="X5" s="161">
        <f t="shared" si="10"/>
        <v>0</v>
      </c>
      <c r="Y5" s="161">
        <f t="shared" si="10"/>
        <v>0</v>
      </c>
      <c r="Z5" s="161">
        <f t="shared" si="10"/>
        <v>0</v>
      </c>
      <c r="AA5" s="161">
        <f t="shared" si="10"/>
        <v>0</v>
      </c>
      <c r="AB5" s="161">
        <f t="shared" si="10"/>
        <v>0</v>
      </c>
      <c r="AC5" s="161">
        <f t="shared" si="10"/>
        <v>0</v>
      </c>
      <c r="AD5" s="161">
        <f t="shared" si="10"/>
        <v>0</v>
      </c>
      <c r="AE5" s="161">
        <f t="shared" si="10"/>
        <v>0</v>
      </c>
      <c r="AF5" s="73">
        <v>-9.0604907385826117</v>
      </c>
      <c r="AG5" s="71" t="s">
        <v>27</v>
      </c>
      <c r="AH5" s="72">
        <f t="shared" si="9"/>
        <v>-9.0604907385826116E-11</v>
      </c>
      <c r="AI5" s="73">
        <v>-9.0604907385826117</v>
      </c>
      <c r="AJ5">
        <v>9.9999999999999994E-12</v>
      </c>
      <c r="AK5" s="69"/>
      <c r="AL5" s="73">
        <v>-8.9752786718801634</v>
      </c>
      <c r="AM5" s="73">
        <v>-9.9385811222351013</v>
      </c>
      <c r="AN5" s="73">
        <v>-9.0604907385826117</v>
      </c>
      <c r="AO5" s="73"/>
      <c r="AP5" s="73"/>
      <c r="AQ5" s="73"/>
      <c r="AR5" s="73"/>
      <c r="AS5" s="73"/>
      <c r="BC5">
        <v>-3400</v>
      </c>
      <c r="BD5">
        <f t="shared" si="0"/>
        <v>1.849180902573455E-3</v>
      </c>
      <c r="BE5">
        <f t="shared" si="1"/>
        <v>-1.4251137683337074E-3</v>
      </c>
      <c r="BF5" s="65">
        <f t="shared" si="2"/>
        <v>3.2742946709071624E-3</v>
      </c>
      <c r="BG5">
        <f t="shared" si="3"/>
        <v>1.5908370046398081</v>
      </c>
      <c r="BH5">
        <f t="shared" si="4"/>
        <v>0.4296306418764293</v>
      </c>
      <c r="BI5">
        <f t="shared" si="5"/>
        <v>-0.42844629721834993</v>
      </c>
      <c r="BJ5">
        <f t="shared" si="6"/>
        <v>-0.21756145333628166</v>
      </c>
      <c r="BK5">
        <f t="shared" si="7"/>
        <v>-0.19989143212480578</v>
      </c>
      <c r="BL5">
        <f t="shared" si="7"/>
        <v>-0.19660467984950841</v>
      </c>
      <c r="BM5">
        <f t="shared" si="7"/>
        <v>-0.19144785131970932</v>
      </c>
      <c r="BN5">
        <f t="shared" si="7"/>
        <v>-0.18336724121419132</v>
      </c>
      <c r="BO5">
        <f t="shared" si="7"/>
        <v>-0.17072924338405437</v>
      </c>
      <c r="BP5">
        <f t="shared" si="7"/>
        <v>-0.15101780990232511</v>
      </c>
      <c r="BQ5">
        <f t="shared" si="7"/>
        <v>-0.12038865432639781</v>
      </c>
      <c r="BR5">
        <f t="shared" si="8"/>
        <v>-7.3008340305127706E-2</v>
      </c>
    </row>
    <row r="6" spans="1:70">
      <c r="A6" s="5" t="s">
        <v>60</v>
      </c>
      <c r="T6" s="3"/>
      <c r="AF6" s="73">
        <v>0.50092620847932712</v>
      </c>
      <c r="AG6" s="71" t="s">
        <v>28</v>
      </c>
      <c r="AH6" s="72">
        <f t="shared" si="9"/>
        <v>5.0092620847932709E-3</v>
      </c>
      <c r="AI6" s="73">
        <v>0.50092620847932712</v>
      </c>
      <c r="AJ6">
        <v>0.01</v>
      </c>
      <c r="AK6" s="69" t="s">
        <v>24</v>
      </c>
      <c r="AL6" s="73">
        <v>0.49573287585498677</v>
      </c>
      <c r="AM6" s="73">
        <v>0.49850533644022171</v>
      </c>
      <c r="AN6" s="73">
        <v>0.50092620847932712</v>
      </c>
      <c r="AO6" s="73"/>
      <c r="AP6" s="73"/>
      <c r="AQ6" s="73"/>
      <c r="AR6" s="73"/>
      <c r="AS6" s="73"/>
      <c r="BC6">
        <v>-3200</v>
      </c>
      <c r="BD6">
        <f t="shared" si="0"/>
        <v>3.5033612511598203E-3</v>
      </c>
      <c r="BE6">
        <f t="shared" si="1"/>
        <v>-1.0398758348761222E-3</v>
      </c>
      <c r="BF6">
        <f t="shared" si="2"/>
        <v>4.5432370860359426E-3</v>
      </c>
      <c r="BG6">
        <f t="shared" si="3"/>
        <v>1.2179964739004001</v>
      </c>
      <c r="BH6">
        <f t="shared" si="4"/>
        <v>0.86266820063151373</v>
      </c>
      <c r="BI6">
        <f t="shared" si="5"/>
        <v>1.228540960183073</v>
      </c>
      <c r="BJ6">
        <f t="shared" si="6"/>
        <v>0.70529448704380182</v>
      </c>
      <c r="BK6">
        <f t="shared" si="7"/>
        <v>0.62862465914895538</v>
      </c>
      <c r="BL6">
        <f t="shared" si="7"/>
        <v>0.62372198155133285</v>
      </c>
      <c r="BM6">
        <f t="shared" si="7"/>
        <v>0.61445407782581452</v>
      </c>
      <c r="BN6">
        <f t="shared" si="7"/>
        <v>0.59709719473258438</v>
      </c>
      <c r="BO6">
        <f t="shared" si="7"/>
        <v>0.56512671782727641</v>
      </c>
      <c r="BP6">
        <f t="shared" si="7"/>
        <v>0.50785406456378812</v>
      </c>
      <c r="BQ6">
        <f t="shared" si="7"/>
        <v>0.40947763420613931</v>
      </c>
      <c r="BR6">
        <f t="shared" si="8"/>
        <v>0.24924933410615524</v>
      </c>
    </row>
    <row r="7" spans="1:70">
      <c r="A7" t="s">
        <v>61</v>
      </c>
      <c r="C7">
        <f>+C4</f>
        <v>52500.313999999998</v>
      </c>
      <c r="T7" s="3"/>
      <c r="AF7" s="73">
        <v>0.64954813716386695</v>
      </c>
      <c r="AG7" s="76" t="s">
        <v>29</v>
      </c>
      <c r="AH7" s="77">
        <f t="shared" si="9"/>
        <v>0.64954813716386695</v>
      </c>
      <c r="AI7" s="73">
        <v>0.64954813716386695</v>
      </c>
      <c r="AJ7">
        <v>1</v>
      </c>
      <c r="AK7" s="69"/>
      <c r="AL7" s="73">
        <v>0.65897316126936767</v>
      </c>
      <c r="AM7" s="73">
        <v>0.62588579681015455</v>
      </c>
      <c r="AN7" s="73">
        <v>0.64954813716386695</v>
      </c>
      <c r="AO7" s="73"/>
      <c r="AP7" s="73"/>
      <c r="AQ7" s="73"/>
      <c r="AR7" s="73"/>
      <c r="AS7" s="73"/>
      <c r="BC7">
        <v>-3000</v>
      </c>
      <c r="BD7">
        <f t="shared" si="0"/>
        <v>3.091276329889067E-3</v>
      </c>
      <c r="BE7">
        <f t="shared" si="1"/>
        <v>-6.6188629400940318E-4</v>
      </c>
      <c r="BF7">
        <f t="shared" si="2"/>
        <v>3.7531626238984702E-3</v>
      </c>
      <c r="BG7">
        <f t="shared" si="3"/>
        <v>0.77472548464580615</v>
      </c>
      <c r="BH7">
        <f t="shared" si="4"/>
        <v>0.33734081665246751</v>
      </c>
      <c r="BI7">
        <f t="shared" si="5"/>
        <v>1.9249719526383153</v>
      </c>
      <c r="BJ7">
        <f t="shared" si="6"/>
        <v>1.4359423171650127</v>
      </c>
      <c r="BK7">
        <f t="shared" si="7"/>
        <v>1.1693404521896607</v>
      </c>
      <c r="BL7">
        <f t="shared" si="7"/>
        <v>1.1690603514981581</v>
      </c>
      <c r="BM7">
        <f t="shared" si="7"/>
        <v>1.1679589515838622</v>
      </c>
      <c r="BN7">
        <f t="shared" si="7"/>
        <v>1.1636553890617396</v>
      </c>
      <c r="BO7">
        <f t="shared" si="7"/>
        <v>1.1472356464999311</v>
      </c>
      <c r="BP7">
        <f t="shared" si="7"/>
        <v>1.0894070653375216</v>
      </c>
      <c r="BQ7">
        <f t="shared" si="7"/>
        <v>0.92284771764893092</v>
      </c>
      <c r="BR7">
        <f t="shared" si="8"/>
        <v>0.57150700851743819</v>
      </c>
    </row>
    <row r="8" spans="1:70" ht="15.75">
      <c r="A8" t="s">
        <v>62</v>
      </c>
      <c r="C8">
        <f>+D4</f>
        <v>0.67603321000000005</v>
      </c>
      <c r="T8" s="3"/>
      <c r="AF8" s="73">
        <v>0.72176144031161127</v>
      </c>
      <c r="AG8" s="71" t="s">
        <v>30</v>
      </c>
      <c r="AH8" s="77">
        <f t="shared" si="9"/>
        <v>7.2176144031161122</v>
      </c>
      <c r="AI8" s="73">
        <v>0.72176144031161127</v>
      </c>
      <c r="AJ8">
        <v>10</v>
      </c>
      <c r="AK8" s="69" t="s">
        <v>31</v>
      </c>
      <c r="AL8" s="73">
        <v>0.71828856879506542</v>
      </c>
      <c r="AM8" s="73">
        <v>0.71825483356846498</v>
      </c>
      <c r="AN8" s="73">
        <v>0.72176144031161127</v>
      </c>
      <c r="AO8" s="73"/>
      <c r="AP8" s="73"/>
      <c r="AQ8" s="73"/>
      <c r="AR8" s="73"/>
      <c r="AS8" s="73"/>
      <c r="BC8">
        <v>-2800</v>
      </c>
      <c r="BD8">
        <f t="shared" si="0"/>
        <v>2.2628512944142818E-3</v>
      </c>
      <c r="BE8">
        <f t="shared" si="1"/>
        <v>-2.9114514573355069E-4</v>
      </c>
      <c r="BF8">
        <f t="shared" si="2"/>
        <v>2.5539964401478325E-3</v>
      </c>
      <c r="BG8">
        <f t="shared" si="3"/>
        <v>0.58869059179107452</v>
      </c>
      <c r="BH8">
        <f t="shared" si="4"/>
        <v>1.2554423924908027E-2</v>
      </c>
      <c r="BI8">
        <f t="shared" si="5"/>
        <v>2.2565078978479622</v>
      </c>
      <c r="BJ8">
        <f t="shared" si="6"/>
        <v>2.1101938507583595</v>
      </c>
      <c r="BK8">
        <f t="shared" si="7"/>
        <v>1.5430630409324253</v>
      </c>
      <c r="BL8">
        <f t="shared" si="7"/>
        <v>1.5430630398204765</v>
      </c>
      <c r="BM8">
        <f t="shared" si="7"/>
        <v>1.5430629780860714</v>
      </c>
      <c r="BN8">
        <f t="shared" si="7"/>
        <v>1.5430595508623064</v>
      </c>
      <c r="BO8">
        <f t="shared" si="7"/>
        <v>1.5428699460515396</v>
      </c>
      <c r="BP8">
        <f t="shared" si="7"/>
        <v>1.5338667680538816</v>
      </c>
      <c r="BQ8">
        <f t="shared" si="7"/>
        <v>1.4000457366649444</v>
      </c>
      <c r="BR8">
        <f t="shared" si="8"/>
        <v>0.89376468292872113</v>
      </c>
    </row>
    <row r="9" spans="1:70" ht="15.75">
      <c r="A9" s="22" t="s">
        <v>90</v>
      </c>
      <c r="B9" s="125">
        <v>22</v>
      </c>
      <c r="E9" s="20" t="str">
        <f>"F"&amp;B9</f>
        <v>F22</v>
      </c>
      <c r="F9" s="21" t="str">
        <f>"G"&amp;B9</f>
        <v>G22</v>
      </c>
      <c r="G9" s="167" t="s">
        <v>423</v>
      </c>
      <c r="H9" s="168"/>
      <c r="I9" s="168">
        <v>1.6999999999999999E-3</v>
      </c>
      <c r="J9" s="168">
        <v>1.6999999999999999E-3</v>
      </c>
      <c r="K9" s="168">
        <v>1.6999999999999999E-3</v>
      </c>
      <c r="L9" s="95" t="s">
        <v>424</v>
      </c>
      <c r="M9" s="95"/>
      <c r="T9" s="3"/>
      <c r="AC9" s="3"/>
      <c r="AD9">
        <v>10</v>
      </c>
      <c r="AF9" s="73">
        <v>4.9992286613272379</v>
      </c>
      <c r="AG9" s="78" t="s">
        <v>32</v>
      </c>
      <c r="AH9" s="77">
        <f t="shared" si="9"/>
        <v>49.992286613272377</v>
      </c>
      <c r="AI9" s="73">
        <v>4.9992286613272379</v>
      </c>
      <c r="AJ9">
        <v>10</v>
      </c>
      <c r="AK9" s="69" t="s">
        <v>33</v>
      </c>
      <c r="AL9" s="73">
        <v>6.3615373414642278</v>
      </c>
      <c r="AM9" s="73">
        <v>5.8248949889896879</v>
      </c>
      <c r="AN9" s="73">
        <v>4.9992286613272379</v>
      </c>
      <c r="AO9" s="73"/>
      <c r="AP9" s="73"/>
      <c r="AQ9" s="73"/>
      <c r="AR9" s="73"/>
      <c r="AS9" s="73"/>
      <c r="BC9">
        <v>-2600</v>
      </c>
      <c r="BD9">
        <f t="shared" si="0"/>
        <v>1.4041618247973833E-3</v>
      </c>
      <c r="BE9">
        <f t="shared" si="1"/>
        <v>7.2347609951435772E-5</v>
      </c>
      <c r="BF9">
        <f t="shared" si="2"/>
        <v>1.3318142148459476E-3</v>
      </c>
      <c r="BG9">
        <f t="shared" si="3"/>
        <v>0.49244307614183092</v>
      </c>
      <c r="BH9">
        <f t="shared" si="4"/>
        <v>-0.19733611520455563</v>
      </c>
      <c r="BI9">
        <f t="shared" si="5"/>
        <v>2.4677025070185241</v>
      </c>
      <c r="BJ9">
        <f t="shared" si="6"/>
        <v>2.8546683596000788</v>
      </c>
      <c r="BK9">
        <f t="shared" si="7"/>
        <v>1.8418538475392467</v>
      </c>
      <c r="BL9">
        <f t="shared" si="7"/>
        <v>1.8418568921430785</v>
      </c>
      <c r="BM9">
        <f t="shared" si="7"/>
        <v>1.8418393856931097</v>
      </c>
      <c r="BN9">
        <f t="shared" si="7"/>
        <v>1.8419400325977353</v>
      </c>
      <c r="BO9">
        <f t="shared" si="7"/>
        <v>1.8413609016534833</v>
      </c>
      <c r="BP9">
        <f t="shared" si="7"/>
        <v>1.8446769334532993</v>
      </c>
      <c r="BQ9">
        <f t="shared" si="7"/>
        <v>1.8251199043371336</v>
      </c>
      <c r="BR9">
        <f t="shared" si="8"/>
        <v>1.2160223573400042</v>
      </c>
    </row>
    <row r="10" spans="1:70" ht="13.5" thickBot="1">
      <c r="A10" s="14" t="s">
        <v>402</v>
      </c>
      <c r="B10" s="133">
        <v>999</v>
      </c>
      <c r="C10" s="4" t="s">
        <v>79</v>
      </c>
      <c r="D10" s="4" t="s">
        <v>80</v>
      </c>
      <c r="E10" s="20" t="str">
        <f>"F"&amp;B10</f>
        <v>F999</v>
      </c>
      <c r="F10" s="21" t="str">
        <f>"G"&amp;B10</f>
        <v>G999</v>
      </c>
      <c r="G10" s="8"/>
      <c r="T10" s="3"/>
      <c r="AC10">
        <v>24236.896929351635</v>
      </c>
      <c r="AD10">
        <f>AC10+AD9*AH16</f>
        <v>50598.511775292922</v>
      </c>
      <c r="AE10">
        <f>AD10/AJ10</f>
        <v>5.0598511775292918</v>
      </c>
      <c r="AF10" s="81">
        <v>2.4236896929351635</v>
      </c>
      <c r="AG10" s="79" t="s">
        <v>34</v>
      </c>
      <c r="AH10" s="80">
        <f t="shared" si="9"/>
        <v>50598.511775292915</v>
      </c>
      <c r="AI10" s="81">
        <v>5.0598511775292918</v>
      </c>
      <c r="AJ10">
        <v>10000</v>
      </c>
      <c r="AK10" s="69" t="s">
        <v>35</v>
      </c>
      <c r="AL10" s="81">
        <v>2.4555852574633579</v>
      </c>
      <c r="AM10" s="81">
        <v>2.4492757452098264</v>
      </c>
      <c r="AN10" s="81">
        <v>2.4236896929351635</v>
      </c>
      <c r="AO10" s="81"/>
      <c r="AP10" s="81"/>
      <c r="AQ10" s="81"/>
      <c r="AR10" s="81"/>
      <c r="AS10" s="81"/>
      <c r="BC10">
        <v>-2400</v>
      </c>
      <c r="BD10">
        <f t="shared" si="0"/>
        <v>6.0814728215776814E-4</v>
      </c>
      <c r="BE10">
        <f t="shared" si="1"/>
        <v>4.2859197304555665E-4</v>
      </c>
      <c r="BF10">
        <f t="shared" si="2"/>
        <v>1.7955530911221144E-4</v>
      </c>
      <c r="BG10">
        <f t="shared" si="3"/>
        <v>0.43545301897727573</v>
      </c>
      <c r="BH10">
        <f t="shared" si="4"/>
        <v>-0.34776891109856123</v>
      </c>
      <c r="BI10">
        <f t="shared" si="5"/>
        <v>2.624253077476312</v>
      </c>
      <c r="BJ10">
        <f t="shared" si="6"/>
        <v>3.7793223866682237</v>
      </c>
      <c r="BK10">
        <f t="shared" si="7"/>
        <v>2.0993433363995333</v>
      </c>
      <c r="BL10">
        <f t="shared" si="7"/>
        <v>2.0988789372349204</v>
      </c>
      <c r="BM10">
        <f t="shared" si="7"/>
        <v>2.1002961255070542</v>
      </c>
      <c r="BN10">
        <f t="shared" si="7"/>
        <v>2.0959605136390445</v>
      </c>
      <c r="BO10">
        <f t="shared" si="7"/>
        <v>2.1091248969566001</v>
      </c>
      <c r="BP10">
        <f t="shared" si="7"/>
        <v>2.0681801658648205</v>
      </c>
      <c r="BQ10">
        <f t="shared" si="7"/>
        <v>2.1874848124799158</v>
      </c>
      <c r="BR10">
        <f t="shared" si="8"/>
        <v>1.538280031751287</v>
      </c>
    </row>
    <row r="11" spans="1:70" ht="14.25">
      <c r="A11" s="10" t="s">
        <v>75</v>
      </c>
      <c r="B11" s="10"/>
      <c r="C11" s="19">
        <f ca="1">INTERCEPT(INDIRECT($F$9):INDIRECT($F$10),INDIRECT($E$9):INDIRECT($E$10))</f>
        <v>2.4807439344127196E-3</v>
      </c>
      <c r="D11" s="3"/>
      <c r="E11" s="10"/>
      <c r="H11" t="s">
        <v>431</v>
      </c>
      <c r="T11" s="3"/>
      <c r="AG11" s="83" t="s">
        <v>36</v>
      </c>
      <c r="AH11" s="21">
        <f>1-AH7^2</f>
        <v>0.57808721750695025</v>
      </c>
      <c r="AI11" s="21">
        <f>SUM(AK21:AK1950)</f>
        <v>9.972563618054047E-5</v>
      </c>
      <c r="AJ11" s="83" t="s">
        <v>37</v>
      </c>
      <c r="AK11" s="69"/>
      <c r="AL11" s="21">
        <v>9.5658624379464524E-5</v>
      </c>
      <c r="AM11" s="21">
        <v>9.5091080656032486E-5</v>
      </c>
      <c r="AN11" s="21">
        <v>9.9725484080509671E-5</v>
      </c>
      <c r="AO11" s="21"/>
      <c r="AP11" s="21"/>
      <c r="AQ11" s="21"/>
      <c r="AR11" s="21"/>
      <c r="AS11" s="21"/>
      <c r="BC11">
        <v>-2200</v>
      </c>
      <c r="BD11">
        <f t="shared" si="0"/>
        <v>-9.8353515182495865E-5</v>
      </c>
      <c r="BE11">
        <f t="shared" si="1"/>
        <v>7.7758794354881085E-4</v>
      </c>
      <c r="BF11">
        <f t="shared" si="2"/>
        <v>-8.7594145873130672E-4</v>
      </c>
      <c r="BG11">
        <f t="shared" si="3"/>
        <v>0.39915729730784921</v>
      </c>
      <c r="BH11">
        <f t="shared" si="4"/>
        <v>-0.4642720432101286</v>
      </c>
      <c r="BI11">
        <f t="shared" si="5"/>
        <v>2.7518751788076874</v>
      </c>
      <c r="BJ11">
        <f t="shared" si="6"/>
        <v>5.0668048879368852</v>
      </c>
      <c r="BK11">
        <f t="shared" si="7"/>
        <v>2.3324576369393872</v>
      </c>
      <c r="BL11">
        <f t="shared" si="7"/>
        <v>2.3283258941484828</v>
      </c>
      <c r="BM11">
        <f t="shared" si="7"/>
        <v>2.3375384452750816</v>
      </c>
      <c r="BN11">
        <f t="shared" si="7"/>
        <v>2.3168725952674345</v>
      </c>
      <c r="BO11">
        <f t="shared" si="7"/>
        <v>2.3626293157986193</v>
      </c>
      <c r="BP11">
        <f t="shared" si="7"/>
        <v>2.258058281225892</v>
      </c>
      <c r="BQ11">
        <f t="shared" si="7"/>
        <v>2.4830112457623894</v>
      </c>
      <c r="BR11">
        <f t="shared" si="8"/>
        <v>1.8605377061625701</v>
      </c>
    </row>
    <row r="12" spans="1:70">
      <c r="A12" s="10" t="s">
        <v>76</v>
      </c>
      <c r="B12" s="10"/>
      <c r="C12" s="19">
        <f ca="1">SLOPE(INDIRECT($F$9):INDIRECT($F$10),INDIRECT($E$9):INDIRECT($E$10))</f>
        <v>9.4455688587625687E-7</v>
      </c>
      <c r="D12" s="3"/>
      <c r="E12" s="10"/>
      <c r="G12" t="s">
        <v>425</v>
      </c>
      <c r="H12">
        <v>21</v>
      </c>
      <c r="I12">
        <f>H14+1</f>
        <v>21</v>
      </c>
      <c r="J12">
        <f>I14+1</f>
        <v>28</v>
      </c>
      <c r="K12">
        <f>J14+1</f>
        <v>32</v>
      </c>
      <c r="T12" s="3"/>
      <c r="AG12" s="84" t="s">
        <v>38</v>
      </c>
      <c r="AH12" s="21">
        <f>AH7*SIN(RADIANS(AH9))</f>
        <v>0.49752652809230197</v>
      </c>
      <c r="AK12" s="69"/>
      <c r="BC12">
        <v>-2000</v>
      </c>
      <c r="BD12">
        <f t="shared" si="0"/>
        <v>-7.0391425879594012E-4</v>
      </c>
      <c r="BE12">
        <f t="shared" si="1"/>
        <v>1.119335521461199E-3</v>
      </c>
      <c r="BF12">
        <f t="shared" si="2"/>
        <v>-1.8232497802571392E-3</v>
      </c>
      <c r="BG12">
        <f t="shared" si="3"/>
        <v>0.37550276516545744</v>
      </c>
      <c r="BH12">
        <f t="shared" si="4"/>
        <v>-0.55959804511933031</v>
      </c>
      <c r="BI12">
        <f t="shared" si="5"/>
        <v>2.8629633669818824</v>
      </c>
      <c r="BJ12">
        <f t="shared" si="6"/>
        <v>7.1314979294974084</v>
      </c>
      <c r="BK12">
        <f t="shared" ref="BK12:BQ21" si="11">$BR12+$AH$7*SIN(BL12)</f>
        <v>2.5509452387670795</v>
      </c>
      <c r="BL12">
        <f t="shared" si="11"/>
        <v>2.5390023984615837</v>
      </c>
      <c r="BM12">
        <f t="shared" si="11"/>
        <v>2.5611525374630544</v>
      </c>
      <c r="BN12">
        <f t="shared" si="11"/>
        <v>2.5198004440602486</v>
      </c>
      <c r="BO12">
        <f t="shared" si="11"/>
        <v>2.5961108831690316</v>
      </c>
      <c r="BP12">
        <f t="shared" si="11"/>
        <v>2.4518841347039211</v>
      </c>
      <c r="BQ12">
        <f t="shared" si="11"/>
        <v>2.7144513025073169</v>
      </c>
      <c r="BR12">
        <f t="shared" si="8"/>
        <v>2.1827953805738529</v>
      </c>
    </row>
    <row r="13" spans="1:70" ht="15.75">
      <c r="A13" s="10" t="s">
        <v>78</v>
      </c>
      <c r="B13" s="10"/>
      <c r="C13" s="3" t="s">
        <v>73</v>
      </c>
      <c r="G13" t="s">
        <v>426</v>
      </c>
      <c r="H13" t="str">
        <f>$H$11&amp;H12</f>
        <v>AM21</v>
      </c>
      <c r="I13" t="str">
        <f>$H$11&amp;I12</f>
        <v>AM21</v>
      </c>
      <c r="J13" t="str">
        <f>$H$11&amp;J12</f>
        <v>AM28</v>
      </c>
      <c r="K13" t="str">
        <f>$H$11&amp;K12</f>
        <v>AM32</v>
      </c>
      <c r="T13" s="3"/>
      <c r="AG13" s="85" t="s">
        <v>39</v>
      </c>
      <c r="AH13" s="86">
        <f>AH6*86400*300000/149600000</f>
        <v>0.86791492806043846</v>
      </c>
      <c r="AI13" t="s">
        <v>58</v>
      </c>
      <c r="AK13" s="69"/>
      <c r="BC13">
        <v>-1800</v>
      </c>
      <c r="BD13">
        <f t="shared" si="0"/>
        <v>-1.18958956194229E-3</v>
      </c>
      <c r="BE13">
        <f t="shared" si="1"/>
        <v>1.4538347067827215E-3</v>
      </c>
      <c r="BF13">
        <f t="shared" si="2"/>
        <v>-2.6434242687250115E-3</v>
      </c>
      <c r="BG13">
        <f t="shared" si="3"/>
        <v>0.36075024672620082</v>
      </c>
      <c r="BH13">
        <f t="shared" si="4"/>
        <v>-0.63978817099363638</v>
      </c>
      <c r="BI13">
        <f t="shared" si="5"/>
        <v>2.9632852644153087</v>
      </c>
      <c r="BJ13">
        <f t="shared" si="6"/>
        <v>11.186851416604052</v>
      </c>
      <c r="BK13">
        <f t="shared" si="11"/>
        <v>2.7584748275232789</v>
      </c>
      <c r="BL13">
        <f t="shared" si="11"/>
        <v>2.7407972083202976</v>
      </c>
      <c r="BM13">
        <f t="shared" si="11"/>
        <v>2.770176254836163</v>
      </c>
      <c r="BN13">
        <f t="shared" si="11"/>
        <v>2.7211489082458273</v>
      </c>
      <c r="BO13">
        <f t="shared" si="11"/>
        <v>2.8024418016757711</v>
      </c>
      <c r="BP13">
        <f t="shared" si="11"/>
        <v>2.6660292259791722</v>
      </c>
      <c r="BQ13">
        <f t="shared" si="11"/>
        <v>2.8911550541181361</v>
      </c>
      <c r="BR13">
        <f t="shared" si="8"/>
        <v>2.5050530549851358</v>
      </c>
    </row>
    <row r="14" spans="1:70">
      <c r="A14" s="10"/>
      <c r="B14" s="10"/>
      <c r="C14" s="10"/>
      <c r="G14" t="s">
        <v>427</v>
      </c>
      <c r="H14">
        <f>H12+H19-1</f>
        <v>20</v>
      </c>
      <c r="I14">
        <f>H14+I19</f>
        <v>27</v>
      </c>
      <c r="J14">
        <f>I14+J19</f>
        <v>31</v>
      </c>
      <c r="K14">
        <f>J14+K19</f>
        <v>72</v>
      </c>
      <c r="T14" s="3"/>
      <c r="AG14" s="85" t="s">
        <v>40</v>
      </c>
      <c r="AH14" s="21">
        <f>2*AH5*365.24/C8</f>
        <v>-9.7902102689893378E-8</v>
      </c>
      <c r="AI14" t="s">
        <v>41</v>
      </c>
      <c r="AK14" s="69"/>
      <c r="AL14">
        <v>-9.6981353389946927E-8</v>
      </c>
      <c r="AM14">
        <v>-1.0739020851017505E-7</v>
      </c>
      <c r="AN14">
        <v>-9.7902102689893378E-8</v>
      </c>
      <c r="BC14">
        <v>-1600</v>
      </c>
      <c r="BD14">
        <f t="shared" si="0"/>
        <v>-1.5375728468098862E-3</v>
      </c>
      <c r="BE14">
        <f t="shared" si="1"/>
        <v>1.7810854995133777E-3</v>
      </c>
      <c r="BF14">
        <f t="shared" si="2"/>
        <v>-3.3186583463232638E-3</v>
      </c>
      <c r="BG14">
        <f t="shared" si="3"/>
        <v>0.35284204920120776</v>
      </c>
      <c r="BH14">
        <f t="shared" si="4"/>
        <v>-0.70803797367122479</v>
      </c>
      <c r="BI14">
        <f t="shared" si="5"/>
        <v>3.0557785886709738</v>
      </c>
      <c r="BJ14">
        <f t="shared" si="6"/>
        <v>23.291898699098731</v>
      </c>
      <c r="BK14">
        <f t="shared" si="11"/>
        <v>2.9558369703763119</v>
      </c>
      <c r="BL14">
        <f t="shared" si="11"/>
        <v>2.9424079372488756</v>
      </c>
      <c r="BM14">
        <f t="shared" si="11"/>
        <v>2.9634562161809148</v>
      </c>
      <c r="BN14">
        <f t="shared" si="11"/>
        <v>2.9304264881942439</v>
      </c>
      <c r="BO14">
        <f t="shared" si="11"/>
        <v>2.9821681973868532</v>
      </c>
      <c r="BP14">
        <f t="shared" si="11"/>
        <v>2.9008664082173272</v>
      </c>
      <c r="BQ14">
        <f t="shared" si="11"/>
        <v>3.0281079142866556</v>
      </c>
      <c r="BR14">
        <f t="shared" si="8"/>
        <v>2.8273107293964186</v>
      </c>
    </row>
    <row r="15" spans="1:70" ht="16.5" thickBot="1">
      <c r="A15" s="12" t="s">
        <v>77</v>
      </c>
      <c r="B15" s="10"/>
      <c r="C15" s="13">
        <f ca="1">(C7+C11)+(C8+C12)*INT(MAX(F21:F3532))</f>
        <v>59122.747058783185</v>
      </c>
      <c r="E15" s="14" t="s">
        <v>101</v>
      </c>
      <c r="F15" s="11">
        <v>1</v>
      </c>
      <c r="G15" t="s">
        <v>426</v>
      </c>
      <c r="H15" t="str">
        <f>$H$11&amp;H14</f>
        <v>AM20</v>
      </c>
      <c r="I15" t="str">
        <f>$H$11&amp;I14</f>
        <v>AM27</v>
      </c>
      <c r="J15" t="str">
        <f>$H$11&amp;J14</f>
        <v>AM31</v>
      </c>
      <c r="K15" t="str">
        <f>$H$11&amp;K14</f>
        <v>AM72</v>
      </c>
      <c r="T15" s="3"/>
      <c r="U15" s="157" t="s">
        <v>25</v>
      </c>
      <c r="V15" s="158" t="s">
        <v>26</v>
      </c>
      <c r="W15" s="159" t="s">
        <v>27</v>
      </c>
      <c r="X15" s="159" t="s">
        <v>410</v>
      </c>
      <c r="Y15" s="158" t="s">
        <v>29</v>
      </c>
      <c r="Z15" s="158" t="s">
        <v>411</v>
      </c>
      <c r="AA15" s="160" t="s">
        <v>412</v>
      </c>
      <c r="AB15" s="158" t="s">
        <v>413</v>
      </c>
      <c r="AC15" s="158" t="s">
        <v>418</v>
      </c>
      <c r="AD15" s="158" t="s">
        <v>415</v>
      </c>
      <c r="AE15" s="158" t="s">
        <v>416</v>
      </c>
      <c r="AG15" s="84" t="s">
        <v>42</v>
      </c>
      <c r="AH15" s="87">
        <f>(AH10-AH2)/AJ2</f>
        <v>-2813.1786968085248</v>
      </c>
      <c r="AI15" t="s">
        <v>43</v>
      </c>
      <c r="AK15" s="69"/>
      <c r="BC15">
        <v>-1400</v>
      </c>
      <c r="BD15">
        <f t="shared" si="0"/>
        <v>-1.7472177593531044E-3</v>
      </c>
      <c r="BE15">
        <f t="shared" si="1"/>
        <v>2.1010878996531677E-3</v>
      </c>
      <c r="BF15">
        <f t="shared" si="2"/>
        <v>-3.8483056590062721E-3</v>
      </c>
      <c r="BG15">
        <f t="shared" si="3"/>
        <v>0.35045337533058629</v>
      </c>
      <c r="BH15">
        <f t="shared" si="4"/>
        <v>-0.76734349065105822</v>
      </c>
      <c r="BI15">
        <f t="shared" si="5"/>
        <v>-3.1394346294092048</v>
      </c>
      <c r="BJ15">
        <f t="shared" si="6"/>
        <v>-926.77331505927521</v>
      </c>
      <c r="BK15">
        <f t="shared" si="11"/>
        <v>3.1462745736289586</v>
      </c>
      <c r="BL15">
        <f t="shared" si="11"/>
        <v>3.1466636315620713</v>
      </c>
      <c r="BM15">
        <f t="shared" si="11"/>
        <v>3.1460646576822673</v>
      </c>
      <c r="BN15">
        <f t="shared" si="11"/>
        <v>3.1469868082588395</v>
      </c>
      <c r="BO15">
        <f t="shared" si="11"/>
        <v>3.1455671124447848</v>
      </c>
      <c r="BP15">
        <f t="shared" si="11"/>
        <v>3.147752807765587</v>
      </c>
      <c r="BQ15">
        <f t="shared" si="11"/>
        <v>3.1443878250365893</v>
      </c>
      <c r="BR15">
        <f t="shared" si="8"/>
        <v>3.1495684038077014</v>
      </c>
    </row>
    <row r="16" spans="1:70" ht="16.5" thickBot="1">
      <c r="A16" s="16" t="s">
        <v>63</v>
      </c>
      <c r="B16" s="10"/>
      <c r="C16" s="17">
        <f ca="1">+C8+C12</f>
        <v>0.67603415455688598</v>
      </c>
      <c r="E16" s="14" t="s">
        <v>87</v>
      </c>
      <c r="F16" s="15">
        <f ca="1">NOW()+15018.5+$C$5/24</f>
        <v>60320.257019560187</v>
      </c>
      <c r="S16" s="3" t="s">
        <v>419</v>
      </c>
      <c r="T16" s="3">
        <f>COUNT(U21:U479)</f>
        <v>15</v>
      </c>
      <c r="U16">
        <f t="shared" ref="U16:AE16" si="12">ABS(SQRT(SUM(U21:U653)*$C17/$T16))</f>
        <v>5.9196140351327477E-4</v>
      </c>
      <c r="V16">
        <f t="shared" si="12"/>
        <v>1.5726686094878733E-7</v>
      </c>
      <c r="W16">
        <f t="shared" si="12"/>
        <v>1.1572635575101983E-11</v>
      </c>
      <c r="X16">
        <f t="shared" si="12"/>
        <v>5.5652888576779324E-4</v>
      </c>
      <c r="Y16">
        <f t="shared" si="12"/>
        <v>0.12176244107899913</v>
      </c>
      <c r="Z16">
        <f t="shared" si="12"/>
        <v>0.12280412587148401</v>
      </c>
      <c r="AA16">
        <f t="shared" si="12"/>
        <v>10.956694420895634</v>
      </c>
      <c r="AB16">
        <f t="shared" si="12"/>
        <v>631.11120456881315</v>
      </c>
      <c r="AC16">
        <f t="shared" si="12"/>
        <v>9.6425325662441427E-2</v>
      </c>
      <c r="AD16">
        <f t="shared" si="12"/>
        <v>4.2198114742898283E-3</v>
      </c>
      <c r="AE16">
        <f t="shared" si="12"/>
        <v>1.2504679814325272E-8</v>
      </c>
      <c r="AG16" s="83" t="s">
        <v>44</v>
      </c>
      <c r="AH16" s="87">
        <f>365.24*AH8</f>
        <v>2636.161484594129</v>
      </c>
      <c r="AI16" t="s">
        <v>24</v>
      </c>
      <c r="AJ16" s="21"/>
      <c r="AK16" s="69"/>
      <c r="AL16" t="s">
        <v>432</v>
      </c>
      <c r="AM16">
        <f>SUM(AM21:AM72)</f>
        <v>1.4380691393011668E-4</v>
      </c>
      <c r="BC16">
        <v>-1200</v>
      </c>
      <c r="BD16">
        <f t="shared" si="0"/>
        <v>-1.8252948512320084E-3</v>
      </c>
      <c r="BE16">
        <f t="shared" si="1"/>
        <v>2.413841907202092E-3</v>
      </c>
      <c r="BF16">
        <f t="shared" si="2"/>
        <v>-4.2391367584341004E-3</v>
      </c>
      <c r="BG16">
        <f t="shared" si="3"/>
        <v>0.35309552897195207</v>
      </c>
      <c r="BH16">
        <f t="shared" si="4"/>
        <v>-0.82078431036134358</v>
      </c>
      <c r="BI16">
        <f t="shared" si="5"/>
        <v>-3.0513399875846634</v>
      </c>
      <c r="BJ16">
        <f t="shared" si="6"/>
        <v>-22.144966054800481</v>
      </c>
      <c r="BK16">
        <f t="shared" si="11"/>
        <v>3.336909435889587</v>
      </c>
      <c r="BL16">
        <f t="shared" si="11"/>
        <v>3.3508243958258492</v>
      </c>
      <c r="BM16">
        <f t="shared" si="11"/>
        <v>3.328973200046593</v>
      </c>
      <c r="BN16">
        <f t="shared" si="11"/>
        <v>3.3633318257452554</v>
      </c>
      <c r="BO16">
        <f t="shared" si="11"/>
        <v>3.3094095861949429</v>
      </c>
      <c r="BP16">
        <f t="shared" si="11"/>
        <v>3.3943197474465694</v>
      </c>
      <c r="BQ16">
        <f t="shared" si="11"/>
        <v>3.2612010990553002</v>
      </c>
      <c r="BR16">
        <f t="shared" si="8"/>
        <v>3.4718260782189851</v>
      </c>
    </row>
    <row r="17" spans="1:70" ht="19.5" customHeight="1" thickBot="1">
      <c r="A17" s="14" t="s">
        <v>84</v>
      </c>
      <c r="B17" s="10"/>
      <c r="C17" s="10">
        <f>COUNT(C21:C2190)</f>
        <v>52</v>
      </c>
      <c r="E17" s="14" t="s">
        <v>102</v>
      </c>
      <c r="F17" s="15">
        <f ca="1">ROUND(2*(F16-$C$7)/$C$8,0)/2+F15</f>
        <v>11568.5</v>
      </c>
      <c r="G17" s="169" t="s">
        <v>423</v>
      </c>
      <c r="H17" s="170"/>
      <c r="I17" s="170">
        <f ca="1">SQRT(I18/(I19-1))</f>
        <v>1.8016471405345904E-3</v>
      </c>
      <c r="J17" s="170">
        <f>SQRT(J18/(J19-1))</f>
        <v>0</v>
      </c>
      <c r="K17" s="171">
        <f>SQRT(K18/(K19-1))</f>
        <v>7.9459573058752009E-2</v>
      </c>
      <c r="T17" s="3"/>
      <c r="U17" s="162">
        <f t="shared" ref="U17:AE17" si="13">ABS(U16/U1)</f>
        <v>0.14304977955639622</v>
      </c>
      <c r="V17" s="162">
        <f t="shared" si="13"/>
        <v>0.11840625145798081</v>
      </c>
      <c r="W17" s="162">
        <f t="shared" si="13"/>
        <v>0.1277263661428604</v>
      </c>
      <c r="X17" s="162">
        <f t="shared" si="13"/>
        <v>0.1110999736782111</v>
      </c>
      <c r="Y17" s="162">
        <f t="shared" si="13"/>
        <v>0.18745714768831842</v>
      </c>
      <c r="Z17" s="162">
        <f t="shared" si="13"/>
        <v>1.7014503548217388E-2</v>
      </c>
      <c r="AA17" s="162">
        <f t="shared" si="13"/>
        <v>0.2191676989223125</v>
      </c>
      <c r="AB17" s="162">
        <f t="shared" si="13"/>
        <v>1.2472920297963836E-2</v>
      </c>
      <c r="AC17" s="162">
        <f t="shared" si="13"/>
        <v>0.11109997367821137</v>
      </c>
      <c r="AD17" s="162">
        <f t="shared" si="13"/>
        <v>0.33623965141332957</v>
      </c>
      <c r="AE17" s="162">
        <f t="shared" si="13"/>
        <v>0.12772636614286073</v>
      </c>
      <c r="AG17" s="83" t="s">
        <v>45</v>
      </c>
      <c r="AH17" s="88">
        <f>AH13^3/AH8^2</f>
        <v>1.2550011447348717E-2</v>
      </c>
      <c r="AK17" s="69"/>
      <c r="AL17" t="s">
        <v>433</v>
      </c>
      <c r="AM17">
        <f>COUNT(AM21:AM72)</f>
        <v>52</v>
      </c>
      <c r="BC17">
        <v>-1000</v>
      </c>
      <c r="BD17">
        <f t="shared" si="0"/>
        <v>-1.7628390579780178E-3</v>
      </c>
      <c r="BE17">
        <f t="shared" si="1"/>
        <v>2.7193475221601498E-3</v>
      </c>
      <c r="BF17">
        <f t="shared" si="2"/>
        <v>-4.4821865801381675E-3</v>
      </c>
      <c r="BG17">
        <f t="shared" si="3"/>
        <v>0.36130587594360142</v>
      </c>
      <c r="BH17">
        <f t="shared" si="4"/>
        <v>-0.8701947493324137</v>
      </c>
      <c r="BI17">
        <f t="shared" si="5"/>
        <v>-2.9585252096578705</v>
      </c>
      <c r="BJ17">
        <f t="shared" si="6"/>
        <v>-10.89440710988889</v>
      </c>
      <c r="BK17">
        <f t="shared" si="11"/>
        <v>3.5347351294504126</v>
      </c>
      <c r="BL17">
        <f t="shared" si="11"/>
        <v>3.5523190843872019</v>
      </c>
      <c r="BM17">
        <f t="shared" si="11"/>
        <v>3.522975581023569</v>
      </c>
      <c r="BN17">
        <f t="shared" si="11"/>
        <v>3.5721525305954787</v>
      </c>
      <c r="BO17">
        <f t="shared" si="11"/>
        <v>3.4902860947082734</v>
      </c>
      <c r="BP17">
        <f t="shared" si="11"/>
        <v>3.6282864499212408</v>
      </c>
      <c r="BQ17">
        <f t="shared" si="11"/>
        <v>3.3996991369461815</v>
      </c>
      <c r="BR17">
        <f t="shared" si="8"/>
        <v>3.794083752630268</v>
      </c>
    </row>
    <row r="18" spans="1:70" s="147" customFormat="1" ht="17.25" thickTop="1" thickBot="1">
      <c r="A18" s="146" t="s">
        <v>64</v>
      </c>
      <c r="C18" s="148">
        <f ca="1">+C15</f>
        <v>59122.747058783185</v>
      </c>
      <c r="D18" s="149">
        <f ca="1">+C16</f>
        <v>0.67603415455688598</v>
      </c>
      <c r="E18" s="150" t="s">
        <v>88</v>
      </c>
      <c r="F18" s="151">
        <f ca="1">ROUND(2*(F16-$C$15)/$C$16,0)/2+F15</f>
        <v>1772.5</v>
      </c>
      <c r="G18" s="172" t="s">
        <v>428</v>
      </c>
      <c r="H18" s="173"/>
      <c r="I18" s="173">
        <f ca="1">SUM(INDIRECT(I13):INDIRECT(I15))</f>
        <v>1.9475594513978797E-5</v>
      </c>
      <c r="J18" s="173">
        <f>SUM(J31:J34)</f>
        <v>0</v>
      </c>
      <c r="K18" s="173">
        <f>SUM(K35:K72)</f>
        <v>0.25255295002716593</v>
      </c>
      <c r="L18"/>
      <c r="M18"/>
      <c r="Q18"/>
      <c r="R18"/>
      <c r="S18"/>
      <c r="T18" s="3">
        <f>SUM(T21:T565)</f>
        <v>0</v>
      </c>
      <c r="U18"/>
      <c r="V18"/>
      <c r="W18"/>
      <c r="X18" s="163"/>
      <c r="Y18" s="163"/>
      <c r="Z18" s="163"/>
      <c r="AA18" s="163"/>
      <c r="AB18" s="163"/>
      <c r="AC18" s="163"/>
      <c r="AD18" s="163"/>
      <c r="AE18" s="163"/>
      <c r="AG18" s="152" t="s">
        <v>46</v>
      </c>
      <c r="AH18" s="153">
        <f>2*PI()/(AH8*365.2422)*AJ2</f>
        <v>1.6112883720564148E-3</v>
      </c>
      <c r="AI18" s="154" t="s">
        <v>47</v>
      </c>
      <c r="AJ18" s="154"/>
      <c r="AK18" s="155"/>
      <c r="AL18" s="147" t="s">
        <v>423</v>
      </c>
      <c r="AM18" s="147">
        <f>SQRT(AM16/(AM17-1))</f>
        <v>1.6792091621934549E-3</v>
      </c>
      <c r="BC18" s="147">
        <v>-800</v>
      </c>
      <c r="BD18" s="147">
        <f t="shared" si="0"/>
        <v>-1.5314858956845981E-3</v>
      </c>
      <c r="BE18" s="147">
        <f t="shared" si="1"/>
        <v>3.0176047445273414E-3</v>
      </c>
      <c r="BF18" s="147">
        <f t="shared" si="2"/>
        <v>-4.5490906402119394E-3</v>
      </c>
      <c r="BG18" s="147">
        <f t="shared" si="3"/>
        <v>0.37644303130085066</v>
      </c>
      <c r="BH18" s="147">
        <f t="shared" si="4"/>
        <v>-0.91534945336241258</v>
      </c>
      <c r="BI18" s="147">
        <f t="shared" si="5"/>
        <v>-2.8577477278846057</v>
      </c>
      <c r="BJ18" s="147">
        <f t="shared" si="6"/>
        <v>-6.9987298134907414</v>
      </c>
      <c r="BK18" s="147">
        <f t="shared" si="11"/>
        <v>3.7427875684513694</v>
      </c>
      <c r="BL18" s="147">
        <f t="shared" si="11"/>
        <v>3.7543166337894598</v>
      </c>
      <c r="BM18" s="147">
        <f t="shared" si="11"/>
        <v>3.7327817217490185</v>
      </c>
      <c r="BN18" s="147">
        <f t="shared" si="11"/>
        <v>3.7732738230843248</v>
      </c>
      <c r="BO18" s="147">
        <f t="shared" si="11"/>
        <v>3.6980289663428607</v>
      </c>
      <c r="BP18" s="147">
        <f t="shared" si="11"/>
        <v>3.8413150341330478</v>
      </c>
      <c r="BQ18" s="147">
        <f t="shared" si="11"/>
        <v>3.5788007979205352</v>
      </c>
      <c r="BR18" s="147">
        <f t="shared" si="8"/>
        <v>4.1163414270415508</v>
      </c>
    </row>
    <row r="19" spans="1:70" ht="14.25" thickTop="1" thickBot="1">
      <c r="E19" s="14" t="s">
        <v>89</v>
      </c>
      <c r="F19" s="18">
        <f ca="1">+$C$15+$C$16*F18-15018.5-$C$5/24</f>
        <v>45302.184264401927</v>
      </c>
      <c r="G19" s="174" t="s">
        <v>429</v>
      </c>
      <c r="H19" s="175"/>
      <c r="I19" s="175">
        <f>COUNT(I21:I453)</f>
        <v>7</v>
      </c>
      <c r="J19" s="175">
        <f>COUNT(J21:J453)</f>
        <v>4</v>
      </c>
      <c r="K19" s="175">
        <f>COUNT(K21:K453)</f>
        <v>41</v>
      </c>
      <c r="Q19" s="164" t="s">
        <v>420</v>
      </c>
      <c r="R19" s="165"/>
      <c r="S19" s="53"/>
      <c r="T19" s="166">
        <f ca="1">20+C17*RAND()</f>
        <v>49.357750021246488</v>
      </c>
      <c r="X19" s="163"/>
      <c r="Y19" s="163"/>
      <c r="Z19" s="163"/>
      <c r="AA19" s="163"/>
      <c r="AB19" s="163"/>
      <c r="AC19" s="163"/>
      <c r="AD19" s="163"/>
      <c r="AE19" s="163"/>
      <c r="AG19" s="91"/>
      <c r="AI19" s="91"/>
      <c r="BC19">
        <v>-600</v>
      </c>
      <c r="BD19">
        <f t="shared" si="0"/>
        <v>-1.098918741140379E-3</v>
      </c>
      <c r="BE19">
        <f t="shared" si="1"/>
        <v>3.3086135743036673E-3</v>
      </c>
      <c r="BF19">
        <f t="shared" si="2"/>
        <v>-4.4075323154440463E-3</v>
      </c>
      <c r="BG19">
        <f t="shared" si="3"/>
        <v>0.40061353338651684</v>
      </c>
      <c r="BH19">
        <f t="shared" si="4"/>
        <v>-0.95453817908008953</v>
      </c>
      <c r="BI19">
        <f t="shared" si="5"/>
        <v>-2.7460160107551488</v>
      </c>
      <c r="BJ19">
        <f t="shared" si="6"/>
        <v>-4.9898082134327906</v>
      </c>
      <c r="BK19">
        <f t="shared" si="11"/>
        <v>3.9618680351732127</v>
      </c>
      <c r="BL19">
        <f t="shared" si="11"/>
        <v>3.9657012570953292</v>
      </c>
      <c r="BM19">
        <f t="shared" si="11"/>
        <v>3.9570530024696851</v>
      </c>
      <c r="BN19">
        <f t="shared" si="11"/>
        <v>3.9766805799389564</v>
      </c>
      <c r="BO19">
        <f t="shared" si="11"/>
        <v>3.9327085433716769</v>
      </c>
      <c r="BP19">
        <f t="shared" si="11"/>
        <v>4.0343982954322977</v>
      </c>
      <c r="BQ19">
        <f t="shared" si="11"/>
        <v>3.8132446204014254</v>
      </c>
      <c r="BR19">
        <f t="shared" si="8"/>
        <v>4.4385991014528337</v>
      </c>
    </row>
    <row r="20" spans="1:70" ht="15" thickBot="1">
      <c r="A20" s="4" t="s">
        <v>65</v>
      </c>
      <c r="B20" s="4" t="s">
        <v>66</v>
      </c>
      <c r="C20" s="4" t="s">
        <v>67</v>
      </c>
      <c r="D20" s="4" t="s">
        <v>72</v>
      </c>
      <c r="E20" s="4" t="s">
        <v>68</v>
      </c>
      <c r="F20" s="4" t="s">
        <v>69</v>
      </c>
      <c r="G20" s="4" t="s">
        <v>70</v>
      </c>
      <c r="H20" s="7" t="s">
        <v>116</v>
      </c>
      <c r="I20" s="7" t="s">
        <v>119</v>
      </c>
      <c r="J20" s="7" t="s">
        <v>113</v>
      </c>
      <c r="K20" s="7" t="s">
        <v>111</v>
      </c>
      <c r="L20" s="7" t="s">
        <v>277</v>
      </c>
      <c r="M20" s="7" t="s">
        <v>276</v>
      </c>
      <c r="N20" s="7" t="s">
        <v>278</v>
      </c>
      <c r="O20" s="7" t="s">
        <v>82</v>
      </c>
      <c r="P20" s="6" t="s">
        <v>81</v>
      </c>
      <c r="Q20" s="6" t="s">
        <v>421</v>
      </c>
      <c r="R20" s="4" t="s">
        <v>74</v>
      </c>
      <c r="S20" s="6" t="s">
        <v>55</v>
      </c>
      <c r="T20" s="178" t="s">
        <v>422</v>
      </c>
      <c r="U20" s="3"/>
      <c r="V20" s="3"/>
      <c r="W20" s="3"/>
      <c r="X20" s="163"/>
      <c r="Y20" s="163"/>
      <c r="Z20" s="163"/>
      <c r="AA20" s="163"/>
      <c r="AB20" s="163"/>
      <c r="AC20" s="163"/>
      <c r="AD20" s="163"/>
      <c r="AE20" s="163"/>
      <c r="AF20" s="4" t="s">
        <v>69</v>
      </c>
      <c r="AG20" s="6" t="s">
        <v>48</v>
      </c>
      <c r="AH20" s="6" t="s">
        <v>54</v>
      </c>
      <c r="AI20" s="6" t="s">
        <v>49</v>
      </c>
      <c r="AJ20" s="6" t="s">
        <v>50</v>
      </c>
      <c r="AK20" s="6" t="s">
        <v>51</v>
      </c>
      <c r="AL20" s="6" t="s">
        <v>52</v>
      </c>
      <c r="AM20" s="59" t="s">
        <v>430</v>
      </c>
      <c r="AN20" s="6" t="s">
        <v>9</v>
      </c>
      <c r="AO20" s="6" t="s">
        <v>10</v>
      </c>
      <c r="AP20" s="6" t="s">
        <v>11</v>
      </c>
      <c r="AQ20" s="6" t="s">
        <v>53</v>
      </c>
      <c r="AR20" s="6" t="s">
        <v>12</v>
      </c>
      <c r="AS20" s="6" t="s">
        <v>13</v>
      </c>
      <c r="AT20" s="4" t="s">
        <v>14</v>
      </c>
      <c r="AU20" s="4" t="s">
        <v>15</v>
      </c>
      <c r="AV20" s="4" t="s">
        <v>16</v>
      </c>
      <c r="AW20" s="4" t="s">
        <v>17</v>
      </c>
      <c r="AX20" s="4" t="s">
        <v>18</v>
      </c>
      <c r="AY20" s="4" t="s">
        <v>19</v>
      </c>
      <c r="AZ20" s="4" t="s">
        <v>20</v>
      </c>
      <c r="BA20" s="4" t="s">
        <v>21</v>
      </c>
      <c r="BB20" s="92"/>
      <c r="BC20">
        <v>-400</v>
      </c>
      <c r="BD20">
        <f t="shared" si="0"/>
        <v>-4.3152938511607395E-4</v>
      </c>
      <c r="BE20">
        <f t="shared" si="1"/>
        <v>3.5923740114891267E-3</v>
      </c>
      <c r="BF20">
        <f t="shared" si="2"/>
        <v>-4.0239033966052006E-3</v>
      </c>
      <c r="BG20">
        <f t="shared" si="3"/>
        <v>0.4376921246299087</v>
      </c>
      <c r="BH20">
        <f t="shared" si="4"/>
        <v>-0.9849003593234652</v>
      </c>
      <c r="BI20">
        <f t="shared" si="5"/>
        <v>-2.6173251465539842</v>
      </c>
      <c r="BJ20">
        <f t="shared" si="6"/>
        <v>-3.7270655489342288</v>
      </c>
      <c r="BK20">
        <f t="shared" si="11"/>
        <v>4.1959075167489193</v>
      </c>
      <c r="BL20">
        <f t="shared" si="11"/>
        <v>4.1963030256121225</v>
      </c>
      <c r="BM20">
        <f t="shared" si="11"/>
        <v>4.19507047640389</v>
      </c>
      <c r="BN20">
        <f t="shared" si="11"/>
        <v>4.1989204200966768</v>
      </c>
      <c r="BO20">
        <f t="shared" si="11"/>
        <v>4.1869799905083145</v>
      </c>
      <c r="BP20">
        <f t="shared" si="11"/>
        <v>4.2248780591048352</v>
      </c>
      <c r="BQ20">
        <f t="shared" si="11"/>
        <v>4.1120714249571311</v>
      </c>
      <c r="BR20">
        <f t="shared" si="8"/>
        <v>4.7608567758641165</v>
      </c>
    </row>
    <row r="21" spans="1:70">
      <c r="A21" s="115" t="s">
        <v>258</v>
      </c>
      <c r="B21" s="3" t="s">
        <v>97</v>
      </c>
      <c r="C21" s="8">
        <v>50784.883000000002</v>
      </c>
      <c r="D21" s="8">
        <v>2.0000000000000001E-4</v>
      </c>
      <c r="E21">
        <f t="shared" ref="E21:E53" si="14">+(C21-C$7)/C$8</f>
        <v>-2537.4951624048126</v>
      </c>
      <c r="F21">
        <f t="shared" ref="F21:F53" si="15">ROUND(2*E21,0)/2</f>
        <v>-2537.5</v>
      </c>
      <c r="G21">
        <f t="shared" ref="G21:G26" si="16">+$C21-($C$7+$F21*$C$8)+$T21*K$9</f>
        <v>3.2703750039217994E-3</v>
      </c>
      <c r="K21">
        <f t="shared" ref="K21:K26" si="17">G21</f>
        <v>3.2703750039217994E-3</v>
      </c>
      <c r="O21">
        <f t="shared" ref="O21:O53" ca="1" si="18">+C$11+C$12*$F21</f>
        <v>8.3930836501718009E-5</v>
      </c>
      <c r="Q21" s="2">
        <f t="shared" ref="Q21:Q53" si="19">+C21-15018.5</f>
        <v>35766.383000000002</v>
      </c>
      <c r="S21" s="3">
        <v>1</v>
      </c>
      <c r="T21" s="177"/>
      <c r="U21" s="3">
        <v>8.2829249282073433E-9</v>
      </c>
      <c r="V21" s="3">
        <v>4.0392429205131098E-16</v>
      </c>
      <c r="W21" s="3">
        <v>2.0032714010528682E-28</v>
      </c>
      <c r="X21" s="3">
        <v>8.5355971565180805E-10</v>
      </c>
      <c r="Y21">
        <v>7.6860052129341946E-5</v>
      </c>
      <c r="Z21">
        <v>2.0117527783953057E-4</v>
      </c>
      <c r="AA21">
        <v>2.2948029162055949E-4</v>
      </c>
      <c r="AB21">
        <v>4060.5433145779034</v>
      </c>
      <c r="AC21">
        <v>2.5623633707072859E-5</v>
      </c>
      <c r="AD21">
        <v>7.3556324874914623E-8</v>
      </c>
      <c r="AE21">
        <v>2.3389470402397034E-22</v>
      </c>
      <c r="AF21">
        <f t="shared" ref="AF21:AF53" si="20">F21</f>
        <v>-2537.5</v>
      </c>
      <c r="AG21" s="65">
        <f t="shared" ref="AG21:AG53" si="21">AH$3+AH$4*AF21+AH$5*AF21^2+AN21</f>
        <v>1.1467235089310927E-3</v>
      </c>
      <c r="AH21" s="65">
        <f t="shared" ref="AH21:AH53" si="22">IF(S21&lt;&gt;0,G21-AN21, -9999)</f>
        <v>2.3081041043319021E-3</v>
      </c>
      <c r="AI21" s="65">
        <f t="shared" ref="AI21:AI53" si="23">+G21-P21</f>
        <v>3.2703750039217994E-3</v>
      </c>
      <c r="AJ21" s="65">
        <f t="shared" ref="AJ21:AJ53" si="24">IF(S21&lt;&gt;0,G21-AG21, -9999)</f>
        <v>2.1236514949907067E-3</v>
      </c>
      <c r="AK21" s="65">
        <f t="shared" ref="AK21:AK53" si="25">+(G21-AG21)^2*S21</f>
        <v>4.5098956721762635E-6</v>
      </c>
      <c r="AL21">
        <f t="shared" ref="AL21:AL53" si="26">IF(S21&lt;&gt;0,G21-P21, -9999)</f>
        <v>3.2703750039217994E-3</v>
      </c>
      <c r="AM21" s="93">
        <f t="shared" ref="AM21:AM42" si="27">AJ21^2</f>
        <v>4.5098956721762635E-6</v>
      </c>
      <c r="AN21">
        <f t="shared" ref="AN21:AN53" si="28">$AH$6*($AH$11/AO21*AP21+$AH$12)</f>
        <v>9.6227089958989735E-4</v>
      </c>
      <c r="AO21">
        <f t="shared" ref="AO21:AO53" si="29">1+$AH$7*COS(AR21)</f>
        <v>0.47161249037111685</v>
      </c>
      <c r="AP21">
        <f t="shared" ref="AP21:AP53" si="30">SIN(AR21+RADIANS($AH$9))</f>
        <v>-0.2491730434809781</v>
      </c>
      <c r="AQ21">
        <f t="shared" ref="AQ21:AQ53" si="31">$AH$7*SIN(AR21)</f>
        <v>0.37778224172297553</v>
      </c>
      <c r="AR21">
        <f t="shared" ref="AR21:AR53" si="32">2*ATAN(AS21)</f>
        <v>2.5208889237559924</v>
      </c>
      <c r="AS21">
        <f t="shared" ref="AS21:AS53" si="33">SQRT((1+$AH$7)/(1-$AH$7))*TAN(AT21/2)</f>
        <v>3.1180281037575082</v>
      </c>
      <c r="AT21" s="65">
        <f t="shared" ref="AT21:AZ31" si="34">$BA21+$AH$7*SIN(AU21)</f>
        <v>1.9257811041671418</v>
      </c>
      <c r="AU21" s="65">
        <f t="shared" si="34"/>
        <v>1.9257666793104771</v>
      </c>
      <c r="AV21" s="65">
        <f t="shared" si="34"/>
        <v>1.9258305688478916</v>
      </c>
      <c r="AW21" s="65">
        <f t="shared" si="34"/>
        <v>1.9255475102277217</v>
      </c>
      <c r="AX21" s="65">
        <f t="shared" si="34"/>
        <v>1.9267999459862084</v>
      </c>
      <c r="AY21" s="65">
        <f t="shared" si="34"/>
        <v>1.9212258811311083</v>
      </c>
      <c r="AZ21" s="65">
        <f t="shared" si="34"/>
        <v>1.9454241298957913</v>
      </c>
      <c r="BA21" s="65">
        <f t="shared" ref="BA21:BA53" si="35">RADIANS($AH$9)+$AH$18*(F21-AH$15)</f>
        <v>1.3167278805935301</v>
      </c>
      <c r="BC21">
        <v>-200</v>
      </c>
      <c r="BD21">
        <f t="shared" si="0"/>
        <v>5.2420587987016265E-4</v>
      </c>
      <c r="BE21">
        <f t="shared" si="1"/>
        <v>3.8688860560837208E-3</v>
      </c>
      <c r="BF21">
        <f t="shared" si="2"/>
        <v>-3.3446801762135581E-3</v>
      </c>
      <c r="BG21">
        <f t="shared" si="3"/>
        <v>0.49605640821351482</v>
      </c>
      <c r="BH21">
        <f t="shared" si="4"/>
        <v>-0.9998797084567802</v>
      </c>
      <c r="BI21">
        <f t="shared" si="5"/>
        <v>-2.4588372252879123</v>
      </c>
      <c r="BJ21">
        <f t="shared" si="6"/>
        <v>-2.8146200435511015</v>
      </c>
      <c r="BK21">
        <f t="shared" si="11"/>
        <v>4.454969363306116</v>
      </c>
      <c r="BL21">
        <f t="shared" si="11"/>
        <v>4.4549662117707678</v>
      </c>
      <c r="BM21">
        <f t="shared" si="11"/>
        <v>4.4549852701854356</v>
      </c>
      <c r="BN21">
        <f t="shared" si="11"/>
        <v>4.4548700384666358</v>
      </c>
      <c r="BO21">
        <f t="shared" si="11"/>
        <v>4.4555675281489311</v>
      </c>
      <c r="BP21">
        <f t="shared" si="11"/>
        <v>4.4513735410515576</v>
      </c>
      <c r="BQ21">
        <f t="shared" si="11"/>
        <v>4.4776935222364429</v>
      </c>
      <c r="BR21">
        <f t="shared" si="8"/>
        <v>5.0831144502753993</v>
      </c>
    </row>
    <row r="22" spans="1:70">
      <c r="A22" s="115" t="s">
        <v>258</v>
      </c>
      <c r="B22" s="3" t="s">
        <v>95</v>
      </c>
      <c r="C22" s="8">
        <v>50785.894899999999</v>
      </c>
      <c r="D22" s="8">
        <v>2.0000000000000001E-4</v>
      </c>
      <c r="E22">
        <f t="shared" si="14"/>
        <v>-2535.9983424482934</v>
      </c>
      <c r="F22">
        <f t="shared" si="15"/>
        <v>-2536</v>
      </c>
      <c r="G22">
        <f t="shared" si="16"/>
        <v>1.1205600021639839E-3</v>
      </c>
      <c r="K22">
        <f t="shared" si="17"/>
        <v>1.1205600021639839E-3</v>
      </c>
      <c r="O22">
        <f t="shared" ca="1" si="18"/>
        <v>8.5347671830532119E-5</v>
      </c>
      <c r="Q22" s="2">
        <f t="shared" si="19"/>
        <v>35767.394899999999</v>
      </c>
      <c r="S22" s="3">
        <v>1</v>
      </c>
      <c r="T22" s="176"/>
      <c r="U22" s="3"/>
      <c r="V22" s="3"/>
      <c r="W22" s="3"/>
      <c r="X22" s="3"/>
      <c r="AF22">
        <f t="shared" si="20"/>
        <v>-2536</v>
      </c>
      <c r="AG22" s="65">
        <f t="shared" si="21"/>
        <v>1.140634986936529E-3</v>
      </c>
      <c r="AH22" s="65">
        <f t="shared" si="22"/>
        <v>1.6705944648289579E-4</v>
      </c>
      <c r="AI22" s="65">
        <f t="shared" si="23"/>
        <v>1.1205600021639839E-3</v>
      </c>
      <c r="AJ22" s="65">
        <f t="shared" si="24"/>
        <v>-2.007498477254511E-5</v>
      </c>
      <c r="AK22" s="65">
        <f t="shared" si="25"/>
        <v>4.0300501361791805E-10</v>
      </c>
      <c r="AL22">
        <f t="shared" si="26"/>
        <v>1.1205600021639839E-3</v>
      </c>
      <c r="AM22" s="93">
        <f t="shared" si="27"/>
        <v>4.0300501361791805E-10</v>
      </c>
      <c r="AN22">
        <f t="shared" si="28"/>
        <v>9.5350055568108809E-4</v>
      </c>
      <c r="AO22">
        <f t="shared" si="29"/>
        <v>0.47115124086847926</v>
      </c>
      <c r="AP22">
        <f t="shared" si="30"/>
        <v>-0.25035629921502345</v>
      </c>
      <c r="AQ22">
        <f t="shared" si="31"/>
        <v>0.3771362783638037</v>
      </c>
      <c r="AR22">
        <f t="shared" si="32"/>
        <v>2.5221109084681652</v>
      </c>
      <c r="AS22">
        <f t="shared" si="33"/>
        <v>3.1245917295674466</v>
      </c>
      <c r="AT22" s="65">
        <f t="shared" si="34"/>
        <v>1.9277521180362935</v>
      </c>
      <c r="AU22" s="65">
        <f t="shared" si="34"/>
        <v>1.9277366469842412</v>
      </c>
      <c r="AV22" s="65">
        <f t="shared" si="34"/>
        <v>1.9278048077837135</v>
      </c>
      <c r="AW22" s="65">
        <f t="shared" si="34"/>
        <v>1.9275044182877932</v>
      </c>
      <c r="AX22" s="65">
        <f t="shared" si="34"/>
        <v>1.92882644507486</v>
      </c>
      <c r="AY22" s="65">
        <f t="shared" si="34"/>
        <v>1.9229726040652482</v>
      </c>
      <c r="AZ22" s="65">
        <f t="shared" si="34"/>
        <v>1.9482338140550697</v>
      </c>
      <c r="BA22" s="65">
        <f t="shared" si="35"/>
        <v>1.3191448131516146</v>
      </c>
      <c r="BC22">
        <v>0</v>
      </c>
      <c r="BD22">
        <f t="shared" si="0"/>
        <v>1.8610039840709137E-3</v>
      </c>
      <c r="BE22">
        <f t="shared" si="1"/>
        <v>4.1381497080874479E-3</v>
      </c>
      <c r="BF22">
        <f t="shared" si="2"/>
        <v>-2.2771457240165342E-3</v>
      </c>
      <c r="BG22">
        <f t="shared" si="3"/>
        <v>0.59511551289264475</v>
      </c>
      <c r="BH22">
        <f t="shared" si="4"/>
        <v>-0.98015930670038798</v>
      </c>
      <c r="BI22">
        <f t="shared" si="5"/>
        <v>-2.2437936171553887</v>
      </c>
      <c r="BJ22">
        <f t="shared" si="6"/>
        <v>-2.0759872983835415</v>
      </c>
      <c r="BK22">
        <f t="shared" ref="BK22:BQ24" si="36">$BR22+$AH$7*SIN(BL22)</f>
        <v>4.7564545229312802</v>
      </c>
      <c r="BL22">
        <f t="shared" si="36"/>
        <v>4.7564545314005722</v>
      </c>
      <c r="BM22">
        <f t="shared" si="36"/>
        <v>4.756454827389625</v>
      </c>
      <c r="BN22">
        <f t="shared" si="36"/>
        <v>4.7564651705155798</v>
      </c>
      <c r="BO22">
        <f t="shared" si="36"/>
        <v>4.756825092694819</v>
      </c>
      <c r="BP22">
        <f t="shared" si="36"/>
        <v>4.7679160781027248</v>
      </c>
      <c r="BQ22">
        <f t="shared" si="36"/>
        <v>4.9056463550245422</v>
      </c>
      <c r="BR22">
        <f t="shared" si="8"/>
        <v>5.405372124686683</v>
      </c>
    </row>
    <row r="23" spans="1:70">
      <c r="A23" s="115" t="s">
        <v>258</v>
      </c>
      <c r="B23" s="3" t="s">
        <v>95</v>
      </c>
      <c r="C23" s="8">
        <v>50787.922400000003</v>
      </c>
      <c r="D23" s="8">
        <v>4.0000000000000002E-4</v>
      </c>
      <c r="E23">
        <f t="shared" si="14"/>
        <v>-2532.9992294313402</v>
      </c>
      <c r="F23">
        <f t="shared" si="15"/>
        <v>-2533</v>
      </c>
      <c r="G23">
        <f t="shared" si="16"/>
        <v>5.2093000704189762E-4</v>
      </c>
      <c r="K23">
        <f t="shared" si="17"/>
        <v>5.2093000704189762E-4</v>
      </c>
      <c r="O23">
        <f t="shared" ca="1" si="18"/>
        <v>8.8181342488160772E-5</v>
      </c>
      <c r="Q23" s="2">
        <f t="shared" si="19"/>
        <v>35769.422400000003</v>
      </c>
      <c r="S23" s="3">
        <v>1</v>
      </c>
      <c r="T23" s="176"/>
      <c r="U23" s="3"/>
      <c r="V23" s="3"/>
      <c r="W23" s="3"/>
      <c r="X23" s="3"/>
      <c r="AF23">
        <f t="shared" si="20"/>
        <v>-2533</v>
      </c>
      <c r="AG23" s="65">
        <f t="shared" si="21"/>
        <v>1.1284711991088625E-3</v>
      </c>
      <c r="AH23" s="65">
        <f t="shared" si="22"/>
        <v>-4.1504434014928346E-4</v>
      </c>
      <c r="AI23" s="65">
        <f t="shared" si="23"/>
        <v>5.2093000704189762E-4</v>
      </c>
      <c r="AJ23" s="65">
        <f t="shared" si="24"/>
        <v>-6.0754119206696483E-4</v>
      </c>
      <c r="AK23" s="65">
        <f t="shared" si="25"/>
        <v>3.6910630005814868E-7</v>
      </c>
      <c r="AL23">
        <f t="shared" si="26"/>
        <v>5.2093000704189762E-4</v>
      </c>
      <c r="AM23" s="93">
        <f t="shared" si="27"/>
        <v>3.6910630005814868E-7</v>
      </c>
      <c r="AN23">
        <f t="shared" si="28"/>
        <v>9.3597434719118109E-4</v>
      </c>
      <c r="AO23">
        <f t="shared" si="29"/>
        <v>0.4702337905851558</v>
      </c>
      <c r="AP23">
        <f t="shared" si="30"/>
        <v>-0.25271479099345101</v>
      </c>
      <c r="AQ23">
        <f t="shared" si="31"/>
        <v>0.37584643919462246</v>
      </c>
      <c r="AR23">
        <f t="shared" si="32"/>
        <v>2.5245477501324687</v>
      </c>
      <c r="AS23">
        <f t="shared" si="33"/>
        <v>3.1377558055513015</v>
      </c>
      <c r="AT23" s="65">
        <f t="shared" si="34"/>
        <v>1.9316884079832906</v>
      </c>
      <c r="AU23" s="65">
        <f t="shared" si="34"/>
        <v>1.9316707133417632</v>
      </c>
      <c r="AV23" s="65">
        <f t="shared" si="34"/>
        <v>1.931747856538534</v>
      </c>
      <c r="AW23" s="65">
        <f t="shared" si="34"/>
        <v>1.9314114203538213</v>
      </c>
      <c r="AX23" s="65">
        <f t="shared" si="34"/>
        <v>1.9328764917547139</v>
      </c>
      <c r="AY23" s="65">
        <f t="shared" si="34"/>
        <v>1.9264544318247783</v>
      </c>
      <c r="AZ23" s="65">
        <f t="shared" si="34"/>
        <v>1.9538421555171031</v>
      </c>
      <c r="BA23" s="65">
        <f t="shared" si="35"/>
        <v>1.323978678267784</v>
      </c>
      <c r="BC23">
        <v>200</v>
      </c>
      <c r="BD23">
        <f t="shared" si="0"/>
        <v>3.7426942912262718E-3</v>
      </c>
      <c r="BE23">
        <f t="shared" si="1"/>
        <v>4.4001649675003097E-3</v>
      </c>
      <c r="BF23">
        <f t="shared" si="2"/>
        <v>-6.5747067627403791E-4</v>
      </c>
      <c r="BG23">
        <f t="shared" si="3"/>
        <v>0.7883023337949997</v>
      </c>
      <c r="BH23">
        <f t="shared" si="4"/>
        <v>-0.85742562837404557</v>
      </c>
      <c r="BI23">
        <f t="shared" si="5"/>
        <v>-1.9027760402663898</v>
      </c>
      <c r="BJ23">
        <f t="shared" si="6"/>
        <v>-1.402492827058877</v>
      </c>
      <c r="BK23">
        <f t="shared" si="36"/>
        <v>5.1354396398220823</v>
      </c>
      <c r="BL23">
        <f t="shared" si="36"/>
        <v>5.1357931413830062</v>
      </c>
      <c r="BM23">
        <f t="shared" si="36"/>
        <v>5.1371157844881061</v>
      </c>
      <c r="BN23">
        <f t="shared" si="36"/>
        <v>5.1420305937874646</v>
      </c>
      <c r="BO23">
        <f t="shared" si="36"/>
        <v>5.1598499553957815</v>
      </c>
      <c r="BP23">
        <f t="shared" si="36"/>
        <v>5.2195742959511113</v>
      </c>
      <c r="BQ23">
        <f t="shared" si="36"/>
        <v>5.3850481439573024</v>
      </c>
      <c r="BR23">
        <f t="shared" si="8"/>
        <v>5.7276297990979659</v>
      </c>
    </row>
    <row r="24" spans="1:70">
      <c r="A24" s="115" t="s">
        <v>258</v>
      </c>
      <c r="B24" s="3" t="s">
        <v>95</v>
      </c>
      <c r="C24" s="8">
        <v>50821.724300000002</v>
      </c>
      <c r="D24" s="8">
        <v>2.9999999999999997E-4</v>
      </c>
      <c r="E24">
        <f t="shared" si="14"/>
        <v>-2482.9988751588057</v>
      </c>
      <c r="F24">
        <f t="shared" si="15"/>
        <v>-2483</v>
      </c>
      <c r="G24">
        <f t="shared" si="16"/>
        <v>7.6043000444769859E-4</v>
      </c>
      <c r="K24">
        <f t="shared" si="17"/>
        <v>7.6043000444769859E-4</v>
      </c>
      <c r="O24">
        <f t="shared" ca="1" si="18"/>
        <v>1.3540918678197397E-4</v>
      </c>
      <c r="Q24" s="2">
        <f t="shared" si="19"/>
        <v>35803.224300000002</v>
      </c>
      <c r="S24" s="3">
        <v>1</v>
      </c>
      <c r="T24" s="176"/>
      <c r="U24" s="3"/>
      <c r="V24" s="3"/>
      <c r="W24" s="3"/>
      <c r="X24" s="3"/>
      <c r="AF24">
        <f t="shared" si="20"/>
        <v>-2483</v>
      </c>
      <c r="AG24" s="65">
        <f t="shared" si="21"/>
        <v>9.2842202342047057E-4</v>
      </c>
      <c r="AH24" s="65">
        <f t="shared" si="22"/>
        <v>1.136384076443484E-4</v>
      </c>
      <c r="AI24" s="65">
        <f t="shared" si="23"/>
        <v>7.6043000444769859E-4</v>
      </c>
      <c r="AJ24" s="65">
        <f t="shared" si="24"/>
        <v>-1.6799201897277198E-4</v>
      </c>
      <c r="AK24" s="65">
        <f t="shared" si="25"/>
        <v>2.8221318438548179E-8</v>
      </c>
      <c r="AL24">
        <f t="shared" si="26"/>
        <v>7.6043000444769859E-4</v>
      </c>
      <c r="AM24" s="93">
        <f t="shared" si="27"/>
        <v>2.8221318438548179E-8</v>
      </c>
      <c r="AN24">
        <f t="shared" si="28"/>
        <v>6.467915968033502E-4</v>
      </c>
      <c r="AO24">
        <f t="shared" si="29"/>
        <v>0.45587903638864657</v>
      </c>
      <c r="AP24">
        <f t="shared" si="30"/>
        <v>-0.29052572244683633</v>
      </c>
      <c r="AQ24">
        <f t="shared" si="31"/>
        <v>0.3547466130235804</v>
      </c>
      <c r="AR24">
        <f t="shared" si="32"/>
        <v>2.5638388640468301</v>
      </c>
      <c r="AS24">
        <f t="shared" si="33"/>
        <v>3.3648498870822934</v>
      </c>
      <c r="AT24" s="65">
        <f t="shared" si="34"/>
        <v>1.9962176722948319</v>
      </c>
      <c r="AU24" s="65">
        <f t="shared" si="34"/>
        <v>1.9961282778042246</v>
      </c>
      <c r="AV24" s="65">
        <f t="shared" si="34"/>
        <v>1.996461693467922</v>
      </c>
      <c r="AW24" s="65">
        <f t="shared" si="34"/>
        <v>1.9952168973339819</v>
      </c>
      <c r="AX24" s="65">
        <f t="shared" si="34"/>
        <v>1.999846997699998</v>
      </c>
      <c r="AY24" s="65">
        <f t="shared" si="34"/>
        <v>1.9823778298888417</v>
      </c>
      <c r="AZ24" s="65">
        <f t="shared" si="34"/>
        <v>2.0451350920830871</v>
      </c>
      <c r="BA24" s="65">
        <f t="shared" si="35"/>
        <v>1.4045430968706047</v>
      </c>
      <c r="BC24">
        <v>400</v>
      </c>
      <c r="BD24">
        <f t="shared" si="0"/>
        <v>6.4635020699924835E-3</v>
      </c>
      <c r="BE24">
        <f t="shared" si="1"/>
        <v>4.6549318343223041E-3</v>
      </c>
      <c r="BF24">
        <f t="shared" si="2"/>
        <v>1.8085702356701796E-3</v>
      </c>
      <c r="BG24">
        <f t="shared" si="3"/>
        <v>1.251884180316237</v>
      </c>
      <c r="BH24">
        <f t="shared" si="4"/>
        <v>-0.29555880027645903</v>
      </c>
      <c r="BI24">
        <f t="shared" si="5"/>
        <v>-1.1725704001831549</v>
      </c>
      <c r="BJ24">
        <f t="shared" si="6"/>
        <v>-0.66418880733911223</v>
      </c>
      <c r="BK24">
        <f t="shared" si="36"/>
        <v>5.6890207091356917</v>
      </c>
      <c r="BL24">
        <f t="shared" si="36"/>
        <v>5.6941419533795523</v>
      </c>
      <c r="BM24">
        <f t="shared" si="36"/>
        <v>5.7035945985678618</v>
      </c>
      <c r="BN24">
        <f t="shared" si="36"/>
        <v>5.7208907345198003</v>
      </c>
      <c r="BO24">
        <f t="shared" si="36"/>
        <v>5.7520634893109763</v>
      </c>
      <c r="BP24">
        <f t="shared" si="36"/>
        <v>5.806868037255235</v>
      </c>
      <c r="BQ24">
        <f t="shared" si="36"/>
        <v>5.899720214355062</v>
      </c>
      <c r="BR24">
        <f t="shared" si="8"/>
        <v>6.0498874735092487</v>
      </c>
    </row>
    <row r="25" spans="1:70">
      <c r="A25" s="114" t="s">
        <v>434</v>
      </c>
      <c r="B25" s="3" t="s">
        <v>95</v>
      </c>
      <c r="C25" s="8">
        <v>51336.860999999997</v>
      </c>
      <c r="D25" s="8">
        <v>5.0000000000000001E-4</v>
      </c>
      <c r="E25">
        <f>+(C25-C$7)/C$8</f>
        <v>-1720.9997715940631</v>
      </c>
      <c r="F25">
        <f t="shared" si="15"/>
        <v>-1721</v>
      </c>
      <c r="G25">
        <f t="shared" si="16"/>
        <v>1.5441000141436234E-4</v>
      </c>
      <c r="K25">
        <f t="shared" si="17"/>
        <v>1.5441000141436234E-4</v>
      </c>
      <c r="O25">
        <f ca="1">+C$11+C$12*$F25</f>
        <v>8.551615338196815E-4</v>
      </c>
      <c r="Q25" s="2">
        <f>+C25-15018.5</f>
        <v>36318.360999999997</v>
      </c>
      <c r="S25" s="3">
        <v>1</v>
      </c>
      <c r="T25" s="176"/>
      <c r="U25" s="3"/>
      <c r="V25" s="3"/>
      <c r="W25" s="3"/>
      <c r="X25" s="3"/>
      <c r="AF25">
        <f>F25</f>
        <v>-1721</v>
      </c>
      <c r="AG25" s="65">
        <f>AH$3+AH$4*AF25+AH$5*AF25^2+AN25</f>
        <v>-1.343953715786486E-3</v>
      </c>
      <c r="AH25" s="65">
        <f>IF(S25&lt;&gt;0,G25-AN25, -9999)</f>
        <v>3.0823285794218803E-3</v>
      </c>
      <c r="AI25" s="65">
        <f>+G25-P25</f>
        <v>1.5441000141436234E-4</v>
      </c>
      <c r="AJ25" s="65">
        <f>IF(S25&lt;&gt;0,G25-AG25, -9999)</f>
        <v>1.4983637172008484E-3</v>
      </c>
      <c r="AK25" s="65">
        <f>+(G25-AG25)^2*S25</f>
        <v>2.2450938290239438E-6</v>
      </c>
      <c r="AL25">
        <f>IF(S25&lt;&gt;0,G25-P25, -9999)</f>
        <v>1.5441000141436234E-4</v>
      </c>
      <c r="AM25" s="93">
        <f>AJ25^2</f>
        <v>2.2450938290239438E-6</v>
      </c>
      <c r="AN25">
        <f>$AH$6*($AH$11/AO25*AP25+$AH$12)</f>
        <v>-2.927918578007518E-3</v>
      </c>
      <c r="AO25">
        <f>1+$AH$7*COS(AR25)</f>
        <v>0.35689696862538955</v>
      </c>
      <c r="AP25">
        <f>SIN(AR25+RADIANS($AH$9))</f>
        <v>-0.66801742801747122</v>
      </c>
      <c r="AQ25">
        <f t="shared" si="31"/>
        <v>9.1275810211887867E-2</v>
      </c>
      <c r="AR25">
        <f t="shared" si="32"/>
        <v>3.0006040164560925</v>
      </c>
      <c r="AS25">
        <f t="shared" si="33"/>
        <v>14.162034448532575</v>
      </c>
      <c r="AT25" s="65">
        <f t="shared" si="34"/>
        <v>2.837567645972761</v>
      </c>
      <c r="AU25" s="65">
        <f t="shared" si="34"/>
        <v>2.8201379985337574</v>
      </c>
      <c r="AV25" s="65">
        <f t="shared" si="34"/>
        <v>2.848291949400612</v>
      </c>
      <c r="AW25" s="65">
        <f t="shared" si="34"/>
        <v>2.8026846133525405</v>
      </c>
      <c r="AX25" s="65">
        <f t="shared" si="34"/>
        <v>2.8762463161481828</v>
      </c>
      <c r="AY25" s="65">
        <f t="shared" si="34"/>
        <v>2.7566628484136126</v>
      </c>
      <c r="AZ25" s="65">
        <f t="shared" si="34"/>
        <v>2.9490129634571467</v>
      </c>
      <c r="BA25" s="65">
        <f>RADIANS($AH$9)+$AH$18*(F25-AH$15)</f>
        <v>2.6323448363775928</v>
      </c>
      <c r="BC25">
        <v>600</v>
      </c>
      <c r="BD25">
        <f t="shared" ref="BD25:BD88" si="37">AH$3+AH$4*BC25+AH$5*BC25^2+BF25</f>
        <v>9.2150604918687547E-3</v>
      </c>
      <c r="BE25">
        <f t="shared" ref="BE25:BE88" si="38">AH$3+AH$4*BC25+AH$5*BC25^2</f>
        <v>4.9024503085534337E-3</v>
      </c>
      <c r="BF25">
        <f t="shared" ref="BF25:BF88" si="39">$AH$6*($AH$11/BG25*BH25+$AH$12)</f>
        <v>4.3126101833153201E-3</v>
      </c>
      <c r="BG25">
        <f t="shared" ref="BG25:BG88" si="40">1+$AH$7*COS(BI25)</f>
        <v>1.5646834024924181</v>
      </c>
      <c r="BH25">
        <f t="shared" si="4"/>
        <v>0.98360082328191945</v>
      </c>
      <c r="BI25">
        <f t="shared" si="5"/>
        <v>0.51691475498434225</v>
      </c>
      <c r="BJ25">
        <f t="shared" si="6"/>
        <v>0.26437042799997701</v>
      </c>
      <c r="BK25">
        <f t="shared" ref="BK25:BQ25" si="41">$BR25+$AH$7*SIN(BL25)</f>
        <v>6.5257003560425391</v>
      </c>
      <c r="BL25">
        <f t="shared" si="41"/>
        <v>6.5218476767582905</v>
      </c>
      <c r="BM25">
        <f t="shared" si="41"/>
        <v>6.5157478157006192</v>
      </c>
      <c r="BN25">
        <f t="shared" si="41"/>
        <v>6.5061079337276029</v>
      </c>
      <c r="BO25">
        <f t="shared" si="41"/>
        <v>6.4909160548920148</v>
      </c>
      <c r="BP25">
        <f t="shared" si="41"/>
        <v>6.4670714671008369</v>
      </c>
      <c r="BQ25">
        <f t="shared" si="41"/>
        <v>6.4298526616227418</v>
      </c>
      <c r="BR25">
        <f t="shared" ref="BR25:BR88" si="42">RADIANS($AH$9)+$AH$18*(BC25-AH$15)</f>
        <v>6.3721451479205315</v>
      </c>
    </row>
    <row r="26" spans="1:70">
      <c r="A26" s="115" t="s">
        <v>71</v>
      </c>
      <c r="C26" s="8">
        <v>52500.313999999998</v>
      </c>
      <c r="D26" s="8" t="s">
        <v>73</v>
      </c>
      <c r="E26">
        <f t="shared" si="14"/>
        <v>0</v>
      </c>
      <c r="F26">
        <f t="shared" si="15"/>
        <v>0</v>
      </c>
      <c r="G26">
        <f t="shared" si="16"/>
        <v>0</v>
      </c>
      <c r="K26">
        <f t="shared" si="17"/>
        <v>0</v>
      </c>
      <c r="O26">
        <f t="shared" ca="1" si="18"/>
        <v>2.4807439344127196E-3</v>
      </c>
      <c r="Q26" s="2">
        <f t="shared" si="19"/>
        <v>37481.813999999998</v>
      </c>
      <c r="S26" s="3">
        <v>1</v>
      </c>
      <c r="T26" s="176"/>
      <c r="U26" s="3">
        <v>1.4207585138091527E-8</v>
      </c>
      <c r="V26" s="3">
        <v>1.1849897305164035E-15</v>
      </c>
      <c r="W26" s="3">
        <v>9.8915591388634236E-29</v>
      </c>
      <c r="X26" s="3">
        <v>2.4596980299295894E-9</v>
      </c>
      <c r="Y26">
        <v>8.9878097988914461E-4</v>
      </c>
      <c r="Z26">
        <v>1.7683947099214909E-3</v>
      </c>
      <c r="AA26">
        <v>5.7218006689379783E-4</v>
      </c>
      <c r="AB26">
        <v>38414.074369157199</v>
      </c>
      <c r="AC26">
        <v>7.3839475075036977E-5</v>
      </c>
      <c r="AD26">
        <v>2.5988979308510518E-7</v>
      </c>
      <c r="AE26">
        <v>1.1549025738130852E-22</v>
      </c>
      <c r="AF26">
        <f t="shared" si="20"/>
        <v>0</v>
      </c>
      <c r="AG26" s="65">
        <f t="shared" si="21"/>
        <v>1.8610039840709137E-3</v>
      </c>
      <c r="AH26" s="65">
        <f t="shared" si="22"/>
        <v>2.2771457240165342E-3</v>
      </c>
      <c r="AI26" s="65">
        <f t="shared" si="23"/>
        <v>0</v>
      </c>
      <c r="AJ26" s="65">
        <f t="shared" si="24"/>
        <v>-1.8610039840709137E-3</v>
      </c>
      <c r="AK26" s="65">
        <f t="shared" si="25"/>
        <v>3.4633358287278138E-6</v>
      </c>
      <c r="AL26">
        <f t="shared" si="26"/>
        <v>0</v>
      </c>
      <c r="AM26" s="93">
        <f t="shared" si="27"/>
        <v>3.4633358287278138E-6</v>
      </c>
      <c r="AN26">
        <f t="shared" si="28"/>
        <v>-2.2771457240165342E-3</v>
      </c>
      <c r="AO26">
        <f t="shared" si="29"/>
        <v>0.59511551289264475</v>
      </c>
      <c r="AP26">
        <f t="shared" si="30"/>
        <v>-0.98015930670038798</v>
      </c>
      <c r="AQ26">
        <f t="shared" si="31"/>
        <v>-0.50791862989347381</v>
      </c>
      <c r="AR26">
        <f t="shared" si="32"/>
        <v>-2.2437936171553887</v>
      </c>
      <c r="AS26">
        <f t="shared" si="33"/>
        <v>-2.0759872983835415</v>
      </c>
      <c r="AT26" s="65">
        <f t="shared" si="34"/>
        <v>4.7564545229312802</v>
      </c>
      <c r="AU26" s="65">
        <f t="shared" si="34"/>
        <v>4.7564545314005722</v>
      </c>
      <c r="AV26" s="65">
        <f t="shared" si="34"/>
        <v>4.756454827389625</v>
      </c>
      <c r="AW26" s="65">
        <f t="shared" si="34"/>
        <v>4.7564651705155798</v>
      </c>
      <c r="AX26" s="65">
        <f t="shared" si="34"/>
        <v>4.756825092694819</v>
      </c>
      <c r="AY26" s="65">
        <f t="shared" si="34"/>
        <v>4.7679160781027248</v>
      </c>
      <c r="AZ26" s="65">
        <f t="shared" si="34"/>
        <v>4.9056463550245422</v>
      </c>
      <c r="BA26" s="65">
        <f t="shared" si="35"/>
        <v>5.405372124686683</v>
      </c>
      <c r="BC26">
        <v>800</v>
      </c>
      <c r="BD26">
        <f t="shared" si="37"/>
        <v>9.3961791026224116E-3</v>
      </c>
      <c r="BE26">
        <f t="shared" si="38"/>
        <v>5.1427203901936967E-3</v>
      </c>
      <c r="BF26">
        <f t="shared" si="39"/>
        <v>4.2534587124287149E-3</v>
      </c>
      <c r="BG26">
        <f t="shared" si="40"/>
        <v>0.9435119299360949</v>
      </c>
      <c r="BH26">
        <f t="shared" si="4"/>
        <v>0.57384337899811722</v>
      </c>
      <c r="BI26">
        <f t="shared" si="5"/>
        <v>1.6578714993955206</v>
      </c>
      <c r="BJ26">
        <f t="shared" si="6"/>
        <v>1.0910989691214785</v>
      </c>
      <c r="BK26">
        <f t="shared" ref="BK26:BQ26" si="43">$BR26+$AH$7*SIN(BL26)</f>
        <v>7.215141387900216</v>
      </c>
      <c r="BL26">
        <f t="shared" si="43"/>
        <v>7.2133084786971171</v>
      </c>
      <c r="BM26">
        <f t="shared" si="43"/>
        <v>7.2086024570914118</v>
      </c>
      <c r="BN26">
        <f t="shared" si="43"/>
        <v>7.1966520324511372</v>
      </c>
      <c r="BO26">
        <f t="shared" si="43"/>
        <v>7.1671022121428054</v>
      </c>
      <c r="BP26">
        <f t="shared" si="43"/>
        <v>7.0982000835179759</v>
      </c>
      <c r="BQ26">
        <f t="shared" si="43"/>
        <v>6.9540438676698821</v>
      </c>
      <c r="BR26">
        <f t="shared" si="42"/>
        <v>6.6944028223318144</v>
      </c>
    </row>
    <row r="27" spans="1:70">
      <c r="A27" s="114" t="s">
        <v>93</v>
      </c>
      <c r="B27" s="25"/>
      <c r="C27" s="25">
        <v>53683.374199999998</v>
      </c>
      <c r="D27" s="25">
        <v>4.0000000000000002E-4</v>
      </c>
      <c r="E27">
        <f t="shared" si="14"/>
        <v>1750.0030804699666</v>
      </c>
      <c r="F27">
        <f t="shared" si="15"/>
        <v>1750</v>
      </c>
      <c r="G27">
        <f>+$C27-($C$7+$F27*$C$8)+$T27*J$9</f>
        <v>2.0825000028708018E-3</v>
      </c>
      <c r="J27">
        <f>G27</f>
        <v>2.0825000028708018E-3</v>
      </c>
      <c r="O27">
        <f t="shared" ca="1" si="18"/>
        <v>4.1337184846961693E-3</v>
      </c>
      <c r="Q27" s="2">
        <f t="shared" si="19"/>
        <v>38664.874199999998</v>
      </c>
      <c r="S27" s="3">
        <v>1</v>
      </c>
      <c r="T27" s="176"/>
      <c r="U27" s="3">
        <v>6.432152496523193E-11</v>
      </c>
      <c r="V27" s="3">
        <v>7.4998315428340378E-18</v>
      </c>
      <c r="W27" s="3">
        <v>8.9704592761759811E-27</v>
      </c>
      <c r="X27" s="3">
        <v>1.9609781919898375E-9</v>
      </c>
      <c r="Y27">
        <v>1.8255310728699389E-4</v>
      </c>
      <c r="Z27">
        <v>2.8034175235661034E-5</v>
      </c>
      <c r="AA27">
        <v>2.6486202928900193E-4</v>
      </c>
      <c r="AB27">
        <v>580.84165101204314</v>
      </c>
      <c r="AC27">
        <v>5.8868039315487199E-5</v>
      </c>
      <c r="AD27">
        <v>9.7313970255609335E-8</v>
      </c>
      <c r="AE27">
        <v>1.0473582941646179E-20</v>
      </c>
      <c r="AF27">
        <f t="shared" si="20"/>
        <v>1750</v>
      </c>
      <c r="AG27" s="65">
        <f t="shared" si="21"/>
        <v>5.0589977032798683E-3</v>
      </c>
      <c r="AH27" s="65">
        <f t="shared" si="22"/>
        <v>3.2085197162568654E-3</v>
      </c>
      <c r="AI27" s="65">
        <f t="shared" si="23"/>
        <v>2.0825000028708018E-3</v>
      </c>
      <c r="AJ27" s="65">
        <f t="shared" si="24"/>
        <v>-2.9764977004090665E-3</v>
      </c>
      <c r="AK27" s="65">
        <f t="shared" si="25"/>
        <v>8.859538560540461E-6</v>
      </c>
      <c r="AL27">
        <f t="shared" si="26"/>
        <v>2.0825000028708018E-3</v>
      </c>
      <c r="AM27" s="93">
        <f t="shared" si="27"/>
        <v>8.859538560540461E-6</v>
      </c>
      <c r="AN27">
        <f t="shared" si="28"/>
        <v>-1.1260197133860638E-3</v>
      </c>
      <c r="AO27">
        <f t="shared" si="29"/>
        <v>0.39218317227823429</v>
      </c>
      <c r="AP27">
        <f t="shared" si="30"/>
        <v>-0.49002886584655492</v>
      </c>
      <c r="AQ27">
        <f t="shared" si="31"/>
        <v>0.22906655458905181</v>
      </c>
      <c r="AR27">
        <f t="shared" si="32"/>
        <v>2.781185518405294</v>
      </c>
      <c r="AS27">
        <f t="shared" si="33"/>
        <v>5.4890814031815394</v>
      </c>
      <c r="AT27" s="65">
        <f t="shared" si="34"/>
        <v>8.6719733517916993</v>
      </c>
      <c r="AU27" s="65">
        <f t="shared" si="34"/>
        <v>8.6661386864022116</v>
      </c>
      <c r="AV27" s="65">
        <f t="shared" si="34"/>
        <v>8.6784439094141685</v>
      </c>
      <c r="AW27" s="65">
        <f t="shared" si="34"/>
        <v>8.6523222290771571</v>
      </c>
      <c r="AX27" s="65">
        <f t="shared" si="34"/>
        <v>8.7070418527235685</v>
      </c>
      <c r="AY27" s="65">
        <f t="shared" si="34"/>
        <v>8.5888432029617956</v>
      </c>
      <c r="AZ27" s="65">
        <f t="shared" si="34"/>
        <v>8.8304488908373688</v>
      </c>
      <c r="BA27" s="65">
        <f t="shared" si="35"/>
        <v>8.2251267757854087</v>
      </c>
      <c r="BC27">
        <v>1000</v>
      </c>
      <c r="BD27">
        <f t="shared" si="37"/>
        <v>8.5404617590172857E-3</v>
      </c>
      <c r="BE27">
        <f t="shared" si="38"/>
        <v>5.3757420792430932E-3</v>
      </c>
      <c r="BF27">
        <f t="shared" si="39"/>
        <v>3.164719679774193E-3</v>
      </c>
      <c r="BG27">
        <f t="shared" si="40"/>
        <v>0.66414225608961297</v>
      </c>
      <c r="BH27">
        <f t="shared" si="4"/>
        <v>0.15423134944887332</v>
      </c>
      <c r="BI27">
        <f t="shared" si="5"/>
        <v>2.1142132045806572</v>
      </c>
      <c r="BJ27">
        <f t="shared" si="6"/>
        <v>1.7723805098049314</v>
      </c>
      <c r="BK27">
        <f t="shared" ref="BK27:BQ27" si="44">$BR27+$AH$7*SIN(BL27)</f>
        <v>7.6531523028772339</v>
      </c>
      <c r="BL27">
        <f t="shared" si="44"/>
        <v>7.6531417020976038</v>
      </c>
      <c r="BM27">
        <f t="shared" si="44"/>
        <v>7.6530599097319625</v>
      </c>
      <c r="BN27">
        <f t="shared" si="44"/>
        <v>7.6524299259142827</v>
      </c>
      <c r="BO27">
        <f t="shared" si="44"/>
        <v>7.6476412217690539</v>
      </c>
      <c r="BP27">
        <f t="shared" si="44"/>
        <v>7.6143053787706103</v>
      </c>
      <c r="BQ27">
        <f t="shared" si="44"/>
        <v>7.4515038912046947</v>
      </c>
      <c r="BR27">
        <f t="shared" si="42"/>
        <v>7.0166604967430972</v>
      </c>
    </row>
    <row r="28" spans="1:70">
      <c r="A28" s="114" t="s">
        <v>93</v>
      </c>
      <c r="B28" s="25"/>
      <c r="C28" s="25">
        <v>53706.358800000002</v>
      </c>
      <c r="D28" s="25">
        <v>8.0000000000000004E-4</v>
      </c>
      <c r="E28">
        <f t="shared" si="14"/>
        <v>1784.0022977569449</v>
      </c>
      <c r="F28">
        <f t="shared" si="15"/>
        <v>1784</v>
      </c>
      <c r="G28">
        <f>+$C28-($C$7+$F28*$C$8)+$T28*J$9</f>
        <v>1.5533600017079152E-3</v>
      </c>
      <c r="J28">
        <f>G28</f>
        <v>1.5533600017079152E-3</v>
      </c>
      <c r="O28">
        <f t="shared" ca="1" si="18"/>
        <v>4.1658334188159618E-3</v>
      </c>
      <c r="Q28" s="2">
        <f t="shared" si="19"/>
        <v>38687.858800000002</v>
      </c>
      <c r="S28" s="3">
        <v>1</v>
      </c>
      <c r="T28" s="176"/>
      <c r="U28" s="3"/>
      <c r="V28" s="3"/>
      <c r="W28" s="3"/>
      <c r="X28" s="3"/>
      <c r="AF28">
        <f t="shared" si="20"/>
        <v>1784</v>
      </c>
      <c r="AG28" s="65">
        <f t="shared" si="21"/>
        <v>4.9289390395991688E-3</v>
      </c>
      <c r="AH28" s="65">
        <f t="shared" si="22"/>
        <v>2.8437103629932363E-3</v>
      </c>
      <c r="AI28" s="65">
        <f t="shared" si="23"/>
        <v>1.5533600017079152E-3</v>
      </c>
      <c r="AJ28" s="65">
        <f t="shared" si="24"/>
        <v>-3.3755790378912536E-3</v>
      </c>
      <c r="AK28" s="65">
        <f t="shared" si="25"/>
        <v>1.1394533841050841E-5</v>
      </c>
      <c r="AL28">
        <f t="shared" si="26"/>
        <v>1.5533600017079152E-3</v>
      </c>
      <c r="AM28" s="93">
        <f t="shared" si="27"/>
        <v>1.1394533841050841E-5</v>
      </c>
      <c r="AN28">
        <f t="shared" si="28"/>
        <v>-1.2903503612853211E-3</v>
      </c>
      <c r="AO28">
        <f t="shared" si="29"/>
        <v>0.38789511843539282</v>
      </c>
      <c r="AP28">
        <f t="shared" si="30"/>
        <v>-0.5066833034992122</v>
      </c>
      <c r="AQ28">
        <f t="shared" si="31"/>
        <v>0.21734855982460055</v>
      </c>
      <c r="AR28">
        <f t="shared" si="32"/>
        <v>2.8003959879027214</v>
      </c>
      <c r="AS28">
        <f t="shared" si="33"/>
        <v>5.8047452430631363</v>
      </c>
      <c r="AT28" s="65">
        <f t="shared" si="34"/>
        <v>8.7094233437670692</v>
      </c>
      <c r="AU28" s="65">
        <f t="shared" si="34"/>
        <v>8.702296056308219</v>
      </c>
      <c r="AV28" s="65">
        <f t="shared" si="34"/>
        <v>8.7168304577570854</v>
      </c>
      <c r="AW28" s="65">
        <f t="shared" si="34"/>
        <v>8.686990953121958</v>
      </c>
      <c r="AX28" s="65">
        <f t="shared" si="34"/>
        <v>8.7474498794589799</v>
      </c>
      <c r="AY28" s="65">
        <f t="shared" si="34"/>
        <v>8.6212758809596419</v>
      </c>
      <c r="AZ28" s="65">
        <f t="shared" si="34"/>
        <v>8.8714250445360694</v>
      </c>
      <c r="BA28" s="65">
        <f t="shared" si="35"/>
        <v>8.2799105804353275</v>
      </c>
      <c r="BC28">
        <v>1200</v>
      </c>
      <c r="BD28">
        <f t="shared" si="37"/>
        <v>7.5357933756298422E-3</v>
      </c>
      <c r="BE28">
        <f t="shared" si="38"/>
        <v>5.6015153757016248E-3</v>
      </c>
      <c r="BF28">
        <f t="shared" si="39"/>
        <v>1.9342779999282171E-3</v>
      </c>
      <c r="BG28">
        <f t="shared" si="40"/>
        <v>0.5334819543367475</v>
      </c>
      <c r="BH28">
        <f t="shared" si="4"/>
        <v>-0.10279164984860899</v>
      </c>
      <c r="BI28">
        <f t="shared" si="5"/>
        <v>2.3720361857932777</v>
      </c>
      <c r="BJ28">
        <f t="shared" si="6"/>
        <v>2.4693561175903058</v>
      </c>
      <c r="BK28">
        <f t="shared" ref="BK28:BQ28" si="45">$BR28+$AH$7*SIN(BL28)</f>
        <v>7.9830624573681987</v>
      </c>
      <c r="BL28">
        <f t="shared" si="45"/>
        <v>7.9830627041366755</v>
      </c>
      <c r="BM28">
        <f t="shared" si="45"/>
        <v>7.9830597527411218</v>
      </c>
      <c r="BN28">
        <f t="shared" si="45"/>
        <v>7.9830950475677884</v>
      </c>
      <c r="BO28">
        <f t="shared" si="45"/>
        <v>7.9826723368910955</v>
      </c>
      <c r="BP28">
        <f t="shared" si="45"/>
        <v>7.987647604637953</v>
      </c>
      <c r="BQ28">
        <f t="shared" si="45"/>
        <v>7.9041948832233304</v>
      </c>
      <c r="BR28">
        <f t="shared" si="42"/>
        <v>7.3389181711543801</v>
      </c>
    </row>
    <row r="29" spans="1:70">
      <c r="A29" s="115" t="s">
        <v>155</v>
      </c>
      <c r="B29" s="3" t="s">
        <v>95</v>
      </c>
      <c r="C29" s="8">
        <v>54000.436000000002</v>
      </c>
      <c r="D29" s="8" t="s">
        <v>119</v>
      </c>
      <c r="E29">
        <f t="shared" si="14"/>
        <v>2219.0063710035824</v>
      </c>
      <c r="F29">
        <f t="shared" si="15"/>
        <v>2219</v>
      </c>
      <c r="G29">
        <f>+$C29-($C$7+$F29*$C$8)+$T29*I$9</f>
        <v>4.3070100000477396E-3</v>
      </c>
      <c r="I29">
        <f>G29</f>
        <v>4.3070100000477396E-3</v>
      </c>
      <c r="O29">
        <f t="shared" ca="1" si="18"/>
        <v>4.5767156641721334E-3</v>
      </c>
      <c r="Q29" s="2">
        <f t="shared" si="19"/>
        <v>38981.936000000002</v>
      </c>
      <c r="S29" s="3">
        <v>1</v>
      </c>
      <c r="T29" s="176"/>
      <c r="U29" s="3"/>
      <c r="V29" s="3"/>
      <c r="W29" s="3"/>
      <c r="X29" s="3"/>
      <c r="AF29">
        <f t="shared" si="20"/>
        <v>2219</v>
      </c>
      <c r="AG29" s="65">
        <f t="shared" si="21"/>
        <v>3.5744548055802925E-3</v>
      </c>
      <c r="AH29" s="65">
        <f t="shared" si="22"/>
        <v>7.3718396332620017E-3</v>
      </c>
      <c r="AI29" s="65">
        <f t="shared" si="23"/>
        <v>4.3070100000477396E-3</v>
      </c>
      <c r="AJ29" s="65">
        <f t="shared" si="24"/>
        <v>7.3255519446744711E-4</v>
      </c>
      <c r="AK29" s="65">
        <f t="shared" si="25"/>
        <v>5.3663711294123924E-7</v>
      </c>
      <c r="AL29">
        <f t="shared" si="26"/>
        <v>4.3070100000477396E-3</v>
      </c>
      <c r="AM29" s="93">
        <f t="shared" si="27"/>
        <v>5.3663711294123924E-7</v>
      </c>
      <c r="AN29">
        <f t="shared" si="28"/>
        <v>-3.0648296332142625E-3</v>
      </c>
      <c r="AO29">
        <f t="shared" si="29"/>
        <v>0.35530117873637668</v>
      </c>
      <c r="AP29">
        <f t="shared" si="30"/>
        <v>-0.68182893318666482</v>
      </c>
      <c r="AQ29">
        <f t="shared" si="31"/>
        <v>7.922254953196349E-2</v>
      </c>
      <c r="AR29">
        <f t="shared" si="32"/>
        <v>3.0193225929403953</v>
      </c>
      <c r="AS29">
        <f t="shared" si="33"/>
        <v>16.336850632474381</v>
      </c>
      <c r="AT29" s="65">
        <f t="shared" si="34"/>
        <v>9.1607218641668595</v>
      </c>
      <c r="AU29" s="65">
        <f t="shared" si="34"/>
        <v>9.1441458743704764</v>
      </c>
      <c r="AV29" s="65">
        <f t="shared" si="34"/>
        <v>9.1706062673623538</v>
      </c>
      <c r="AW29" s="65">
        <f t="shared" si="34"/>
        <v>9.1282720106083541</v>
      </c>
      <c r="AX29" s="65">
        <f t="shared" si="34"/>
        <v>9.1957761748916944</v>
      </c>
      <c r="AY29" s="65">
        <f t="shared" si="34"/>
        <v>9.0874887203247052</v>
      </c>
      <c r="AZ29" s="65">
        <f t="shared" si="34"/>
        <v>9.2598124489973106</v>
      </c>
      <c r="BA29" s="65">
        <f t="shared" si="35"/>
        <v>8.9808210222798674</v>
      </c>
      <c r="BC29">
        <v>1400</v>
      </c>
      <c r="BD29">
        <f t="shared" si="37"/>
        <v>6.5615221509037428E-3</v>
      </c>
      <c r="BE29">
        <f t="shared" si="38"/>
        <v>5.8200402795692899E-3</v>
      </c>
      <c r="BF29">
        <f t="shared" si="39"/>
        <v>7.4148187133445326E-4</v>
      </c>
      <c r="BG29">
        <f t="shared" si="40"/>
        <v>0.46042234497390411</v>
      </c>
      <c r="BH29">
        <f t="shared" si="4"/>
        <v>-0.27836563192468577</v>
      </c>
      <c r="BI29">
        <f t="shared" si="5"/>
        <v>2.5511547157017893</v>
      </c>
      <c r="BJ29">
        <f t="shared" si="6"/>
        <v>3.2883333342040437</v>
      </c>
      <c r="BK29">
        <f t="shared" ref="BK29:BQ29" si="46">$BR29+$AH$7*SIN(BL29)</f>
        <v>8.2583525919182001</v>
      </c>
      <c r="BL29">
        <f t="shared" si="46"/>
        <v>8.2582953754102526</v>
      </c>
      <c r="BM29">
        <f t="shared" si="46"/>
        <v>8.2585192348401844</v>
      </c>
      <c r="BN29">
        <f t="shared" si="46"/>
        <v>8.2576427170924163</v>
      </c>
      <c r="BO29">
        <f t="shared" si="46"/>
        <v>8.2610645282178599</v>
      </c>
      <c r="BP29">
        <f t="shared" si="46"/>
        <v>8.2475469521345133</v>
      </c>
      <c r="BQ29">
        <f t="shared" si="46"/>
        <v>8.2986881625474709</v>
      </c>
      <c r="BR29">
        <f t="shared" si="42"/>
        <v>7.6611758455656638</v>
      </c>
    </row>
    <row r="30" spans="1:70">
      <c r="A30" s="114" t="s">
        <v>98</v>
      </c>
      <c r="B30" s="26" t="s">
        <v>95</v>
      </c>
      <c r="C30" s="25">
        <v>54000.43600000022</v>
      </c>
      <c r="D30" s="25">
        <v>7.0000000000000001E-3</v>
      </c>
      <c r="E30">
        <f t="shared" si="14"/>
        <v>2219.0063710039058</v>
      </c>
      <c r="F30">
        <f t="shared" si="15"/>
        <v>2219</v>
      </c>
      <c r="G30">
        <f>+$C30-($C$7+$F30*$C$8)+$T30*I$9</f>
        <v>4.307010218326468E-3</v>
      </c>
      <c r="I30">
        <f>G30</f>
        <v>4.307010218326468E-3</v>
      </c>
      <c r="N30" s="21"/>
      <c r="O30">
        <f t="shared" ca="1" si="18"/>
        <v>4.5767156641721334E-3</v>
      </c>
      <c r="Q30" s="2">
        <f t="shared" si="19"/>
        <v>38981.93600000022</v>
      </c>
      <c r="S30" s="3">
        <v>1</v>
      </c>
      <c r="T30" s="176"/>
      <c r="U30" s="3"/>
      <c r="V30" s="3"/>
      <c r="W30" s="3"/>
      <c r="X30" s="3"/>
      <c r="AF30">
        <f t="shared" si="20"/>
        <v>2219</v>
      </c>
      <c r="AG30" s="65">
        <f t="shared" si="21"/>
        <v>3.5744548055802925E-3</v>
      </c>
      <c r="AH30" s="65">
        <f t="shared" si="22"/>
        <v>7.3718398515407301E-3</v>
      </c>
      <c r="AI30" s="65">
        <f t="shared" si="23"/>
        <v>4.307010218326468E-3</v>
      </c>
      <c r="AJ30" s="65">
        <f t="shared" si="24"/>
        <v>7.3255541274617553E-4</v>
      </c>
      <c r="AK30" s="65">
        <f t="shared" si="25"/>
        <v>5.3663743274371962E-7</v>
      </c>
      <c r="AL30">
        <f t="shared" si="26"/>
        <v>4.307010218326468E-3</v>
      </c>
      <c r="AM30" s="93">
        <f t="shared" si="27"/>
        <v>5.3663743274371962E-7</v>
      </c>
      <c r="AN30">
        <f t="shared" si="28"/>
        <v>-3.0648296332142625E-3</v>
      </c>
      <c r="AO30">
        <f t="shared" si="29"/>
        <v>0.35530117873637668</v>
      </c>
      <c r="AP30">
        <f t="shared" si="30"/>
        <v>-0.68182893318666482</v>
      </c>
      <c r="AQ30">
        <f t="shared" si="31"/>
        <v>7.922254953196349E-2</v>
      </c>
      <c r="AR30">
        <f t="shared" si="32"/>
        <v>3.0193225929403953</v>
      </c>
      <c r="AS30">
        <f t="shared" si="33"/>
        <v>16.336850632474381</v>
      </c>
      <c r="AT30" s="65">
        <f t="shared" si="34"/>
        <v>9.1607218641668595</v>
      </c>
      <c r="AU30" s="65">
        <f t="shared" si="34"/>
        <v>9.1441458743704764</v>
      </c>
      <c r="AV30" s="65">
        <f t="shared" si="34"/>
        <v>9.1706062673623538</v>
      </c>
      <c r="AW30" s="65">
        <f t="shared" si="34"/>
        <v>9.1282720106083541</v>
      </c>
      <c r="AX30" s="65">
        <f t="shared" si="34"/>
        <v>9.1957761748916944</v>
      </c>
      <c r="AY30" s="65">
        <f t="shared" si="34"/>
        <v>9.0874887203247052</v>
      </c>
      <c r="AZ30" s="65">
        <f t="shared" si="34"/>
        <v>9.2598124489973106</v>
      </c>
      <c r="BA30" s="65">
        <f t="shared" si="35"/>
        <v>8.9808210222798674</v>
      </c>
      <c r="BC30">
        <v>1600</v>
      </c>
      <c r="BD30">
        <f t="shared" si="37"/>
        <v>5.6676074185669535E-3</v>
      </c>
      <c r="BE30">
        <f t="shared" si="38"/>
        <v>6.0313167908460884E-3</v>
      </c>
      <c r="BF30">
        <f t="shared" si="39"/>
        <v>-3.6370937227913475E-4</v>
      </c>
      <c r="BG30">
        <f t="shared" si="40"/>
        <v>0.41527391033712679</v>
      </c>
      <c r="BH30">
        <f t="shared" si="4"/>
        <v>-0.40956057895186004</v>
      </c>
      <c r="BI30">
        <f t="shared" si="5"/>
        <v>2.691034989766484</v>
      </c>
      <c r="BJ30">
        <f t="shared" si="6"/>
        <v>4.3635952252306467</v>
      </c>
      <c r="BK30">
        <f t="shared" ref="BK30:BQ30" si="47">$BR30+$AH$7*SIN(BL30)</f>
        <v>8.5019811003221744</v>
      </c>
      <c r="BL30">
        <f t="shared" si="47"/>
        <v>8.5002767428812707</v>
      </c>
      <c r="BM30">
        <f t="shared" si="47"/>
        <v>8.5046212198105788</v>
      </c>
      <c r="BN30">
        <f t="shared" si="47"/>
        <v>8.4934970963168084</v>
      </c>
      <c r="BO30">
        <f t="shared" si="47"/>
        <v>8.5216635024676606</v>
      </c>
      <c r="BP30">
        <f t="shared" si="47"/>
        <v>8.4481360442467146</v>
      </c>
      <c r="BQ30">
        <f t="shared" si="47"/>
        <v>8.6275467573520324</v>
      </c>
      <c r="BR30">
        <f t="shared" si="42"/>
        <v>7.9834335199769466</v>
      </c>
    </row>
    <row r="31" spans="1:70">
      <c r="A31" s="115" t="s">
        <v>161</v>
      </c>
      <c r="B31" s="3" t="s">
        <v>95</v>
      </c>
      <c r="C31" s="8">
        <v>54023.419399999999</v>
      </c>
      <c r="D31" s="8" t="s">
        <v>119</v>
      </c>
      <c r="E31">
        <f t="shared" si="14"/>
        <v>2253.0038132298268</v>
      </c>
      <c r="F31">
        <f t="shared" si="15"/>
        <v>2253</v>
      </c>
      <c r="G31">
        <f>+$C31-($C$7+$F31*$C$8)+$T31*K$9</f>
        <v>2.5778700000955723E-3</v>
      </c>
      <c r="K31">
        <f>G31</f>
        <v>2.5778700000955723E-3</v>
      </c>
      <c r="O31">
        <f t="shared" ca="1" si="18"/>
        <v>4.6088305982919259E-3</v>
      </c>
      <c r="Q31" s="2">
        <f t="shared" si="19"/>
        <v>39004.919399999999</v>
      </c>
      <c r="S31" s="3">
        <v>1</v>
      </c>
      <c r="T31" s="176"/>
      <c r="U31" s="3"/>
      <c r="V31" s="3"/>
      <c r="W31" s="3"/>
      <c r="X31" s="3"/>
      <c r="AF31">
        <f t="shared" si="20"/>
        <v>2253</v>
      </c>
      <c r="AG31" s="65">
        <f t="shared" si="21"/>
        <v>3.4956777417891418E-3</v>
      </c>
      <c r="AH31" s="65">
        <f t="shared" si="22"/>
        <v>5.7528591096131943E-3</v>
      </c>
      <c r="AI31" s="65">
        <f t="shared" si="23"/>
        <v>2.5778700000955723E-3</v>
      </c>
      <c r="AJ31" s="65">
        <f t="shared" si="24"/>
        <v>-9.1780774169356949E-4</v>
      </c>
      <c r="AK31" s="65">
        <f t="shared" si="25"/>
        <v>8.4237105071264999E-7</v>
      </c>
      <c r="AL31">
        <f t="shared" si="26"/>
        <v>2.5778700000955723E-3</v>
      </c>
      <c r="AM31" s="93">
        <f t="shared" si="27"/>
        <v>8.4237105071264999E-7</v>
      </c>
      <c r="AN31">
        <f t="shared" si="28"/>
        <v>-3.1749891095176224E-3</v>
      </c>
      <c r="AO31">
        <f t="shared" si="29"/>
        <v>0.35415003307010651</v>
      </c>
      <c r="AP31">
        <f t="shared" si="30"/>
        <v>-0.69309217409019852</v>
      </c>
      <c r="AQ31">
        <f t="shared" si="31"/>
        <v>6.9214179975675041E-2</v>
      </c>
      <c r="AR31">
        <f t="shared" si="32"/>
        <v>3.0348325357089165</v>
      </c>
      <c r="AS31">
        <f t="shared" si="33"/>
        <v>18.715790673948895</v>
      </c>
      <c r="AT31" s="65">
        <f t="shared" si="34"/>
        <v>9.193967187288445</v>
      </c>
      <c r="AU31" s="65">
        <f t="shared" si="34"/>
        <v>9.1784917895007112</v>
      </c>
      <c r="AV31" s="65">
        <f t="shared" si="34"/>
        <v>9.2029849972772553</v>
      </c>
      <c r="AW31" s="65">
        <f t="shared" si="34"/>
        <v>9.1641502737615763</v>
      </c>
      <c r="AX31" s="65">
        <f t="shared" si="34"/>
        <v>9.2255630799130266</v>
      </c>
      <c r="AY31" s="65">
        <f t="shared" si="34"/>
        <v>9.1279934945672405</v>
      </c>
      <c r="AZ31" s="65">
        <f t="shared" si="34"/>
        <v>9.2820586605517672</v>
      </c>
      <c r="BA31" s="65">
        <f t="shared" si="35"/>
        <v>9.0356048269297844</v>
      </c>
      <c r="BC31">
        <v>1800</v>
      </c>
      <c r="BD31">
        <f t="shared" si="37"/>
        <v>4.8687972132811525E-3</v>
      </c>
      <c r="BE31">
        <f t="shared" si="38"/>
        <v>6.2353449095320212E-3</v>
      </c>
      <c r="BF31">
        <f t="shared" si="39"/>
        <v>-1.3665476962508687E-3</v>
      </c>
      <c r="BG31">
        <f t="shared" si="40"/>
        <v>0.38598338960236878</v>
      </c>
      <c r="BH31">
        <f t="shared" si="4"/>
        <v>-0.51434256545527823</v>
      </c>
      <c r="BI31">
        <f t="shared" si="5"/>
        <v>2.8093035127589272</v>
      </c>
      <c r="BJ31">
        <f t="shared" si="6"/>
        <v>5.9633708193284658</v>
      </c>
      <c r="BK31">
        <f t="shared" ref="BK31:BQ31" si="48">$BR31+$AH$7*SIN(BL31)</f>
        <v>8.7269264999982514</v>
      </c>
      <c r="BL31">
        <f t="shared" si="48"/>
        <v>8.7191589646229488</v>
      </c>
      <c r="BM31">
        <f t="shared" si="48"/>
        <v>8.7347655260414445</v>
      </c>
      <c r="BN31">
        <f t="shared" si="48"/>
        <v>8.7031954723559082</v>
      </c>
      <c r="BO31">
        <f t="shared" si="48"/>
        <v>8.7662282773314573</v>
      </c>
      <c r="BP31">
        <f t="shared" si="48"/>
        <v>8.6366825123258248</v>
      </c>
      <c r="BQ31">
        <f t="shared" si="48"/>
        <v>8.8900910739789598</v>
      </c>
      <c r="BR31">
        <f t="shared" si="42"/>
        <v>8.3056911943882294</v>
      </c>
    </row>
    <row r="32" spans="1:70">
      <c r="A32" s="116" t="s">
        <v>99</v>
      </c>
      <c r="B32" s="26" t="s">
        <v>95</v>
      </c>
      <c r="C32" s="25">
        <v>54023.419459999997</v>
      </c>
      <c r="D32" s="25">
        <v>1E-4</v>
      </c>
      <c r="E32">
        <f t="shared" si="14"/>
        <v>2253.003901982861</v>
      </c>
      <c r="F32">
        <f t="shared" si="15"/>
        <v>2253</v>
      </c>
      <c r="G32">
        <f>+$C32-($C$7+$F32*$C$8)+$T32*K$9</f>
        <v>2.6378699985798448E-3</v>
      </c>
      <c r="K32">
        <f>G32</f>
        <v>2.6378699985798448E-3</v>
      </c>
      <c r="O32">
        <f t="shared" ca="1" si="18"/>
        <v>4.6088305982919259E-3</v>
      </c>
      <c r="Q32" s="2">
        <f t="shared" si="19"/>
        <v>39004.919459999997</v>
      </c>
      <c r="S32" s="3">
        <v>1</v>
      </c>
      <c r="T32" s="176"/>
      <c r="U32" s="3">
        <v>9.7392389018732978E-10</v>
      </c>
      <c r="V32" s="3">
        <v>2.7318940054096196E-19</v>
      </c>
      <c r="W32" s="3">
        <v>3.3734801340230214E-29</v>
      </c>
      <c r="X32" s="3">
        <v>2.3242676347901912E-9</v>
      </c>
      <c r="Y32">
        <v>1.1728560269405072E-6</v>
      </c>
      <c r="Z32">
        <v>2.5524407134105243E-5</v>
      </c>
      <c r="AA32">
        <v>1.0419616866567685E-5</v>
      </c>
      <c r="AB32">
        <v>575.92183765540381</v>
      </c>
      <c r="AC32">
        <v>6.9773890940473088E-5</v>
      </c>
      <c r="AD32">
        <v>1.1682324340049157E-7</v>
      </c>
      <c r="AE32">
        <v>3.9387530669260387E-23</v>
      </c>
      <c r="AF32">
        <f t="shared" si="20"/>
        <v>2253</v>
      </c>
      <c r="AG32" s="65">
        <f t="shared" si="21"/>
        <v>3.4956777417891418E-3</v>
      </c>
      <c r="AH32" s="65">
        <f t="shared" si="22"/>
        <v>5.8128591080974668E-3</v>
      </c>
      <c r="AI32" s="65">
        <f t="shared" si="23"/>
        <v>2.6378699985798448E-3</v>
      </c>
      <c r="AJ32" s="65">
        <f t="shared" si="24"/>
        <v>-8.5780774320929698E-4</v>
      </c>
      <c r="AK32" s="65">
        <f t="shared" si="25"/>
        <v>7.358341243098272E-7</v>
      </c>
      <c r="AL32">
        <f t="shared" si="26"/>
        <v>2.6378699985798448E-3</v>
      </c>
      <c r="AM32" s="93">
        <f t="shared" si="27"/>
        <v>7.358341243098272E-7</v>
      </c>
      <c r="AN32">
        <f t="shared" si="28"/>
        <v>-3.1749891095176224E-3</v>
      </c>
      <c r="AO32">
        <f t="shared" si="29"/>
        <v>0.35415003307010651</v>
      </c>
      <c r="AP32">
        <f t="shared" si="30"/>
        <v>-0.69309217409019852</v>
      </c>
      <c r="AQ32">
        <f t="shared" si="31"/>
        <v>6.9214179975675041E-2</v>
      </c>
      <c r="AR32">
        <f t="shared" si="32"/>
        <v>3.0348325357089165</v>
      </c>
      <c r="AS32">
        <f t="shared" si="33"/>
        <v>18.715790673948895</v>
      </c>
      <c r="AT32" s="65">
        <f t="shared" ref="AT32:AZ41" si="49">$BA32+$AH$7*SIN(AU32)</f>
        <v>9.193967187288445</v>
      </c>
      <c r="AU32" s="65">
        <f t="shared" si="49"/>
        <v>9.1784917895007112</v>
      </c>
      <c r="AV32" s="65">
        <f t="shared" si="49"/>
        <v>9.2029849972772553</v>
      </c>
      <c r="AW32" s="65">
        <f t="shared" si="49"/>
        <v>9.1641502737615763</v>
      </c>
      <c r="AX32" s="65">
        <f t="shared" si="49"/>
        <v>9.2255630799130266</v>
      </c>
      <c r="AY32" s="65">
        <f t="shared" si="49"/>
        <v>9.1279934945672405</v>
      </c>
      <c r="AZ32" s="65">
        <f t="shared" si="49"/>
        <v>9.2820586605517672</v>
      </c>
      <c r="BA32" s="65">
        <f t="shared" si="35"/>
        <v>9.0356048269297844</v>
      </c>
      <c r="BC32">
        <v>2000</v>
      </c>
      <c r="BD32">
        <f t="shared" si="37"/>
        <v>4.1793494162013813E-3</v>
      </c>
      <c r="BE32">
        <f t="shared" si="38"/>
        <v>6.4321246356270874E-3</v>
      </c>
      <c r="BF32">
        <f t="shared" si="39"/>
        <v>-2.2527752194257057E-3</v>
      </c>
      <c r="BG32">
        <f t="shared" si="40"/>
        <v>0.36712524650357559</v>
      </c>
      <c r="BH32">
        <f t="shared" si="4"/>
        <v>-0.60156811688644651</v>
      </c>
      <c r="BI32">
        <f t="shared" si="5"/>
        <v>2.9145253506850604</v>
      </c>
      <c r="BJ32">
        <f t="shared" si="6"/>
        <v>8.7700841161565499</v>
      </c>
      <c r="BK32">
        <f t="shared" ref="BK32:BQ32" si="50">$BR32+$AH$7*SIN(BL32)</f>
        <v>8.9397554674264956</v>
      </c>
      <c r="BL32">
        <f t="shared" si="50"/>
        <v>8.9240820200490703</v>
      </c>
      <c r="BM32">
        <f t="shared" si="50"/>
        <v>8.9513876194682744</v>
      </c>
      <c r="BN32">
        <f t="shared" si="50"/>
        <v>8.9035513551846677</v>
      </c>
      <c r="BO32">
        <f t="shared" si="50"/>
        <v>8.9865905904352381</v>
      </c>
      <c r="BP32">
        <f t="shared" si="50"/>
        <v>8.8398487918698319</v>
      </c>
      <c r="BQ32">
        <f t="shared" si="50"/>
        <v>9.0924688640800788</v>
      </c>
      <c r="BR32">
        <f t="shared" si="42"/>
        <v>8.6279488687995123</v>
      </c>
    </row>
    <row r="33" spans="1:70">
      <c r="A33" s="114" t="s">
        <v>94</v>
      </c>
      <c r="B33" s="25" t="s">
        <v>95</v>
      </c>
      <c r="C33" s="25">
        <v>54050.463300000003</v>
      </c>
      <c r="D33" s="25">
        <v>2.5999999999999999E-3</v>
      </c>
      <c r="E33">
        <f t="shared" si="14"/>
        <v>2293.0076171849669</v>
      </c>
      <c r="F33">
        <f t="shared" si="15"/>
        <v>2293</v>
      </c>
      <c r="G33">
        <f>+$C33-($C$7+$F33*$C$8)+$T33*I$9</f>
        <v>5.149470001924783E-3</v>
      </c>
      <c r="I33">
        <f>G33</f>
        <v>5.149470001924783E-3</v>
      </c>
      <c r="O33">
        <f t="shared" ca="1" si="18"/>
        <v>4.6466128737269767E-3</v>
      </c>
      <c r="Q33" s="2">
        <f t="shared" si="19"/>
        <v>39031.963300000003</v>
      </c>
      <c r="S33" s="3">
        <v>0.1</v>
      </c>
      <c r="T33" s="176"/>
      <c r="U33" s="3"/>
      <c r="V33" s="3"/>
      <c r="W33" s="3"/>
      <c r="X33" s="3"/>
      <c r="AF33">
        <f t="shared" si="20"/>
        <v>2293</v>
      </c>
      <c r="AG33" s="65">
        <f t="shared" si="21"/>
        <v>3.4082112381667736E-3</v>
      </c>
      <c r="AH33" s="65">
        <f t="shared" si="22"/>
        <v>8.4485779098473941E-3</v>
      </c>
      <c r="AI33" s="65">
        <f t="shared" si="23"/>
        <v>5.149470001924783E-3</v>
      </c>
      <c r="AJ33" s="65">
        <f t="shared" si="24"/>
        <v>1.7412587637580094E-3</v>
      </c>
      <c r="AK33" s="65">
        <f t="shared" si="25"/>
        <v>3.0319820823640713E-7</v>
      </c>
      <c r="AL33">
        <f t="shared" si="26"/>
        <v>5.149470001924783E-3</v>
      </c>
      <c r="AM33" s="93">
        <f t="shared" si="27"/>
        <v>3.0319820823640712E-6</v>
      </c>
      <c r="AN33">
        <f t="shared" si="28"/>
        <v>-3.2991079079226107E-3</v>
      </c>
      <c r="AO33">
        <f t="shared" si="29"/>
        <v>0.3530064249909648</v>
      </c>
      <c r="AP33">
        <f t="shared" si="30"/>
        <v>-0.70598455872960741</v>
      </c>
      <c r="AQ33">
        <f t="shared" si="31"/>
        <v>5.7550815720349979E-2</v>
      </c>
      <c r="AR33">
        <f t="shared" si="32"/>
        <v>3.0528750094909598</v>
      </c>
      <c r="AS33">
        <f t="shared" si="33"/>
        <v>22.528641791508868</v>
      </c>
      <c r="AT33" s="65">
        <f t="shared" si="49"/>
        <v>9.2327669588806298</v>
      </c>
      <c r="AU33" s="65">
        <f t="shared" si="49"/>
        <v>9.2190169449630375</v>
      </c>
      <c r="AV33" s="65">
        <f t="shared" si="49"/>
        <v>9.2405947725307573</v>
      </c>
      <c r="AW33" s="65">
        <f t="shared" si="49"/>
        <v>9.2066899195369878</v>
      </c>
      <c r="AX33" s="65">
        <f t="shared" si="49"/>
        <v>9.2598657322439983</v>
      </c>
      <c r="AY33" s="65">
        <f t="shared" si="49"/>
        <v>9.176194091925268</v>
      </c>
      <c r="AZ33" s="65">
        <f t="shared" si="49"/>
        <v>9.3072914125058777</v>
      </c>
      <c r="BA33" s="65">
        <f t="shared" si="35"/>
        <v>9.100056361812042</v>
      </c>
      <c r="BC33">
        <v>2200</v>
      </c>
      <c r="BD33">
        <f t="shared" si="37"/>
        <v>3.6202604675658534E-3</v>
      </c>
      <c r="BE33">
        <f t="shared" si="38"/>
        <v>6.621655969131288E-3</v>
      </c>
      <c r="BF33">
        <f t="shared" si="39"/>
        <v>-3.0013955015654346E-3</v>
      </c>
      <c r="BG33">
        <f t="shared" si="40"/>
        <v>0.35601852519742661</v>
      </c>
      <c r="BH33">
        <f t="shared" si="4"/>
        <v>-0.67540672067675245</v>
      </c>
      <c r="BI33">
        <f t="shared" si="5"/>
        <v>3.0105787410658067</v>
      </c>
      <c r="BJ33">
        <f t="shared" si="6"/>
        <v>15.243712431566111</v>
      </c>
      <c r="BK33">
        <f t="shared" ref="BK33:BQ33" si="51">$BR33+$AH$7*SIN(BL33)</f>
        <v>9.1420292607571501</v>
      </c>
      <c r="BL33">
        <f t="shared" si="51"/>
        <v>9.1249904828963064</v>
      </c>
      <c r="BM33">
        <f t="shared" si="51"/>
        <v>9.1523346501681733</v>
      </c>
      <c r="BN33">
        <f t="shared" si="51"/>
        <v>9.1083407512886758</v>
      </c>
      <c r="BO33">
        <f t="shared" si="51"/>
        <v>9.1788539495478183</v>
      </c>
      <c r="BP33">
        <f t="shared" si="51"/>
        <v>9.065060332381595</v>
      </c>
      <c r="BQ33">
        <f t="shared" si="51"/>
        <v>9.2470222866652563</v>
      </c>
      <c r="BR33">
        <f t="shared" si="42"/>
        <v>8.9502065432107951</v>
      </c>
    </row>
    <row r="34" spans="1:70">
      <c r="A34" s="115" t="s">
        <v>170</v>
      </c>
      <c r="B34" s="3" t="s">
        <v>95</v>
      </c>
      <c r="C34" s="8">
        <v>54380.365100000003</v>
      </c>
      <c r="D34" s="8" t="s">
        <v>119</v>
      </c>
      <c r="E34">
        <f t="shared" si="14"/>
        <v>2781.0040574781883</v>
      </c>
      <c r="F34">
        <f t="shared" si="15"/>
        <v>2781</v>
      </c>
      <c r="G34">
        <f>+$C34-($C$7+$F34*$C$8)+$T34*K$9</f>
        <v>2.7429900073911995E-3</v>
      </c>
      <c r="K34">
        <f t="shared" ref="K34:K48" si="52">G34</f>
        <v>2.7429900073911995E-3</v>
      </c>
      <c r="O34">
        <f t="shared" ca="1" si="18"/>
        <v>5.1075566340345897E-3</v>
      </c>
      <c r="Q34" s="2">
        <f t="shared" si="19"/>
        <v>39361.865100000003</v>
      </c>
      <c r="S34" s="3">
        <v>1</v>
      </c>
      <c r="T34" s="176"/>
      <c r="U34" s="3"/>
      <c r="V34" s="3"/>
      <c r="W34" s="3"/>
      <c r="X34" s="3"/>
      <c r="AF34">
        <f t="shared" si="20"/>
        <v>2781</v>
      </c>
      <c r="AG34" s="65">
        <f t="shared" si="21"/>
        <v>2.7737729316965627E-3</v>
      </c>
      <c r="AH34" s="65">
        <f t="shared" si="22"/>
        <v>7.1003485952753275E-3</v>
      </c>
      <c r="AI34" s="65">
        <f t="shared" si="23"/>
        <v>2.7429900073911995E-3</v>
      </c>
      <c r="AJ34" s="65">
        <f t="shared" si="24"/>
        <v>-3.0782924305363182E-5</v>
      </c>
      <c r="AK34" s="65">
        <f t="shared" si="25"/>
        <v>9.4758842878971944E-10</v>
      </c>
      <c r="AL34">
        <f t="shared" si="26"/>
        <v>2.7429900073911995E-3</v>
      </c>
      <c r="AM34" s="93">
        <f t="shared" si="27"/>
        <v>9.4758842878971944E-10</v>
      </c>
      <c r="AN34">
        <f t="shared" si="28"/>
        <v>-4.3573585878841281E-3</v>
      </c>
      <c r="AO34">
        <f t="shared" si="29"/>
        <v>0.35570769093823451</v>
      </c>
      <c r="AP34">
        <f t="shared" si="30"/>
        <v>-0.84137829490726335</v>
      </c>
      <c r="AQ34">
        <f t="shared" si="31"/>
        <v>-8.2463343231451644E-2</v>
      </c>
      <c r="AR34">
        <f t="shared" si="32"/>
        <v>-3.014294184606702</v>
      </c>
      <c r="AS34">
        <f t="shared" si="33"/>
        <v>-15.689885899898391</v>
      </c>
      <c r="AT34" s="65">
        <f t="shared" si="49"/>
        <v>9.699588400877488</v>
      </c>
      <c r="AU34" s="65">
        <f t="shared" si="49"/>
        <v>9.7164443605105646</v>
      </c>
      <c r="AV34" s="65">
        <f t="shared" si="49"/>
        <v>9.6894558202241985</v>
      </c>
      <c r="AW34" s="65">
        <f t="shared" si="49"/>
        <v>9.7327724139078402</v>
      </c>
      <c r="AX34" s="65">
        <f t="shared" si="49"/>
        <v>9.6634996924706069</v>
      </c>
      <c r="AY34" s="65">
        <f t="shared" si="49"/>
        <v>9.7750021096544071</v>
      </c>
      <c r="AZ34" s="65">
        <f t="shared" si="49"/>
        <v>9.5970760310013734</v>
      </c>
      <c r="BA34" s="65">
        <f t="shared" si="35"/>
        <v>9.8863650873755713</v>
      </c>
      <c r="BC34">
        <v>2400</v>
      </c>
      <c r="BD34">
        <f t="shared" si="37"/>
        <v>3.2014283870105153E-3</v>
      </c>
      <c r="BE34">
        <f t="shared" si="38"/>
        <v>6.803938910044622E-3</v>
      </c>
      <c r="BF34">
        <f t="shared" si="39"/>
        <v>-3.6025105230341067E-3</v>
      </c>
      <c r="BG34">
        <f t="shared" si="40"/>
        <v>0.3510057987324493</v>
      </c>
      <c r="BH34">
        <f t="shared" si="4"/>
        <v>-0.73875963583961202</v>
      </c>
      <c r="BI34">
        <f t="shared" si="5"/>
        <v>3.1002907612347563</v>
      </c>
      <c r="BJ34">
        <f t="shared" si="6"/>
        <v>48.417047504944051</v>
      </c>
      <c r="BK34">
        <f t="shared" ref="BK34:BQ34" si="53">$BR34+$AH$7*SIN(BL34)</f>
        <v>9.3352188888697292</v>
      </c>
      <c r="BL34">
        <f t="shared" si="53"/>
        <v>9.3280142172965839</v>
      </c>
      <c r="BM34">
        <f t="shared" si="53"/>
        <v>9.339152378468226</v>
      </c>
      <c r="BN34">
        <f t="shared" si="53"/>
        <v>9.3219281882094691</v>
      </c>
      <c r="BO34">
        <f t="shared" si="53"/>
        <v>9.3485528126888866</v>
      </c>
      <c r="BP34">
        <f t="shared" si="53"/>
        <v>9.3073675822156439</v>
      </c>
      <c r="BQ34">
        <f t="shared" si="53"/>
        <v>9.3710172287895261</v>
      </c>
      <c r="BR34">
        <f t="shared" si="42"/>
        <v>9.272464217622078</v>
      </c>
    </row>
    <row r="35" spans="1:70">
      <c r="A35" s="115" t="s">
        <v>170</v>
      </c>
      <c r="B35" s="3" t="s">
        <v>97</v>
      </c>
      <c r="C35" s="8">
        <v>54381.378100000002</v>
      </c>
      <c r="D35" s="8" t="s">
        <v>119</v>
      </c>
      <c r="E35">
        <f t="shared" si="14"/>
        <v>2782.5025045737075</v>
      </c>
      <c r="F35">
        <f t="shared" si="15"/>
        <v>2782.5</v>
      </c>
      <c r="G35">
        <f>+$C35-($C$7+$F35*$C$8)+$T35*K$9</f>
        <v>1.6931749996729195E-3</v>
      </c>
      <c r="K35">
        <f t="shared" si="52"/>
        <v>1.6931749996729195E-3</v>
      </c>
      <c r="O35">
        <f t="shared" ca="1" si="18"/>
        <v>5.1089734693634042E-3</v>
      </c>
      <c r="Q35" s="2">
        <f t="shared" si="19"/>
        <v>39362.878100000002</v>
      </c>
      <c r="S35" s="3">
        <v>1</v>
      </c>
      <c r="T35" s="176"/>
      <c r="U35" s="3"/>
      <c r="V35" s="3"/>
      <c r="W35" s="3"/>
      <c r="X35" s="3"/>
      <c r="AF35">
        <f t="shared" si="20"/>
        <v>2782.5</v>
      </c>
      <c r="AG35" s="65">
        <f t="shared" si="21"/>
        <v>2.7730715753134126E-3</v>
      </c>
      <c r="AH35" s="65">
        <f t="shared" si="22"/>
        <v>6.0524711192546481E-3</v>
      </c>
      <c r="AI35" s="65">
        <f t="shared" si="23"/>
        <v>1.6931749996729195E-3</v>
      </c>
      <c r="AJ35" s="65">
        <f t="shared" si="24"/>
        <v>-1.0798965756404931E-3</v>
      </c>
      <c r="AK35" s="65">
        <f t="shared" si="25"/>
        <v>1.1661766140800631E-6</v>
      </c>
      <c r="AL35">
        <f t="shared" si="26"/>
        <v>1.6931749996729195E-3</v>
      </c>
      <c r="AM35" s="93">
        <f t="shared" si="27"/>
        <v>1.1661766140800631E-6</v>
      </c>
      <c r="AN35">
        <f t="shared" si="28"/>
        <v>-4.3592961195817286E-3</v>
      </c>
      <c r="AO35">
        <f t="shared" si="29"/>
        <v>0.35576481168365137</v>
      </c>
      <c r="AP35">
        <f t="shared" si="30"/>
        <v>-0.84175144340177355</v>
      </c>
      <c r="AQ35">
        <f t="shared" si="31"/>
        <v>-8.2908411081436845E-2</v>
      </c>
      <c r="AR35">
        <f t="shared" si="32"/>
        <v>-3.0136033684103989</v>
      </c>
      <c r="AS35">
        <f t="shared" si="33"/>
        <v>-15.604970697235967</v>
      </c>
      <c r="AT35" s="65">
        <f t="shared" si="49"/>
        <v>9.7010648928916261</v>
      </c>
      <c r="AU35" s="65">
        <f t="shared" si="49"/>
        <v>9.7179563867305365</v>
      </c>
      <c r="AV35" s="65">
        <f t="shared" si="49"/>
        <v>9.6908994988642831</v>
      </c>
      <c r="AW35" s="65">
        <f t="shared" si="49"/>
        <v>9.734345152408503</v>
      </c>
      <c r="AX35" s="65">
        <f t="shared" si="49"/>
        <v>9.664837507087082</v>
      </c>
      <c r="AY35" s="65">
        <f t="shared" si="49"/>
        <v>9.7767713863872245</v>
      </c>
      <c r="AZ35" s="65">
        <f t="shared" si="49"/>
        <v>9.5980881924161778</v>
      </c>
      <c r="BA35" s="65">
        <f t="shared" si="35"/>
        <v>9.8887820199336574</v>
      </c>
      <c r="BC35">
        <v>2600</v>
      </c>
      <c r="BD35">
        <f t="shared" si="37"/>
        <v>2.916882410910108E-3</v>
      </c>
      <c r="BE35">
        <f t="shared" si="38"/>
        <v>6.9789734583670911E-3</v>
      </c>
      <c r="BF35">
        <f t="shared" si="39"/>
        <v>-4.0620910474569831E-3</v>
      </c>
      <c r="BG35">
        <f t="shared" si="40"/>
        <v>0.35114216366820883</v>
      </c>
      <c r="BH35">
        <f t="shared" si="4"/>
        <v>-0.79477515795568032</v>
      </c>
      <c r="BI35">
        <f t="shared" si="5"/>
        <v>-3.0954856398415704</v>
      </c>
      <c r="BJ35">
        <f t="shared" si="6"/>
        <v>-43.369663646241264</v>
      </c>
      <c r="BK35">
        <f t="shared" ref="BK35:BQ35" si="54">$BR35+$AH$7*SIN(BL35)</f>
        <v>9.5247435150416422</v>
      </c>
      <c r="BL35">
        <f t="shared" si="54"/>
        <v>9.5327213962809427</v>
      </c>
      <c r="BM35">
        <f t="shared" si="54"/>
        <v>9.5203752358725762</v>
      </c>
      <c r="BN35">
        <f t="shared" si="54"/>
        <v>9.5394884045192985</v>
      </c>
      <c r="BO35">
        <f t="shared" si="54"/>
        <v>9.5099144810058647</v>
      </c>
      <c r="BP35">
        <f t="shared" si="54"/>
        <v>9.5557154907169739</v>
      </c>
      <c r="BQ35">
        <f t="shared" si="54"/>
        <v>9.4848657068783169</v>
      </c>
      <c r="BR35">
        <f t="shared" si="42"/>
        <v>9.5947218920333608</v>
      </c>
    </row>
    <row r="36" spans="1:70">
      <c r="A36" s="115" t="s">
        <v>177</v>
      </c>
      <c r="B36" s="3" t="s">
        <v>97</v>
      </c>
      <c r="C36" s="8">
        <v>54433.433599999997</v>
      </c>
      <c r="D36" s="8" t="s">
        <v>119</v>
      </c>
      <c r="E36">
        <f t="shared" si="14"/>
        <v>2859.5038992241193</v>
      </c>
      <c r="F36">
        <f t="shared" si="15"/>
        <v>2859.5</v>
      </c>
      <c r="G36">
        <f>+$C36-($C$7+$F36*$C$8)+$T36*I$9</f>
        <v>2.6360049960203469E-3</v>
      </c>
      <c r="K36">
        <f t="shared" si="52"/>
        <v>2.6360049960203469E-3</v>
      </c>
      <c r="O36">
        <f t="shared" ca="1" si="18"/>
        <v>5.1817043495758757E-3</v>
      </c>
      <c r="Q36" s="2">
        <f t="shared" si="19"/>
        <v>39414.933599999997</v>
      </c>
      <c r="S36" s="3">
        <v>1</v>
      </c>
      <c r="T36" s="176"/>
      <c r="U36" s="3"/>
      <c r="V36" s="3"/>
      <c r="W36" s="3"/>
      <c r="X36" s="3"/>
      <c r="AF36">
        <f t="shared" si="20"/>
        <v>2859.5</v>
      </c>
      <c r="AG36" s="65">
        <f t="shared" si="21"/>
        <v>2.7486590911199116E-3</v>
      </c>
      <c r="AH36" s="65">
        <f t="shared" si="22"/>
        <v>7.0826229379080154E-3</v>
      </c>
      <c r="AI36" s="65">
        <f t="shared" si="23"/>
        <v>2.6360049960203469E-3</v>
      </c>
      <c r="AJ36" s="65">
        <f t="shared" si="24"/>
        <v>-1.1265409509956473E-4</v>
      </c>
      <c r="AK36" s="65">
        <f t="shared" si="25"/>
        <v>1.2690945142701775E-8</v>
      </c>
      <c r="AL36">
        <f t="shared" si="26"/>
        <v>2.6360049960203469E-3</v>
      </c>
      <c r="AM36" s="93">
        <f t="shared" si="27"/>
        <v>1.2690945142701775E-8</v>
      </c>
      <c r="AN36">
        <f t="shared" si="28"/>
        <v>-4.4466179418876685E-3</v>
      </c>
      <c r="AO36">
        <f t="shared" si="29"/>
        <v>0.35916338918155066</v>
      </c>
      <c r="AP36">
        <f t="shared" si="30"/>
        <v>-0.8606230720700212</v>
      </c>
      <c r="AQ36">
        <f t="shared" si="31"/>
        <v>-0.10602462321448224</v>
      </c>
      <c r="AR36">
        <f t="shared" si="32"/>
        <v>-2.9776307179549151</v>
      </c>
      <c r="AS36">
        <f t="shared" si="33"/>
        <v>-12.170613852330652</v>
      </c>
      <c r="AT36" s="65">
        <f t="shared" si="49"/>
        <v>9.7775935624626165</v>
      </c>
      <c r="AU36" s="65">
        <f t="shared" si="49"/>
        <v>9.7953907105212661</v>
      </c>
      <c r="AV36" s="65">
        <f t="shared" si="49"/>
        <v>9.7661575328108992</v>
      </c>
      <c r="AW36" s="65">
        <f t="shared" si="49"/>
        <v>9.8143502410139707</v>
      </c>
      <c r="AX36" s="65">
        <f t="shared" si="49"/>
        <v>9.7353449734900597</v>
      </c>
      <c r="AY36" s="65">
        <f t="shared" si="49"/>
        <v>9.8662044975835403</v>
      </c>
      <c r="AZ36" s="65">
        <f t="shared" si="49"/>
        <v>9.6525085575239871</v>
      </c>
      <c r="BA36" s="65">
        <f t="shared" si="35"/>
        <v>10.012851224582</v>
      </c>
      <c r="BC36">
        <v>2800</v>
      </c>
      <c r="BD36">
        <f t="shared" si="37"/>
        <v>2.7655136689618909E-3</v>
      </c>
      <c r="BE36">
        <f t="shared" si="38"/>
        <v>7.1467596140986928E-3</v>
      </c>
      <c r="BF36">
        <f t="shared" si="39"/>
        <v>-4.3812459451368019E-3</v>
      </c>
      <c r="BG36">
        <f t="shared" si="40"/>
        <v>0.35645629476859686</v>
      </c>
      <c r="BH36">
        <f t="shared" si="4"/>
        <v>-0.84608942153745448</v>
      </c>
      <c r="BI36">
        <f t="shared" si="5"/>
        <v>-3.0055170058056975</v>
      </c>
      <c r="BJ36">
        <f t="shared" si="6"/>
        <v>-14.675020716140276</v>
      </c>
      <c r="BK36">
        <f t="shared" ref="BK36:BQ36" si="55">$BR36+$AH$7*SIN(BL36)</f>
        <v>9.718330007535771</v>
      </c>
      <c r="BL36">
        <f t="shared" si="55"/>
        <v>9.7355852116570514</v>
      </c>
      <c r="BM36">
        <f t="shared" si="55"/>
        <v>9.7078037955243506</v>
      </c>
      <c r="BN36">
        <f t="shared" si="55"/>
        <v>9.7526537938500102</v>
      </c>
      <c r="BO36">
        <f t="shared" si="55"/>
        <v>9.6805420843175014</v>
      </c>
      <c r="BP36">
        <f t="shared" si="55"/>
        <v>9.7973401245781169</v>
      </c>
      <c r="BQ36">
        <f t="shared" si="55"/>
        <v>9.6100243602580147</v>
      </c>
      <c r="BR36">
        <f t="shared" si="42"/>
        <v>9.9169795664446436</v>
      </c>
    </row>
    <row r="37" spans="1:70">
      <c r="A37" s="114" t="s">
        <v>100</v>
      </c>
      <c r="B37" s="26" t="s">
        <v>97</v>
      </c>
      <c r="C37" s="25">
        <v>54433.43361</v>
      </c>
      <c r="D37" s="25">
        <v>2.9999999999999997E-4</v>
      </c>
      <c r="E37">
        <f t="shared" si="14"/>
        <v>2859.5039140162971</v>
      </c>
      <c r="F37">
        <f t="shared" si="15"/>
        <v>2859.5</v>
      </c>
      <c r="G37">
        <f>+$C37-($C$7+$F37*$C$8)+$T37*K$9</f>
        <v>2.6460049994057044E-3</v>
      </c>
      <c r="K37">
        <f t="shared" si="52"/>
        <v>2.6460049994057044E-3</v>
      </c>
      <c r="O37">
        <f t="shared" ca="1" si="18"/>
        <v>5.1817043495758757E-3</v>
      </c>
      <c r="Q37" s="2">
        <f t="shared" si="19"/>
        <v>39414.93361</v>
      </c>
      <c r="S37" s="3">
        <v>1</v>
      </c>
      <c r="T37" s="176"/>
      <c r="U37" s="3"/>
      <c r="V37" s="3"/>
      <c r="W37" s="3"/>
      <c r="X37" s="3"/>
      <c r="AF37">
        <f t="shared" si="20"/>
        <v>2859.5</v>
      </c>
      <c r="AG37" s="65">
        <f t="shared" si="21"/>
        <v>2.7486590911199116E-3</v>
      </c>
      <c r="AH37" s="65">
        <f t="shared" si="22"/>
        <v>7.0926229412933729E-3</v>
      </c>
      <c r="AI37" s="65">
        <f t="shared" si="23"/>
        <v>2.6460049994057044E-3</v>
      </c>
      <c r="AJ37" s="65">
        <f t="shared" si="24"/>
        <v>-1.0265409171420718E-4</v>
      </c>
      <c r="AK37" s="65">
        <f t="shared" si="25"/>
        <v>1.0537862545668859E-8</v>
      </c>
      <c r="AL37">
        <f t="shared" si="26"/>
        <v>2.6460049994057044E-3</v>
      </c>
      <c r="AM37" s="93">
        <f t="shared" si="27"/>
        <v>1.0537862545668859E-8</v>
      </c>
      <c r="AN37">
        <f t="shared" si="28"/>
        <v>-4.4466179418876685E-3</v>
      </c>
      <c r="AO37">
        <f t="shared" si="29"/>
        <v>0.35916338918155066</v>
      </c>
      <c r="AP37">
        <f t="shared" si="30"/>
        <v>-0.8606230720700212</v>
      </c>
      <c r="AQ37">
        <f t="shared" si="31"/>
        <v>-0.10602462321448224</v>
      </c>
      <c r="AR37">
        <f t="shared" si="32"/>
        <v>-2.9776307179549151</v>
      </c>
      <c r="AS37">
        <f t="shared" si="33"/>
        <v>-12.170613852330652</v>
      </c>
      <c r="AT37" s="65">
        <f t="shared" si="49"/>
        <v>9.7775935624626165</v>
      </c>
      <c r="AU37" s="65">
        <f t="shared" si="49"/>
        <v>9.7953907105212661</v>
      </c>
      <c r="AV37" s="65">
        <f t="shared" si="49"/>
        <v>9.7661575328108992</v>
      </c>
      <c r="AW37" s="65">
        <f t="shared" si="49"/>
        <v>9.8143502410139707</v>
      </c>
      <c r="AX37" s="65">
        <f t="shared" si="49"/>
        <v>9.7353449734900597</v>
      </c>
      <c r="AY37" s="65">
        <f t="shared" si="49"/>
        <v>9.8662044975835403</v>
      </c>
      <c r="AZ37" s="65">
        <f t="shared" si="49"/>
        <v>9.6525085575239871</v>
      </c>
      <c r="BA37" s="65">
        <f t="shared" si="35"/>
        <v>10.012851224582</v>
      </c>
      <c r="BC37">
        <v>3000</v>
      </c>
      <c r="BD37">
        <f t="shared" si="37"/>
        <v>2.7673673727595964E-3</v>
      </c>
      <c r="BE37">
        <f t="shared" si="38"/>
        <v>7.307297377239428E-3</v>
      </c>
      <c r="BF37">
        <f t="shared" si="39"/>
        <v>-4.5399300044798316E-3</v>
      </c>
      <c r="BG37">
        <f t="shared" si="40"/>
        <v>0.36793832221978662</v>
      </c>
      <c r="BH37">
        <f t="shared" si="4"/>
        <v>-0.89350566778095653</v>
      </c>
      <c r="BI37">
        <f t="shared" si="5"/>
        <v>-2.9090302991870183</v>
      </c>
      <c r="BJ37">
        <f t="shared" si="6"/>
        <v>-8.5610487601314489</v>
      </c>
      <c r="BK37">
        <f t="shared" ref="BK37:BQ37" si="56">$BR37+$AH$7*SIN(BL37)</f>
        <v>9.9211682326623887</v>
      </c>
      <c r="BL37">
        <f t="shared" si="56"/>
        <v>9.9364976188266816</v>
      </c>
      <c r="BM37">
        <f t="shared" si="56"/>
        <v>9.9096297876345378</v>
      </c>
      <c r="BN37">
        <f t="shared" si="56"/>
        <v>9.9569905609215787</v>
      </c>
      <c r="BO37">
        <f t="shared" si="56"/>
        <v>9.8742918144049163</v>
      </c>
      <c r="BP37">
        <f t="shared" si="56"/>
        <v>10.021392476413954</v>
      </c>
      <c r="BQ37">
        <f t="shared" si="56"/>
        <v>9.7667853961847406</v>
      </c>
      <c r="BR37">
        <f t="shared" si="42"/>
        <v>10.239237240855926</v>
      </c>
    </row>
    <row r="38" spans="1:70">
      <c r="A38" s="115" t="s">
        <v>177</v>
      </c>
      <c r="B38" s="3" t="s">
        <v>97</v>
      </c>
      <c r="C38" s="8">
        <v>54715.3387</v>
      </c>
      <c r="D38" s="8" t="s">
        <v>119</v>
      </c>
      <c r="E38">
        <f t="shared" si="14"/>
        <v>3276.5027919264521</v>
      </c>
      <c r="F38">
        <f t="shared" si="15"/>
        <v>3276.5</v>
      </c>
      <c r="G38">
        <f>+$C38-($C$7+$F38*$C$8)+$T38*I$9</f>
        <v>1.8874349989346229E-3</v>
      </c>
      <c r="K38">
        <f t="shared" si="52"/>
        <v>1.8874349989346229E-3</v>
      </c>
      <c r="O38">
        <f t="shared" ca="1" si="18"/>
        <v>5.5755845709862754E-3</v>
      </c>
      <c r="Q38" s="2">
        <f t="shared" si="19"/>
        <v>39696.8387</v>
      </c>
      <c r="S38" s="3">
        <v>1</v>
      </c>
      <c r="T38" s="176"/>
      <c r="U38" s="3">
        <v>5.1444218360446608E-9</v>
      </c>
      <c r="V38" s="3">
        <v>1.413737611345688E-18</v>
      </c>
      <c r="W38" s="3">
        <v>1.0280586102567852E-27</v>
      </c>
      <c r="X38" s="3">
        <v>5.1680358193098856E-10</v>
      </c>
      <c r="Y38">
        <v>3.1346483591651093E-4</v>
      </c>
      <c r="Z38">
        <v>4.3346694552950477E-7</v>
      </c>
      <c r="AA38">
        <v>1.5756584545194112E-3</v>
      </c>
      <c r="AB38">
        <v>24.894040543858953</v>
      </c>
      <c r="AC38">
        <v>1.5514304903425042E-5</v>
      </c>
      <c r="AD38">
        <v>2.8167704077538696E-8</v>
      </c>
      <c r="AE38">
        <v>1.2003239513047163E-21</v>
      </c>
      <c r="AF38">
        <f t="shared" si="20"/>
        <v>3276.5</v>
      </c>
      <c r="AG38" s="65">
        <f t="shared" si="21"/>
        <v>3.0819242086393391E-3</v>
      </c>
      <c r="AH38" s="65">
        <f t="shared" si="22"/>
        <v>6.3228142246676555E-3</v>
      </c>
      <c r="AI38" s="65">
        <f t="shared" si="23"/>
        <v>1.8874349989346229E-3</v>
      </c>
      <c r="AJ38" s="65">
        <f t="shared" si="24"/>
        <v>-1.1944892097047162E-3</v>
      </c>
      <c r="AK38" s="65">
        <f t="shared" si="25"/>
        <v>1.4268044721009976E-6</v>
      </c>
      <c r="AL38">
        <f t="shared" si="26"/>
        <v>1.8874349989346229E-3</v>
      </c>
      <c r="AM38" s="93">
        <f t="shared" si="27"/>
        <v>1.4268044721009976E-6</v>
      </c>
      <c r="AN38">
        <f t="shared" si="28"/>
        <v>-4.4353792257330327E-3</v>
      </c>
      <c r="AO38">
        <f t="shared" si="29"/>
        <v>0.39727952536152222</v>
      </c>
      <c r="AP38">
        <f t="shared" si="30"/>
        <v>-0.95041464457729052</v>
      </c>
      <c r="AQ38">
        <f t="shared" si="31"/>
        <v>-0.24215865036091061</v>
      </c>
      <c r="AR38">
        <f t="shared" si="32"/>
        <v>-2.759556138895837</v>
      </c>
      <c r="AS38">
        <f t="shared" si="33"/>
        <v>-5.1712735016319957</v>
      </c>
      <c r="AT38" s="65">
        <f t="shared" si="49"/>
        <v>10.219247544503848</v>
      </c>
      <c r="AU38" s="65">
        <f t="shared" si="49"/>
        <v>10.223792080081665</v>
      </c>
      <c r="AV38" s="65">
        <f t="shared" si="49"/>
        <v>10.213811093864324</v>
      </c>
      <c r="AW38" s="65">
        <f t="shared" si="49"/>
        <v>10.235868198868973</v>
      </c>
      <c r="AX38" s="65">
        <f t="shared" si="49"/>
        <v>10.187761354362632</v>
      </c>
      <c r="AY38" s="65">
        <f t="shared" si="49"/>
        <v>10.296041147054774</v>
      </c>
      <c r="AZ38" s="65">
        <f t="shared" si="49"/>
        <v>10.06633383861803</v>
      </c>
      <c r="BA38" s="65">
        <f t="shared" si="35"/>
        <v>10.684758475729526</v>
      </c>
      <c r="BC38">
        <v>3200</v>
      </c>
      <c r="BD38">
        <f t="shared" si="37"/>
        <v>2.9546773377529577E-3</v>
      </c>
      <c r="BE38">
        <f t="shared" si="38"/>
        <v>7.4605867477892992E-3</v>
      </c>
      <c r="BF38">
        <f t="shared" si="39"/>
        <v>-4.5059094100363415E-3</v>
      </c>
      <c r="BG38">
        <f t="shared" si="40"/>
        <v>0.38728355323273211</v>
      </c>
      <c r="BH38">
        <f t="shared" si="4"/>
        <v>-0.93593392928555597</v>
      </c>
      <c r="BI38">
        <f t="shared" si="5"/>
        <v>-2.8032209824578667</v>
      </c>
      <c r="BJ38">
        <f t="shared" si="6"/>
        <v>-5.8541571011401103</v>
      </c>
      <c r="BK38">
        <f t="shared" ref="BK38:BQ38" si="57">$BR38+$AH$7*SIN(BL38)</f>
        <v>10.134590877593785</v>
      </c>
      <c r="BL38">
        <f t="shared" si="57"/>
        <v>10.141918649873737</v>
      </c>
      <c r="BM38">
        <f t="shared" si="57"/>
        <v>10.127046358832482</v>
      </c>
      <c r="BN38">
        <f t="shared" si="57"/>
        <v>10.157435165784261</v>
      </c>
      <c r="BO38">
        <f t="shared" si="57"/>
        <v>10.096152540583464</v>
      </c>
      <c r="BP38">
        <f t="shared" si="57"/>
        <v>10.223420064726783</v>
      </c>
      <c r="BQ38">
        <f t="shared" si="57"/>
        <v>9.9721874182534957</v>
      </c>
      <c r="BR38">
        <f t="shared" si="42"/>
        <v>10.561494915267209</v>
      </c>
    </row>
    <row r="39" spans="1:70">
      <c r="A39" s="114" t="s">
        <v>100</v>
      </c>
      <c r="B39" s="26" t="s">
        <v>97</v>
      </c>
      <c r="C39" s="25">
        <v>54715.338790000002</v>
      </c>
      <c r="D39" s="25">
        <v>4.0000000000000002E-4</v>
      </c>
      <c r="E39">
        <f t="shared" si="14"/>
        <v>3276.5029250560087</v>
      </c>
      <c r="F39">
        <f t="shared" si="15"/>
        <v>3276.5</v>
      </c>
      <c r="G39">
        <f t="shared" ref="G39:G48" si="58">+$C39-($C$7+$F39*$C$8)+$T39*K$9</f>
        <v>1.9774350002990104E-3</v>
      </c>
      <c r="K39">
        <f t="shared" si="52"/>
        <v>1.9774350002990104E-3</v>
      </c>
      <c r="O39">
        <f t="shared" ca="1" si="18"/>
        <v>5.5755845709862754E-3</v>
      </c>
      <c r="Q39" s="2">
        <f t="shared" si="19"/>
        <v>39696.838790000002</v>
      </c>
      <c r="S39" s="3">
        <v>1</v>
      </c>
      <c r="T39" s="176"/>
      <c r="U39" s="3"/>
      <c r="V39" s="3"/>
      <c r="W39" s="3"/>
      <c r="X39" s="3"/>
      <c r="AF39">
        <f t="shared" si="20"/>
        <v>3276.5</v>
      </c>
      <c r="AG39" s="65">
        <f t="shared" si="21"/>
        <v>3.0819242086393391E-3</v>
      </c>
      <c r="AH39" s="65">
        <f t="shared" si="22"/>
        <v>6.4128142260320431E-3</v>
      </c>
      <c r="AI39" s="65">
        <f t="shared" si="23"/>
        <v>1.9774350002990104E-3</v>
      </c>
      <c r="AJ39" s="65">
        <f t="shared" si="24"/>
        <v>-1.1044892083403287E-3</v>
      </c>
      <c r="AK39" s="65">
        <f t="shared" si="25"/>
        <v>1.2198964113402459E-6</v>
      </c>
      <c r="AL39">
        <f t="shared" si="26"/>
        <v>1.9774350002990104E-3</v>
      </c>
      <c r="AM39" s="93">
        <f t="shared" si="27"/>
        <v>1.2198964113402459E-6</v>
      </c>
      <c r="AN39">
        <f t="shared" si="28"/>
        <v>-4.4353792257330327E-3</v>
      </c>
      <c r="AO39">
        <f t="shared" si="29"/>
        <v>0.39727952536152222</v>
      </c>
      <c r="AP39">
        <f t="shared" si="30"/>
        <v>-0.95041464457729052</v>
      </c>
      <c r="AQ39">
        <f t="shared" si="31"/>
        <v>-0.24215865036091061</v>
      </c>
      <c r="AR39">
        <f t="shared" si="32"/>
        <v>-2.759556138895837</v>
      </c>
      <c r="AS39">
        <f t="shared" si="33"/>
        <v>-5.1712735016319957</v>
      </c>
      <c r="AT39" s="65">
        <f t="shared" si="49"/>
        <v>10.219247544503848</v>
      </c>
      <c r="AU39" s="65">
        <f t="shared" si="49"/>
        <v>10.223792080081665</v>
      </c>
      <c r="AV39" s="65">
        <f t="shared" si="49"/>
        <v>10.213811093864324</v>
      </c>
      <c r="AW39" s="65">
        <f t="shared" si="49"/>
        <v>10.235868198868973</v>
      </c>
      <c r="AX39" s="65">
        <f t="shared" si="49"/>
        <v>10.187761354362632</v>
      </c>
      <c r="AY39" s="65">
        <f t="shared" si="49"/>
        <v>10.296041147054774</v>
      </c>
      <c r="AZ39" s="65">
        <f t="shared" si="49"/>
        <v>10.06633383861803</v>
      </c>
      <c r="BA39" s="65">
        <f t="shared" si="35"/>
        <v>10.684758475729526</v>
      </c>
      <c r="BC39">
        <v>3400</v>
      </c>
      <c r="BD39">
        <f t="shared" si="37"/>
        <v>3.3590236179746411E-3</v>
      </c>
      <c r="BE39">
        <f t="shared" si="38"/>
        <v>7.6066277257483047E-3</v>
      </c>
      <c r="BF39">
        <f t="shared" si="39"/>
        <v>-4.2476041077736636E-3</v>
      </c>
      <c r="BG39">
        <f t="shared" si="40"/>
        <v>0.41726350899709874</v>
      </c>
      <c r="BH39">
        <f t="shared" si="4"/>
        <v>-0.97116536620432836</v>
      </c>
      <c r="BI39">
        <f t="shared" si="5"/>
        <v>-2.6840514084043381</v>
      </c>
      <c r="BJ39">
        <f t="shared" si="6"/>
        <v>-4.2946663490572252</v>
      </c>
      <c r="BK39">
        <f t="shared" ref="BK39:BQ39" si="59">$BR39+$AH$7*SIN(BL39)</f>
        <v>10.360330524713637</v>
      </c>
      <c r="BL39">
        <f t="shared" si="59"/>
        <v>10.36184516750512</v>
      </c>
      <c r="BM39">
        <f t="shared" si="59"/>
        <v>10.357917756055453</v>
      </c>
      <c r="BN39">
        <f t="shared" si="59"/>
        <v>10.368145134740733</v>
      </c>
      <c r="BO39">
        <f t="shared" si="59"/>
        <v>10.341800126258859</v>
      </c>
      <c r="BP39">
        <f t="shared" si="59"/>
        <v>10.411736037723358</v>
      </c>
      <c r="BQ39">
        <f t="shared" si="59"/>
        <v>10.238261227550829</v>
      </c>
      <c r="BR39">
        <f t="shared" si="42"/>
        <v>10.883752589678492</v>
      </c>
    </row>
    <row r="40" spans="1:70">
      <c r="A40" s="114" t="s">
        <v>96</v>
      </c>
      <c r="B40" s="26" t="s">
        <v>97</v>
      </c>
      <c r="C40" s="25">
        <v>54783.619500000001</v>
      </c>
      <c r="D40" s="25">
        <v>2.0000000000000001E-4</v>
      </c>
      <c r="E40">
        <f t="shared" si="14"/>
        <v>3377.5049305639914</v>
      </c>
      <c r="F40">
        <f t="shared" si="15"/>
        <v>3377.5</v>
      </c>
      <c r="G40">
        <f t="shared" si="58"/>
        <v>3.3332250022795051E-3</v>
      </c>
      <c r="K40">
        <f t="shared" si="52"/>
        <v>3.3332250022795051E-3</v>
      </c>
      <c r="O40">
        <f t="shared" ca="1" si="18"/>
        <v>5.670984816459777E-3</v>
      </c>
      <c r="Q40" s="2">
        <f t="shared" si="19"/>
        <v>39765.119500000001</v>
      </c>
      <c r="S40" s="3">
        <v>1</v>
      </c>
      <c r="T40" s="176"/>
      <c r="U40" s="3">
        <v>5.4712830704966065E-9</v>
      </c>
      <c r="V40" s="3">
        <v>9.547579479188828E-20</v>
      </c>
      <c r="W40" s="3">
        <v>1.1989406848139826E-27</v>
      </c>
      <c r="X40" s="3">
        <v>5.659456744434288E-10</v>
      </c>
      <c r="Y40">
        <v>2.4435261015625813E-4</v>
      </c>
      <c r="Z40">
        <v>1.4655916575669779E-6</v>
      </c>
      <c r="AA40">
        <v>2.4546006160016697E-3</v>
      </c>
      <c r="AB40">
        <v>14.611757342056539</v>
      </c>
      <c r="AC40">
        <v>1.6989537338892859E-5</v>
      </c>
      <c r="AD40">
        <v>3.3162671678444494E-8</v>
      </c>
      <c r="AE40">
        <v>1.3998396646041563E-21</v>
      </c>
      <c r="AF40">
        <f t="shared" si="20"/>
        <v>3377.5</v>
      </c>
      <c r="AG40" s="65">
        <f t="shared" si="21"/>
        <v>3.3016118798073011E-3</v>
      </c>
      <c r="AH40" s="65">
        <f t="shared" si="22"/>
        <v>7.6221730915489927E-3</v>
      </c>
      <c r="AI40" s="65">
        <f t="shared" si="23"/>
        <v>3.3332250022795051E-3</v>
      </c>
      <c r="AJ40" s="65">
        <f t="shared" si="24"/>
        <v>3.1613122472204033E-5</v>
      </c>
      <c r="AK40" s="65">
        <f t="shared" si="25"/>
        <v>9.9938951244257159E-10</v>
      </c>
      <c r="AL40">
        <f t="shared" si="26"/>
        <v>3.3332250022795051E-3</v>
      </c>
      <c r="AM40" s="93">
        <f t="shared" si="27"/>
        <v>9.9938951244257159E-10</v>
      </c>
      <c r="AN40">
        <f t="shared" si="28"/>
        <v>-4.2889480892694875E-3</v>
      </c>
      <c r="AO40">
        <f t="shared" si="29"/>
        <v>0.41322208663443705</v>
      </c>
      <c r="AP40">
        <f t="shared" si="30"/>
        <v>-0.96765878866030597</v>
      </c>
      <c r="AQ40">
        <f t="shared" si="31"/>
        <v>-0.27857577583021392</v>
      </c>
      <c r="AR40">
        <f t="shared" si="32"/>
        <v>-2.6983441958174033</v>
      </c>
      <c r="AS40">
        <f t="shared" si="33"/>
        <v>-4.4380242569366297</v>
      </c>
      <c r="AT40" s="65">
        <f t="shared" si="49"/>
        <v>10.334159221504789</v>
      </c>
      <c r="AU40" s="65">
        <f t="shared" si="49"/>
        <v>10.336080159950033</v>
      </c>
      <c r="AV40" s="65">
        <f t="shared" si="49"/>
        <v>10.331268464160237</v>
      </c>
      <c r="AW40" s="65">
        <f t="shared" si="49"/>
        <v>10.343377976723332</v>
      </c>
      <c r="AX40" s="65">
        <f t="shared" si="49"/>
        <v>10.313250949474119</v>
      </c>
      <c r="AY40" s="65">
        <f t="shared" si="49"/>
        <v>10.390555195339376</v>
      </c>
      <c r="AZ40" s="65">
        <f t="shared" si="49"/>
        <v>10.205058590932472</v>
      </c>
      <c r="BA40" s="65">
        <f t="shared" si="35"/>
        <v>10.847498601307223</v>
      </c>
      <c r="BC40">
        <v>3600</v>
      </c>
      <c r="BD40">
        <f t="shared" si="37"/>
        <v>4.0212740843485785E-3</v>
      </c>
      <c r="BE40">
        <f t="shared" si="38"/>
        <v>7.7454203111164393E-3</v>
      </c>
      <c r="BF40">
        <f t="shared" si="39"/>
        <v>-3.7241462267678608E-3</v>
      </c>
      <c r="BG40">
        <f t="shared" si="40"/>
        <v>0.46353855032437241</v>
      </c>
      <c r="BH40">
        <f t="shared" si="4"/>
        <v>-0.99507721202223964</v>
      </c>
      <c r="BI40">
        <f t="shared" si="5"/>
        <v>-2.542591954890812</v>
      </c>
      <c r="BJ40">
        <f t="shared" si="6"/>
        <v>-3.2384586657692962</v>
      </c>
      <c r="BK40">
        <f t="shared" ref="BK40:BQ40" si="60">$BR40+$AH$7*SIN(BL40)</f>
        <v>10.605295946251314</v>
      </c>
      <c r="BL40">
        <f t="shared" si="60"/>
        <v>10.60533690367841</v>
      </c>
      <c r="BM40">
        <f t="shared" si="60"/>
        <v>10.605171180120179</v>
      </c>
      <c r="BN40">
        <f t="shared" si="60"/>
        <v>10.605842149339949</v>
      </c>
      <c r="BO40">
        <f t="shared" si="60"/>
        <v>10.603132296178646</v>
      </c>
      <c r="BP40">
        <f t="shared" si="60"/>
        <v>10.614188672439292</v>
      </c>
      <c r="BQ40">
        <f t="shared" si="60"/>
        <v>10.570791199003493</v>
      </c>
      <c r="BR40">
        <f t="shared" si="42"/>
        <v>11.206010264089775</v>
      </c>
    </row>
    <row r="41" spans="1:70">
      <c r="A41" s="115" t="s">
        <v>189</v>
      </c>
      <c r="B41" s="3" t="s">
        <v>95</v>
      </c>
      <c r="C41" s="8">
        <v>54829.932399999998</v>
      </c>
      <c r="D41" s="8" t="s">
        <v>119</v>
      </c>
      <c r="E41">
        <f t="shared" si="14"/>
        <v>3446.0117721139754</v>
      </c>
      <c r="F41">
        <f t="shared" si="15"/>
        <v>3446</v>
      </c>
      <c r="G41">
        <f t="shared" si="58"/>
        <v>7.9583400001865812E-3</v>
      </c>
      <c r="K41">
        <f t="shared" si="52"/>
        <v>7.9583400001865812E-3</v>
      </c>
      <c r="O41">
        <f t="shared" ca="1" si="18"/>
        <v>5.7356869631423005E-3</v>
      </c>
      <c r="Q41" s="2">
        <f t="shared" si="19"/>
        <v>39811.432399999998</v>
      </c>
      <c r="S41" s="3">
        <v>1</v>
      </c>
      <c r="T41" s="176"/>
      <c r="U41" s="3"/>
      <c r="V41" s="3"/>
      <c r="W41" s="3"/>
      <c r="X41" s="3"/>
      <c r="AF41">
        <f t="shared" si="20"/>
        <v>3446</v>
      </c>
      <c r="AG41" s="65">
        <f t="shared" si="21"/>
        <v>3.4865365709415806E-3</v>
      </c>
      <c r="AH41" s="65">
        <f t="shared" si="22"/>
        <v>1.2110995294791895E-2</v>
      </c>
      <c r="AI41" s="65">
        <f t="shared" si="23"/>
        <v>7.9583400001865812E-3</v>
      </c>
      <c r="AJ41" s="65">
        <f t="shared" si="24"/>
        <v>4.4718034292450005E-3</v>
      </c>
      <c r="AK41" s="65">
        <f t="shared" si="25"/>
        <v>1.9997025909807345E-5</v>
      </c>
      <c r="AL41">
        <f t="shared" si="26"/>
        <v>7.9583400001865812E-3</v>
      </c>
      <c r="AM41" s="93">
        <f t="shared" si="27"/>
        <v>1.9997025909807345E-5</v>
      </c>
      <c r="AN41">
        <f t="shared" si="28"/>
        <v>-4.152655294605314E-3</v>
      </c>
      <c r="AO41">
        <f t="shared" si="29"/>
        <v>0.42616000104740059</v>
      </c>
      <c r="AP41">
        <f t="shared" si="30"/>
        <v>-0.97789844682306193</v>
      </c>
      <c r="AQ41">
        <f t="shared" si="31"/>
        <v>-0.30433606111522565</v>
      </c>
      <c r="AR41">
        <f t="shared" si="32"/>
        <v>-2.6539608442489433</v>
      </c>
      <c r="AS41">
        <f t="shared" si="33"/>
        <v>-4.0198592688405572</v>
      </c>
      <c r="AT41" s="65">
        <f t="shared" si="49"/>
        <v>10.414589596381321</v>
      </c>
      <c r="AU41" s="65">
        <f t="shared" si="49"/>
        <v>10.415460529752821</v>
      </c>
      <c r="AV41" s="65">
        <f t="shared" si="49"/>
        <v>10.413018838309799</v>
      </c>
      <c r="AW41" s="65">
        <f t="shared" si="49"/>
        <v>10.419887369409</v>
      </c>
      <c r="AX41" s="65">
        <f t="shared" si="49"/>
        <v>10.400745071331507</v>
      </c>
      <c r="AY41" s="65">
        <f t="shared" si="49"/>
        <v>10.455585388685149</v>
      </c>
      <c r="AZ41" s="65">
        <f t="shared" si="49"/>
        <v>10.308785320657103</v>
      </c>
      <c r="BA41" s="65">
        <f t="shared" si="35"/>
        <v>10.957871854793089</v>
      </c>
      <c r="BC41">
        <v>3800</v>
      </c>
      <c r="BD41">
        <f t="shared" si="37"/>
        <v>5.0123422149947246E-3</v>
      </c>
      <c r="BE41">
        <f t="shared" si="38"/>
        <v>7.8769645038937134E-3</v>
      </c>
      <c r="BF41">
        <f t="shared" si="39"/>
        <v>-2.8646222888989888E-3</v>
      </c>
      <c r="BG41">
        <f t="shared" si="40"/>
        <v>0.53872298017856768</v>
      </c>
      <c r="BH41">
        <f t="shared" si="4"/>
        <v>-0.99657256025008212</v>
      </c>
      <c r="BI41">
        <f t="shared" si="5"/>
        <v>-2.3605084631894302</v>
      </c>
      <c r="BJ41">
        <f t="shared" si="6"/>
        <v>-2.4290195113339106</v>
      </c>
      <c r="BK41">
        <f t="shared" ref="BK41:BQ41" si="61">$BR41+$AH$7*SIN(BL41)</f>
        <v>10.882842796259611</v>
      </c>
      <c r="BL41">
        <f t="shared" si="61"/>
        <v>10.882842675404627</v>
      </c>
      <c r="BM41">
        <f t="shared" si="61"/>
        <v>10.882844329387231</v>
      </c>
      <c r="BN41">
        <f t="shared" si="61"/>
        <v>10.882821695608435</v>
      </c>
      <c r="BO41">
        <f t="shared" si="61"/>
        <v>10.883131819289474</v>
      </c>
      <c r="BP41">
        <f t="shared" si="61"/>
        <v>10.878954003257606</v>
      </c>
      <c r="BQ41">
        <f t="shared" si="61"/>
        <v>10.968719754651586</v>
      </c>
      <c r="BR41">
        <f t="shared" si="42"/>
        <v>11.528267938501058</v>
      </c>
    </row>
    <row r="42" spans="1:70">
      <c r="A42" s="115" t="s">
        <v>193</v>
      </c>
      <c r="B42" s="3" t="s">
        <v>95</v>
      </c>
      <c r="C42" s="8">
        <v>54831.2785</v>
      </c>
      <c r="D42" s="8" t="s">
        <v>119</v>
      </c>
      <c r="E42">
        <f t="shared" si="14"/>
        <v>3448.0029464824688</v>
      </c>
      <c r="F42">
        <f t="shared" si="15"/>
        <v>3448</v>
      </c>
      <c r="G42">
        <f t="shared" si="58"/>
        <v>1.9919199985451996E-3</v>
      </c>
      <c r="K42">
        <f t="shared" si="52"/>
        <v>1.9919199985451996E-3</v>
      </c>
      <c r="O42">
        <f t="shared" ca="1" si="18"/>
        <v>5.7375760769140527E-3</v>
      </c>
      <c r="Q42" s="2">
        <f t="shared" si="19"/>
        <v>39812.7785</v>
      </c>
      <c r="S42" s="3">
        <v>1</v>
      </c>
      <c r="T42" s="176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>
        <f t="shared" si="20"/>
        <v>3448</v>
      </c>
      <c r="AG42" s="65">
        <f t="shared" si="21"/>
        <v>3.492397161585642E-3</v>
      </c>
      <c r="AH42" s="65">
        <f t="shared" si="22"/>
        <v>6.1401218366005017E-3</v>
      </c>
      <c r="AI42" s="65">
        <f t="shared" si="23"/>
        <v>1.9919199985451996E-3</v>
      </c>
      <c r="AJ42" s="65">
        <f t="shared" si="24"/>
        <v>-1.5004771630404423E-3</v>
      </c>
      <c r="AK42" s="65">
        <f t="shared" si="25"/>
        <v>2.2514317168058943E-6</v>
      </c>
      <c r="AL42">
        <f t="shared" si="26"/>
        <v>1.9919199985451996E-3</v>
      </c>
      <c r="AM42" s="93">
        <f t="shared" si="27"/>
        <v>2.2514317168058943E-6</v>
      </c>
      <c r="AN42">
        <f t="shared" si="28"/>
        <v>-4.148201838055302E-3</v>
      </c>
      <c r="AO42">
        <f t="shared" si="29"/>
        <v>0.42656729574490937</v>
      </c>
      <c r="AP42">
        <f t="shared" si="30"/>
        <v>-0.97817703467327055</v>
      </c>
      <c r="AQ42">
        <f t="shared" si="31"/>
        <v>-0.30510279609296198</v>
      </c>
      <c r="AR42">
        <f t="shared" si="32"/>
        <v>-2.6526242224301879</v>
      </c>
      <c r="AS42">
        <f t="shared" si="33"/>
        <v>-4.0084222664623725</v>
      </c>
      <c r="AT42" s="65">
        <f t="shared" ref="AT42:AZ51" si="62">$BA42+$AH$7*SIN(AU42)</f>
        <v>10.416973151392337</v>
      </c>
      <c r="AU42" s="65">
        <f t="shared" si="62"/>
        <v>10.417821390302493</v>
      </c>
      <c r="AV42" s="65">
        <f t="shared" si="62"/>
        <v>10.415434641479527</v>
      </c>
      <c r="AW42" s="65">
        <f t="shared" si="62"/>
        <v>10.422172858010176</v>
      </c>
      <c r="AX42" s="65">
        <f t="shared" si="62"/>
        <v>10.403324511483641</v>
      </c>
      <c r="AY42" s="65">
        <f t="shared" si="62"/>
        <v>10.457514341211981</v>
      </c>
      <c r="AZ42" s="65">
        <f t="shared" si="62"/>
        <v>10.311932367174521</v>
      </c>
      <c r="BA42" s="65">
        <f t="shared" si="35"/>
        <v>10.9610944315372</v>
      </c>
      <c r="BC42">
        <v>4000</v>
      </c>
      <c r="BD42">
        <f t="shared" si="37"/>
        <v>6.4543508810770622E-3</v>
      </c>
      <c r="BE42">
        <f t="shared" si="38"/>
        <v>8.0012603040801201E-3</v>
      </c>
      <c r="BF42">
        <f t="shared" si="39"/>
        <v>-1.5469094230030579E-3</v>
      </c>
      <c r="BG42">
        <f t="shared" si="40"/>
        <v>0.67418155662296209</v>
      </c>
      <c r="BH42">
        <f t="shared" si="4"/>
        <v>-0.94037212958510452</v>
      </c>
      <c r="BI42">
        <f t="shared" si="5"/>
        <v>-2.0962526827328518</v>
      </c>
      <c r="BJ42">
        <f t="shared" si="6"/>
        <v>-1.735771955572776</v>
      </c>
      <c r="BK42">
        <f t="shared" ref="BK42:BQ42" si="63">$BR42+$AH$7*SIN(BL42)</f>
        <v>11.216811519868424</v>
      </c>
      <c r="BL42">
        <f t="shared" si="63"/>
        <v>11.21682845289001</v>
      </c>
      <c r="BM42">
        <f t="shared" si="63"/>
        <v>11.216947211799345</v>
      </c>
      <c r="BN42">
        <f t="shared" si="63"/>
        <v>11.217778367142813</v>
      </c>
      <c r="BO42">
        <f t="shared" si="63"/>
        <v>11.223511936307048</v>
      </c>
      <c r="BP42">
        <f t="shared" si="63"/>
        <v>11.259752220194313</v>
      </c>
      <c r="BQ42">
        <f t="shared" si="63"/>
        <v>11.424256245930378</v>
      </c>
      <c r="BR42">
        <f t="shared" si="42"/>
        <v>11.850525612912342</v>
      </c>
    </row>
    <row r="43" spans="1:70">
      <c r="A43" s="115" t="s">
        <v>196</v>
      </c>
      <c r="B43" s="3" t="s">
        <v>97</v>
      </c>
      <c r="C43" s="8">
        <v>55094.5965</v>
      </c>
      <c r="D43" s="8" t="s">
        <v>119</v>
      </c>
      <c r="E43">
        <f t="shared" si="14"/>
        <v>3837.5074798470346</v>
      </c>
      <c r="F43">
        <f t="shared" si="15"/>
        <v>3837.5</v>
      </c>
      <c r="G43">
        <f t="shared" si="58"/>
        <v>5.0566249992698431E-3</v>
      </c>
      <c r="K43">
        <f t="shared" si="52"/>
        <v>5.0566249992698431E-3</v>
      </c>
      <c r="O43">
        <f t="shared" ca="1" si="18"/>
        <v>6.1054809839628556E-3</v>
      </c>
      <c r="Q43" s="2">
        <f t="shared" si="19"/>
        <v>40076.0965</v>
      </c>
      <c r="S43" s="3">
        <v>1</v>
      </c>
      <c r="T43" s="176"/>
      <c r="U43" s="3"/>
      <c r="V43" s="3"/>
      <c r="W43" s="3"/>
      <c r="X43" s="3"/>
      <c r="AF43">
        <f t="shared" si="20"/>
        <v>3837.5</v>
      </c>
      <c r="AG43" s="65">
        <f t="shared" si="21"/>
        <v>5.2434581340327566E-3</v>
      </c>
      <c r="AH43" s="65">
        <f t="shared" si="22"/>
        <v>7.7139889553201318E-3</v>
      </c>
      <c r="AI43" s="65">
        <f t="shared" si="23"/>
        <v>5.0566249992698431E-3</v>
      </c>
      <c r="AJ43" s="65">
        <f t="shared" si="24"/>
        <v>-1.8683313476291347E-4</v>
      </c>
      <c r="AK43" s="65">
        <f t="shared" si="25"/>
        <v>3.4906620245336986E-8</v>
      </c>
      <c r="AL43">
        <f t="shared" si="26"/>
        <v>5.0566249992698431E-3</v>
      </c>
      <c r="AM43" s="93">
        <f t="shared" ref="AM43:AM72" si="64">(AG43-G43)^2</f>
        <v>3.4906620245336986E-8</v>
      </c>
      <c r="AN43">
        <f t="shared" si="28"/>
        <v>-2.6573639560502882E-3</v>
      </c>
      <c r="AO43">
        <f t="shared" si="29"/>
        <v>0.5580055733071515</v>
      </c>
      <c r="AP43">
        <f t="shared" si="30"/>
        <v>-0.99230529903780329</v>
      </c>
      <c r="AQ43">
        <f t="shared" si="31"/>
        <v>-0.47597658478701438</v>
      </c>
      <c r="AR43">
        <f t="shared" si="32"/>
        <v>-2.3191926159598473</v>
      </c>
      <c r="AS43">
        <f t="shared" si="33"/>
        <v>-2.2932694564064509</v>
      </c>
      <c r="AT43" s="65">
        <f t="shared" si="62"/>
        <v>10.940140847059705</v>
      </c>
      <c r="AU43" s="65">
        <f t="shared" si="62"/>
        <v>10.94014084700242</v>
      </c>
      <c r="AV43" s="65">
        <f t="shared" si="62"/>
        <v>10.940140848594213</v>
      </c>
      <c r="AW43" s="65">
        <f t="shared" si="62"/>
        <v>10.94014080436332</v>
      </c>
      <c r="AX43" s="65">
        <f t="shared" si="62"/>
        <v>10.940142033413021</v>
      </c>
      <c r="AY43" s="65">
        <f t="shared" si="62"/>
        <v>10.940107891770424</v>
      </c>
      <c r="AZ43" s="65">
        <f t="shared" si="62"/>
        <v>11.050084321269889</v>
      </c>
      <c r="BA43" s="65">
        <f t="shared" si="35"/>
        <v>11.588691252453174</v>
      </c>
      <c r="BC43">
        <v>4200</v>
      </c>
      <c r="BD43">
        <f t="shared" si="37"/>
        <v>8.5736841224746778E-3</v>
      </c>
      <c r="BE43">
        <f t="shared" si="38"/>
        <v>8.1183077116756576E-3</v>
      </c>
      <c r="BF43">
        <f t="shared" si="39"/>
        <v>4.5537641079901976E-4</v>
      </c>
      <c r="BG43">
        <f t="shared" si="40"/>
        <v>0.96743567274368714</v>
      </c>
      <c r="BH43">
        <f t="shared" si="4"/>
        <v>-0.68048269592908317</v>
      </c>
      <c r="BI43">
        <f t="shared" si="5"/>
        <v>-1.6209511683508708</v>
      </c>
      <c r="BJ43">
        <f t="shared" si="6"/>
        <v>-1.0514560125889851</v>
      </c>
      <c r="BK43">
        <f t="shared" ref="BK43:BQ43" si="65">$BR43+$AH$7*SIN(BL43)</f>
        <v>11.663795662483359</v>
      </c>
      <c r="BL43">
        <f t="shared" si="65"/>
        <v>11.665926941131222</v>
      </c>
      <c r="BM43">
        <f t="shared" si="65"/>
        <v>11.671190948406702</v>
      </c>
      <c r="BN43">
        <f t="shared" si="65"/>
        <v>11.684046911728691</v>
      </c>
      <c r="BO43">
        <f t="shared" si="65"/>
        <v>11.714634342333561</v>
      </c>
      <c r="BP43">
        <f t="shared" si="65"/>
        <v>11.783475195377726</v>
      </c>
      <c r="BQ43">
        <f t="shared" si="65"/>
        <v>11.923679035053071</v>
      </c>
      <c r="BR43">
        <f t="shared" si="42"/>
        <v>12.172783287323625</v>
      </c>
    </row>
    <row r="44" spans="1:70">
      <c r="A44" s="116" t="s">
        <v>99</v>
      </c>
      <c r="B44" s="26" t="s">
        <v>97</v>
      </c>
      <c r="C44" s="25">
        <v>55094.596590000001</v>
      </c>
      <c r="D44" s="25">
        <v>1E-4</v>
      </c>
      <c r="E44">
        <f t="shared" si="14"/>
        <v>3837.5076129765907</v>
      </c>
      <c r="F44">
        <f t="shared" si="15"/>
        <v>3837.5</v>
      </c>
      <c r="G44">
        <f t="shared" si="58"/>
        <v>5.1466250006342307E-3</v>
      </c>
      <c r="K44">
        <f t="shared" si="52"/>
        <v>5.1466250006342307E-3</v>
      </c>
      <c r="O44">
        <f t="shared" ca="1" si="18"/>
        <v>6.1054809839628556E-3</v>
      </c>
      <c r="Q44" s="2">
        <f t="shared" si="19"/>
        <v>40076.096590000001</v>
      </c>
      <c r="S44" s="3">
        <v>1</v>
      </c>
      <c r="T44" s="176"/>
      <c r="U44" s="3">
        <v>9.2838457046667844E-12</v>
      </c>
      <c r="V44" s="3">
        <v>2.5303837808274508E-17</v>
      </c>
      <c r="W44" s="3">
        <v>3.4427979062102703E-27</v>
      </c>
      <c r="X44" s="3">
        <v>8.6079828796565744E-9</v>
      </c>
      <c r="Y44">
        <v>3.4536339324603546E-4</v>
      </c>
      <c r="Z44">
        <v>1.0729626767722283E-4</v>
      </c>
      <c r="AA44">
        <v>1.094933514182897E-2</v>
      </c>
      <c r="AB44">
        <v>2538.1415570051331</v>
      </c>
      <c r="AC44">
        <v>2.5840933706278076E-4</v>
      </c>
      <c r="AD44">
        <v>5.1622052163383034E-7</v>
      </c>
      <c r="AE44">
        <v>4.0196859839486706E-21</v>
      </c>
      <c r="AF44">
        <f t="shared" si="20"/>
        <v>3837.5</v>
      </c>
      <c r="AG44" s="65">
        <f t="shared" si="21"/>
        <v>5.2434581340327566E-3</v>
      </c>
      <c r="AH44" s="65">
        <f t="shared" si="22"/>
        <v>7.8039889566845193E-3</v>
      </c>
      <c r="AI44" s="65">
        <f t="shared" si="23"/>
        <v>5.1466250006342307E-3</v>
      </c>
      <c r="AJ44" s="65">
        <f t="shared" si="24"/>
        <v>-9.6833133398525895E-5</v>
      </c>
      <c r="AK44" s="65">
        <f t="shared" si="25"/>
        <v>9.3766557237767108E-9</v>
      </c>
      <c r="AL44">
        <f t="shared" si="26"/>
        <v>5.1466250006342307E-3</v>
      </c>
      <c r="AM44" s="93">
        <f t="shared" si="64"/>
        <v>9.3766557237767108E-9</v>
      </c>
      <c r="AN44">
        <f t="shared" si="28"/>
        <v>-2.6573639560502882E-3</v>
      </c>
      <c r="AO44">
        <f t="shared" si="29"/>
        <v>0.5580055733071515</v>
      </c>
      <c r="AP44">
        <f t="shared" si="30"/>
        <v>-0.99230529903780329</v>
      </c>
      <c r="AQ44">
        <f t="shared" si="31"/>
        <v>-0.47597658478701438</v>
      </c>
      <c r="AR44">
        <f t="shared" si="32"/>
        <v>-2.3191926159598473</v>
      </c>
      <c r="AS44">
        <f t="shared" si="33"/>
        <v>-2.2932694564064509</v>
      </c>
      <c r="AT44" s="65">
        <f t="shared" si="62"/>
        <v>10.940140847059705</v>
      </c>
      <c r="AU44" s="65">
        <f t="shared" si="62"/>
        <v>10.94014084700242</v>
      </c>
      <c r="AV44" s="65">
        <f t="shared" si="62"/>
        <v>10.940140848594213</v>
      </c>
      <c r="AW44" s="65">
        <f t="shared" si="62"/>
        <v>10.94014080436332</v>
      </c>
      <c r="AX44" s="65">
        <f t="shared" si="62"/>
        <v>10.940142033413021</v>
      </c>
      <c r="AY44" s="65">
        <f t="shared" si="62"/>
        <v>10.940107891770424</v>
      </c>
      <c r="AZ44" s="65">
        <f t="shared" si="62"/>
        <v>11.050084321269889</v>
      </c>
      <c r="BA44" s="65">
        <f t="shared" si="35"/>
        <v>11.588691252453174</v>
      </c>
      <c r="BC44">
        <v>4400</v>
      </c>
      <c r="BD44">
        <f t="shared" si="37"/>
        <v>1.1516646858790006E-2</v>
      </c>
      <c r="BE44">
        <f t="shared" si="38"/>
        <v>8.2281067266803311E-3</v>
      </c>
      <c r="BF44">
        <f t="shared" si="39"/>
        <v>3.2885401321096756E-3</v>
      </c>
      <c r="BG44">
        <f t="shared" si="40"/>
        <v>1.5933626255531212</v>
      </c>
      <c r="BH44">
        <f t="shared" si="4"/>
        <v>0.43815106424891415</v>
      </c>
      <c r="BI44">
        <f t="shared" si="5"/>
        <v>-0.41898924612734634</v>
      </c>
      <c r="BJ44">
        <f t="shared" si="6"/>
        <v>-0.21261416518272797</v>
      </c>
      <c r="BK44">
        <f t="shared" ref="BK44:BQ44" si="66">$BR44+$AH$7*SIN(BL44)</f>
        <v>12.370995463840858</v>
      </c>
      <c r="BL44">
        <f t="shared" si="66"/>
        <v>12.374218352474919</v>
      </c>
      <c r="BM44">
        <f t="shared" si="66"/>
        <v>12.379270660973122</v>
      </c>
      <c r="BN44">
        <f t="shared" si="66"/>
        <v>12.387181167366915</v>
      </c>
      <c r="BO44">
        <f t="shared" si="66"/>
        <v>12.399544284609945</v>
      </c>
      <c r="BP44">
        <f t="shared" si="66"/>
        <v>12.41881558764625</v>
      </c>
      <c r="BQ44">
        <f t="shared" si="66"/>
        <v>12.448748197704154</v>
      </c>
      <c r="BR44">
        <f t="shared" si="42"/>
        <v>12.495040961734908</v>
      </c>
    </row>
    <row r="45" spans="1:70">
      <c r="A45" s="115" t="s">
        <v>202</v>
      </c>
      <c r="B45" s="3" t="s">
        <v>95</v>
      </c>
      <c r="C45" s="8">
        <v>55154.426399999997</v>
      </c>
      <c r="D45" s="8" t="s">
        <v>119</v>
      </c>
      <c r="E45">
        <f t="shared" si="14"/>
        <v>3926.0089012490939</v>
      </c>
      <c r="F45">
        <f t="shared" si="15"/>
        <v>3926</v>
      </c>
      <c r="G45">
        <f t="shared" si="58"/>
        <v>6.017539999447763E-3</v>
      </c>
      <c r="K45">
        <f t="shared" si="52"/>
        <v>6.017539999447763E-3</v>
      </c>
      <c r="O45">
        <f t="shared" ca="1" si="18"/>
        <v>6.1890742683629041E-3</v>
      </c>
      <c r="Q45" s="2">
        <f t="shared" si="19"/>
        <v>40135.926399999997</v>
      </c>
      <c r="S45" s="3">
        <v>1</v>
      </c>
      <c r="T45" s="176"/>
      <c r="U45" s="3"/>
      <c r="V45" s="3"/>
      <c r="W45" s="3"/>
      <c r="X45" s="3"/>
      <c r="AF45">
        <f t="shared" si="20"/>
        <v>3926</v>
      </c>
      <c r="AG45" s="65">
        <f t="shared" si="21"/>
        <v>5.8571765210391237E-3</v>
      </c>
      <c r="AH45" s="65">
        <f t="shared" si="22"/>
        <v>8.1164791365762531E-3</v>
      </c>
      <c r="AI45" s="65">
        <f t="shared" si="23"/>
        <v>6.017539999447763E-3</v>
      </c>
      <c r="AJ45" s="65">
        <f t="shared" si="24"/>
        <v>1.6036347840863927E-4</v>
      </c>
      <c r="AK45" s="65">
        <f t="shared" si="25"/>
        <v>2.5716445207318113E-8</v>
      </c>
      <c r="AL45">
        <f t="shared" si="26"/>
        <v>6.017539999447763E-3</v>
      </c>
      <c r="AM45" s="93">
        <f t="shared" si="64"/>
        <v>2.5716445207318113E-8</v>
      </c>
      <c r="AN45">
        <f t="shared" si="28"/>
        <v>-2.0989391371284906E-3</v>
      </c>
      <c r="AO45">
        <f t="shared" si="29"/>
        <v>0.61339034452111996</v>
      </c>
      <c r="AP45">
        <f t="shared" si="30"/>
        <v>-0.97251011197038084</v>
      </c>
      <c r="AQ45">
        <f t="shared" si="31"/>
        <v>-0.5219633672812215</v>
      </c>
      <c r="AR45">
        <f t="shared" si="32"/>
        <v>-2.2083081654763794</v>
      </c>
      <c r="AS45">
        <f t="shared" si="33"/>
        <v>-1.9851159249735035</v>
      </c>
      <c r="AT45" s="65">
        <f t="shared" si="62"/>
        <v>11.084297002303675</v>
      </c>
      <c r="AU45" s="65">
        <f t="shared" si="62"/>
        <v>11.084297212622522</v>
      </c>
      <c r="AV45" s="65">
        <f t="shared" si="62"/>
        <v>11.084300866819941</v>
      </c>
      <c r="AW45" s="65">
        <f t="shared" si="62"/>
        <v>11.084364332948967</v>
      </c>
      <c r="AX45" s="65">
        <f t="shared" si="62"/>
        <v>11.085459484341584</v>
      </c>
      <c r="AY45" s="65">
        <f t="shared" si="62"/>
        <v>11.102611128558282</v>
      </c>
      <c r="AZ45" s="65">
        <f t="shared" si="62"/>
        <v>11.249747481024478</v>
      </c>
      <c r="BA45" s="65">
        <f t="shared" si="35"/>
        <v>11.731290273380166</v>
      </c>
      <c r="BC45">
        <v>4600</v>
      </c>
      <c r="BD45">
        <f t="shared" si="37"/>
        <v>1.2872879878908892E-2</v>
      </c>
      <c r="BE45">
        <f t="shared" si="38"/>
        <v>8.3306573490941407E-3</v>
      </c>
      <c r="BF45">
        <f t="shared" si="39"/>
        <v>4.5422225298147514E-3</v>
      </c>
      <c r="BG45">
        <f t="shared" si="40"/>
        <v>1.2144946259765823</v>
      </c>
      <c r="BH45">
        <f t="shared" si="4"/>
        <v>0.85976244808989855</v>
      </c>
      <c r="BI45">
        <f t="shared" si="5"/>
        <v>1.2342583163277279</v>
      </c>
      <c r="BJ45">
        <f t="shared" si="6"/>
        <v>0.70958384676624398</v>
      </c>
      <c r="BK45">
        <f t="shared" ref="BK45:BQ45" si="67">$BR45+$AH$7*SIN(BL45)</f>
        <v>13.19856940688152</v>
      </c>
      <c r="BL45">
        <f t="shared" si="67"/>
        <v>13.193692266243515</v>
      </c>
      <c r="BM45">
        <f t="shared" si="67"/>
        <v>13.184448788013949</v>
      </c>
      <c r="BN45">
        <f t="shared" si="67"/>
        <v>13.167093958060022</v>
      </c>
      <c r="BO45">
        <f t="shared" si="67"/>
        <v>13.135051498568117</v>
      </c>
      <c r="BP45">
        <f t="shared" si="67"/>
        <v>13.077532137147664</v>
      </c>
      <c r="BQ45">
        <f t="shared" si="67"/>
        <v>12.978583403115135</v>
      </c>
      <c r="BR45">
        <f t="shared" si="42"/>
        <v>12.817298636146191</v>
      </c>
    </row>
    <row r="46" spans="1:70">
      <c r="A46" s="21" t="s">
        <v>275</v>
      </c>
      <c r="B46" s="3" t="s">
        <v>97</v>
      </c>
      <c r="C46" s="8">
        <v>55193.976799999997</v>
      </c>
      <c r="D46" s="8">
        <v>2.0000000000000001E-4</v>
      </c>
      <c r="E46">
        <f t="shared" si="14"/>
        <v>3984.5125360039606</v>
      </c>
      <c r="F46">
        <f t="shared" si="15"/>
        <v>3984.5</v>
      </c>
      <c r="G46">
        <f t="shared" si="58"/>
        <v>8.4747549990424886E-3</v>
      </c>
      <c r="K46">
        <f t="shared" si="52"/>
        <v>8.4747549990424886E-3</v>
      </c>
      <c r="O46">
        <f t="shared" ca="1" si="18"/>
        <v>6.2443308461866652E-3</v>
      </c>
      <c r="Q46" s="2">
        <f t="shared" si="19"/>
        <v>40175.476799999997</v>
      </c>
      <c r="S46" s="3">
        <v>1</v>
      </c>
      <c r="T46" s="176"/>
      <c r="U46" s="3">
        <v>2.6647413586876327E-10</v>
      </c>
      <c r="V46" s="3">
        <v>7.4884402087004795E-17</v>
      </c>
      <c r="W46" s="3">
        <v>2.6421847561056303E-27</v>
      </c>
      <c r="X46" s="3">
        <v>1.1220154622081486E-8</v>
      </c>
      <c r="Y46">
        <v>1.0490972449595712E-3</v>
      </c>
      <c r="Z46">
        <v>2.2281756379596959E-4</v>
      </c>
      <c r="AA46">
        <v>4.4577251672227218E-3</v>
      </c>
      <c r="AB46">
        <v>5485.9649508252251</v>
      </c>
      <c r="AC46">
        <v>3.368260320877427E-4</v>
      </c>
      <c r="AD46">
        <v>6.8552172520643016E-7</v>
      </c>
      <c r="AE46">
        <v>3.0849191037201526E-21</v>
      </c>
      <c r="AF46">
        <f t="shared" si="20"/>
        <v>3984.5</v>
      </c>
      <c r="AG46" s="65">
        <f t="shared" si="21"/>
        <v>6.3222655980978617E-3</v>
      </c>
      <c r="AH46" s="65">
        <f t="shared" si="22"/>
        <v>1.0144375887894195E-2</v>
      </c>
      <c r="AI46" s="65">
        <f t="shared" si="23"/>
        <v>8.4747549990424886E-3</v>
      </c>
      <c r="AJ46" s="65">
        <f t="shared" si="24"/>
        <v>2.1524894009446269E-3</v>
      </c>
      <c r="AK46" s="65">
        <f t="shared" si="25"/>
        <v>4.6332106211789588E-6</v>
      </c>
      <c r="AL46">
        <f t="shared" si="26"/>
        <v>8.4747549990424886E-3</v>
      </c>
      <c r="AM46" s="93">
        <f t="shared" si="64"/>
        <v>4.6332106211789588E-6</v>
      </c>
      <c r="AN46">
        <f t="shared" si="28"/>
        <v>-1.6696208888517061E-3</v>
      </c>
      <c r="AO46">
        <f t="shared" si="29"/>
        <v>0.66007825713024082</v>
      </c>
      <c r="AP46">
        <f t="shared" si="30"/>
        <v>-0.94867170325417705</v>
      </c>
      <c r="AQ46">
        <f t="shared" si="31"/>
        <v>-0.55350337958989471</v>
      </c>
      <c r="AR46">
        <f t="shared" si="32"/>
        <v>-2.1215391104514723</v>
      </c>
      <c r="AS46">
        <f t="shared" si="33"/>
        <v>-1.7876492114045457</v>
      </c>
      <c r="AT46" s="65">
        <f t="shared" si="62"/>
        <v>11.187991022206878</v>
      </c>
      <c r="AU46" s="65">
        <f t="shared" si="62"/>
        <v>11.187999638303879</v>
      </c>
      <c r="AV46" s="65">
        <f t="shared" si="62"/>
        <v>11.188068987770365</v>
      </c>
      <c r="AW46" s="65">
        <f t="shared" si="62"/>
        <v>11.188626273590364</v>
      </c>
      <c r="AX46" s="65">
        <f t="shared" si="62"/>
        <v>11.193048189273371</v>
      </c>
      <c r="AY46" s="65">
        <f t="shared" si="62"/>
        <v>11.225173757059954</v>
      </c>
      <c r="AZ46" s="65">
        <f t="shared" si="62"/>
        <v>11.387175017207793</v>
      </c>
      <c r="BA46" s="65">
        <f t="shared" si="35"/>
        <v>11.825550643145467</v>
      </c>
      <c r="BC46">
        <v>4800</v>
      </c>
      <c r="BD46">
        <f t="shared" si="37"/>
        <v>1.2173317501285662E-2</v>
      </c>
      <c r="BE46">
        <f t="shared" si="38"/>
        <v>8.4259595789170794E-3</v>
      </c>
      <c r="BF46">
        <f t="shared" si="39"/>
        <v>3.7473579223685828E-3</v>
      </c>
      <c r="BG46">
        <f t="shared" si="40"/>
        <v>0.77333026127685278</v>
      </c>
      <c r="BH46">
        <f t="shared" si="4"/>
        <v>0.3351831262942761</v>
      </c>
      <c r="BI46">
        <f t="shared" si="5"/>
        <v>1.9272630581873003</v>
      </c>
      <c r="BJ46">
        <f t="shared" si="6"/>
        <v>1.4394557008285258</v>
      </c>
      <c r="BK46">
        <f t="shared" ref="BK46:BQ46" si="68">$BR46+$AH$7*SIN(BL46)</f>
        <v>13.737961599382873</v>
      </c>
      <c r="BL46">
        <f t="shared" si="68"/>
        <v>13.737688464899389</v>
      </c>
      <c r="BM46">
        <f t="shared" si="68"/>
        <v>13.736608698146744</v>
      </c>
      <c r="BN46">
        <f t="shared" si="68"/>
        <v>13.732366795569842</v>
      </c>
      <c r="BO46">
        <f t="shared" si="68"/>
        <v>13.716093191474465</v>
      </c>
      <c r="BP46">
        <f t="shared" si="68"/>
        <v>13.65847207476271</v>
      </c>
      <c r="BQ46">
        <f t="shared" si="68"/>
        <v>13.491813635546242</v>
      </c>
      <c r="BR46">
        <f t="shared" si="42"/>
        <v>13.139556310557474</v>
      </c>
    </row>
    <row r="47" spans="1:70">
      <c r="A47" s="21" t="s">
        <v>275</v>
      </c>
      <c r="B47" s="3" t="s">
        <v>95</v>
      </c>
      <c r="C47" s="8">
        <v>55199.044099999999</v>
      </c>
      <c r="D47" s="8">
        <v>1E-4</v>
      </c>
      <c r="E47">
        <f t="shared" si="14"/>
        <v>3992.0081736812908</v>
      </c>
      <c r="F47">
        <f t="shared" si="15"/>
        <v>3992</v>
      </c>
      <c r="G47">
        <f t="shared" si="58"/>
        <v>5.5256799969356507E-3</v>
      </c>
      <c r="K47">
        <f t="shared" si="52"/>
        <v>5.5256799969356507E-3</v>
      </c>
      <c r="O47">
        <f t="shared" ca="1" si="18"/>
        <v>6.2514150228307371E-3</v>
      </c>
      <c r="Q47" s="2">
        <f t="shared" si="19"/>
        <v>40180.544099999999</v>
      </c>
      <c r="S47" s="3">
        <v>1</v>
      </c>
      <c r="T47" s="176"/>
      <c r="U47" s="3"/>
      <c r="V47" s="3"/>
      <c r="W47" s="3"/>
      <c r="X47" s="3"/>
      <c r="AF47">
        <f t="shared" si="20"/>
        <v>3992</v>
      </c>
      <c r="AG47" s="65">
        <f t="shared" si="21"/>
        <v>6.3856920319822711E-3</v>
      </c>
      <c r="AH47" s="65">
        <f t="shared" si="22"/>
        <v>7.136415606163786E-3</v>
      </c>
      <c r="AI47" s="65">
        <f t="shared" si="23"/>
        <v>5.5256799969356507E-3</v>
      </c>
      <c r="AJ47" s="65">
        <f t="shared" si="24"/>
        <v>-8.600120350466204E-4</v>
      </c>
      <c r="AK47" s="65">
        <f t="shared" si="25"/>
        <v>7.3962070042502938E-7</v>
      </c>
      <c r="AL47">
        <f t="shared" si="26"/>
        <v>5.5256799969356507E-3</v>
      </c>
      <c r="AM47" s="93">
        <f t="shared" si="64"/>
        <v>7.3962070042502938E-7</v>
      </c>
      <c r="AN47">
        <f t="shared" si="28"/>
        <v>-1.6107356092281348E-3</v>
      </c>
      <c r="AO47">
        <f t="shared" si="29"/>
        <v>0.66680137660256267</v>
      </c>
      <c r="AP47">
        <f t="shared" si="30"/>
        <v>-0.9447749804772515</v>
      </c>
      <c r="AQ47">
        <f t="shared" si="31"/>
        <v>-0.5575764161611414</v>
      </c>
      <c r="AR47">
        <f t="shared" si="32"/>
        <v>-2.1094373020203401</v>
      </c>
      <c r="AS47">
        <f t="shared" si="33"/>
        <v>-1.7625328691758861</v>
      </c>
      <c r="AT47" s="65">
        <f t="shared" si="62"/>
        <v>11.20186023559504</v>
      </c>
      <c r="AU47" s="65">
        <f t="shared" si="62"/>
        <v>11.201872305840158</v>
      </c>
      <c r="AV47" s="65">
        <f t="shared" si="62"/>
        <v>11.201963004420309</v>
      </c>
      <c r="AW47" s="65">
        <f t="shared" si="62"/>
        <v>11.202643281545832</v>
      </c>
      <c r="AX47" s="65">
        <f t="shared" si="62"/>
        <v>11.207677094550522</v>
      </c>
      <c r="AY47" s="65">
        <f t="shared" si="62"/>
        <v>11.241794277978054</v>
      </c>
      <c r="AZ47" s="65">
        <f t="shared" si="62"/>
        <v>11.405083867456474</v>
      </c>
      <c r="BA47" s="65">
        <f t="shared" si="35"/>
        <v>11.837635305935891</v>
      </c>
      <c r="BC47">
        <v>5000</v>
      </c>
      <c r="BD47">
        <f t="shared" si="37"/>
        <v>1.1061569288771026E-2</v>
      </c>
      <c r="BE47">
        <f t="shared" si="38"/>
        <v>8.5140134161491559E-3</v>
      </c>
      <c r="BF47">
        <f t="shared" si="39"/>
        <v>2.5475558726218701E-3</v>
      </c>
      <c r="BG47">
        <f t="shared" si="40"/>
        <v>0.58802629332320144</v>
      </c>
      <c r="BH47">
        <f t="shared" si="4"/>
        <v>1.1232419656233313E-2</v>
      </c>
      <c r="BI47">
        <f t="shared" si="5"/>
        <v>2.2578299957239416</v>
      </c>
      <c r="BJ47">
        <f t="shared" si="6"/>
        <v>2.1138035322892459</v>
      </c>
      <c r="BK47">
        <f t="shared" ref="BK47:BQ47" si="69">$BR47+$AH$7*SIN(BL47)</f>
        <v>14.111142168699965</v>
      </c>
      <c r="BL47">
        <f t="shared" si="69"/>
        <v>14.111142167853572</v>
      </c>
      <c r="BM47">
        <f t="shared" si="69"/>
        <v>14.111142117778339</v>
      </c>
      <c r="BN47">
        <f t="shared" si="69"/>
        <v>14.111139155347898</v>
      </c>
      <c r="BO47">
        <f t="shared" si="69"/>
        <v>14.110964495037345</v>
      </c>
      <c r="BP47">
        <f t="shared" si="69"/>
        <v>14.102174884437133</v>
      </c>
      <c r="BQ47">
        <f t="shared" si="69"/>
        <v>13.968777433934461</v>
      </c>
      <c r="BR47">
        <f t="shared" si="42"/>
        <v>13.461813984968757</v>
      </c>
    </row>
    <row r="48" spans="1:70">
      <c r="A48" s="115" t="s">
        <v>209</v>
      </c>
      <c r="B48" s="3" t="s">
        <v>97</v>
      </c>
      <c r="C48" s="8">
        <v>55444.113100000002</v>
      </c>
      <c r="D48" s="8" t="s">
        <v>119</v>
      </c>
      <c r="E48">
        <f t="shared" si="14"/>
        <v>4354.5184710674248</v>
      </c>
      <c r="F48">
        <f t="shared" si="15"/>
        <v>4354.5</v>
      </c>
      <c r="G48">
        <f t="shared" si="58"/>
        <v>1.2487055006204173E-2</v>
      </c>
      <c r="K48">
        <f t="shared" si="52"/>
        <v>1.2487055006204173E-2</v>
      </c>
      <c r="O48">
        <f t="shared" ca="1" si="18"/>
        <v>6.5938168939608799E-3</v>
      </c>
      <c r="Q48" s="2">
        <f t="shared" si="19"/>
        <v>40425.613100000002</v>
      </c>
      <c r="S48" s="3">
        <v>1</v>
      </c>
      <c r="T48" s="176"/>
      <c r="U48" s="3"/>
      <c r="V48" s="3"/>
      <c r="W48" s="3"/>
      <c r="X48" s="3"/>
      <c r="AF48">
        <f t="shared" si="20"/>
        <v>4354.5</v>
      </c>
      <c r="AG48" s="65">
        <f t="shared" si="21"/>
        <v>1.0835763324667711E-2</v>
      </c>
      <c r="AH48" s="65">
        <f t="shared" si="22"/>
        <v>9.8550560621509242E-3</v>
      </c>
      <c r="AI48" s="65">
        <f t="shared" si="23"/>
        <v>1.2487055006204173E-2</v>
      </c>
      <c r="AJ48" s="65">
        <f t="shared" si="24"/>
        <v>1.6512916815364619E-3</v>
      </c>
      <c r="AK48" s="65">
        <f t="shared" si="25"/>
        <v>2.7267642175115156E-6</v>
      </c>
      <c r="AL48">
        <f t="shared" si="26"/>
        <v>1.2487055006204173E-2</v>
      </c>
      <c r="AM48" s="93">
        <f t="shared" si="64"/>
        <v>2.7267642175115156E-6</v>
      </c>
      <c r="AN48">
        <f t="shared" si="28"/>
        <v>2.6319989440532479E-3</v>
      </c>
      <c r="AO48">
        <f t="shared" si="29"/>
        <v>1.4514138847315441</v>
      </c>
      <c r="AP48">
        <f t="shared" si="30"/>
        <v>7.0048906452872262E-2</v>
      </c>
      <c r="AQ48">
        <f t="shared" si="31"/>
        <v>-0.46705276700242965</v>
      </c>
      <c r="AR48">
        <f t="shared" si="32"/>
        <v>-0.80242368211405535</v>
      </c>
      <c r="AS48">
        <f t="shared" si="33"/>
        <v>-0.42422241431939117</v>
      </c>
      <c r="AT48" s="65">
        <f t="shared" si="62"/>
        <v>12.180172669780156</v>
      </c>
      <c r="AU48" s="65">
        <f t="shared" si="62"/>
        <v>12.185335986815932</v>
      </c>
      <c r="AV48" s="65">
        <f t="shared" si="62"/>
        <v>12.193884695820618</v>
      </c>
      <c r="AW48" s="65">
        <f t="shared" si="62"/>
        <v>12.20797633293763</v>
      </c>
      <c r="AX48" s="65">
        <f t="shared" si="62"/>
        <v>12.231045207890697</v>
      </c>
      <c r="AY48" s="65">
        <f t="shared" si="62"/>
        <v>12.268420555473966</v>
      </c>
      <c r="AZ48" s="65">
        <f t="shared" si="62"/>
        <v>12.32810183762261</v>
      </c>
      <c r="BA48" s="65">
        <f t="shared" si="35"/>
        <v>12.42172734080634</v>
      </c>
      <c r="BC48">
        <v>5200</v>
      </c>
      <c r="BD48">
        <f t="shared" si="37"/>
        <v>9.9204102070583472E-3</v>
      </c>
      <c r="BE48">
        <f t="shared" si="38"/>
        <v>8.5948188607903649E-3</v>
      </c>
      <c r="BF48">
        <f t="shared" si="39"/>
        <v>1.3255913462679816E-3</v>
      </c>
      <c r="BG48">
        <f t="shared" si="40"/>
        <v>0.49206816599132663</v>
      </c>
      <c r="BH48">
        <f t="shared" si="4"/>
        <v>-0.19824330097686921</v>
      </c>
      <c r="BI48">
        <f t="shared" si="5"/>
        <v>2.4686279759515242</v>
      </c>
      <c r="BJ48">
        <f t="shared" si="6"/>
        <v>2.8589075781703612</v>
      </c>
      <c r="BK48">
        <f t="shared" ref="BK48:BQ48" si="70">$BR48+$AH$7*SIN(BL48)</f>
        <v>14.409653908369032</v>
      </c>
      <c r="BL48">
        <f t="shared" si="70"/>
        <v>14.409656920817516</v>
      </c>
      <c r="BM48">
        <f t="shared" si="70"/>
        <v>14.409639687894073</v>
      </c>
      <c r="BN48">
        <f t="shared" si="70"/>
        <v>14.409738255699652</v>
      </c>
      <c r="BO48">
        <f t="shared" si="70"/>
        <v>14.409174003561173</v>
      </c>
      <c r="BP48">
        <f t="shared" si="70"/>
        <v>14.412388814882082</v>
      </c>
      <c r="BQ48">
        <f t="shared" si="70"/>
        <v>14.393547125401966</v>
      </c>
      <c r="BR48">
        <f t="shared" si="42"/>
        <v>13.784071659380039</v>
      </c>
    </row>
    <row r="49" spans="1:70">
      <c r="A49" s="116" t="s">
        <v>107</v>
      </c>
      <c r="B49" s="32"/>
      <c r="C49" s="30">
        <v>55484.335500000001</v>
      </c>
      <c r="D49" s="30">
        <v>2.9999999999999997E-4</v>
      </c>
      <c r="E49">
        <f t="shared" si="14"/>
        <v>4414.0161398283999</v>
      </c>
      <c r="F49">
        <f t="shared" si="15"/>
        <v>4414</v>
      </c>
      <c r="G49">
        <f>+$C49-($C$7+$F49*$C$8)+$T49*J$9</f>
        <v>1.0911060002399608E-2</v>
      </c>
      <c r="J49">
        <f>G49</f>
        <v>1.0911060002399608E-2</v>
      </c>
      <c r="O49">
        <f t="shared" ca="1" si="18"/>
        <v>6.6500180286705171E-3</v>
      </c>
      <c r="Q49" s="2">
        <f t="shared" si="19"/>
        <v>40465.835500000001</v>
      </c>
      <c r="S49" s="3">
        <v>1</v>
      </c>
      <c r="T49" s="176"/>
      <c r="U49" s="3">
        <v>4.3785183327556316E-8</v>
      </c>
      <c r="V49" s="3">
        <v>2.5837047519315531E-16</v>
      </c>
      <c r="W49" s="3">
        <v>2.1157573369738664E-27</v>
      </c>
      <c r="X49" s="3">
        <v>4.5212678976650004E-8</v>
      </c>
      <c r="Y49">
        <v>6.950171235322487E-4</v>
      </c>
      <c r="Z49">
        <v>3.9792378848109813E-4</v>
      </c>
      <c r="AA49">
        <v>2.5379142303903084E-3</v>
      </c>
      <c r="AB49">
        <v>8414.8119681256067</v>
      </c>
      <c r="AC49">
        <v>1.3572724951393567E-3</v>
      </c>
      <c r="AD49">
        <v>2.5239773341772459E-6</v>
      </c>
      <c r="AE49">
        <v>2.4702815397705789E-21</v>
      </c>
      <c r="AF49">
        <f t="shared" si="20"/>
        <v>4414</v>
      </c>
      <c r="AG49" s="65">
        <f t="shared" si="21"/>
        <v>1.1710282660142101E-2</v>
      </c>
      <c r="AH49" s="65">
        <f t="shared" si="22"/>
        <v>7.4362985476856391E-3</v>
      </c>
      <c r="AI49" s="65">
        <f t="shared" si="23"/>
        <v>1.0911060002399608E-2</v>
      </c>
      <c r="AJ49" s="65">
        <f t="shared" si="24"/>
        <v>-7.9922265774249289E-4</v>
      </c>
      <c r="AK49" s="65">
        <f t="shared" si="25"/>
        <v>6.3875685664897389E-7</v>
      </c>
      <c r="AL49">
        <f t="shared" si="26"/>
        <v>1.0911060002399608E-2</v>
      </c>
      <c r="AM49" s="93">
        <f t="shared" si="64"/>
        <v>6.3875685664897389E-7</v>
      </c>
      <c r="AN49">
        <f t="shared" si="28"/>
        <v>3.4747614547139699E-3</v>
      </c>
      <c r="AO49">
        <f t="shared" si="29"/>
        <v>1.6225069766992748</v>
      </c>
      <c r="AP49">
        <f t="shared" si="30"/>
        <v>0.55050485389861703</v>
      </c>
      <c r="AQ49">
        <f t="shared" si="31"/>
        <v>-0.18546656424751698</v>
      </c>
      <c r="AR49">
        <f t="shared" si="32"/>
        <v>-0.28956114747973749</v>
      </c>
      <c r="AS49">
        <f t="shared" si="33"/>
        <v>-0.14580073003619168</v>
      </c>
      <c r="AT49" s="65">
        <f t="shared" si="62"/>
        <v>12.432165564296717</v>
      </c>
      <c r="AU49" s="65">
        <f t="shared" si="62"/>
        <v>12.434460917479205</v>
      </c>
      <c r="AV49" s="65">
        <f t="shared" si="62"/>
        <v>12.438024820158134</v>
      </c>
      <c r="AW49" s="65">
        <f t="shared" si="62"/>
        <v>12.443555119091704</v>
      </c>
      <c r="AX49" s="65">
        <f t="shared" si="62"/>
        <v>12.452129375405606</v>
      </c>
      <c r="AY49" s="65">
        <f t="shared" si="62"/>
        <v>12.465406602342856</v>
      </c>
      <c r="AZ49" s="65">
        <f t="shared" si="62"/>
        <v>12.485932044697073</v>
      </c>
      <c r="BA49" s="65">
        <f t="shared" si="35"/>
        <v>12.517598998943697</v>
      </c>
      <c r="BC49">
        <v>5400</v>
      </c>
      <c r="BD49">
        <f t="shared" si="37"/>
        <v>8.8421718205703055E-3</v>
      </c>
      <c r="BE49">
        <f t="shared" si="38"/>
        <v>8.6683759128407065E-3</v>
      </c>
      <c r="BF49">
        <f t="shared" si="39"/>
        <v>1.7379590772959841E-4</v>
      </c>
      <c r="BG49">
        <f t="shared" si="40"/>
        <v>0.43522024660468051</v>
      </c>
      <c r="BH49">
        <f t="shared" si="4"/>
        <v>-0.34844861458152299</v>
      </c>
      <c r="BI49">
        <f t="shared" si="5"/>
        <v>2.6249781300047315</v>
      </c>
      <c r="BJ49">
        <f t="shared" si="6"/>
        <v>3.7848705780787708</v>
      </c>
      <c r="BK49">
        <f t="shared" ref="BK49:BQ49" si="71">$BR49+$AH$7*SIN(BL49)</f>
        <v>14.666980263497656</v>
      </c>
      <c r="BL49">
        <f t="shared" si="71"/>
        <v>14.666508150422461</v>
      </c>
      <c r="BM49">
        <f t="shared" si="71"/>
        <v>14.667945758288758</v>
      </c>
      <c r="BN49">
        <f t="shared" si="71"/>
        <v>14.663557112269688</v>
      </c>
      <c r="BO49">
        <f t="shared" si="71"/>
        <v>14.67685333803604</v>
      </c>
      <c r="BP49">
        <f t="shared" si="71"/>
        <v>14.635585105665948</v>
      </c>
      <c r="BQ49">
        <f t="shared" si="71"/>
        <v>14.75556864892166</v>
      </c>
      <c r="BR49">
        <f t="shared" si="42"/>
        <v>14.106329333791322</v>
      </c>
    </row>
    <row r="50" spans="1:70">
      <c r="A50" s="21" t="s">
        <v>275</v>
      </c>
      <c r="B50" s="3" t="s">
        <v>97</v>
      </c>
      <c r="C50" s="8">
        <v>55523.210099999997</v>
      </c>
      <c r="D50" s="8">
        <v>1E-4</v>
      </c>
      <c r="E50">
        <f t="shared" si="14"/>
        <v>4471.5201195515201</v>
      </c>
      <c r="F50">
        <f t="shared" si="15"/>
        <v>4471.5</v>
      </c>
      <c r="G50">
        <f t="shared" ref="G50:G56" si="72">+$C50-($C$7+$F50*$C$8)+$T50*K$9</f>
        <v>1.3601484999526292E-2</v>
      </c>
      <c r="K50">
        <f t="shared" ref="K50:K56" si="73">G50</f>
        <v>1.3601484999526292E-2</v>
      </c>
      <c r="O50">
        <f t="shared" ca="1" si="18"/>
        <v>6.7043300496084021E-3</v>
      </c>
      <c r="Q50" s="2">
        <f t="shared" si="19"/>
        <v>40504.710099999997</v>
      </c>
      <c r="S50" s="3">
        <v>1</v>
      </c>
      <c r="T50" s="176"/>
      <c r="U50" s="3"/>
      <c r="V50" s="3"/>
      <c r="W50" s="3"/>
      <c r="X50" s="3"/>
      <c r="AF50">
        <f t="shared" si="20"/>
        <v>4471.5</v>
      </c>
      <c r="AG50" s="65">
        <f t="shared" si="21"/>
        <v>1.2369651640110477E-2</v>
      </c>
      <c r="AH50" s="65">
        <f t="shared" si="22"/>
        <v>9.4974343888469172E-3</v>
      </c>
      <c r="AI50" s="65">
        <f t="shared" si="23"/>
        <v>1.3601484999526292E-2</v>
      </c>
      <c r="AJ50" s="65">
        <f t="shared" si="24"/>
        <v>1.2318333594158147E-3</v>
      </c>
      <c r="AK50" s="65">
        <f t="shared" si="25"/>
        <v>1.5174134253696517E-6</v>
      </c>
      <c r="AL50">
        <f t="shared" si="26"/>
        <v>1.3601484999526292E-2</v>
      </c>
      <c r="AM50" s="93">
        <f t="shared" si="64"/>
        <v>1.5174134253696517E-6</v>
      </c>
      <c r="AN50">
        <f t="shared" si="28"/>
        <v>4.1040506106793748E-3</v>
      </c>
      <c r="AO50">
        <f t="shared" si="29"/>
        <v>1.6275531903806477</v>
      </c>
      <c r="AP50">
        <f t="shared" si="30"/>
        <v>0.90590336262616822</v>
      </c>
      <c r="AQ50">
        <f t="shared" si="31"/>
        <v>0.16760004694545952</v>
      </c>
      <c r="AR50">
        <f t="shared" si="32"/>
        <v>0.26097804187736157</v>
      </c>
      <c r="AS50">
        <f t="shared" si="33"/>
        <v>0.13123472925026589</v>
      </c>
      <c r="AT50" s="65">
        <f t="shared" si="62"/>
        <v>12.687202515914951</v>
      </c>
      <c r="AU50" s="65">
        <f t="shared" si="62"/>
        <v>12.685123329395703</v>
      </c>
      <c r="AV50" s="65">
        <f t="shared" si="62"/>
        <v>12.681900266032667</v>
      </c>
      <c r="AW50" s="65">
        <f t="shared" si="62"/>
        <v>12.676906384452042</v>
      </c>
      <c r="AX50" s="65">
        <f t="shared" si="62"/>
        <v>12.669174177454138</v>
      </c>
      <c r="AY50" s="65">
        <f t="shared" si="62"/>
        <v>12.657214110288756</v>
      </c>
      <c r="AZ50" s="65">
        <f t="shared" si="62"/>
        <v>12.638739462485576</v>
      </c>
      <c r="BA50" s="65">
        <f t="shared" si="35"/>
        <v>12.610248080336941</v>
      </c>
      <c r="BC50">
        <v>5600</v>
      </c>
      <c r="BD50">
        <f t="shared" si="37"/>
        <v>7.8535162850668222E-3</v>
      </c>
      <c r="BE50">
        <f t="shared" si="38"/>
        <v>8.7346845723001842E-3</v>
      </c>
      <c r="BF50">
        <f t="shared" si="39"/>
        <v>-8.8116828723336219E-4</v>
      </c>
      <c r="BG50">
        <f t="shared" si="40"/>
        <v>0.399005811852297</v>
      </c>
      <c r="BH50">
        <f t="shared" si="4"/>
        <v>-0.46481604126356124</v>
      </c>
      <c r="BI50">
        <f t="shared" si="5"/>
        <v>2.752489484107818</v>
      </c>
      <c r="BJ50">
        <f t="shared" si="6"/>
        <v>5.0750101906391194</v>
      </c>
      <c r="BK50">
        <f t="shared" ref="BK50:BQ50" si="74">$BR50+$AH$7*SIN(BL50)</f>
        <v>14.899998610883079</v>
      </c>
      <c r="BL50">
        <f t="shared" si="74"/>
        <v>14.895834747673373</v>
      </c>
      <c r="BM50">
        <f t="shared" si="74"/>
        <v>14.905107574182239</v>
      </c>
      <c r="BN50">
        <f t="shared" si="74"/>
        <v>14.88433167113366</v>
      </c>
      <c r="BO50">
        <f t="shared" si="74"/>
        <v>14.930275993026045</v>
      </c>
      <c r="BP50">
        <f t="shared" si="74"/>
        <v>14.825405350089651</v>
      </c>
      <c r="BQ50">
        <f t="shared" si="74"/>
        <v>15.050748142113173</v>
      </c>
      <c r="BR50">
        <f t="shared" si="42"/>
        <v>14.428587008202605</v>
      </c>
    </row>
    <row r="51" spans="1:70">
      <c r="A51" s="115" t="s">
        <v>209</v>
      </c>
      <c r="B51" s="3" t="s">
        <v>95</v>
      </c>
      <c r="C51" s="8">
        <v>55560.052199999998</v>
      </c>
      <c r="D51" s="8" t="s">
        <v>119</v>
      </c>
      <c r="E51">
        <f t="shared" si="14"/>
        <v>4526.0175901713465</v>
      </c>
      <c r="F51">
        <f t="shared" si="15"/>
        <v>4526</v>
      </c>
      <c r="G51">
        <f t="shared" si="72"/>
        <v>1.1891540001670364E-2</v>
      </c>
      <c r="K51">
        <f t="shared" si="73"/>
        <v>1.1891540001670364E-2</v>
      </c>
      <c r="O51">
        <f t="shared" ca="1" si="18"/>
        <v>6.7558083998886581E-3</v>
      </c>
      <c r="Q51" s="2">
        <f t="shared" si="19"/>
        <v>40541.552199999998</v>
      </c>
      <c r="S51" s="3">
        <v>1</v>
      </c>
      <c r="T51" s="176"/>
      <c r="U51" s="3"/>
      <c r="V51" s="3"/>
      <c r="W51" s="3"/>
      <c r="X51" s="3"/>
      <c r="AF51">
        <f t="shared" si="20"/>
        <v>4526</v>
      </c>
      <c r="AG51" s="65">
        <f t="shared" si="21"/>
        <v>1.27409212296129E-2</v>
      </c>
      <c r="AH51" s="65">
        <f t="shared" si="22"/>
        <v>7.4441771910149614E-3</v>
      </c>
      <c r="AI51" s="65">
        <f t="shared" si="23"/>
        <v>1.1891540001670364E-2</v>
      </c>
      <c r="AJ51" s="65">
        <f t="shared" si="24"/>
        <v>-8.4938122794253612E-4</v>
      </c>
      <c r="AK51" s="65">
        <f t="shared" si="25"/>
        <v>7.2144847038117049E-7</v>
      </c>
      <c r="AL51">
        <f t="shared" si="26"/>
        <v>1.1891540001670364E-2</v>
      </c>
      <c r="AM51" s="93">
        <f t="shared" si="64"/>
        <v>7.2144847038117049E-7</v>
      </c>
      <c r="AN51">
        <f t="shared" si="28"/>
        <v>4.4473628106554029E-3</v>
      </c>
      <c r="AO51">
        <f t="shared" si="29"/>
        <v>1.4798683003116162</v>
      </c>
      <c r="AP51">
        <f t="shared" si="30"/>
        <v>0.99914798594146215</v>
      </c>
      <c r="AQ51">
        <f t="shared" si="31"/>
        <v>0.43776614401880154</v>
      </c>
      <c r="AR51">
        <f t="shared" si="32"/>
        <v>0.73954913172302417</v>
      </c>
      <c r="AS51">
        <f t="shared" si="33"/>
        <v>0.38760383636465745</v>
      </c>
      <c r="AT51" s="65">
        <f t="shared" si="62"/>
        <v>12.919953954474044</v>
      </c>
      <c r="AU51" s="65">
        <f t="shared" si="62"/>
        <v>12.914997607554875</v>
      </c>
      <c r="AV51" s="65">
        <f t="shared" si="62"/>
        <v>12.906890600009335</v>
      </c>
      <c r="AW51" s="65">
        <f t="shared" si="62"/>
        <v>12.893679838166889</v>
      </c>
      <c r="AX51" s="65">
        <f t="shared" si="62"/>
        <v>12.87227729106479</v>
      </c>
      <c r="AY51" s="65">
        <f t="shared" si="62"/>
        <v>12.837902989004132</v>
      </c>
      <c r="AZ51" s="65">
        <f t="shared" si="62"/>
        <v>12.783356992404041</v>
      </c>
      <c r="BA51" s="65">
        <f t="shared" si="35"/>
        <v>12.698063296614016</v>
      </c>
      <c r="BC51">
        <v>5800</v>
      </c>
      <c r="BD51">
        <f t="shared" si="37"/>
        <v>6.9658733710758133E-3</v>
      </c>
      <c r="BE51">
        <f t="shared" si="38"/>
        <v>8.7937448391687961E-3</v>
      </c>
      <c r="BF51">
        <f t="shared" si="39"/>
        <v>-1.8278714680929826E-3</v>
      </c>
      <c r="BG51">
        <f t="shared" si="40"/>
        <v>0.3754050707853841</v>
      </c>
      <c r="BH51">
        <f t="shared" si="4"/>
        <v>-0.56005160207694815</v>
      </c>
      <c r="BI51">
        <f t="shared" si="5"/>
        <v>2.8635107371935309</v>
      </c>
      <c r="BJ51">
        <f t="shared" si="6"/>
        <v>7.145718519503359</v>
      </c>
      <c r="BK51">
        <f t="shared" ref="BK51:BQ51" si="75">$BR51+$AH$7*SIN(BL51)</f>
        <v>15.118424316179743</v>
      </c>
      <c r="BL51">
        <f t="shared" si="75"/>
        <v>15.106438177564227</v>
      </c>
      <c r="BM51">
        <f t="shared" si="75"/>
        <v>15.128652265137916</v>
      </c>
      <c r="BN51">
        <f t="shared" si="75"/>
        <v>15.087211578549368</v>
      </c>
      <c r="BO51">
        <f t="shared" si="75"/>
        <v>15.16363036051796</v>
      </c>
      <c r="BP51">
        <f t="shared" si="75"/>
        <v>15.019311650015073</v>
      </c>
      <c r="BQ51">
        <f t="shared" si="75"/>
        <v>15.281873422300785</v>
      </c>
      <c r="BR51">
        <f t="shared" si="42"/>
        <v>14.750844682613888</v>
      </c>
    </row>
    <row r="52" spans="1:70">
      <c r="A52" s="117" t="s">
        <v>105</v>
      </c>
      <c r="B52" s="27"/>
      <c r="C52" s="25">
        <v>55848.718699999998</v>
      </c>
      <c r="D52" s="25">
        <v>2.9999999999999997E-4</v>
      </c>
      <c r="E52">
        <f t="shared" si="14"/>
        <v>4953.0180625297962</v>
      </c>
      <c r="F52">
        <f t="shared" si="15"/>
        <v>4953</v>
      </c>
      <c r="G52">
        <f t="shared" si="72"/>
        <v>1.2210870001581497E-2</v>
      </c>
      <c r="K52">
        <f t="shared" si="73"/>
        <v>1.2210870001581497E-2</v>
      </c>
      <c r="O52">
        <f t="shared" ca="1" si="18"/>
        <v>7.1591341901578202E-3</v>
      </c>
      <c r="Q52" s="2">
        <f t="shared" si="19"/>
        <v>40830.218699999998</v>
      </c>
      <c r="S52" s="3">
        <v>1</v>
      </c>
      <c r="T52" s="176"/>
      <c r="U52" s="3">
        <v>1.6748886289695134E-10</v>
      </c>
      <c r="V52" s="3">
        <v>3.7389504842494995E-15</v>
      </c>
      <c r="W52" s="3">
        <v>3.8611769787493819E-23</v>
      </c>
      <c r="X52" s="3">
        <v>2.7775077373290782E-10</v>
      </c>
      <c r="Y52">
        <v>2.9124155928431707E-4</v>
      </c>
      <c r="Z52">
        <v>7.5508693413523344E-4</v>
      </c>
      <c r="AA52">
        <v>34.604172733267383</v>
      </c>
      <c r="AB52">
        <v>39832.352151030253</v>
      </c>
      <c r="AC52">
        <v>8.3380037242662013E-6</v>
      </c>
      <c r="AD52">
        <v>4.9617905624263515E-8</v>
      </c>
      <c r="AE52">
        <v>4.508170216736287E-17</v>
      </c>
      <c r="AF52">
        <f t="shared" si="20"/>
        <v>4953</v>
      </c>
      <c r="AG52" s="65">
        <f t="shared" si="21"/>
        <v>1.1331592903745049E-2</v>
      </c>
      <c r="AH52" s="65">
        <f t="shared" si="22"/>
        <v>9.3732494021250782E-3</v>
      </c>
      <c r="AI52" s="65">
        <f t="shared" si="23"/>
        <v>1.2210870001581497E-2</v>
      </c>
      <c r="AJ52" s="65">
        <f t="shared" si="24"/>
        <v>8.792770978364485E-4</v>
      </c>
      <c r="AK52" s="65">
        <f t="shared" si="25"/>
        <v>7.7312821477968739E-7</v>
      </c>
      <c r="AL52">
        <f t="shared" si="26"/>
        <v>1.2210870001581497E-2</v>
      </c>
      <c r="AM52" s="93">
        <f t="shared" si="64"/>
        <v>7.7312821477968739E-7</v>
      </c>
      <c r="AN52">
        <f t="shared" si="28"/>
        <v>2.8376205994564189E-3</v>
      </c>
      <c r="AO52">
        <f t="shared" si="29"/>
        <v>0.62036873248484281</v>
      </c>
      <c r="AP52">
        <f t="shared" si="30"/>
        <v>7.3991144662810315E-2</v>
      </c>
      <c r="AQ52">
        <f t="shared" si="31"/>
        <v>0.52706060677865585</v>
      </c>
      <c r="AR52">
        <f t="shared" si="32"/>
        <v>2.1950038269643892</v>
      </c>
      <c r="AS52">
        <f t="shared" si="33"/>
        <v>1.9526775316585898</v>
      </c>
      <c r="AT52" s="65">
        <f t="shared" ref="AT52:AZ61" si="76">$BA52+$AH$7*SIN(AU52)</f>
        <v>14.032045949551444</v>
      </c>
      <c r="AU52" s="65">
        <f t="shared" si="76"/>
        <v>14.032045480370238</v>
      </c>
      <c r="AV52" s="65">
        <f t="shared" si="76"/>
        <v>14.032038596639573</v>
      </c>
      <c r="AW52" s="65">
        <f t="shared" si="76"/>
        <v>14.031937651531328</v>
      </c>
      <c r="AX52" s="65">
        <f t="shared" si="76"/>
        <v>14.030468289570688</v>
      </c>
      <c r="AY52" s="65">
        <f t="shared" si="76"/>
        <v>14.010995741642278</v>
      </c>
      <c r="AZ52" s="65">
        <f t="shared" si="76"/>
        <v>13.860870562662106</v>
      </c>
      <c r="BA52" s="65">
        <f t="shared" si="35"/>
        <v>13.386083431482104</v>
      </c>
      <c r="BC52">
        <v>6000</v>
      </c>
      <c r="BD52">
        <f t="shared" si="37"/>
        <v>6.1982304520416046E-3</v>
      </c>
      <c r="BE52">
        <f t="shared" si="38"/>
        <v>8.8455567134465389E-3</v>
      </c>
      <c r="BF52">
        <f t="shared" si="39"/>
        <v>-2.6473262614049343E-3</v>
      </c>
      <c r="BG52">
        <f t="shared" si="40"/>
        <v>0.36069274584848598</v>
      </c>
      <c r="BH52">
        <f t="shared" si="4"/>
        <v>-0.64017221647357703</v>
      </c>
      <c r="BI52">
        <f t="shared" si="5"/>
        <v>2.9637850689285341</v>
      </c>
      <c r="BJ52">
        <f t="shared" si="6"/>
        <v>11.218463874915972</v>
      </c>
      <c r="BK52">
        <f t="shared" ref="BK52:BQ52" si="77">$BR52+$AH$7*SIN(BL52)</f>
        <v>15.325898918376845</v>
      </c>
      <c r="BL52">
        <f t="shared" si="77"/>
        <v>15.308212969130777</v>
      </c>
      <c r="BM52">
        <f t="shared" si="77"/>
        <v>15.337593384984171</v>
      </c>
      <c r="BN52">
        <f t="shared" si="77"/>
        <v>15.288585366213963</v>
      </c>
      <c r="BO52">
        <f t="shared" si="77"/>
        <v>15.369812722631046</v>
      </c>
      <c r="BP52">
        <f t="shared" si="77"/>
        <v>15.23357423039994</v>
      </c>
      <c r="BQ52">
        <f t="shared" si="77"/>
        <v>15.458326968512827</v>
      </c>
      <c r="BR52">
        <f t="shared" si="42"/>
        <v>15.073102357025171</v>
      </c>
    </row>
    <row r="53" spans="1:70">
      <c r="A53" s="115" t="s">
        <v>229</v>
      </c>
      <c r="B53" s="3" t="s">
        <v>95</v>
      </c>
      <c r="C53" s="8">
        <v>55849.3946</v>
      </c>
      <c r="D53" s="8" t="s">
        <v>119</v>
      </c>
      <c r="E53">
        <f t="shared" si="14"/>
        <v>4954.0178654832662</v>
      </c>
      <c r="F53">
        <f t="shared" si="15"/>
        <v>4954</v>
      </c>
      <c r="G53">
        <f t="shared" si="72"/>
        <v>1.2077660001523327E-2</v>
      </c>
      <c r="K53">
        <f t="shared" si="73"/>
        <v>1.2077660001523327E-2</v>
      </c>
      <c r="O53">
        <f t="shared" ca="1" si="18"/>
        <v>7.1600787470436963E-3</v>
      </c>
      <c r="Q53" s="2">
        <f t="shared" si="19"/>
        <v>40830.8946</v>
      </c>
      <c r="S53" s="3">
        <v>1</v>
      </c>
      <c r="T53" s="176"/>
      <c r="U53" s="3"/>
      <c r="V53" s="3"/>
      <c r="W53" s="3"/>
      <c r="X53" s="3"/>
      <c r="AF53">
        <f t="shared" si="20"/>
        <v>4954</v>
      </c>
      <c r="AG53" s="65">
        <f t="shared" si="21"/>
        <v>1.1325869285474483E-2</v>
      </c>
      <c r="AH53" s="65">
        <f t="shared" si="22"/>
        <v>9.2461935947985418E-3</v>
      </c>
      <c r="AI53" s="65">
        <f t="shared" si="23"/>
        <v>1.2077660001523327E-2</v>
      </c>
      <c r="AJ53" s="65">
        <f t="shared" si="24"/>
        <v>7.5179071604884393E-4</v>
      </c>
      <c r="AK53" s="65">
        <f t="shared" si="25"/>
        <v>5.6518928073723352E-7</v>
      </c>
      <c r="AL53">
        <f t="shared" si="26"/>
        <v>1.2077660001523327E-2</v>
      </c>
      <c r="AM53" s="93">
        <f t="shared" si="64"/>
        <v>5.6518928073723352E-7</v>
      </c>
      <c r="AN53">
        <f t="shared" si="28"/>
        <v>2.8314664067247853E-3</v>
      </c>
      <c r="AO53">
        <f t="shared" si="29"/>
        <v>0.61962639108748563</v>
      </c>
      <c r="AP53">
        <f t="shared" si="30"/>
        <v>7.2585763250298987E-2</v>
      </c>
      <c r="AQ53">
        <f t="shared" si="31"/>
        <v>0.52652511823836035</v>
      </c>
      <c r="AR53">
        <f t="shared" si="32"/>
        <v>2.1964129980586584</v>
      </c>
      <c r="AS53">
        <f t="shared" si="33"/>
        <v>1.9560733389553715</v>
      </c>
      <c r="AT53" s="65">
        <f t="shared" si="76"/>
        <v>14.033774056130866</v>
      </c>
      <c r="AU53" s="65">
        <f t="shared" si="76"/>
        <v>14.03377362249249</v>
      </c>
      <c r="AV53" s="65">
        <f t="shared" si="76"/>
        <v>14.033767154278005</v>
      </c>
      <c r="AW53" s="65">
        <f t="shared" si="76"/>
        <v>14.033670721243221</v>
      </c>
      <c r="AX53" s="65">
        <f t="shared" si="76"/>
        <v>14.032243497147315</v>
      </c>
      <c r="AY53" s="65">
        <f t="shared" si="76"/>
        <v>14.013017298812946</v>
      </c>
      <c r="AZ53" s="65">
        <f t="shared" si="76"/>
        <v>13.863195473223428</v>
      </c>
      <c r="BA53" s="65">
        <f t="shared" si="35"/>
        <v>13.387694719854162</v>
      </c>
      <c r="BC53">
        <v>6200</v>
      </c>
      <c r="BD53">
        <f t="shared" si="37"/>
        <v>5.5683325080744103E-3</v>
      </c>
      <c r="BE53">
        <f t="shared" si="38"/>
        <v>8.8901201951334177E-3</v>
      </c>
      <c r="BF53">
        <f t="shared" si="39"/>
        <v>-3.3217876870590074E-3</v>
      </c>
      <c r="BG53">
        <f t="shared" si="40"/>
        <v>0.35281615242557207</v>
      </c>
      <c r="BH53">
        <f t="shared" si="4"/>
        <v>-0.70836727872511851</v>
      </c>
      <c r="BI53">
        <f t="shared" si="5"/>
        <v>3.0562450203399272</v>
      </c>
      <c r="BJ53">
        <f t="shared" si="6"/>
        <v>23.419346735924051</v>
      </c>
      <c r="BK53">
        <f t="shared" ref="BK53:BQ53" si="78">$BR53+$AH$7*SIN(BL53)</f>
        <v>15.523212710324675</v>
      </c>
      <c r="BL53">
        <f t="shared" si="78"/>
        <v>15.509836325417345</v>
      </c>
      <c r="BM53">
        <f t="shared" si="78"/>
        <v>15.53079803243064</v>
      </c>
      <c r="BN53">
        <f t="shared" si="78"/>
        <v>15.497910910472266</v>
      </c>
      <c r="BO53">
        <f t="shared" si="78"/>
        <v>15.549419569685039</v>
      </c>
      <c r="BP53">
        <f t="shared" si="78"/>
        <v>15.468501738401631</v>
      </c>
      <c r="BQ53">
        <f t="shared" si="78"/>
        <v>15.59511995418249</v>
      </c>
      <c r="BR53">
        <f t="shared" si="42"/>
        <v>15.395360031436454</v>
      </c>
    </row>
    <row r="54" spans="1:70">
      <c r="A54" s="21" t="s">
        <v>275</v>
      </c>
      <c r="B54" s="3" t="s">
        <v>97</v>
      </c>
      <c r="C54" s="8">
        <v>55863.252500000002</v>
      </c>
      <c r="D54" s="8">
        <v>1E-4</v>
      </c>
      <c r="E54">
        <f t="shared" ref="E54:E72" si="79">+(C54-C$7)/C$8</f>
        <v>4974.5167105030296</v>
      </c>
      <c r="F54">
        <f t="shared" ref="F54:F72" si="80">ROUND(2*E54,0)/2</f>
        <v>4974.5</v>
      </c>
      <c r="G54">
        <f t="shared" si="72"/>
        <v>1.1296855002001394E-2</v>
      </c>
      <c r="K54">
        <f t="shared" si="73"/>
        <v>1.1296855002001394E-2</v>
      </c>
      <c r="O54">
        <f t="shared" ref="O54:O72" ca="1" si="81">+C$11+C$12*$F54</f>
        <v>7.1794421632041597E-3</v>
      </c>
      <c r="Q54" s="2">
        <f t="shared" ref="Q54:Q72" si="82">+C54-15018.5</f>
        <v>40844.752500000002</v>
      </c>
      <c r="S54" s="3">
        <v>1</v>
      </c>
      <c r="T54" s="176"/>
      <c r="U54" s="3"/>
      <c r="V54" s="3"/>
      <c r="W54" s="3"/>
      <c r="X54" s="3"/>
      <c r="AF54">
        <f t="shared" ref="AF54:AF72" si="83">F54</f>
        <v>4974.5</v>
      </c>
      <c r="AG54" s="65">
        <f t="shared" ref="AG54:AG72" si="84">AH$3+AH$4*AF54+AH$5*AF54^2+AN54</f>
        <v>1.1208288916911096E-2</v>
      </c>
      <c r="AH54" s="65">
        <f t="shared" ref="AH54:AH72" si="85">IF(S54&lt;&gt;0,G54-AN54, -9999)</f>
        <v>8.5917558061790016E-3</v>
      </c>
      <c r="AI54" s="65">
        <f t="shared" ref="AI54:AI72" si="86">+G54-P54</f>
        <v>1.1296855002001394E-2</v>
      </c>
      <c r="AJ54" s="65">
        <f t="shared" ref="AJ54:AJ72" si="87">IF(S54&lt;&gt;0,G54-AG54, -9999)</f>
        <v>8.8566085090297647E-5</v>
      </c>
      <c r="AK54" s="65">
        <f t="shared" ref="AK54:AK72" si="88">+(G54-AG54)^2*S54</f>
        <v>7.8439514282218425E-9</v>
      </c>
      <c r="AL54">
        <f t="shared" ref="AL54:AL72" si="89">IF(S54&lt;&gt;0,G54-P54, -9999)</f>
        <v>1.1296855002001394E-2</v>
      </c>
      <c r="AM54" s="93">
        <f t="shared" si="64"/>
        <v>7.8439514282218425E-9</v>
      </c>
      <c r="AN54">
        <f t="shared" ref="AN54:AN72" si="90">$AH$6*($AH$11/AO54*AP54+$AH$12)</f>
        <v>2.7050991958223912E-3</v>
      </c>
      <c r="AO54">
        <f t="shared" ref="AO54:AO72" si="91">1+$AH$7*COS(AR54)</f>
        <v>0.60494831056146547</v>
      </c>
      <c r="AP54">
        <f t="shared" ref="AP54:AP72" si="92">SIN(AR54+RADIANS($AH$9))</f>
        <v>4.4467425520772756E-2</v>
      </c>
      <c r="AQ54">
        <f t="shared" ref="AQ54:AQ72" si="93">$AH$7*SIN(AR54)</f>
        <v>0.51560347668029693</v>
      </c>
      <c r="AR54">
        <f t="shared" ref="AR54:AR72" si="94">2*ATAN(AS54)</f>
        <v>2.2245805583865921</v>
      </c>
      <c r="AS54">
        <f t="shared" ref="AS54:AS72" si="95">SQRT((1+$AH$7)/(1-$AH$7))*TAN(AT54/2)</f>
        <v>2.0259751414556728</v>
      </c>
      <c r="AT54" s="65">
        <f t="shared" si="76"/>
        <v>14.068754846227135</v>
      </c>
      <c r="AU54" s="65">
        <f t="shared" si="76"/>
        <v>14.068754783681811</v>
      </c>
      <c r="AV54" s="65">
        <f t="shared" si="76"/>
        <v>14.068753375091903</v>
      </c>
      <c r="AW54" s="65">
        <f t="shared" si="76"/>
        <v>14.068721659754379</v>
      </c>
      <c r="AX54" s="65">
        <f t="shared" si="76"/>
        <v>14.068011412300457</v>
      </c>
      <c r="AY54" s="65">
        <f t="shared" si="76"/>
        <v>14.053671266079709</v>
      </c>
      <c r="AZ54" s="65">
        <f t="shared" si="76"/>
        <v>13.910581454710485</v>
      </c>
      <c r="BA54" s="65">
        <f t="shared" ref="BA54:BA72" si="96">RADIANS($AH$9)+$AH$18*(F54-AH$15)</f>
        <v>13.420726131481318</v>
      </c>
      <c r="BC54">
        <v>6400</v>
      </c>
      <c r="BD54">
        <f t="shared" si="37"/>
        <v>5.0767363452476951E-3</v>
      </c>
      <c r="BE54">
        <f t="shared" si="38"/>
        <v>8.9274352842294326E-3</v>
      </c>
      <c r="BF54">
        <f t="shared" si="39"/>
        <v>-3.8506989389817375E-3</v>
      </c>
      <c r="BG54">
        <f t="shared" si="40"/>
        <v>0.35045407902641568</v>
      </c>
      <c r="BH54">
        <f t="shared" si="4"/>
        <v>-0.76763467075561731</v>
      </c>
      <c r="BI54">
        <f t="shared" si="5"/>
        <v>-3.1389804142012823</v>
      </c>
      <c r="BJ54">
        <f t="shared" si="6"/>
        <v>-765.62617939886559</v>
      </c>
      <c r="BK54">
        <f t="shared" ref="BK54:BQ54" si="97">$BR54+$AH$7*SIN(BL54)</f>
        <v>15.713630622311445</v>
      </c>
      <c r="BL54">
        <f t="shared" si="97"/>
        <v>15.714101548310586</v>
      </c>
      <c r="BM54">
        <f t="shared" si="97"/>
        <v>15.713376530659767</v>
      </c>
      <c r="BN54">
        <f t="shared" si="97"/>
        <v>15.714492738332797</v>
      </c>
      <c r="BO54">
        <f t="shared" si="97"/>
        <v>15.712774273309678</v>
      </c>
      <c r="BP54">
        <f t="shared" si="97"/>
        <v>15.715419955368219</v>
      </c>
      <c r="BQ54">
        <f t="shared" si="97"/>
        <v>15.711346781113189</v>
      </c>
      <c r="BR54">
        <f t="shared" si="42"/>
        <v>15.717617705847736</v>
      </c>
    </row>
    <row r="55" spans="1:70">
      <c r="A55" s="21" t="s">
        <v>275</v>
      </c>
      <c r="B55" s="3" t="s">
        <v>95</v>
      </c>
      <c r="C55" s="8">
        <v>55864.2664</v>
      </c>
      <c r="D55" s="8">
        <v>2.0000000000000001E-4</v>
      </c>
      <c r="E55">
        <f t="shared" si="79"/>
        <v>4976.0164888940908</v>
      </c>
      <c r="F55">
        <f t="shared" si="80"/>
        <v>4976</v>
      </c>
      <c r="G55">
        <f t="shared" si="72"/>
        <v>1.1147040000651032E-2</v>
      </c>
      <c r="K55">
        <f t="shared" si="73"/>
        <v>1.1147040000651032E-2</v>
      </c>
      <c r="O55">
        <f t="shared" ca="1" si="81"/>
        <v>7.1808589985329734E-3</v>
      </c>
      <c r="Q55" s="2">
        <f t="shared" si="82"/>
        <v>40845.7664</v>
      </c>
      <c r="S55" s="3">
        <v>1</v>
      </c>
      <c r="T55" s="176"/>
      <c r="U55" s="3"/>
      <c r="V55" s="3"/>
      <c r="W55" s="3"/>
      <c r="X55" s="3"/>
      <c r="AF55">
        <f t="shared" si="83"/>
        <v>4976</v>
      </c>
      <c r="AG55" s="65">
        <f t="shared" si="84"/>
        <v>1.1199669819280068E-2</v>
      </c>
      <c r="AH55" s="65">
        <f t="shared" si="85"/>
        <v>8.4511998521810683E-3</v>
      </c>
      <c r="AI55" s="65">
        <f t="shared" si="86"/>
        <v>1.1147040000651032E-2</v>
      </c>
      <c r="AJ55" s="65">
        <f t="shared" si="87"/>
        <v>-5.2629818629036304E-5</v>
      </c>
      <c r="AK55" s="65">
        <f t="shared" si="88"/>
        <v>2.7698978089252567E-9</v>
      </c>
      <c r="AL55">
        <f t="shared" si="89"/>
        <v>1.1147040000651032E-2</v>
      </c>
      <c r="AM55" s="93">
        <f t="shared" si="64"/>
        <v>2.7698978089252567E-9</v>
      </c>
      <c r="AN55">
        <f t="shared" si="90"/>
        <v>2.695840148469963E-3</v>
      </c>
      <c r="AO55">
        <f t="shared" si="91"/>
        <v>0.60391329133425597</v>
      </c>
      <c r="AP55">
        <f t="shared" si="92"/>
        <v>4.2460383035732678E-2</v>
      </c>
      <c r="AQ55">
        <f t="shared" si="93"/>
        <v>0.51480880112075367</v>
      </c>
      <c r="AR55">
        <f t="shared" si="94"/>
        <v>2.2265894996645827</v>
      </c>
      <c r="AS55">
        <f t="shared" si="95"/>
        <v>2.0311129948696172</v>
      </c>
      <c r="AT55" s="65">
        <f t="shared" si="76"/>
        <v>14.071281917786461</v>
      </c>
      <c r="AU55" s="65">
        <f t="shared" si="76"/>
        <v>14.071281865215727</v>
      </c>
      <c r="AV55" s="65">
        <f t="shared" si="76"/>
        <v>14.071280635921489</v>
      </c>
      <c r="AW55" s="65">
        <f t="shared" si="76"/>
        <v>14.071251897094452</v>
      </c>
      <c r="AX55" s="65">
        <f t="shared" si="76"/>
        <v>14.070583561304849</v>
      </c>
      <c r="AY55" s="65">
        <f t="shared" si="76"/>
        <v>14.056587354536992</v>
      </c>
      <c r="AZ55" s="65">
        <f t="shared" si="76"/>
        <v>13.914027925405207</v>
      </c>
      <c r="BA55" s="65">
        <f t="shared" si="96"/>
        <v>13.423143064039403</v>
      </c>
      <c r="BC55">
        <v>6600</v>
      </c>
      <c r="BD55">
        <f t="shared" si="37"/>
        <v>4.7166980189846074E-3</v>
      </c>
      <c r="BE55">
        <f t="shared" si="38"/>
        <v>8.9575019807345765E-3</v>
      </c>
      <c r="BF55">
        <f t="shared" si="39"/>
        <v>-4.2408039617499692E-3</v>
      </c>
      <c r="BG55">
        <f t="shared" si="40"/>
        <v>0.35312298599014957</v>
      </c>
      <c r="BH55">
        <f t="shared" si="4"/>
        <v>-0.82105143997603636</v>
      </c>
      <c r="BI55">
        <f t="shared" si="5"/>
        <v>-3.0508721977638276</v>
      </c>
      <c r="BJ55">
        <f t="shared" si="6"/>
        <v>-22.030622459138193</v>
      </c>
      <c r="BK55">
        <f t="shared" ref="BK55:BQ55" si="98">$BR55+$AH$7*SIN(BL55)</f>
        <v>15.904287302766472</v>
      </c>
      <c r="BL55">
        <f t="shared" si="98"/>
        <v>15.918251871473633</v>
      </c>
      <c r="BM55">
        <f t="shared" si="98"/>
        <v>15.896318281994477</v>
      </c>
      <c r="BN55">
        <f t="shared" si="98"/>
        <v>15.930813959350774</v>
      </c>
      <c r="BO55">
        <f t="shared" si="98"/>
        <v>15.876665882284327</v>
      </c>
      <c r="BP55">
        <f t="shared" si="98"/>
        <v>15.961951479331269</v>
      </c>
      <c r="BQ55">
        <f t="shared" si="98"/>
        <v>15.828219227203919</v>
      </c>
      <c r="BR55">
        <f t="shared" si="42"/>
        <v>16.039875380259019</v>
      </c>
    </row>
    <row r="56" spans="1:70">
      <c r="A56" s="118" t="s">
        <v>103</v>
      </c>
      <c r="B56" s="29" t="s">
        <v>95</v>
      </c>
      <c r="C56" s="28">
        <v>55894.689899999998</v>
      </c>
      <c r="D56" s="28">
        <v>5.0000000000000001E-4</v>
      </c>
      <c r="E56">
        <f t="shared" si="79"/>
        <v>5021.019455538285</v>
      </c>
      <c r="F56">
        <f t="shared" si="80"/>
        <v>5021</v>
      </c>
      <c r="G56">
        <f t="shared" si="72"/>
        <v>1.3152589999663178E-2</v>
      </c>
      <c r="K56">
        <f t="shared" si="73"/>
        <v>1.3152589999663178E-2</v>
      </c>
      <c r="O56">
        <f t="shared" ca="1" si="81"/>
        <v>7.2233640583974053E-3</v>
      </c>
      <c r="Q56" s="2">
        <f t="shared" si="82"/>
        <v>40876.189899999998</v>
      </c>
      <c r="S56" s="3">
        <v>1</v>
      </c>
      <c r="T56" s="176"/>
      <c r="U56" s="3"/>
      <c r="V56" s="3"/>
      <c r="W56" s="3"/>
      <c r="X56" s="3"/>
      <c r="AF56">
        <f t="shared" si="83"/>
        <v>5021</v>
      </c>
      <c r="AG56" s="65">
        <f t="shared" si="84"/>
        <v>1.0940563795439827E-2</v>
      </c>
      <c r="AH56" s="65">
        <f t="shared" si="85"/>
        <v>1.0734864775906697E-2</v>
      </c>
      <c r="AI56" s="65">
        <f t="shared" si="86"/>
        <v>1.3152589999663178E-2</v>
      </c>
      <c r="AJ56" s="65">
        <f t="shared" si="87"/>
        <v>2.2120262042233507E-3</v>
      </c>
      <c r="AK56" s="65">
        <f t="shared" si="88"/>
        <v>4.8930599281707645E-6</v>
      </c>
      <c r="AL56">
        <f t="shared" si="89"/>
        <v>1.3152589999663178E-2</v>
      </c>
      <c r="AM56" s="93">
        <f t="shared" si="64"/>
        <v>4.8930599281707645E-6</v>
      </c>
      <c r="AN56">
        <f t="shared" si="90"/>
        <v>2.4177252237564811E-3</v>
      </c>
      <c r="AO56">
        <f t="shared" si="91"/>
        <v>0.57509458106316869</v>
      </c>
      <c r="AP56">
        <f t="shared" si="92"/>
        <v>-1.4798546561838035E-2</v>
      </c>
      <c r="AQ56">
        <f t="shared" si="93"/>
        <v>0.49129234418130879</v>
      </c>
      <c r="AR56">
        <f t="shared" si="94"/>
        <v>2.2838617383420821</v>
      </c>
      <c r="AS56">
        <f t="shared" si="95"/>
        <v>2.1869942994759488</v>
      </c>
      <c r="AT56" s="65">
        <f t="shared" si="76"/>
        <v>14.145178333276915</v>
      </c>
      <c r="AU56" s="65">
        <f t="shared" si="76"/>
        <v>14.145178333274453</v>
      </c>
      <c r="AV56" s="65">
        <f t="shared" si="76"/>
        <v>14.145178333747541</v>
      </c>
      <c r="AW56" s="65">
        <f t="shared" si="76"/>
        <v>14.145178242833509</v>
      </c>
      <c r="AX56" s="65">
        <f t="shared" si="76"/>
        <v>14.145195694960536</v>
      </c>
      <c r="AY56" s="65">
        <f t="shared" si="76"/>
        <v>14.140441745364516</v>
      </c>
      <c r="AZ56" s="65">
        <f t="shared" si="76"/>
        <v>14.016062219102967</v>
      </c>
      <c r="BA56" s="65">
        <f t="shared" si="96"/>
        <v>13.495651040781942</v>
      </c>
      <c r="BC56">
        <v>6800</v>
      </c>
      <c r="BD56">
        <f t="shared" si="37"/>
        <v>4.4972996439828477E-3</v>
      </c>
      <c r="BE56">
        <f t="shared" si="38"/>
        <v>8.9803202846488583E-3</v>
      </c>
      <c r="BF56">
        <f t="shared" si="39"/>
        <v>-4.4830206406660106E-3</v>
      </c>
      <c r="BG56">
        <f t="shared" si="40"/>
        <v>0.36136532524569032</v>
      </c>
      <c r="BH56">
        <f t="shared" si="4"/>
        <v>-0.87044201356721784</v>
      </c>
      <c r="BI56">
        <f t="shared" si="5"/>
        <v>-2.9580231395467083</v>
      </c>
      <c r="BJ56">
        <f t="shared" si="6"/>
        <v>-10.864443146634791</v>
      </c>
      <c r="BK56">
        <f t="shared" ref="BK56:BQ56" si="99">$BR56+$AH$7*SIN(BL56)</f>
        <v>16.10216219713838</v>
      </c>
      <c r="BL56">
        <f t="shared" si="99"/>
        <v>16.11973478531096</v>
      </c>
      <c r="BM56">
        <f t="shared" si="99"/>
        <v>16.090397376810007</v>
      </c>
      <c r="BN56">
        <f t="shared" si="99"/>
        <v>16.139586496687329</v>
      </c>
      <c r="BO56">
        <f t="shared" si="99"/>
        <v>16.057664884166375</v>
      </c>
      <c r="BP56">
        <f t="shared" si="99"/>
        <v>16.195825311250822</v>
      </c>
      <c r="BQ56">
        <f t="shared" si="99"/>
        <v>15.966882601034159</v>
      </c>
      <c r="BR56">
        <f t="shared" si="42"/>
        <v>16.362133054670302</v>
      </c>
    </row>
    <row r="57" spans="1:70">
      <c r="A57" s="116" t="s">
        <v>104</v>
      </c>
      <c r="B57" s="26" t="s">
        <v>95</v>
      </c>
      <c r="C57" s="113">
        <v>56254.335800000001</v>
      </c>
      <c r="D57" s="113">
        <v>2E-3</v>
      </c>
      <c r="E57">
        <f t="shared" si="79"/>
        <v>5553.0138822617928</v>
      </c>
      <c r="F57">
        <f t="shared" si="80"/>
        <v>5553</v>
      </c>
      <c r="G57">
        <f>+$C57-($C$7+$F57*$C$8)+$T57*I$9</f>
        <v>9.3848700053058565E-3</v>
      </c>
      <c r="I57">
        <f>G57</f>
        <v>9.3848700053058565E-3</v>
      </c>
      <c r="O57">
        <f t="shared" ca="1" si="81"/>
        <v>7.7258683216835742E-3</v>
      </c>
      <c r="Q57" s="2">
        <f t="shared" si="82"/>
        <v>41235.835800000001</v>
      </c>
      <c r="S57" s="3">
        <v>0.1</v>
      </c>
      <c r="T57" s="176"/>
      <c r="U57" s="3"/>
      <c r="V57" s="3"/>
      <c r="W57" s="3"/>
      <c r="X57" s="3"/>
      <c r="AF57">
        <f t="shared" si="83"/>
        <v>5553</v>
      </c>
      <c r="AG57" s="65">
        <f t="shared" si="84"/>
        <v>8.0772489857674316E-3</v>
      </c>
      <c r="AH57" s="65">
        <f t="shared" si="85"/>
        <v>1.0027374596754644E-2</v>
      </c>
      <c r="AI57" s="65">
        <f t="shared" si="86"/>
        <v>9.3848700053058565E-3</v>
      </c>
      <c r="AJ57" s="65">
        <f t="shared" si="87"/>
        <v>1.3076210195384248E-3</v>
      </c>
      <c r="AK57" s="65">
        <f t="shared" si="88"/>
        <v>1.7098727307387097E-7</v>
      </c>
      <c r="AL57">
        <f t="shared" si="89"/>
        <v>9.3848700053058565E-3</v>
      </c>
      <c r="AM57" s="93">
        <f t="shared" si="64"/>
        <v>1.7098727307387096E-6</v>
      </c>
      <c r="AN57">
        <f t="shared" si="90"/>
        <v>-6.4250459144878785E-4</v>
      </c>
      <c r="AO57">
        <f t="shared" si="91"/>
        <v>0.40618268116265466</v>
      </c>
      <c r="AP57">
        <f t="shared" si="92"/>
        <v>-0.43970008522440218</v>
      </c>
      <c r="AQ57">
        <f t="shared" si="93"/>
        <v>0.26323710669637024</v>
      </c>
      <c r="AR57">
        <f t="shared" si="94"/>
        <v>2.7243273706522175</v>
      </c>
      <c r="AS57">
        <f t="shared" si="95"/>
        <v>4.7233669736211121</v>
      </c>
      <c r="AT57" s="65">
        <f t="shared" si="76"/>
        <v>14.846806348201499</v>
      </c>
      <c r="AU57" s="65">
        <f t="shared" si="76"/>
        <v>14.843955082177452</v>
      </c>
      <c r="AV57" s="65">
        <f t="shared" si="76"/>
        <v>14.850688138123759</v>
      </c>
      <c r="AW57" s="65">
        <f t="shared" si="76"/>
        <v>14.834702191418012</v>
      </c>
      <c r="AX57" s="65">
        <f t="shared" si="76"/>
        <v>14.872187711588083</v>
      </c>
      <c r="AY57" s="65">
        <f t="shared" si="76"/>
        <v>14.781456012007713</v>
      </c>
      <c r="AZ57" s="65">
        <f t="shared" si="76"/>
        <v>14.987353948389005</v>
      </c>
      <c r="BA57" s="65">
        <f t="shared" si="96"/>
        <v>14.352856454715953</v>
      </c>
      <c r="BC57">
        <v>7000</v>
      </c>
      <c r="BD57">
        <f t="shared" si="37"/>
        <v>4.4469702425803861E-3</v>
      </c>
      <c r="BE57">
        <f t="shared" si="38"/>
        <v>8.9958901959722726E-3</v>
      </c>
      <c r="BF57">
        <f t="shared" si="39"/>
        <v>-4.5489199533918865E-3</v>
      </c>
      <c r="BG57">
        <f t="shared" si="40"/>
        <v>0.37654324558886321</v>
      </c>
      <c r="BH57">
        <f t="shared" si="4"/>
        <v>-0.91557093729626993</v>
      </c>
      <c r="BI57">
        <f t="shared" si="5"/>
        <v>-2.857197332056451</v>
      </c>
      <c r="BJ57">
        <f t="shared" si="6"/>
        <v>-6.9850012524344978</v>
      </c>
      <c r="BK57">
        <f t="shared" ref="BK57:BQ57" si="100">$BR57+$AH$7*SIN(BL57)</f>
        <v>16.310269696387099</v>
      </c>
      <c r="BL57">
        <f t="shared" si="100"/>
        <v>16.321754999166671</v>
      </c>
      <c r="BM57">
        <f t="shared" si="100"/>
        <v>16.300285587726236</v>
      </c>
      <c r="BN57">
        <f t="shared" si="100"/>
        <v>16.340685328164845</v>
      </c>
      <c r="BO57">
        <f t="shared" si="100"/>
        <v>16.265556350076146</v>
      </c>
      <c r="BP57">
        <f t="shared" si="100"/>
        <v>16.408736424216162</v>
      </c>
      <c r="BQ57">
        <f t="shared" si="100"/>
        <v>16.146238739756299</v>
      </c>
      <c r="BR57">
        <f t="shared" si="42"/>
        <v>16.684390729081588</v>
      </c>
    </row>
    <row r="58" spans="1:70">
      <c r="A58" s="115" t="s">
        <v>244</v>
      </c>
      <c r="B58" s="3" t="s">
        <v>95</v>
      </c>
      <c r="C58" s="8">
        <v>56553.140500000001</v>
      </c>
      <c r="D58" s="8" t="s">
        <v>119</v>
      </c>
      <c r="E58">
        <f t="shared" si="79"/>
        <v>5995.010955157074</v>
      </c>
      <c r="F58">
        <f t="shared" si="80"/>
        <v>5995</v>
      </c>
      <c r="G58">
        <f>+$C58-($C$7+$F58*$C$8)+$T58*K$9</f>
        <v>7.4060500046471134E-3</v>
      </c>
      <c r="K58">
        <f>G58</f>
        <v>7.4060500046471134E-3</v>
      </c>
      <c r="O58">
        <f t="shared" ca="1" si="81"/>
        <v>8.1433624652408783E-3</v>
      </c>
      <c r="Q58" s="2">
        <f t="shared" si="82"/>
        <v>41534.640500000001</v>
      </c>
      <c r="S58" s="3">
        <v>1</v>
      </c>
      <c r="T58" s="176"/>
      <c r="U58" s="3"/>
      <c r="V58" s="3"/>
      <c r="W58" s="3"/>
      <c r="X58" s="3"/>
      <c r="AF58">
        <f t="shared" si="83"/>
        <v>5995</v>
      </c>
      <c r="AG58" s="65">
        <f t="shared" si="84"/>
        <v>6.2157864305245926E-3</v>
      </c>
      <c r="AH58" s="65">
        <f t="shared" si="85"/>
        <v>1.0034613330496819E-2</v>
      </c>
      <c r="AI58" s="65">
        <f t="shared" si="86"/>
        <v>7.4060500046471134E-3</v>
      </c>
      <c r="AJ58" s="65">
        <f t="shared" si="87"/>
        <v>1.1902635741225208E-3</v>
      </c>
      <c r="AK58" s="65">
        <f t="shared" si="88"/>
        <v>1.4167273758829175E-6</v>
      </c>
      <c r="AL58">
        <f t="shared" si="89"/>
        <v>7.4060500046471134E-3</v>
      </c>
      <c r="AM58" s="93">
        <f t="shared" si="64"/>
        <v>1.4167273758829175E-6</v>
      </c>
      <c r="AN58">
        <f t="shared" si="90"/>
        <v>-2.6285633258497049E-3</v>
      </c>
      <c r="AO58">
        <f t="shared" si="91"/>
        <v>0.36097039018561328</v>
      </c>
      <c r="AP58">
        <f t="shared" si="92"/>
        <v>-0.63832612549884094</v>
      </c>
      <c r="AQ58">
        <f t="shared" si="93"/>
        <v>0.11642139096198093</v>
      </c>
      <c r="AR58">
        <f t="shared" si="94"/>
        <v>2.9613844276781736</v>
      </c>
      <c r="AS58">
        <f t="shared" si="95"/>
        <v>11.068221538420358</v>
      </c>
      <c r="AT58" s="65">
        <f t="shared" si="76"/>
        <v>15.320840440990073</v>
      </c>
      <c r="AU58" s="65">
        <f t="shared" si="76"/>
        <v>15.303197135103428</v>
      </c>
      <c r="AV58" s="65">
        <f t="shared" si="76"/>
        <v>15.332566848502566</v>
      </c>
      <c r="AW58" s="65">
        <f t="shared" si="76"/>
        <v>15.283472301821856</v>
      </c>
      <c r="AX58" s="65">
        <f t="shared" si="76"/>
        <v>15.365005197330554</v>
      </c>
      <c r="AY58" s="65">
        <f t="shared" si="76"/>
        <v>15.227943344226233</v>
      </c>
      <c r="AZ58" s="65">
        <f t="shared" si="76"/>
        <v>15.454471388973603</v>
      </c>
      <c r="BA58" s="65">
        <f t="shared" si="96"/>
        <v>15.065045915164889</v>
      </c>
      <c r="BC58">
        <v>7200</v>
      </c>
      <c r="BD58">
        <f t="shared" si="37"/>
        <v>4.5980166785773045E-3</v>
      </c>
      <c r="BE58">
        <f t="shared" si="38"/>
        <v>9.0042117147048194E-3</v>
      </c>
      <c r="BF58">
        <f t="shared" si="39"/>
        <v>-4.4061950361275149E-3</v>
      </c>
      <c r="BG58">
        <f t="shared" si="40"/>
        <v>0.40076856222032997</v>
      </c>
      <c r="BH58">
        <f t="shared" si="4"/>
        <v>-0.95472248947430083</v>
      </c>
      <c r="BI58">
        <f t="shared" si="5"/>
        <v>-2.7453970901496807</v>
      </c>
      <c r="BJ58">
        <f t="shared" si="6"/>
        <v>-4.9818061091252526</v>
      </c>
      <c r="BK58">
        <f t="shared" ref="BK58:BQ58" si="101">$BR58+$AH$7*SIN(BL58)</f>
        <v>16.529413065673513</v>
      </c>
      <c r="BL58">
        <f t="shared" si="101"/>
        <v>16.533215583380027</v>
      </c>
      <c r="BM58">
        <f t="shared" si="101"/>
        <v>16.524625802719541</v>
      </c>
      <c r="BN58">
        <f t="shared" si="101"/>
        <v>16.54414495016999</v>
      </c>
      <c r="BO58">
        <f t="shared" si="101"/>
        <v>16.500360862661459</v>
      </c>
      <c r="BP58">
        <f t="shared" si="101"/>
        <v>16.601743892574248</v>
      </c>
      <c r="BQ58">
        <f t="shared" si="101"/>
        <v>16.380999982194975</v>
      </c>
      <c r="BR58">
        <f t="shared" si="42"/>
        <v>17.006648403492871</v>
      </c>
    </row>
    <row r="59" spans="1:70">
      <c r="A59" s="119" t="s">
        <v>106</v>
      </c>
      <c r="B59" s="34" t="s">
        <v>95</v>
      </c>
      <c r="C59" s="25">
        <v>56642.377200000003</v>
      </c>
      <c r="D59" s="35">
        <v>8.9999999999999998E-4</v>
      </c>
      <c r="E59">
        <f t="shared" si="79"/>
        <v>6127.0114230039144</v>
      </c>
      <c r="F59">
        <f t="shared" si="80"/>
        <v>6127</v>
      </c>
      <c r="G59">
        <f>+$C59-($C$7+$F59*$C$8)+$T59*J$9</f>
        <v>7.7223300031619146E-3</v>
      </c>
      <c r="J59">
        <f>G59</f>
        <v>7.7223300031619146E-3</v>
      </c>
      <c r="O59">
        <f t="shared" ca="1" si="81"/>
        <v>8.2680439741765442E-3</v>
      </c>
      <c r="Q59" s="2">
        <f t="shared" si="82"/>
        <v>41623.877200000003</v>
      </c>
      <c r="S59" s="3">
        <v>1</v>
      </c>
      <c r="T59" s="176"/>
      <c r="U59" s="3"/>
      <c r="V59" s="3"/>
      <c r="W59" s="3"/>
      <c r="X59" s="3"/>
      <c r="AF59">
        <f t="shared" si="83"/>
        <v>6127</v>
      </c>
      <c r="AG59" s="65">
        <f t="shared" si="84"/>
        <v>5.7818535844917363E-3</v>
      </c>
      <c r="AH59" s="65">
        <f t="shared" si="85"/>
        <v>1.0815170941084262E-2</v>
      </c>
      <c r="AI59" s="65">
        <f t="shared" si="86"/>
        <v>7.7223300031619146E-3</v>
      </c>
      <c r="AJ59" s="65">
        <f t="shared" si="87"/>
        <v>1.9404764186701784E-3</v>
      </c>
      <c r="AK59" s="65">
        <f t="shared" si="88"/>
        <v>3.7654487314150413E-6</v>
      </c>
      <c r="AL59">
        <f t="shared" si="89"/>
        <v>7.7223300031619146E-3</v>
      </c>
      <c r="AM59" s="93">
        <f t="shared" si="64"/>
        <v>3.7654487314150413E-6</v>
      </c>
      <c r="AN59">
        <f t="shared" si="90"/>
        <v>-3.0928409379223469E-3</v>
      </c>
      <c r="AO59">
        <f t="shared" si="91"/>
        <v>0.35499687658271817</v>
      </c>
      <c r="AP59">
        <f t="shared" si="92"/>
        <v>-0.68467889679024485</v>
      </c>
      <c r="AQ59">
        <f t="shared" si="93"/>
        <v>7.67056274011262E-2</v>
      </c>
      <c r="AR59">
        <f t="shared" si="94"/>
        <v>3.0232256946546197</v>
      </c>
      <c r="AS59">
        <f t="shared" si="95"/>
        <v>16.876874675848629</v>
      </c>
      <c r="AT59" s="65">
        <f t="shared" si="76"/>
        <v>15.452263142845499</v>
      </c>
      <c r="AU59" s="65">
        <f t="shared" si="76"/>
        <v>15.435930389475946</v>
      </c>
      <c r="AV59" s="65">
        <f t="shared" si="76"/>
        <v>15.461943699010156</v>
      </c>
      <c r="AW59" s="65">
        <f t="shared" si="76"/>
        <v>15.42042373215425</v>
      </c>
      <c r="AX59" s="65">
        <f t="shared" si="76"/>
        <v>15.486484685676622</v>
      </c>
      <c r="AY59" s="65">
        <f t="shared" si="76"/>
        <v>15.380781829652758</v>
      </c>
      <c r="AZ59" s="65">
        <f t="shared" si="76"/>
        <v>15.548647820944895</v>
      </c>
      <c r="BA59" s="65">
        <f t="shared" si="96"/>
        <v>15.277735980276336</v>
      </c>
      <c r="BC59">
        <v>7400</v>
      </c>
      <c r="BD59">
        <f t="shared" si="37"/>
        <v>4.9840931490985948E-3</v>
      </c>
      <c r="BE59">
        <f t="shared" si="38"/>
        <v>9.0052848408465024E-3</v>
      </c>
      <c r="BF59">
        <f t="shared" si="39"/>
        <v>-4.0211916917479076E-3</v>
      </c>
      <c r="BG59">
        <f t="shared" si="40"/>
        <v>0.43793065773485496</v>
      </c>
      <c r="BH59">
        <f t="shared" si="4"/>
        <v>-0.98502701814928595</v>
      </c>
      <c r="BI59">
        <f t="shared" si="5"/>
        <v>-2.616592002226215</v>
      </c>
      <c r="BJ59">
        <f t="shared" si="6"/>
        <v>-3.7216143637627259</v>
      </c>
      <c r="BK59">
        <f t="shared" ref="BK59:BQ59" si="102">$BR59+$AH$7*SIN(BL59)</f>
        <v>16.763551338468933</v>
      </c>
      <c r="BL59">
        <f t="shared" si="102"/>
        <v>16.763940049746815</v>
      </c>
      <c r="BM59">
        <f t="shared" si="102"/>
        <v>16.762725957555759</v>
      </c>
      <c r="BN59">
        <f t="shared" si="102"/>
        <v>16.766526708530542</v>
      </c>
      <c r="BO59">
        <f t="shared" si="102"/>
        <v>16.75471200947942</v>
      </c>
      <c r="BP59">
        <f t="shared" si="102"/>
        <v>16.79229248064885</v>
      </c>
      <c r="BQ59">
        <f t="shared" si="102"/>
        <v>16.680174469143925</v>
      </c>
      <c r="BR59">
        <f t="shared" si="42"/>
        <v>17.328906077904154</v>
      </c>
    </row>
    <row r="60" spans="1:70">
      <c r="A60" s="119" t="s">
        <v>106</v>
      </c>
      <c r="B60" s="34" t="s">
        <v>95</v>
      </c>
      <c r="C60" s="25">
        <v>56644.405400000003</v>
      </c>
      <c r="D60" s="35">
        <v>1.8E-3</v>
      </c>
      <c r="E60">
        <f t="shared" si="79"/>
        <v>6130.0115714729527</v>
      </c>
      <c r="F60">
        <f t="shared" si="80"/>
        <v>6130</v>
      </c>
      <c r="G60">
        <f>+$C60-($C$7+$F60*$C$8)+$T60*I$9</f>
        <v>7.8227000049082562E-3</v>
      </c>
      <c r="I60">
        <f>G60</f>
        <v>7.8227000049082562E-3</v>
      </c>
      <c r="O60">
        <f t="shared" ca="1" si="81"/>
        <v>8.270877644834175E-3</v>
      </c>
      <c r="Q60" s="2">
        <f t="shared" si="82"/>
        <v>41625.905400000003</v>
      </c>
      <c r="S60" s="3">
        <v>0.1</v>
      </c>
      <c r="T60" s="176"/>
      <c r="U60" s="3">
        <v>3.1127928238591736E-11</v>
      </c>
      <c r="V60" s="3">
        <v>5.6855711510930093E-18</v>
      </c>
      <c r="W60" s="3">
        <v>3.3589724786256249E-28</v>
      </c>
      <c r="X60" s="3">
        <v>2.4089121703042782E-11</v>
      </c>
      <c r="Y60">
        <v>1.9769442017980218E-8</v>
      </c>
      <c r="Z60">
        <v>2.2250016549994217E-7</v>
      </c>
      <c r="AA60">
        <v>1.4331692924586937E-4</v>
      </c>
      <c r="AB60">
        <v>7.0906811918466728</v>
      </c>
      <c r="AC60">
        <v>7.2314897191769782E-7</v>
      </c>
      <c r="AD60">
        <v>1.2402781902383965E-9</v>
      </c>
      <c r="AE60">
        <v>3.9218144545855388E-22</v>
      </c>
      <c r="AF60">
        <f t="shared" si="83"/>
        <v>6130</v>
      </c>
      <c r="AG60" s="65">
        <f t="shared" si="84"/>
        <v>5.7727088006492228E-3</v>
      </c>
      <c r="AH60" s="65">
        <f t="shared" si="85"/>
        <v>1.0925338685459255E-2</v>
      </c>
      <c r="AI60" s="65">
        <f t="shared" si="86"/>
        <v>7.8227000049082562E-3</v>
      </c>
      <c r="AJ60" s="65">
        <f t="shared" si="87"/>
        <v>2.0499912042590334E-3</v>
      </c>
      <c r="AK60" s="65">
        <f t="shared" si="88"/>
        <v>4.2024639375394028E-7</v>
      </c>
      <c r="AL60">
        <f t="shared" si="89"/>
        <v>7.8227000049082562E-3</v>
      </c>
      <c r="AM60" s="93">
        <f t="shared" si="64"/>
        <v>4.2024639375394024E-6</v>
      </c>
      <c r="AN60">
        <f t="shared" si="90"/>
        <v>-3.1026386805509997E-3</v>
      </c>
      <c r="AO60">
        <f t="shared" si="91"/>
        <v>0.35489227627884279</v>
      </c>
      <c r="AP60">
        <f t="shared" si="92"/>
        <v>-0.68567791314147253</v>
      </c>
      <c r="AQ60">
        <f t="shared" si="93"/>
        <v>7.5820889524963825E-2</v>
      </c>
      <c r="AR60">
        <f t="shared" si="94"/>
        <v>3.0245972632131313</v>
      </c>
      <c r="AS60">
        <f t="shared" si="95"/>
        <v>17.075186917436007</v>
      </c>
      <c r="AT60" s="65">
        <f t="shared" si="76"/>
        <v>15.455201156341989</v>
      </c>
      <c r="AU60" s="65">
        <f t="shared" si="76"/>
        <v>15.438959267172901</v>
      </c>
      <c r="AV60" s="65">
        <f t="shared" si="76"/>
        <v>15.46480777821416</v>
      </c>
      <c r="AW60" s="65">
        <f t="shared" si="76"/>
        <v>15.423584641011427</v>
      </c>
      <c r="AX60" s="65">
        <f t="shared" si="76"/>
        <v>15.48912396058889</v>
      </c>
      <c r="AY60" s="65">
        <f t="shared" si="76"/>
        <v>15.384347591928513</v>
      </c>
      <c r="AZ60" s="65">
        <f t="shared" si="76"/>
        <v>15.550624833468618</v>
      </c>
      <c r="BA60" s="65">
        <f t="shared" si="96"/>
        <v>15.282569845392505</v>
      </c>
      <c r="BC60">
        <v>7600</v>
      </c>
      <c r="BD60">
        <f t="shared" si="37"/>
        <v>5.6588814883254349E-3</v>
      </c>
      <c r="BE60">
        <f t="shared" si="38"/>
        <v>8.9991095743973196E-3</v>
      </c>
      <c r="BF60">
        <f t="shared" si="39"/>
        <v>-3.3402280860718851E-3</v>
      </c>
      <c r="BG60">
        <f t="shared" si="40"/>
        <v>0.49644208556717184</v>
      </c>
      <c r="BH60">
        <f t="shared" si="4"/>
        <v>-0.99989385427014632</v>
      </c>
      <c r="BI60">
        <f t="shared" si="5"/>
        <v>-2.4578966827891899</v>
      </c>
      <c r="BJ60">
        <f t="shared" si="6"/>
        <v>-2.8104297890839707</v>
      </c>
      <c r="BK60">
        <f t="shared" ref="BK60:BQ60" si="103">$BR60+$AH$7*SIN(BL60)</f>
        <v>17.022781015226403</v>
      </c>
      <c r="BL60">
        <f t="shared" si="103"/>
        <v>17.022777870322749</v>
      </c>
      <c r="BM60">
        <f t="shared" si="103"/>
        <v>17.022796993334374</v>
      </c>
      <c r="BN60">
        <f t="shared" si="103"/>
        <v>17.022680734852756</v>
      </c>
      <c r="BO60">
        <f t="shared" si="103"/>
        <v>17.023388328379287</v>
      </c>
      <c r="BP60">
        <f t="shared" si="103"/>
        <v>17.019110836879698</v>
      </c>
      <c r="BQ60">
        <f t="shared" si="103"/>
        <v>17.046138715827151</v>
      </c>
      <c r="BR60">
        <f t="shared" si="42"/>
        <v>17.651163752315437</v>
      </c>
    </row>
    <row r="61" spans="1:70" s="115" customFormat="1">
      <c r="A61" s="120" t="s">
        <v>108</v>
      </c>
      <c r="B61" s="129"/>
      <c r="C61" s="120">
        <v>56905.357300000003</v>
      </c>
      <c r="D61" s="120">
        <v>2.3999999999999998E-3</v>
      </c>
      <c r="E61" s="115">
        <f t="shared" si="79"/>
        <v>6516.0161288526115</v>
      </c>
      <c r="F61" s="115">
        <f t="shared" si="80"/>
        <v>6516</v>
      </c>
      <c r="G61">
        <f>+$C61-($C$7+$F61*$C$8)+$T61*I$9</f>
        <v>1.0903640002652537E-2</v>
      </c>
      <c r="I61" s="115">
        <f>G61</f>
        <v>1.0903640002652537E-2</v>
      </c>
      <c r="K61"/>
      <c r="O61" s="115">
        <f t="shared" ca="1" si="81"/>
        <v>8.6354766027824104E-3</v>
      </c>
      <c r="Q61" s="130">
        <f t="shared" si="82"/>
        <v>41886.857300000003</v>
      </c>
      <c r="S61" s="3">
        <v>0.1</v>
      </c>
      <c r="T61" s="176"/>
      <c r="U61" s="129"/>
      <c r="V61" s="129"/>
      <c r="W61" s="129"/>
      <c r="X61" s="129"/>
      <c r="AF61" s="115">
        <f t="shared" si="83"/>
        <v>6516</v>
      </c>
      <c r="AG61" s="115">
        <f t="shared" si="84"/>
        <v>4.8518542542581762E-3</v>
      </c>
      <c r="AH61" s="115">
        <f t="shared" si="85"/>
        <v>1.4997542570814346E-2</v>
      </c>
      <c r="AI61" s="115">
        <f t="shared" si="86"/>
        <v>1.0903640002652537E-2</v>
      </c>
      <c r="AJ61" s="115">
        <f t="shared" si="87"/>
        <v>6.0517857483943609E-3</v>
      </c>
      <c r="AK61" s="115">
        <f t="shared" si="88"/>
        <v>3.6624110744469098E-6</v>
      </c>
      <c r="AL61" s="115">
        <f t="shared" si="89"/>
        <v>1.0903640002652537E-2</v>
      </c>
      <c r="AM61" s="93">
        <f t="shared" si="64"/>
        <v>3.6624110744469097E-5</v>
      </c>
      <c r="AN61" s="115">
        <f t="shared" si="90"/>
        <v>-4.0939025681618092E-3</v>
      </c>
      <c r="AO61" s="115">
        <f t="shared" si="91"/>
        <v>0.35137697963530934</v>
      </c>
      <c r="AP61" s="115">
        <f t="shared" si="92"/>
        <v>-0.79916666982556994</v>
      </c>
      <c r="AQ61" s="115">
        <f t="shared" si="93"/>
        <v>-3.4654869009069271E-2</v>
      </c>
      <c r="AR61" s="115">
        <f t="shared" si="94"/>
        <v>-3.0882150380366822</v>
      </c>
      <c r="AS61" s="115">
        <f t="shared" si="95"/>
        <v>-37.459993202941497</v>
      </c>
      <c r="AT61" s="115">
        <f t="shared" si="76"/>
        <v>15.823666564366659</v>
      </c>
      <c r="AU61" s="115">
        <f t="shared" si="76"/>
        <v>15.832774516222537</v>
      </c>
      <c r="AV61" s="115">
        <f t="shared" si="76"/>
        <v>15.818654642812655</v>
      </c>
      <c r="AW61" s="115">
        <f t="shared" si="76"/>
        <v>15.840554896646038</v>
      </c>
      <c r="AX61" s="115">
        <f t="shared" si="76"/>
        <v>15.806610511973727</v>
      </c>
      <c r="AY61" s="115">
        <f t="shared" si="76"/>
        <v>15.859285905206784</v>
      </c>
      <c r="AZ61" s="115">
        <f t="shared" si="76"/>
        <v>15.777670050450372</v>
      </c>
      <c r="BA61" s="115">
        <f t="shared" si="96"/>
        <v>15.904527157006282</v>
      </c>
      <c r="BC61">
        <v>7800</v>
      </c>
      <c r="BD61">
        <f t="shared" si="37"/>
        <v>6.715358146186917E-3</v>
      </c>
      <c r="BE61">
        <f t="shared" si="38"/>
        <v>8.9856859153572676E-3</v>
      </c>
      <c r="BF61">
        <f t="shared" si="39"/>
        <v>-2.2703277691703506E-3</v>
      </c>
      <c r="BG61">
        <f t="shared" si="40"/>
        <v>0.5958037096287041</v>
      </c>
      <c r="BH61">
        <f t="shared" si="4"/>
        <v>-0.97988998935814109</v>
      </c>
      <c r="BI61">
        <f t="shared" si="5"/>
        <v>-2.2424394126565912</v>
      </c>
      <c r="BJ61">
        <f t="shared" si="6"/>
        <v>-2.0723971188260344</v>
      </c>
      <c r="BK61">
        <f t="shared" ref="BK61:BQ61" si="104">$BR61+$AH$7*SIN(BL61)</f>
        <v>17.324554271564889</v>
      </c>
      <c r="BL61">
        <f t="shared" si="104"/>
        <v>17.324554281625844</v>
      </c>
      <c r="BM61">
        <f t="shared" si="104"/>
        <v>17.324554619973437</v>
      </c>
      <c r="BN61">
        <f t="shared" si="104"/>
        <v>17.324565997067566</v>
      </c>
      <c r="BO61">
        <f t="shared" si="104"/>
        <v>17.324946926833579</v>
      </c>
      <c r="BP61">
        <f t="shared" si="104"/>
        <v>17.336263581480349</v>
      </c>
      <c r="BQ61">
        <f t="shared" si="104"/>
        <v>17.474392939250524</v>
      </c>
      <c r="BR61">
        <f t="shared" si="42"/>
        <v>17.97342142672672</v>
      </c>
    </row>
    <row r="62" spans="1:70" s="115" customFormat="1">
      <c r="A62" s="121" t="s">
        <v>3</v>
      </c>
      <c r="B62" s="131" t="s">
        <v>95</v>
      </c>
      <c r="C62" s="132">
        <v>57245.397400000002</v>
      </c>
      <c r="D62" s="132">
        <v>4.1000000000000003E-3</v>
      </c>
      <c r="E62" s="115">
        <f t="shared" si="79"/>
        <v>7019.0093176043865</v>
      </c>
      <c r="F62" s="115">
        <f t="shared" si="80"/>
        <v>7019</v>
      </c>
      <c r="G62">
        <f>+$C62-($C$7+$F62*$C$8)+$T62*I$9</f>
        <v>6.2990100050228648E-3</v>
      </c>
      <c r="I62">
        <f>G62</f>
        <v>6.2990100050228648E-3</v>
      </c>
      <c r="O62" s="115">
        <f t="shared" ca="1" si="81"/>
        <v>9.1105887163781662E-3</v>
      </c>
      <c r="Q62" s="130">
        <f t="shared" si="82"/>
        <v>42226.897400000002</v>
      </c>
      <c r="S62" s="3">
        <v>0.1</v>
      </c>
      <c r="T62" s="176"/>
      <c r="U62" s="129">
        <v>3.0513174303681393E-11</v>
      </c>
      <c r="V62" s="129">
        <v>7.809955339976404E-18</v>
      </c>
      <c r="W62" s="129">
        <v>1.3524589585378509E-28</v>
      </c>
      <c r="X62" s="129">
        <v>5.4753413393965069E-11</v>
      </c>
      <c r="Y62" s="115">
        <v>2.2770235126451737E-6</v>
      </c>
      <c r="Z62" s="115">
        <v>1.7904483593207722E-6</v>
      </c>
      <c r="AA62">
        <v>1.3813102124907327E-4</v>
      </c>
      <c r="AB62" s="115">
        <v>41.883070141977868</v>
      </c>
      <c r="AC62" s="115">
        <v>1.6436827831637981E-6</v>
      </c>
      <c r="AD62" s="115">
        <v>2.5907653717484683E-9</v>
      </c>
      <c r="AE62" s="115">
        <v>1.5790820337447887E-22</v>
      </c>
      <c r="AF62" s="115">
        <f t="shared" si="83"/>
        <v>7019</v>
      </c>
      <c r="AG62" s="115">
        <f t="shared" si="84"/>
        <v>4.4521835366133815E-3</v>
      </c>
      <c r="AH62" s="115">
        <f t="shared" si="85"/>
        <v>1.0843818798937848E-2</v>
      </c>
      <c r="AI62" s="115">
        <f t="shared" si="86"/>
        <v>6.2990100050228648E-3</v>
      </c>
      <c r="AJ62" s="115">
        <f t="shared" si="87"/>
        <v>1.8468264684094833E-3</v>
      </c>
      <c r="AK62" s="115">
        <f t="shared" si="88"/>
        <v>3.4107680044178445E-7</v>
      </c>
      <c r="AL62" s="115">
        <f t="shared" si="89"/>
        <v>6.2990100050228648E-3</v>
      </c>
      <c r="AM62" s="93">
        <f t="shared" si="64"/>
        <v>3.4107680044178443E-6</v>
      </c>
      <c r="AN62" s="115">
        <f t="shared" si="90"/>
        <v>-4.5448087939149841E-3</v>
      </c>
      <c r="AO62" s="115">
        <f t="shared" si="91"/>
        <v>0.37841368588379642</v>
      </c>
      <c r="AP62" s="115">
        <f t="shared" si="92"/>
        <v>-0.91958170817742846</v>
      </c>
      <c r="AQ62" s="115">
        <f t="shared" si="93"/>
        <v>-0.18852913991338852</v>
      </c>
      <c r="AR62" s="115">
        <f t="shared" si="94"/>
        <v>-2.8471081301829129</v>
      </c>
      <c r="AS62" s="115">
        <f t="shared" si="95"/>
        <v>-6.7423765464799645</v>
      </c>
      <c r="AT62" s="115">
        <f t="shared" ref="AT62:AZ71" si="105">$BA62+$AH$7*SIN(AU62)</f>
        <v>16.330591782069536</v>
      </c>
      <c r="AU62" s="115">
        <f t="shared" si="105"/>
        <v>16.341273999244372</v>
      </c>
      <c r="AV62" s="115">
        <f t="shared" si="105"/>
        <v>16.321021038228661</v>
      </c>
      <c r="AW62" s="115">
        <f t="shared" si="105"/>
        <v>16.359678710369639</v>
      </c>
      <c r="AX62" s="115">
        <f t="shared" si="105"/>
        <v>16.286783155845999</v>
      </c>
      <c r="AY62" s="115">
        <f t="shared" si="105"/>
        <v>16.427799389750554</v>
      </c>
      <c r="AZ62" s="115">
        <f t="shared" si="105"/>
        <v>16.165971484409212</v>
      </c>
      <c r="BA62" s="115">
        <f t="shared" si="96"/>
        <v>16.715005208150657</v>
      </c>
      <c r="BC62">
        <v>8000</v>
      </c>
      <c r="BD62">
        <f t="shared" si="37"/>
        <v>8.3178813714207336E-3</v>
      </c>
      <c r="BE62">
        <f t="shared" si="38"/>
        <v>8.9650138637263517E-3</v>
      </c>
      <c r="BF62">
        <f t="shared" si="39"/>
        <v>-6.4713249230561752E-4</v>
      </c>
      <c r="BG62">
        <f t="shared" si="40"/>
        <v>0.78976548758492859</v>
      </c>
      <c r="BH62">
        <f t="shared" si="4"/>
        <v>-0.85619755997448943</v>
      </c>
      <c r="BI62">
        <f t="shared" si="5"/>
        <v>-1.90039434791123</v>
      </c>
      <c r="BJ62">
        <f t="shared" si="6"/>
        <v>-1.398965492488901</v>
      </c>
      <c r="BK62">
        <f t="shared" ref="BK62:BQ62" si="106">$BR62+$AH$7*SIN(BL62)</f>
        <v>17.704105276200906</v>
      </c>
      <c r="BL62">
        <f t="shared" si="106"/>
        <v>17.704467298457132</v>
      </c>
      <c r="BM62">
        <f t="shared" si="106"/>
        <v>17.705814912368965</v>
      </c>
      <c r="BN62">
        <f t="shared" si="106"/>
        <v>17.710796675821268</v>
      </c>
      <c r="BO62">
        <f t="shared" si="106"/>
        <v>17.728764240692424</v>
      </c>
      <c r="BP62">
        <f t="shared" si="106"/>
        <v>17.788679829632695</v>
      </c>
      <c r="BQ62">
        <f t="shared" si="106"/>
        <v>17.954024330564316</v>
      </c>
      <c r="BR62">
        <f t="shared" si="42"/>
        <v>18.295679101138003</v>
      </c>
    </row>
    <row r="63" spans="1:70">
      <c r="A63" s="135" t="s">
        <v>1</v>
      </c>
      <c r="B63" s="136" t="s">
        <v>95</v>
      </c>
      <c r="C63" s="137">
        <v>57680.762000000002</v>
      </c>
      <c r="D63" s="137">
        <v>1E-4</v>
      </c>
      <c r="E63" s="115">
        <f t="shared" si="79"/>
        <v>7663.0081531053829</v>
      </c>
      <c r="F63">
        <f t="shared" si="80"/>
        <v>7663</v>
      </c>
      <c r="G63">
        <f t="shared" ref="G63:G72" si="107">+$C63-($C$7+$F63*$C$8)+$T63*K$9</f>
        <v>5.5117700030677952E-3</v>
      </c>
      <c r="K63">
        <f t="shared" ref="K63:K72" si="108">G63</f>
        <v>5.5117700030677952E-3</v>
      </c>
      <c r="O63">
        <f t="shared" ca="1" si="81"/>
        <v>9.7188833508824769E-3</v>
      </c>
      <c r="Q63" s="2">
        <f t="shared" si="82"/>
        <v>42662.262000000002</v>
      </c>
      <c r="S63" s="3">
        <v>1</v>
      </c>
      <c r="T63" s="176"/>
      <c r="U63" s="3">
        <v>5.1498685712217422E-9</v>
      </c>
      <c r="V63" s="3">
        <v>4.0756792073088329E-16</v>
      </c>
      <c r="W63" s="3">
        <v>1.5956684063890759E-28</v>
      </c>
      <c r="X63" s="3">
        <v>7.9889410552931418E-9</v>
      </c>
      <c r="Y63">
        <v>9.5727597578130045E-8</v>
      </c>
      <c r="Z63">
        <v>1.722634018874372E-4</v>
      </c>
      <c r="AA63">
        <v>1.8814727473024132E-3</v>
      </c>
      <c r="AB63">
        <v>3361.7999272468451</v>
      </c>
      <c r="AC63">
        <v>2.3982586754567122E-4</v>
      </c>
      <c r="AD63">
        <v>3.8009314639931228E-7</v>
      </c>
      <c r="AE63">
        <v>1.8630445651822126E-22</v>
      </c>
      <c r="AF63">
        <f t="shared" si="83"/>
        <v>7663</v>
      </c>
      <c r="AG63" s="65">
        <f t="shared" si="84"/>
        <v>5.944631009010006E-3</v>
      </c>
      <c r="AH63" s="65">
        <f t="shared" si="85"/>
        <v>8.5628021268131377E-3</v>
      </c>
      <c r="AI63" s="65">
        <f t="shared" si="86"/>
        <v>5.5117700030677952E-3</v>
      </c>
      <c r="AJ63" s="65">
        <f t="shared" si="87"/>
        <v>-4.328610059422108E-4</v>
      </c>
      <c r="AK63" s="65">
        <f t="shared" si="88"/>
        <v>1.8736865046530264E-7</v>
      </c>
      <c r="AL63">
        <f t="shared" si="89"/>
        <v>5.5117700030677952E-3</v>
      </c>
      <c r="AM63" s="93">
        <f t="shared" si="64"/>
        <v>1.8736865046530264E-7</v>
      </c>
      <c r="AN63">
        <f t="shared" si="90"/>
        <v>-3.0510321237453434E-3</v>
      </c>
      <c r="AO63">
        <f t="shared" si="91"/>
        <v>0.52186298956626564</v>
      </c>
      <c r="AP63">
        <f t="shared" si="92"/>
        <v>-0.99897733816624867</v>
      </c>
      <c r="AQ63">
        <f t="shared" si="93"/>
        <v>-0.43965643603447985</v>
      </c>
      <c r="AR63">
        <f t="shared" si="94"/>
        <v>-2.3980972189782555</v>
      </c>
      <c r="AS63">
        <f t="shared" si="95"/>
        <v>-2.5649235520554576</v>
      </c>
      <c r="AT63" s="65">
        <f t="shared" si="105"/>
        <v>17.11212414649308</v>
      </c>
      <c r="AU63" s="65">
        <f t="shared" si="105"/>
        <v>17.112123315924709</v>
      </c>
      <c r="AV63" s="65">
        <f t="shared" si="105"/>
        <v>17.112131025246871</v>
      </c>
      <c r="AW63" s="65">
        <f t="shared" si="105"/>
        <v>17.112059481020239</v>
      </c>
      <c r="AX63" s="65">
        <f t="shared" si="105"/>
        <v>17.112724600844977</v>
      </c>
      <c r="AY63" s="65">
        <f t="shared" si="105"/>
        <v>17.106639407810739</v>
      </c>
      <c r="AZ63" s="65">
        <f t="shared" si="105"/>
        <v>17.174714611724838</v>
      </c>
      <c r="BA63" s="65">
        <f t="shared" si="96"/>
        <v>17.752674919754991</v>
      </c>
      <c r="BC63">
        <v>8200</v>
      </c>
      <c r="BD63">
        <f t="shared" si="37"/>
        <v>1.0761018370657712E-2</v>
      </c>
      <c r="BE63">
        <f t="shared" si="38"/>
        <v>8.9370934195045718E-3</v>
      </c>
      <c r="BF63">
        <f t="shared" si="39"/>
        <v>1.8239249511531406E-3</v>
      </c>
      <c r="BG63">
        <f t="shared" si="40"/>
        <v>1.2555116446103101</v>
      </c>
      <c r="BH63">
        <f t="shared" si="4"/>
        <v>-0.28975795442169394</v>
      </c>
      <c r="BI63">
        <f t="shared" si="5"/>
        <v>-1.1665039352916573</v>
      </c>
      <c r="BJ63">
        <f t="shared" si="6"/>
        <v>-0.65982624979132742</v>
      </c>
      <c r="BK63">
        <f t="shared" ref="BK63:BQ63" si="109">$BR63+$AH$7*SIN(BL63)</f>
        <v>18.259070405791078</v>
      </c>
      <c r="BL63">
        <f t="shared" si="109"/>
        <v>18.264211880130222</v>
      </c>
      <c r="BM63">
        <f t="shared" si="109"/>
        <v>18.273678724948958</v>
      </c>
      <c r="BN63">
        <f t="shared" si="109"/>
        <v>18.290959826102906</v>
      </c>
      <c r="BO63">
        <f t="shared" si="109"/>
        <v>18.322036641570016</v>
      </c>
      <c r="BP63">
        <f t="shared" si="109"/>
        <v>18.376568601925342</v>
      </c>
      <c r="BQ63">
        <f t="shared" si="109"/>
        <v>18.468830576518368</v>
      </c>
      <c r="BR63">
        <f t="shared" si="42"/>
        <v>18.617936775549285</v>
      </c>
    </row>
    <row r="64" spans="1:70">
      <c r="A64" s="142" t="s">
        <v>0</v>
      </c>
      <c r="B64" s="143" t="s">
        <v>95</v>
      </c>
      <c r="C64" s="144">
        <v>58018.445099999997</v>
      </c>
      <c r="D64" s="144">
        <v>4.0000000000000002E-4</v>
      </c>
      <c r="E64" s="115">
        <f t="shared" si="79"/>
        <v>8162.5148267494114</v>
      </c>
      <c r="F64">
        <f t="shared" si="80"/>
        <v>8162.5</v>
      </c>
      <c r="G64">
        <f t="shared" si="107"/>
        <v>1.002337499812711E-2</v>
      </c>
      <c r="K64">
        <f t="shared" si="108"/>
        <v>1.002337499812711E-2</v>
      </c>
      <c r="O64">
        <f t="shared" ca="1" si="81"/>
        <v>1.0190689515377667E-2</v>
      </c>
      <c r="Q64" s="2">
        <f t="shared" si="82"/>
        <v>42999.945099999997</v>
      </c>
      <c r="S64" s="3">
        <v>1</v>
      </c>
      <c r="T64" s="176"/>
      <c r="U64" s="3"/>
      <c r="V64" s="3"/>
      <c r="W64" s="3"/>
      <c r="X64" s="3"/>
      <c r="AF64">
        <f t="shared" si="83"/>
        <v>8162.5</v>
      </c>
      <c r="AG64" s="65">
        <f t="shared" si="84"/>
        <v>1.0227373066158309E-2</v>
      </c>
      <c r="AH64" s="65">
        <f t="shared" si="85"/>
        <v>8.7388825584193367E-3</v>
      </c>
      <c r="AI64" s="65">
        <f t="shared" si="86"/>
        <v>1.002337499812711E-2</v>
      </c>
      <c r="AJ64" s="65">
        <f t="shared" si="87"/>
        <v>-2.039980680311991E-4</v>
      </c>
      <c r="AK64" s="65">
        <f t="shared" si="88"/>
        <v>4.1615211760461737E-8</v>
      </c>
      <c r="AL64">
        <f t="shared" si="89"/>
        <v>1.002337499812711E-2</v>
      </c>
      <c r="AM64" s="93">
        <f t="shared" si="64"/>
        <v>4.1615211760461737E-8</v>
      </c>
      <c r="AN64">
        <f t="shared" si="90"/>
        <v>1.2844924397077736E-3</v>
      </c>
      <c r="AO64">
        <f t="shared" si="91"/>
        <v>1.1329407127338724</v>
      </c>
      <c r="AP64">
        <f t="shared" si="92"/>
        <v>-0.47251598983173304</v>
      </c>
      <c r="AQ64">
        <f t="shared" si="93"/>
        <v>-0.63579835592022393</v>
      </c>
      <c r="AR64">
        <f t="shared" si="94"/>
        <v>-1.3646733928401931</v>
      </c>
      <c r="AS64">
        <f t="shared" si="95"/>
        <v>-0.81253343865962324</v>
      </c>
      <c r="AT64" s="65">
        <f t="shared" si="105"/>
        <v>18.132859507293492</v>
      </c>
      <c r="AU64" s="65">
        <f t="shared" si="105"/>
        <v>18.137002239947545</v>
      </c>
      <c r="AV64" s="65">
        <f t="shared" si="105"/>
        <v>18.145400458106945</v>
      </c>
      <c r="AW64" s="65">
        <f t="shared" si="105"/>
        <v>18.162244839939987</v>
      </c>
      <c r="AX64" s="65">
        <f t="shared" si="105"/>
        <v>18.195350887505473</v>
      </c>
      <c r="AY64" s="65">
        <f t="shared" si="105"/>
        <v>18.258111353369422</v>
      </c>
      <c r="AZ64" s="65">
        <f t="shared" si="105"/>
        <v>18.370502835566132</v>
      </c>
      <c r="BA64" s="65">
        <f t="shared" si="96"/>
        <v>18.557513461597171</v>
      </c>
      <c r="BC64">
        <v>8400</v>
      </c>
      <c r="BD64">
        <f t="shared" si="37"/>
        <v>1.3220972929327845E-2</v>
      </c>
      <c r="BE64">
        <f t="shared" si="38"/>
        <v>8.9019245826919211E-3</v>
      </c>
      <c r="BF64">
        <f t="shared" si="39"/>
        <v>4.3190483466359238E-3</v>
      </c>
      <c r="BG64">
        <f t="shared" si="40"/>
        <v>1.5617210171631697</v>
      </c>
      <c r="BH64">
        <f t="shared" si="4"/>
        <v>0.98521073930603609</v>
      </c>
      <c r="BI64">
        <f t="shared" si="5"/>
        <v>0.52606958351950894</v>
      </c>
      <c r="BJ64">
        <f t="shared" si="6"/>
        <v>0.26927373353612549</v>
      </c>
      <c r="BK64">
        <f t="shared" ref="BK64:BQ64" si="110">$BR64+$AH$7*SIN(BL64)</f>
        <v>19.096523745648028</v>
      </c>
      <c r="BL64">
        <f t="shared" si="110"/>
        <v>19.092616040832063</v>
      </c>
      <c r="BM64">
        <f t="shared" si="110"/>
        <v>19.086422530857188</v>
      </c>
      <c r="BN64">
        <f t="shared" si="110"/>
        <v>19.076624968283664</v>
      </c>
      <c r="BO64">
        <f t="shared" si="110"/>
        <v>19.061170892419067</v>
      </c>
      <c r="BP64">
        <f t="shared" si="110"/>
        <v>19.036896918162554</v>
      </c>
      <c r="BQ64">
        <f t="shared" si="110"/>
        <v>18.998987958556569</v>
      </c>
      <c r="BR64">
        <f t="shared" si="42"/>
        <v>18.940194449960568</v>
      </c>
    </row>
    <row r="65" spans="1:70">
      <c r="A65" s="138" t="s">
        <v>2</v>
      </c>
      <c r="B65" s="139" t="s">
        <v>97</v>
      </c>
      <c r="C65" s="140">
        <v>58052.923600000002</v>
      </c>
      <c r="D65" s="141" t="s">
        <v>207</v>
      </c>
      <c r="E65" s="115">
        <f t="shared" si="79"/>
        <v>8213.5160194275122</v>
      </c>
      <c r="F65">
        <f t="shared" si="80"/>
        <v>8213.5</v>
      </c>
      <c r="G65">
        <f t="shared" si="107"/>
        <v>1.0829665006895084E-2</v>
      </c>
      <c r="K65">
        <f t="shared" si="108"/>
        <v>1.0829665006895084E-2</v>
      </c>
      <c r="O65">
        <f t="shared" ca="1" si="81"/>
        <v>1.0238861916557356E-2</v>
      </c>
      <c r="Q65" s="2">
        <f t="shared" si="82"/>
        <v>43034.423600000002</v>
      </c>
      <c r="S65" s="3">
        <v>1</v>
      </c>
      <c r="T65" s="176"/>
      <c r="U65" s="3"/>
      <c r="V65" s="3"/>
      <c r="W65" s="3"/>
      <c r="X65" s="3"/>
      <c r="AF65">
        <f t="shared" si="83"/>
        <v>8213.5</v>
      </c>
      <c r="AG65" s="65">
        <f t="shared" si="84"/>
        <v>1.0959250058647393E-2</v>
      </c>
      <c r="AH65" s="65">
        <f t="shared" si="85"/>
        <v>8.8053625917729784E-3</v>
      </c>
      <c r="AI65" s="65">
        <f t="shared" si="86"/>
        <v>1.0829665006895084E-2</v>
      </c>
      <c r="AJ65" s="65">
        <f t="shared" si="87"/>
        <v>-1.2958505175230881E-4</v>
      </c>
      <c r="AK65" s="65">
        <f t="shared" si="88"/>
        <v>1.6792285637648551E-8</v>
      </c>
      <c r="AL65">
        <f t="shared" si="89"/>
        <v>1.0829665006895084E-2</v>
      </c>
      <c r="AM65" s="93">
        <f t="shared" si="64"/>
        <v>1.6792285637648551E-8</v>
      </c>
      <c r="AN65">
        <f t="shared" si="90"/>
        <v>2.0243024151221046E-3</v>
      </c>
      <c r="AO65">
        <f t="shared" si="91"/>
        <v>1.3034294116963143</v>
      </c>
      <c r="AP65">
        <f t="shared" si="92"/>
        <v>-0.21062457528473946</v>
      </c>
      <c r="AQ65">
        <f t="shared" si="93"/>
        <v>-0.57431992357106876</v>
      </c>
      <c r="AR65">
        <f t="shared" si="94"/>
        <v>-1.0847438257240485</v>
      </c>
      <c r="AS65">
        <f t="shared" si="95"/>
        <v>-0.60265839867685245</v>
      </c>
      <c r="AT65" s="65">
        <f t="shared" si="105"/>
        <v>18.30765580357437</v>
      </c>
      <c r="AU65" s="65">
        <f t="shared" si="105"/>
        <v>18.313003507615395</v>
      </c>
      <c r="AV65" s="65">
        <f t="shared" si="105"/>
        <v>18.322555564918101</v>
      </c>
      <c r="AW65" s="65">
        <f t="shared" si="105"/>
        <v>18.339487154908948</v>
      </c>
      <c r="AX65" s="65">
        <f t="shared" si="105"/>
        <v>18.369114645082444</v>
      </c>
      <c r="AY65" s="65">
        <f t="shared" si="105"/>
        <v>18.419899938808033</v>
      </c>
      <c r="AZ65" s="65">
        <f t="shared" si="105"/>
        <v>18.504369079085404</v>
      </c>
      <c r="BA65" s="65">
        <f t="shared" si="96"/>
        <v>18.639689168572048</v>
      </c>
      <c r="BC65">
        <v>8600</v>
      </c>
      <c r="BD65">
        <f t="shared" si="37"/>
        <v>1.3108481300389552E-2</v>
      </c>
      <c r="BE65">
        <f t="shared" si="38"/>
        <v>8.859507353288408E-3</v>
      </c>
      <c r="BF65">
        <f t="shared" si="39"/>
        <v>4.2489739471011445E-3</v>
      </c>
      <c r="BG65">
        <f t="shared" si="40"/>
        <v>0.94130018960867301</v>
      </c>
      <c r="BH65">
        <f t="shared" si="4"/>
        <v>0.57104039047744404</v>
      </c>
      <c r="BI65">
        <f t="shared" si="5"/>
        <v>1.6612900102334647</v>
      </c>
      <c r="BJ65">
        <f t="shared" si="6"/>
        <v>1.0948500872852815</v>
      </c>
      <c r="BK65">
        <f t="shared" ref="BK65:BQ65" si="111">$BR65+$AH$7*SIN(BL65)</f>
        <v>19.784270012024574</v>
      </c>
      <c r="BL65">
        <f t="shared" si="111"/>
        <v>19.78246420928059</v>
      </c>
      <c r="BM65">
        <f t="shared" si="111"/>
        <v>19.777810304449471</v>
      </c>
      <c r="BN65">
        <f t="shared" si="111"/>
        <v>19.765947345292552</v>
      </c>
      <c r="BO65">
        <f t="shared" si="111"/>
        <v>19.736503490895348</v>
      </c>
      <c r="BP65">
        <f t="shared" si="111"/>
        <v>19.667610361178966</v>
      </c>
      <c r="BQ65">
        <f t="shared" si="111"/>
        <v>19.523092291444652</v>
      </c>
      <c r="BR65">
        <f t="shared" si="42"/>
        <v>19.262452124371851</v>
      </c>
    </row>
    <row r="66" spans="1:70">
      <c r="A66" s="134" t="s">
        <v>401</v>
      </c>
      <c r="B66" s="129"/>
      <c r="C66" s="114">
        <v>58054.613700000002</v>
      </c>
      <c r="D66" s="114">
        <v>2.0000000000000001E-4</v>
      </c>
      <c r="E66" s="115">
        <f t="shared" si="79"/>
        <v>8216.0160445372239</v>
      </c>
      <c r="F66">
        <f t="shared" si="80"/>
        <v>8216</v>
      </c>
      <c r="G66">
        <f t="shared" si="107"/>
        <v>1.0846640005183872E-2</v>
      </c>
      <c r="K66">
        <f t="shared" si="108"/>
        <v>1.0846640005183872E-2</v>
      </c>
      <c r="O66">
        <f t="shared" ca="1" si="81"/>
        <v>1.0241223308772047E-2</v>
      </c>
      <c r="Q66" s="2">
        <f t="shared" si="82"/>
        <v>43036.113700000002</v>
      </c>
      <c r="S66" s="3">
        <v>1</v>
      </c>
      <c r="T66" s="176"/>
      <c r="U66" s="3"/>
      <c r="V66" s="3"/>
      <c r="W66" s="3"/>
      <c r="X66" s="3"/>
      <c r="AF66">
        <f t="shared" si="83"/>
        <v>8216</v>
      </c>
      <c r="AG66" s="65">
        <f t="shared" si="84"/>
        <v>1.0996200717913497E-2</v>
      </c>
      <c r="AH66" s="65">
        <f t="shared" si="85"/>
        <v>8.7849859406772778E-3</v>
      </c>
      <c r="AI66" s="65">
        <f t="shared" si="86"/>
        <v>1.0846640005183872E-2</v>
      </c>
      <c r="AJ66" s="65">
        <f t="shared" si="87"/>
        <v>-1.4956071272962529E-4</v>
      </c>
      <c r="AK66" s="65">
        <f t="shared" si="88"/>
        <v>2.2368406792193499E-8</v>
      </c>
      <c r="AL66">
        <f t="shared" si="89"/>
        <v>1.0846640005183872E-2</v>
      </c>
      <c r="AM66" s="93">
        <f t="shared" si="64"/>
        <v>2.2368406792193499E-8</v>
      </c>
      <c r="AN66">
        <f t="shared" si="90"/>
        <v>2.0616540645065936E-3</v>
      </c>
      <c r="AO66">
        <f t="shared" si="91"/>
        <v>1.3124641395087333</v>
      </c>
      <c r="AP66">
        <f t="shared" si="92"/>
        <v>-0.19515556724712602</v>
      </c>
      <c r="AQ66">
        <f t="shared" si="93"/>
        <v>-0.5694549534547193</v>
      </c>
      <c r="AR66">
        <f t="shared" si="94"/>
        <v>-1.0689460667524762</v>
      </c>
      <c r="AS66">
        <f t="shared" si="95"/>
        <v>-0.59194146193679076</v>
      </c>
      <c r="AT66" s="65">
        <f t="shared" si="105"/>
        <v>18.316839165388771</v>
      </c>
      <c r="AU66" s="65">
        <f t="shared" si="105"/>
        <v>18.322212535911714</v>
      </c>
      <c r="AV66" s="65">
        <f t="shared" si="105"/>
        <v>18.331759138341216</v>
      </c>
      <c r="AW66" s="65">
        <f t="shared" si="105"/>
        <v>18.34859381809569</v>
      </c>
      <c r="AX66" s="65">
        <f t="shared" si="105"/>
        <v>18.377911128644499</v>
      </c>
      <c r="AY66" s="65">
        <f t="shared" si="105"/>
        <v>18.427959962165129</v>
      </c>
      <c r="AZ66" s="65">
        <f t="shared" si="105"/>
        <v>18.510957504414268</v>
      </c>
      <c r="BA66" s="65">
        <f t="shared" si="96"/>
        <v>18.643717389502189</v>
      </c>
      <c r="BC66">
        <v>8800</v>
      </c>
      <c r="BD66">
        <f t="shared" si="37"/>
        <v>1.1968250680947101E-2</v>
      </c>
      <c r="BE66">
        <f t="shared" si="38"/>
        <v>8.8098417312940276E-3</v>
      </c>
      <c r="BF66">
        <f t="shared" si="39"/>
        <v>3.1584089496530725E-3</v>
      </c>
      <c r="BG66">
        <f t="shared" si="40"/>
        <v>0.66320739540623053</v>
      </c>
      <c r="BH66">
        <f t="shared" ref="BH66:BH101" si="112">SIN(BI66+RADIANS($AH$9))</f>
        <v>0.15256893734563332</v>
      </c>
      <c r="BI66">
        <f t="shared" ref="BI66:BI101" si="113">2*ATAN(BJ66)</f>
        <v>2.1158955286217407</v>
      </c>
      <c r="BJ66">
        <f t="shared" ref="BJ66:BJ101" si="114">SQRT((1+$AH$7)/(1-$AH$7))*TAN(BK66/2)</f>
        <v>1.7758692435962453</v>
      </c>
      <c r="BK66">
        <f t="shared" ref="BK66:BQ66" si="115">$BR66+$AH$7*SIN(BL66)</f>
        <v>20.22145022519026</v>
      </c>
      <c r="BL66">
        <f t="shared" si="115"/>
        <v>20.221440108156028</v>
      </c>
      <c r="BM66">
        <f t="shared" si="115"/>
        <v>20.221361301413769</v>
      </c>
      <c r="BN66">
        <f t="shared" si="115"/>
        <v>20.220748486520865</v>
      </c>
      <c r="BO66">
        <f t="shared" si="115"/>
        <v>20.216045010866399</v>
      </c>
      <c r="BP66">
        <f t="shared" si="115"/>
        <v>20.18298586443278</v>
      </c>
      <c r="BQ66">
        <f t="shared" si="115"/>
        <v>20.020362577862944</v>
      </c>
      <c r="BR66">
        <f t="shared" si="42"/>
        <v>19.584709798783134</v>
      </c>
    </row>
    <row r="67" spans="1:70">
      <c r="A67" s="134" t="s">
        <v>401</v>
      </c>
      <c r="B67" s="115"/>
      <c r="C67" s="114">
        <v>58059.684099999999</v>
      </c>
      <c r="D67" s="114">
        <v>2.9999999999999997E-4</v>
      </c>
      <c r="E67" s="115">
        <f t="shared" si="79"/>
        <v>8223.5162677880871</v>
      </c>
      <c r="F67">
        <f t="shared" si="80"/>
        <v>8223.5</v>
      </c>
      <c r="G67">
        <f t="shared" si="107"/>
        <v>1.0997564997524023E-2</v>
      </c>
      <c r="K67">
        <f t="shared" si="108"/>
        <v>1.0997564997524023E-2</v>
      </c>
      <c r="O67">
        <f t="shared" ca="1" si="81"/>
        <v>1.0248307485416119E-2</v>
      </c>
      <c r="Q67" s="2">
        <f t="shared" si="82"/>
        <v>43041.184099999999</v>
      </c>
      <c r="S67" s="3">
        <v>1</v>
      </c>
      <c r="T67" s="176"/>
      <c r="U67" s="3">
        <v>8.483113538727341E-9</v>
      </c>
      <c r="V67" s="3">
        <v>2.6096416898006146E-16</v>
      </c>
      <c r="W67" s="3">
        <v>3.2686939986990602E-28</v>
      </c>
      <c r="X67" s="3">
        <v>1.6561044746233769E-9</v>
      </c>
      <c r="Y67">
        <v>1.1592425054311412E-4</v>
      </c>
      <c r="Z67">
        <v>6.5448476486518366E-4</v>
      </c>
      <c r="AA67">
        <v>1.6154808397477052E-4</v>
      </c>
      <c r="AB67">
        <v>11395.537682674794</v>
      </c>
      <c r="AC67">
        <v>4.9715812098735834E-5</v>
      </c>
      <c r="AD67">
        <v>4.6703780665016064E-8</v>
      </c>
      <c r="AE67">
        <v>3.8164085753354166E-22</v>
      </c>
      <c r="AF67">
        <f t="shared" si="83"/>
        <v>8223.5</v>
      </c>
      <c r="AG67" s="65">
        <f t="shared" si="84"/>
        <v>1.1107381906024522E-2</v>
      </c>
      <c r="AH67" s="65">
        <f t="shared" si="85"/>
        <v>8.8235199791831948E-3</v>
      </c>
      <c r="AI67" s="65">
        <f t="shared" si="86"/>
        <v>1.0997564997524023E-2</v>
      </c>
      <c r="AJ67" s="65">
        <f t="shared" si="87"/>
        <v>-1.0981690850049922E-4</v>
      </c>
      <c r="AK67" s="65">
        <f t="shared" si="88"/>
        <v>1.2059753392607016E-8</v>
      </c>
      <c r="AL67">
        <f t="shared" si="89"/>
        <v>1.0997564997524023E-2</v>
      </c>
      <c r="AM67" s="93">
        <f t="shared" si="64"/>
        <v>1.2059753392607016E-8</v>
      </c>
      <c r="AN67">
        <f t="shared" si="90"/>
        <v>2.1740450183408283E-3</v>
      </c>
      <c r="AO67">
        <f t="shared" si="91"/>
        <v>1.3397928428724002</v>
      </c>
      <c r="AP67">
        <f t="shared" si="92"/>
        <v>-0.14721935609946962</v>
      </c>
      <c r="AQ67">
        <f t="shared" si="93"/>
        <v>-0.55358251997849617</v>
      </c>
      <c r="AR67">
        <f t="shared" si="94"/>
        <v>-1.0202864067251967</v>
      </c>
      <c r="AS67">
        <f t="shared" si="95"/>
        <v>-0.55954673984919034</v>
      </c>
      <c r="AT67" s="65">
        <f t="shared" si="105"/>
        <v>18.344737253451679</v>
      </c>
      <c r="AU67" s="65">
        <f t="shared" si="105"/>
        <v>18.35016134289468</v>
      </c>
      <c r="AV67" s="65">
        <f t="shared" si="105"/>
        <v>18.359649197733635</v>
      </c>
      <c r="AW67" s="65">
        <f t="shared" si="105"/>
        <v>18.376131498000813</v>
      </c>
      <c r="AX67" s="65">
        <f t="shared" si="105"/>
        <v>18.404440889777796</v>
      </c>
      <c r="AY67" s="65">
        <f t="shared" si="105"/>
        <v>18.45220339267464</v>
      </c>
      <c r="AZ67" s="65">
        <f t="shared" si="105"/>
        <v>18.530735539456739</v>
      </c>
      <c r="BA67" s="65">
        <f t="shared" si="96"/>
        <v>18.655802052292611</v>
      </c>
      <c r="BC67">
        <v>9000</v>
      </c>
      <c r="BD67">
        <f t="shared" si="37"/>
        <v>1.0680823576380229E-2</v>
      </c>
      <c r="BE67">
        <f t="shared" si="38"/>
        <v>8.7529277167087798E-3</v>
      </c>
      <c r="BF67">
        <f t="shared" si="39"/>
        <v>1.927895859671449E-3</v>
      </c>
      <c r="BG67">
        <f t="shared" si="40"/>
        <v>0.53299140580689719</v>
      </c>
      <c r="BH67">
        <f t="shared" si="112"/>
        <v>-0.10387181024644393</v>
      </c>
      <c r="BI67">
        <f t="shared" si="113"/>
        <v>2.3731221595184206</v>
      </c>
      <c r="BJ67">
        <f t="shared" si="114"/>
        <v>2.4732152609330402</v>
      </c>
      <c r="BK67">
        <f t="shared" ref="BK67:BQ67" si="116">$BR67+$AH$7*SIN(BL67)</f>
        <v>20.550981517686772</v>
      </c>
      <c r="BL67">
        <f t="shared" si="116"/>
        <v>20.550981779864035</v>
      </c>
      <c r="BM67">
        <f t="shared" si="116"/>
        <v>20.550978681137334</v>
      </c>
      <c r="BN67">
        <f t="shared" si="116"/>
        <v>20.551015300950567</v>
      </c>
      <c r="BO67">
        <f t="shared" si="116"/>
        <v>20.55058188464081</v>
      </c>
      <c r="BP67">
        <f t="shared" si="116"/>
        <v>20.555623101231369</v>
      </c>
      <c r="BQ67">
        <f t="shared" si="116"/>
        <v>20.472780503074546</v>
      </c>
      <c r="BR67">
        <f t="shared" si="42"/>
        <v>19.906967473194417</v>
      </c>
    </row>
    <row r="68" spans="1:70">
      <c r="A68" s="134" t="s">
        <v>401</v>
      </c>
      <c r="B68" s="129"/>
      <c r="C68" s="114">
        <v>58112.753100000002</v>
      </c>
      <c r="D68" s="114">
        <v>2.9999999999999997E-4</v>
      </c>
      <c r="E68" s="115">
        <f t="shared" si="79"/>
        <v>8302.0168491426666</v>
      </c>
      <c r="F68">
        <f t="shared" si="80"/>
        <v>8302</v>
      </c>
      <c r="G68">
        <f t="shared" si="107"/>
        <v>1.1390580002625939E-2</v>
      </c>
      <c r="K68">
        <f t="shared" si="108"/>
        <v>1.1390580002625939E-2</v>
      </c>
      <c r="O68">
        <f t="shared" ca="1" si="81"/>
        <v>1.0322455200957405E-2</v>
      </c>
      <c r="Q68" s="2">
        <f t="shared" si="82"/>
        <v>43094.253100000002</v>
      </c>
      <c r="S68" s="3">
        <v>1</v>
      </c>
      <c r="T68" s="176"/>
      <c r="U68" s="3"/>
      <c r="V68" s="3"/>
      <c r="W68" s="3"/>
      <c r="X68" s="3"/>
      <c r="AF68">
        <f t="shared" si="83"/>
        <v>8302</v>
      </c>
      <c r="AG68" s="65">
        <f t="shared" si="84"/>
        <v>1.2242864017545263E-2</v>
      </c>
      <c r="AH68" s="65">
        <f t="shared" si="85"/>
        <v>8.0677789844650245E-3</v>
      </c>
      <c r="AI68" s="65">
        <f t="shared" si="86"/>
        <v>1.1390580002625939E-2</v>
      </c>
      <c r="AJ68" s="65">
        <f t="shared" si="87"/>
        <v>-8.5228401491932448E-4</v>
      </c>
      <c r="AK68" s="65">
        <f t="shared" si="88"/>
        <v>7.2638804208700328E-7</v>
      </c>
      <c r="AL68">
        <f t="shared" si="89"/>
        <v>1.1390580002625939E-2</v>
      </c>
      <c r="AM68" s="93">
        <f t="shared" si="64"/>
        <v>7.2638804208700328E-7</v>
      </c>
      <c r="AN68">
        <f t="shared" si="90"/>
        <v>3.322801018160914E-3</v>
      </c>
      <c r="AO68">
        <f t="shared" si="91"/>
        <v>1.5992808680479742</v>
      </c>
      <c r="AP68">
        <f t="shared" si="92"/>
        <v>0.45870002134584331</v>
      </c>
      <c r="AQ68">
        <f t="shared" si="93"/>
        <v>-0.2505498427154092</v>
      </c>
      <c r="AR68">
        <f t="shared" si="94"/>
        <v>-0.39599832279962172</v>
      </c>
      <c r="AS68">
        <f t="shared" si="95"/>
        <v>-0.20062782147897662</v>
      </c>
      <c r="AT68" s="65">
        <f t="shared" si="105"/>
        <v>18.665131071012937</v>
      </c>
      <c r="AU68" s="65">
        <f t="shared" si="105"/>
        <v>18.668196254673404</v>
      </c>
      <c r="AV68" s="65">
        <f t="shared" si="105"/>
        <v>18.672991796382707</v>
      </c>
      <c r="AW68" s="65">
        <f t="shared" si="105"/>
        <v>18.680486339019293</v>
      </c>
      <c r="AX68" s="65">
        <f t="shared" si="105"/>
        <v>18.69217991405192</v>
      </c>
      <c r="AY68" s="65">
        <f t="shared" si="105"/>
        <v>18.71038252234986</v>
      </c>
      <c r="AZ68" s="65">
        <f t="shared" si="105"/>
        <v>18.738627503905917</v>
      </c>
      <c r="BA68" s="65">
        <f t="shared" si="96"/>
        <v>18.782288189499038</v>
      </c>
      <c r="BC68">
        <v>9200</v>
      </c>
      <c r="BD68">
        <f t="shared" si="37"/>
        <v>9.4242424495514388E-3</v>
      </c>
      <c r="BE68">
        <f t="shared" si="38"/>
        <v>8.6887653095326679E-3</v>
      </c>
      <c r="BF68">
        <f t="shared" si="39"/>
        <v>7.3547714001877013E-4</v>
      </c>
      <c r="BG68">
        <f t="shared" si="40"/>
        <v>0.46012983962430443</v>
      </c>
      <c r="BH68">
        <f t="shared" si="112"/>
        <v>-0.2791429152970728</v>
      </c>
      <c r="BI68">
        <f t="shared" si="113"/>
        <v>2.5519640803231534</v>
      </c>
      <c r="BJ68">
        <f t="shared" si="114"/>
        <v>3.293120271808589</v>
      </c>
      <c r="BK68">
        <f t="shared" ref="BK68:BQ68" si="117">$BR68+$AH$7*SIN(BL68)</f>
        <v>20.826060178933417</v>
      </c>
      <c r="BL68">
        <f t="shared" si="117"/>
        <v>20.82600121568926</v>
      </c>
      <c r="BM68">
        <f t="shared" si="117"/>
        <v>20.826231190367384</v>
      </c>
      <c r="BN68">
        <f t="shared" si="117"/>
        <v>20.825333521155343</v>
      </c>
      <c r="BO68">
        <f t="shared" si="117"/>
        <v>20.828826870152824</v>
      </c>
      <c r="BP68">
        <f t="shared" si="117"/>
        <v>20.815068002015352</v>
      </c>
      <c r="BQ68">
        <f t="shared" si="117"/>
        <v>20.866945499324608</v>
      </c>
      <c r="BR68">
        <f t="shared" si="42"/>
        <v>20.2292251476057</v>
      </c>
    </row>
    <row r="69" spans="1:70">
      <c r="A69" s="27" t="s">
        <v>403</v>
      </c>
      <c r="B69" s="115"/>
      <c r="C69" s="114">
        <v>58394.658799999997</v>
      </c>
      <c r="D69" s="114">
        <v>2.9999999999999997E-4</v>
      </c>
      <c r="E69" s="115">
        <f t="shared" si="79"/>
        <v>8719.01662937535</v>
      </c>
      <c r="F69">
        <f t="shared" si="80"/>
        <v>8719</v>
      </c>
      <c r="G69">
        <f t="shared" si="107"/>
        <v>1.1242009997658897E-2</v>
      </c>
      <c r="K69">
        <f t="shared" si="108"/>
        <v>1.1242009997658897E-2</v>
      </c>
      <c r="O69">
        <f t="shared" ca="1" si="81"/>
        <v>1.0716335422367803E-2</v>
      </c>
      <c r="Q69" s="2">
        <f t="shared" si="82"/>
        <v>43376.158799999997</v>
      </c>
      <c r="S69" s="3">
        <v>1</v>
      </c>
      <c r="T69" s="176"/>
      <c r="U69" s="3"/>
      <c r="V69" s="3"/>
      <c r="W69" s="3"/>
      <c r="X69" s="3"/>
      <c r="AF69">
        <f t="shared" si="83"/>
        <v>8719</v>
      </c>
      <c r="AG69" s="65">
        <f t="shared" si="84"/>
        <v>1.2467975051675849E-2</v>
      </c>
      <c r="AH69" s="65">
        <f t="shared" si="85"/>
        <v>7.6048645948870921E-3</v>
      </c>
      <c r="AI69" s="65">
        <f t="shared" si="86"/>
        <v>1.1242009997658897E-2</v>
      </c>
      <c r="AJ69" s="65">
        <f t="shared" si="87"/>
        <v>-1.2259650540169514E-3</v>
      </c>
      <c r="AK69" s="65">
        <f t="shared" si="88"/>
        <v>1.5029903136707865E-6</v>
      </c>
      <c r="AL69">
        <f t="shared" si="89"/>
        <v>1.1242009997658897E-2</v>
      </c>
      <c r="AM69" s="93">
        <f t="shared" si="64"/>
        <v>1.5029903136707865E-6</v>
      </c>
      <c r="AN69">
        <f t="shared" si="90"/>
        <v>3.6371454027718055E-3</v>
      </c>
      <c r="AO69">
        <f t="shared" si="91"/>
        <v>0.74830140599951389</v>
      </c>
      <c r="AP69">
        <f t="shared" si="92"/>
        <v>0.29585488982238611</v>
      </c>
      <c r="AQ69">
        <f t="shared" si="93"/>
        <v>0.59879929882326033</v>
      </c>
      <c r="AR69">
        <f t="shared" si="94"/>
        <v>1.9687123024608415</v>
      </c>
      <c r="AS69">
        <f t="shared" si="95"/>
        <v>1.505089823811504</v>
      </c>
      <c r="AT69" s="65">
        <f t="shared" si="105"/>
        <v>20.062574765112867</v>
      </c>
      <c r="AU69" s="65">
        <f t="shared" si="105"/>
        <v>20.062408772337889</v>
      </c>
      <c r="AV69" s="65">
        <f t="shared" si="105"/>
        <v>20.061680062841276</v>
      </c>
      <c r="AW69" s="65">
        <f t="shared" si="105"/>
        <v>20.058497634722983</v>
      </c>
      <c r="AX69" s="65">
        <f t="shared" si="105"/>
        <v>20.044901505532891</v>
      </c>
      <c r="AY69" s="65">
        <f t="shared" si="105"/>
        <v>19.991420994900309</v>
      </c>
      <c r="AZ69" s="65">
        <f t="shared" si="105"/>
        <v>19.823441175157715</v>
      </c>
      <c r="BA69" s="65">
        <f t="shared" si="96"/>
        <v>19.454195440646565</v>
      </c>
      <c r="BC69">
        <v>9400</v>
      </c>
      <c r="BD69">
        <f t="shared" si="37"/>
        <v>8.248147888288121E-3</v>
      </c>
      <c r="BE69">
        <f t="shared" si="38"/>
        <v>8.6173545097656904E-3</v>
      </c>
      <c r="BF69">
        <f t="shared" si="39"/>
        <v>-3.692066214775694E-4</v>
      </c>
      <c r="BG69">
        <f t="shared" si="40"/>
        <v>0.41508688347675071</v>
      </c>
      <c r="BH69">
        <f t="shared" si="112"/>
        <v>-0.41016410904858186</v>
      </c>
      <c r="BI69">
        <f t="shared" si="113"/>
        <v>2.6916966483117837</v>
      </c>
      <c r="BJ69">
        <f t="shared" si="114"/>
        <v>4.3702349479183003</v>
      </c>
      <c r="BK69">
        <f t="shared" ref="BK69:BQ69" si="118">$BR69+$AH$7*SIN(BL69)</f>
        <v>21.069563411029311</v>
      </c>
      <c r="BL69">
        <f t="shared" si="118"/>
        <v>21.067840218423758</v>
      </c>
      <c r="BM69">
        <f t="shared" si="118"/>
        <v>21.072225688320149</v>
      </c>
      <c r="BN69">
        <f t="shared" si="118"/>
        <v>21.061014326521068</v>
      </c>
      <c r="BO69">
        <f t="shared" si="118"/>
        <v>21.089355981954835</v>
      </c>
      <c r="BP69">
        <f t="shared" si="118"/>
        <v>21.015487246755864</v>
      </c>
      <c r="BQ69">
        <f t="shared" si="118"/>
        <v>21.195454392967978</v>
      </c>
      <c r="BR69">
        <f t="shared" si="42"/>
        <v>20.551482822016983</v>
      </c>
    </row>
    <row r="70" spans="1:70">
      <c r="A70" s="16" t="s">
        <v>406</v>
      </c>
      <c r="C70" s="8">
        <v>58781.6826</v>
      </c>
      <c r="D70" s="8">
        <v>5.9999999999999995E-4</v>
      </c>
      <c r="E70" s="115">
        <f t="shared" si="79"/>
        <v>9291.508918622505</v>
      </c>
      <c r="F70">
        <f t="shared" si="80"/>
        <v>9291.5</v>
      </c>
      <c r="G70">
        <f t="shared" si="107"/>
        <v>6.0292850030236878E-3</v>
      </c>
      <c r="K70">
        <f t="shared" si="108"/>
        <v>6.0292850030236878E-3</v>
      </c>
      <c r="O70">
        <f t="shared" ca="1" si="81"/>
        <v>1.1257094239531961E-2</v>
      </c>
      <c r="Q70" s="2">
        <f t="shared" si="82"/>
        <v>43763.1826</v>
      </c>
      <c r="S70" s="3">
        <v>1</v>
      </c>
      <c r="T70" s="176"/>
      <c r="U70" s="3"/>
      <c r="V70" s="3"/>
      <c r="W70" s="3"/>
      <c r="X70" s="3"/>
      <c r="AF70">
        <f t="shared" si="83"/>
        <v>9291.5</v>
      </c>
      <c r="AG70" s="65">
        <f t="shared" si="84"/>
        <v>8.8749676597030605E-3</v>
      </c>
      <c r="AH70" s="65">
        <f t="shared" si="85"/>
        <v>5.8113117148292041E-3</v>
      </c>
      <c r="AI70" s="65">
        <f t="shared" si="86"/>
        <v>6.0292850030236878E-3</v>
      </c>
      <c r="AJ70" s="65">
        <f t="shared" si="87"/>
        <v>-2.8456826566793728E-3</v>
      </c>
      <c r="AK70" s="65">
        <f t="shared" si="88"/>
        <v>8.097909782525773E-6</v>
      </c>
      <c r="AL70">
        <f t="shared" si="89"/>
        <v>6.0292850030236878E-3</v>
      </c>
      <c r="AM70" s="93">
        <f t="shared" si="64"/>
        <v>8.097909782525773E-6</v>
      </c>
      <c r="AN70">
        <f t="shared" si="90"/>
        <v>2.1797328819448382E-4</v>
      </c>
      <c r="AO70">
        <f t="shared" si="91"/>
        <v>0.43701685650325717</v>
      </c>
      <c r="AP70">
        <f t="shared" si="92"/>
        <v>-0.34322001825524356</v>
      </c>
      <c r="AQ70">
        <f t="shared" si="93"/>
        <v>0.32397957131827859</v>
      </c>
      <c r="AR70">
        <f t="shared" si="94"/>
        <v>2.6194056794142337</v>
      </c>
      <c r="AS70">
        <f t="shared" si="95"/>
        <v>3.7426164733992278</v>
      </c>
      <c r="AT70" s="65">
        <f t="shared" si="105"/>
        <v>20.940450624119997</v>
      </c>
      <c r="AU70" s="65">
        <f t="shared" si="105"/>
        <v>20.940035321925816</v>
      </c>
      <c r="AV70" s="65">
        <f t="shared" si="105"/>
        <v>20.941321360589981</v>
      </c>
      <c r="AW70" s="65">
        <f t="shared" si="105"/>
        <v>20.937329539189999</v>
      </c>
      <c r="AX70" s="65">
        <f t="shared" si="105"/>
        <v>20.949630722835742</v>
      </c>
      <c r="AY70" s="65">
        <f t="shared" si="105"/>
        <v>20.910826287776757</v>
      </c>
      <c r="AZ70" s="65">
        <f t="shared" si="105"/>
        <v>21.025586215871911</v>
      </c>
      <c r="BA70" s="65">
        <f t="shared" si="96"/>
        <v>20.376658033648862</v>
      </c>
      <c r="BC70">
        <v>9600</v>
      </c>
      <c r="BD70">
        <f t="shared" si="37"/>
        <v>7.1672116366003173E-3</v>
      </c>
      <c r="BE70">
        <f t="shared" si="38"/>
        <v>8.5386953174078437E-3</v>
      </c>
      <c r="BF70">
        <f t="shared" si="39"/>
        <v>-1.3714836808075262E-3</v>
      </c>
      <c r="BG70">
        <f t="shared" si="40"/>
        <v>0.38586119663741103</v>
      </c>
      <c r="BH70">
        <f t="shared" si="112"/>
        <v>-0.51483745214082322</v>
      </c>
      <c r="BI70">
        <f t="shared" si="113"/>
        <v>2.8098806829363165</v>
      </c>
      <c r="BJ70">
        <f t="shared" si="114"/>
        <v>5.973940196736323</v>
      </c>
      <c r="BK70">
        <f t="shared" ref="BK70:BQ70" si="119">$BR70+$AH$7*SIN(BL70)</f>
        <v>21.294434219758099</v>
      </c>
      <c r="BL70">
        <f t="shared" si="119"/>
        <v>21.286624407389365</v>
      </c>
      <c r="BM70">
        <f t="shared" si="119"/>
        <v>21.302301070133723</v>
      </c>
      <c r="BN70">
        <f t="shared" si="119"/>
        <v>21.270619125226393</v>
      </c>
      <c r="BO70">
        <f t="shared" si="119"/>
        <v>21.333816210173602</v>
      </c>
      <c r="BP70">
        <f t="shared" si="119"/>
        <v>21.204059843157729</v>
      </c>
      <c r="BQ70">
        <f t="shared" si="119"/>
        <v>21.457663593612399</v>
      </c>
      <c r="BR70">
        <f t="shared" si="42"/>
        <v>20.873740496428265</v>
      </c>
    </row>
    <row r="71" spans="1:70">
      <c r="A71" s="16" t="s">
        <v>406</v>
      </c>
      <c r="C71" s="145">
        <v>58847.5982</v>
      </c>
      <c r="D71" s="8">
        <v>4.0000000000000002E-4</v>
      </c>
      <c r="E71" s="115">
        <f t="shared" si="79"/>
        <v>9389.0124125706807</v>
      </c>
      <c r="F71">
        <f t="shared" si="80"/>
        <v>9389</v>
      </c>
      <c r="G71">
        <f t="shared" si="107"/>
        <v>8.3913100024801679E-3</v>
      </c>
      <c r="K71">
        <f t="shared" si="108"/>
        <v>8.3913100024801679E-3</v>
      </c>
      <c r="O71">
        <f t="shared" ca="1" si="81"/>
        <v>1.1349188535904895E-2</v>
      </c>
      <c r="Q71" s="2">
        <f t="shared" si="82"/>
        <v>43829.0982</v>
      </c>
      <c r="S71" s="3">
        <v>1</v>
      </c>
      <c r="T71" s="176"/>
      <c r="U71" s="3"/>
      <c r="V71" s="3"/>
      <c r="W71" s="3"/>
      <c r="X71" s="3"/>
      <c r="AF71">
        <f t="shared" si="83"/>
        <v>9389</v>
      </c>
      <c r="AG71" s="65">
        <f t="shared" si="84"/>
        <v>8.3104453272459192E-3</v>
      </c>
      <c r="AH71" s="65">
        <f t="shared" si="85"/>
        <v>8.7023351465895758E-3</v>
      </c>
      <c r="AI71" s="65">
        <f t="shared" si="86"/>
        <v>8.3913100024801679E-3</v>
      </c>
      <c r="AJ71" s="65">
        <f t="shared" si="87"/>
        <v>8.0864675234248659E-5</v>
      </c>
      <c r="AK71" s="65">
        <f t="shared" si="88"/>
        <v>6.5390957007405084E-9</v>
      </c>
      <c r="AL71">
        <f t="shared" si="89"/>
        <v>8.3913100024801679E-3</v>
      </c>
      <c r="AM71" s="93">
        <f t="shared" si="64"/>
        <v>6.5390957007405084E-9</v>
      </c>
      <c r="AN71">
        <f t="shared" si="90"/>
        <v>-3.1102514410940723E-4</v>
      </c>
      <c r="AO71">
        <f t="shared" si="91"/>
        <v>0.41708275999495537</v>
      </c>
      <c r="AP71">
        <f t="shared" si="92"/>
        <v>-0.4037563954158136</v>
      </c>
      <c r="AQ71">
        <f t="shared" si="93"/>
        <v>0.28656635147544945</v>
      </c>
      <c r="AR71">
        <f t="shared" si="94"/>
        <v>2.6846817448331275</v>
      </c>
      <c r="AS71">
        <f t="shared" si="95"/>
        <v>4.3008028361435144</v>
      </c>
      <c r="AT71" s="65">
        <f t="shared" si="105"/>
        <v>21.056744833291955</v>
      </c>
      <c r="AU71" s="65">
        <f t="shared" si="105"/>
        <v>21.055213738021017</v>
      </c>
      <c r="AV71" s="65">
        <f t="shared" si="105"/>
        <v>21.059177631635176</v>
      </c>
      <c r="AW71" s="65">
        <f t="shared" si="105"/>
        <v>21.04887112062482</v>
      </c>
      <c r="AX71" s="65">
        <f t="shared" si="105"/>
        <v>21.075378364259731</v>
      </c>
      <c r="AY71" s="65">
        <f t="shared" si="105"/>
        <v>21.005119180677845</v>
      </c>
      <c r="AZ71" s="65">
        <f t="shared" si="105"/>
        <v>21.179134338623186</v>
      </c>
      <c r="BA71" s="65">
        <f t="shared" si="96"/>
        <v>20.533758649924362</v>
      </c>
      <c r="BC71">
        <v>9800</v>
      </c>
      <c r="BD71">
        <f t="shared" si="37"/>
        <v>6.1957394439503205E-3</v>
      </c>
      <c r="BE71">
        <f t="shared" si="38"/>
        <v>8.4527877324591331E-3</v>
      </c>
      <c r="BF71">
        <f t="shared" si="39"/>
        <v>-2.2570482885088125E-3</v>
      </c>
      <c r="BG71">
        <f t="shared" si="40"/>
        <v>0.36704903223816665</v>
      </c>
      <c r="BH71">
        <f t="shared" si="112"/>
        <v>-0.60198485560192194</v>
      </c>
      <c r="BI71">
        <f t="shared" si="113"/>
        <v>2.9150471451345292</v>
      </c>
      <c r="BJ71">
        <f t="shared" si="114"/>
        <v>8.7904583790883848</v>
      </c>
      <c r="BK71">
        <f t="shared" ref="BK71:BQ71" si="120">$BR71+$AH$7*SIN(BL71)</f>
        <v>21.507206836123256</v>
      </c>
      <c r="BL71">
        <f t="shared" si="120"/>
        <v>21.491501679470304</v>
      </c>
      <c r="BM71">
        <f t="shared" si="120"/>
        <v>21.518847059192179</v>
      </c>
      <c r="BN71">
        <f t="shared" si="120"/>
        <v>21.470968821047965</v>
      </c>
      <c r="BO71">
        <f t="shared" si="120"/>
        <v>21.554035156734212</v>
      </c>
      <c r="BP71">
        <f t="shared" si="120"/>
        <v>21.407335645831605</v>
      </c>
      <c r="BQ71">
        <f t="shared" si="120"/>
        <v>21.659755354567459</v>
      </c>
      <c r="BR71">
        <f t="shared" si="42"/>
        <v>21.195998170839548</v>
      </c>
    </row>
    <row r="72" spans="1:70">
      <c r="A72" s="156" t="s">
        <v>407</v>
      </c>
      <c r="C72" s="145">
        <v>59122.743000000002</v>
      </c>
      <c r="D72" s="28">
        <v>1E-3</v>
      </c>
      <c r="E72" s="115">
        <f t="shared" si="79"/>
        <v>9796.0113527558842</v>
      </c>
      <c r="F72">
        <f t="shared" si="80"/>
        <v>9796</v>
      </c>
      <c r="G72">
        <f t="shared" si="107"/>
        <v>7.6748400024371222E-3</v>
      </c>
      <c r="K72">
        <f t="shared" si="108"/>
        <v>7.6748400024371222E-3</v>
      </c>
      <c r="O72">
        <f t="shared" ca="1" si="81"/>
        <v>1.1733623188456532E-2</v>
      </c>
      <c r="Q72" s="2">
        <f t="shared" si="82"/>
        <v>44104.243000000002</v>
      </c>
      <c r="S72" s="3">
        <v>1</v>
      </c>
      <c r="T72" s="176"/>
      <c r="U72" s="3">
        <v>9.0146890878948654E-9</v>
      </c>
      <c r="V72" s="3">
        <v>7.5674737543278921E-16</v>
      </c>
      <c r="W72" s="3">
        <v>1.0924552048354637E-29</v>
      </c>
      <c r="X72" s="3">
        <v>5.6198689773820081E-9</v>
      </c>
      <c r="Y72">
        <v>6.0536790760955432E-5</v>
      </c>
      <c r="Z72">
        <v>1.3332855089329075E-5</v>
      </c>
      <c r="AA72">
        <v>1.3881822417824836E-5</v>
      </c>
      <c r="AB72">
        <v>146.15196424818635</v>
      </c>
      <c r="AC72">
        <v>1.6870695924094427E-4</v>
      </c>
      <c r="AD72">
        <v>3.2170031955637504E-7</v>
      </c>
      <c r="AE72">
        <v>1.2755110798170762E-23</v>
      </c>
      <c r="AF72">
        <f t="shared" si="83"/>
        <v>9796</v>
      </c>
      <c r="AG72" s="65">
        <f t="shared" si="84"/>
        <v>6.2139551643546325E-3</v>
      </c>
      <c r="AH72" s="65">
        <f t="shared" si="85"/>
        <v>9.9154617564879872E-3</v>
      </c>
      <c r="AI72" s="65">
        <f t="shared" si="86"/>
        <v>7.6748400024371222E-3</v>
      </c>
      <c r="AJ72" s="65">
        <f t="shared" si="87"/>
        <v>1.4608848380824897E-3</v>
      </c>
      <c r="AK72" s="65">
        <f t="shared" si="88"/>
        <v>2.1341845101393019E-6</v>
      </c>
      <c r="AL72">
        <f t="shared" si="89"/>
        <v>7.6748400024371222E-3</v>
      </c>
      <c r="AM72" s="93">
        <f t="shared" si="64"/>
        <v>2.1341845101393019E-6</v>
      </c>
      <c r="AN72">
        <f t="shared" si="90"/>
        <v>-2.2406217540508655E-3</v>
      </c>
      <c r="AO72">
        <f t="shared" si="91"/>
        <v>0.3673427866341451</v>
      </c>
      <c r="AP72">
        <f t="shared" si="92"/>
        <v>-0.60038285967214355</v>
      </c>
      <c r="AQ72">
        <f t="shared" si="93"/>
        <v>0.1471653249553061</v>
      </c>
      <c r="AR72">
        <f t="shared" si="94"/>
        <v>2.9130424209077082</v>
      </c>
      <c r="AS72">
        <f t="shared" si="95"/>
        <v>8.7126865715080957</v>
      </c>
      <c r="AT72" s="65">
        <f t="shared" ref="AT72:AZ72" si="121">$BA72+$AH$7*SIN(AU72)</f>
        <v>21.503055826297853</v>
      </c>
      <c r="AU72" s="65">
        <f t="shared" si="121"/>
        <v>21.487473429213257</v>
      </c>
      <c r="AV72" s="65">
        <f t="shared" si="121"/>
        <v>21.514664250401296</v>
      </c>
      <c r="AW72" s="65">
        <f t="shared" si="121"/>
        <v>21.466950319091502</v>
      </c>
      <c r="AX72" s="65">
        <f t="shared" si="121"/>
        <v>21.549907543943874</v>
      </c>
      <c r="AY72" s="65">
        <f t="shared" si="121"/>
        <v>21.403053366579901</v>
      </c>
      <c r="AZ72" s="65">
        <f t="shared" si="121"/>
        <v>21.656231797422524</v>
      </c>
      <c r="BA72" s="65">
        <f t="shared" si="96"/>
        <v>21.189553017351322</v>
      </c>
      <c r="BC72">
        <v>10000</v>
      </c>
      <c r="BD72">
        <f t="shared" si="37"/>
        <v>5.3547230769023669E-3</v>
      </c>
      <c r="BE72">
        <f t="shared" si="38"/>
        <v>8.3596317549195585E-3</v>
      </c>
      <c r="BF72">
        <f t="shared" si="39"/>
        <v>-3.004908678017192E-3</v>
      </c>
      <c r="BG72">
        <f t="shared" si="40"/>
        <v>0.35597778853319373</v>
      </c>
      <c r="BH72">
        <f t="shared" si="112"/>
        <v>-0.67576131138699114</v>
      </c>
      <c r="BI72">
        <f t="shared" si="113"/>
        <v>3.0110596835496417</v>
      </c>
      <c r="BJ72">
        <f t="shared" si="114"/>
        <v>15.300037861918929</v>
      </c>
      <c r="BK72">
        <f t="shared" ref="BK72:BQ72" si="122">$BR72+$AH$7*SIN(BL72)</f>
        <v>21.7094270445597</v>
      </c>
      <c r="BL72">
        <f t="shared" si="122"/>
        <v>21.692410784594415</v>
      </c>
      <c r="BM72">
        <f t="shared" si="122"/>
        <v>21.71971057426143</v>
      </c>
      <c r="BN72">
        <f t="shared" si="122"/>
        <v>21.675802018289403</v>
      </c>
      <c r="BO72">
        <f t="shared" si="122"/>
        <v>21.74615783620947</v>
      </c>
      <c r="BP72">
        <f t="shared" si="122"/>
        <v>21.632656727813036</v>
      </c>
      <c r="BQ72">
        <f t="shared" si="122"/>
        <v>21.814101282796063</v>
      </c>
      <c r="BR72">
        <f t="shared" si="42"/>
        <v>21.518255845250831</v>
      </c>
    </row>
    <row r="73" spans="1:70">
      <c r="C73" s="8"/>
      <c r="D73" s="8"/>
      <c r="AG73" s="65"/>
      <c r="AH73" s="65"/>
      <c r="AI73" s="65"/>
      <c r="AJ73" s="65"/>
      <c r="AK73" s="65"/>
      <c r="AM73" s="93"/>
      <c r="AT73" s="65"/>
      <c r="AU73" s="65"/>
      <c r="AV73" s="65"/>
      <c r="AW73" s="65"/>
      <c r="AX73" s="65"/>
      <c r="AY73" s="65"/>
      <c r="AZ73" s="65"/>
      <c r="BA73" s="65"/>
      <c r="BC73">
        <v>10200</v>
      </c>
      <c r="BD73">
        <f t="shared" si="37"/>
        <v>4.6539638779263598E-3</v>
      </c>
      <c r="BE73">
        <f t="shared" si="38"/>
        <v>8.259227384789113E-3</v>
      </c>
      <c r="BF73">
        <f t="shared" si="39"/>
        <v>-3.6052635068627532E-3</v>
      </c>
      <c r="BG73">
        <f t="shared" si="40"/>
        <v>0.35099360602332386</v>
      </c>
      <c r="BH73">
        <f t="shared" si="112"/>
        <v>-0.73906765820118936</v>
      </c>
      <c r="BI73">
        <f t="shared" si="113"/>
        <v>3.1007479032830099</v>
      </c>
      <c r="BJ73">
        <f t="shared" si="114"/>
        <v>48.959093354979238</v>
      </c>
      <c r="BK73">
        <f t="shared" ref="BK73:BQ73" si="123">$BR73+$AH$7*SIN(BL73)</f>
        <v>21.902579744719077</v>
      </c>
      <c r="BL73">
        <f t="shared" si="123"/>
        <v>21.895449643018875</v>
      </c>
      <c r="BM73">
        <f t="shared" si="123"/>
        <v>21.906471511621163</v>
      </c>
      <c r="BN73">
        <f t="shared" si="123"/>
        <v>21.889428826937984</v>
      </c>
      <c r="BO73">
        <f t="shared" si="123"/>
        <v>21.915770544230238</v>
      </c>
      <c r="BP73">
        <f t="shared" si="123"/>
        <v>21.875027203226313</v>
      </c>
      <c r="BQ73">
        <f t="shared" si="123"/>
        <v>21.937988627805812</v>
      </c>
      <c r="BR73">
        <f t="shared" si="42"/>
        <v>21.840513519662114</v>
      </c>
    </row>
    <row r="74" spans="1:70">
      <c r="C74" s="8"/>
      <c r="D74" s="8"/>
      <c r="AG74" s="65"/>
      <c r="AH74" s="65"/>
      <c r="AI74" s="65"/>
      <c r="AJ74" s="65"/>
      <c r="AK74" s="65"/>
      <c r="AM74" s="93"/>
      <c r="AT74" s="65"/>
      <c r="AU74" s="65"/>
      <c r="AV74" s="65"/>
      <c r="AW74" s="65"/>
      <c r="AX74" s="65"/>
      <c r="AY74" s="65"/>
      <c r="AZ74" s="65"/>
      <c r="BA74" s="65"/>
      <c r="BC74">
        <v>10400</v>
      </c>
      <c r="BD74">
        <f t="shared" si="37"/>
        <v>4.0874495726055922E-3</v>
      </c>
      <c r="BE74">
        <f t="shared" si="38"/>
        <v>8.1515746220678035E-3</v>
      </c>
      <c r="BF74">
        <f t="shared" si="39"/>
        <v>-4.0641250494622113E-3</v>
      </c>
      <c r="BG74">
        <f t="shared" si="40"/>
        <v>0.35115594124993177</v>
      </c>
      <c r="BH74">
        <f t="shared" si="112"/>
        <v>-0.79505299392626949</v>
      </c>
      <c r="BI74">
        <f t="shared" si="113"/>
        <v>-3.0950277102206161</v>
      </c>
      <c r="BJ74">
        <f t="shared" si="114"/>
        <v>-42.943005186560015</v>
      </c>
      <c r="BK74">
        <f t="shared" ref="BK74:BQ74" si="124">$BR74+$AH$7*SIN(BL74)</f>
        <v>22.09210565500398</v>
      </c>
      <c r="BL74">
        <f t="shared" si="124"/>
        <v>22.100156173378259</v>
      </c>
      <c r="BM74">
        <f t="shared" si="124"/>
        <v>22.087696313928767</v>
      </c>
      <c r="BN74">
        <f t="shared" si="124"/>
        <v>22.106987633269632</v>
      </c>
      <c r="BO74">
        <f t="shared" si="124"/>
        <v>22.077135060002067</v>
      </c>
      <c r="BP74">
        <f t="shared" si="124"/>
        <v>22.123373075585139</v>
      </c>
      <c r="BQ74">
        <f t="shared" si="124"/>
        <v>22.051840483616207</v>
      </c>
      <c r="BR74">
        <f t="shared" si="42"/>
        <v>22.162771194073397</v>
      </c>
    </row>
    <row r="75" spans="1:70">
      <c r="C75" s="8"/>
      <c r="D75" s="8"/>
      <c r="AG75" s="65"/>
      <c r="AH75" s="65"/>
      <c r="AI75" s="65"/>
      <c r="AJ75" s="65"/>
      <c r="AK75" s="65"/>
      <c r="AM75" s="93"/>
      <c r="AT75" s="65"/>
      <c r="AU75" s="65"/>
      <c r="AV75" s="65"/>
      <c r="AW75" s="65"/>
      <c r="AX75" s="65"/>
      <c r="AY75" s="65"/>
      <c r="AZ75" s="65"/>
      <c r="BA75" s="65"/>
      <c r="BC75">
        <v>10600</v>
      </c>
      <c r="BD75">
        <f t="shared" si="37"/>
        <v>3.6541590641661946E-3</v>
      </c>
      <c r="BE75">
        <f t="shared" si="38"/>
        <v>8.0366734667556301E-3</v>
      </c>
      <c r="BF75">
        <f t="shared" si="39"/>
        <v>-4.3825144025894354E-3</v>
      </c>
      <c r="BG75">
        <f t="shared" si="40"/>
        <v>0.35649892868071675</v>
      </c>
      <c r="BH75">
        <f t="shared" si="112"/>
        <v>-0.84634677695817417</v>
      </c>
      <c r="BI75">
        <f t="shared" si="113"/>
        <v>-3.0050340145789716</v>
      </c>
      <c r="BJ75">
        <f t="shared" si="114"/>
        <v>-14.622956148318341</v>
      </c>
      <c r="BK75">
        <f t="shared" ref="BK75:BQ75" si="125">$BR75+$AH$7*SIN(BL75)</f>
        <v>22.285730779520236</v>
      </c>
      <c r="BL75">
        <f t="shared" si="125"/>
        <v>22.303004680829993</v>
      </c>
      <c r="BM75">
        <f t="shared" si="125"/>
        <v>22.275184382106538</v>
      </c>
      <c r="BN75">
        <f t="shared" si="125"/>
        <v>22.320112047744061</v>
      </c>
      <c r="BO75">
        <f t="shared" si="125"/>
        <v>22.247853347183433</v>
      </c>
      <c r="BP75">
        <f t="shared" si="125"/>
        <v>22.364930954478844</v>
      </c>
      <c r="BQ75">
        <f t="shared" si="125"/>
        <v>22.177113141802408</v>
      </c>
      <c r="BR75">
        <f t="shared" si="42"/>
        <v>22.48502886848468</v>
      </c>
    </row>
    <row r="76" spans="1:70">
      <c r="C76" s="8"/>
      <c r="D76" s="8"/>
      <c r="AG76" s="65"/>
      <c r="AH76" s="65"/>
      <c r="AI76" s="65"/>
      <c r="AJ76" s="65"/>
      <c r="AK76" s="65"/>
      <c r="AM76" s="93"/>
      <c r="AT76" s="65"/>
      <c r="AU76" s="65"/>
      <c r="AV76" s="65"/>
      <c r="AW76" s="65"/>
      <c r="AX76" s="65"/>
      <c r="AY76" s="65"/>
      <c r="AZ76" s="65"/>
      <c r="BA76" s="65"/>
      <c r="BC76">
        <v>10800</v>
      </c>
      <c r="BD76">
        <f t="shared" si="37"/>
        <v>3.3742435202795632E-3</v>
      </c>
      <c r="BE76">
        <f t="shared" si="38"/>
        <v>7.9145239188525857E-3</v>
      </c>
      <c r="BF76">
        <f t="shared" si="39"/>
        <v>-4.5402803985730225E-3</v>
      </c>
      <c r="BG76">
        <f t="shared" si="40"/>
        <v>0.36801695133527723</v>
      </c>
      <c r="BH76">
        <f t="shared" si="112"/>
        <v>-0.89374114212288602</v>
      </c>
      <c r="BI76">
        <f t="shared" si="113"/>
        <v>-2.9085056441978092</v>
      </c>
      <c r="BJ76">
        <f t="shared" si="114"/>
        <v>-8.5416037116231163</v>
      </c>
      <c r="BK76">
        <f t="shared" ref="BK76:BQ76" si="126">$BR76+$AH$7*SIN(BL76)</f>
        <v>22.488622896446007</v>
      </c>
      <c r="BL76">
        <f t="shared" si="126"/>
        <v>22.503918503662888</v>
      </c>
      <c r="BM76">
        <f t="shared" si="126"/>
        <v>22.477094218107837</v>
      </c>
      <c r="BN76">
        <f t="shared" si="126"/>
        <v>22.524406457799294</v>
      </c>
      <c r="BO76">
        <f t="shared" si="126"/>
        <v>22.441745416866354</v>
      </c>
      <c r="BP76">
        <f t="shared" si="126"/>
        <v>22.588872129754996</v>
      </c>
      <c r="BQ76">
        <f t="shared" si="126"/>
        <v>22.334087072326511</v>
      </c>
      <c r="BR76">
        <f t="shared" si="42"/>
        <v>22.807286542895962</v>
      </c>
    </row>
    <row r="77" spans="1:70">
      <c r="C77" s="8"/>
      <c r="D77" s="8"/>
      <c r="AG77" s="65"/>
      <c r="AH77" s="65"/>
      <c r="AI77" s="65"/>
      <c r="AJ77" s="65"/>
      <c r="AK77" s="65"/>
      <c r="AM77" s="93"/>
      <c r="AT77" s="65"/>
      <c r="AU77" s="65"/>
      <c r="AV77" s="65"/>
      <c r="AW77" s="65"/>
      <c r="AX77" s="65"/>
      <c r="AY77" s="65"/>
      <c r="AZ77" s="65"/>
      <c r="BA77" s="65"/>
      <c r="BC77">
        <v>11000</v>
      </c>
      <c r="BD77">
        <f t="shared" si="37"/>
        <v>3.2799533392797835E-3</v>
      </c>
      <c r="BE77">
        <f t="shared" si="38"/>
        <v>7.7851259783586809E-3</v>
      </c>
      <c r="BF77">
        <f t="shared" si="39"/>
        <v>-4.5051726390788974E-3</v>
      </c>
      <c r="BG77">
        <f t="shared" si="40"/>
        <v>0.38740896655535051</v>
      </c>
      <c r="BH77">
        <f t="shared" si="112"/>
        <v>-0.93613844325710804</v>
      </c>
      <c r="BI77">
        <f t="shared" si="113"/>
        <v>-2.8026398177833949</v>
      </c>
      <c r="BJ77">
        <f t="shared" si="114"/>
        <v>-5.8439253315024668</v>
      </c>
      <c r="BK77">
        <f t="shared" ref="BK77:BQ77" si="127">$BR77+$AH$7*SIN(BL77)</f>
        <v>22.702102257897746</v>
      </c>
      <c r="BL77">
        <f t="shared" si="127"/>
        <v>22.709388584994979</v>
      </c>
      <c r="BM77">
        <f t="shared" si="127"/>
        <v>22.694585980329901</v>
      </c>
      <c r="BN77">
        <f t="shared" si="127"/>
        <v>22.724861796726</v>
      </c>
      <c r="BO77">
        <f t="shared" si="127"/>
        <v>22.663748096064907</v>
      </c>
      <c r="BP77">
        <f t="shared" si="127"/>
        <v>22.790792451643156</v>
      </c>
      <c r="BQ77">
        <f t="shared" si="127"/>
        <v>22.539778960352514</v>
      </c>
      <c r="BR77">
        <f t="shared" si="42"/>
        <v>23.129544217307245</v>
      </c>
    </row>
    <row r="78" spans="1:70">
      <c r="C78" s="8"/>
      <c r="D78" s="8"/>
      <c r="AG78" s="65"/>
      <c r="AH78" s="65"/>
      <c r="AI78" s="65"/>
      <c r="AJ78" s="65"/>
      <c r="AK78" s="65"/>
      <c r="AM78" s="93"/>
      <c r="AT78" s="65"/>
      <c r="AU78" s="65"/>
      <c r="AV78" s="65"/>
      <c r="AW78" s="65"/>
      <c r="AX78" s="65"/>
      <c r="AY78" s="65"/>
      <c r="AZ78" s="65"/>
      <c r="BA78" s="65"/>
      <c r="BC78">
        <v>11200</v>
      </c>
      <c r="BD78">
        <f t="shared" si="37"/>
        <v>3.4028698356007537E-3</v>
      </c>
      <c r="BE78">
        <f t="shared" si="38"/>
        <v>7.6484796452739069E-3</v>
      </c>
      <c r="BF78">
        <f t="shared" si="39"/>
        <v>-4.2456098096731532E-3</v>
      </c>
      <c r="BG78">
        <f t="shared" si="40"/>
        <v>0.41745539371389251</v>
      </c>
      <c r="BH78">
        <f t="shared" si="112"/>
        <v>-0.97132447396663102</v>
      </c>
      <c r="BI78">
        <f t="shared" si="113"/>
        <v>-2.6833831195833544</v>
      </c>
      <c r="BJ78">
        <f t="shared" si="114"/>
        <v>-4.2881785020644614</v>
      </c>
      <c r="BK78">
        <f t="shared" ref="BK78:BQ78" si="128">$BR78+$AH$7*SIN(BL78)</f>
        <v>22.927918587735693</v>
      </c>
      <c r="BL78">
        <f t="shared" si="128"/>
        <v>22.92941593042579</v>
      </c>
      <c r="BM78">
        <f t="shared" si="128"/>
        <v>22.925526947929697</v>
      </c>
      <c r="BN78">
        <f t="shared" si="128"/>
        <v>22.935670822565505</v>
      </c>
      <c r="BO78">
        <f t="shared" si="128"/>
        <v>22.909497339061641</v>
      </c>
      <c r="BP78">
        <f t="shared" si="128"/>
        <v>22.979090735354735</v>
      </c>
      <c r="BQ78">
        <f t="shared" si="128"/>
        <v>22.806189763997423</v>
      </c>
      <c r="BR78">
        <f t="shared" si="42"/>
        <v>23.451801891718528</v>
      </c>
    </row>
    <row r="79" spans="1:70">
      <c r="C79" s="8"/>
      <c r="D79" s="8"/>
      <c r="AG79" s="65"/>
      <c r="AH79" s="65"/>
      <c r="AI79" s="65"/>
      <c r="AJ79" s="65"/>
      <c r="AK79" s="65"/>
      <c r="AM79" s="93"/>
      <c r="AT79" s="65"/>
      <c r="AU79" s="65"/>
      <c r="AV79" s="65"/>
      <c r="AW79" s="65"/>
      <c r="AX79" s="65"/>
      <c r="AY79" s="65"/>
      <c r="AZ79" s="65"/>
      <c r="BA79" s="65"/>
      <c r="BC79">
        <v>11400</v>
      </c>
      <c r="BD79">
        <f t="shared" si="37"/>
        <v>3.7839663721112517E-3</v>
      </c>
      <c r="BE79">
        <f t="shared" si="38"/>
        <v>7.5045849195982655E-3</v>
      </c>
      <c r="BF79">
        <f t="shared" si="39"/>
        <v>-3.7206185474870138E-3</v>
      </c>
      <c r="BG79">
        <f t="shared" si="40"/>
        <v>0.46383953172381354</v>
      </c>
      <c r="BH79">
        <f t="shared" si="112"/>
        <v>-0.99515827443430371</v>
      </c>
      <c r="BI79">
        <f t="shared" si="113"/>
        <v>-2.5417706040917336</v>
      </c>
      <c r="BJ79">
        <f t="shared" si="114"/>
        <v>-3.2337472507889644</v>
      </c>
      <c r="BK79">
        <f t="shared" ref="BK79:BQ79" si="129">$BR79+$AH$7*SIN(BL79)</f>
        <v>23.173013346566357</v>
      </c>
      <c r="BL79">
        <f t="shared" si="129"/>
        <v>23.173052943204326</v>
      </c>
      <c r="BM79">
        <f t="shared" si="129"/>
        <v>23.172892198952489</v>
      </c>
      <c r="BN79">
        <f t="shared" si="129"/>
        <v>23.173545139234516</v>
      </c>
      <c r="BO79">
        <f t="shared" si="129"/>
        <v>23.170899342338597</v>
      </c>
      <c r="BP79">
        <f t="shared" si="129"/>
        <v>23.181728465540566</v>
      </c>
      <c r="BQ79">
        <f t="shared" si="129"/>
        <v>23.139069163144306</v>
      </c>
      <c r="BR79">
        <f t="shared" si="42"/>
        <v>23.774059566129811</v>
      </c>
    </row>
    <row r="80" spans="1:70">
      <c r="C80" s="8"/>
      <c r="D80" s="8"/>
      <c r="AG80" s="65"/>
      <c r="AH80" s="65"/>
      <c r="AI80" s="65"/>
      <c r="AJ80" s="65"/>
      <c r="AK80" s="65"/>
      <c r="AM80" s="93"/>
      <c r="AT80" s="65"/>
      <c r="AU80" s="65"/>
      <c r="AV80" s="65"/>
      <c r="AW80" s="65"/>
      <c r="AX80" s="65"/>
      <c r="AY80" s="65"/>
      <c r="AZ80" s="65"/>
      <c r="BA80" s="65"/>
      <c r="BC80">
        <v>11600</v>
      </c>
      <c r="BD80">
        <f t="shared" si="37"/>
        <v>4.494358965659969E-3</v>
      </c>
      <c r="BE80">
        <f t="shared" si="38"/>
        <v>7.3534418013317619E-3</v>
      </c>
      <c r="BF80">
        <f t="shared" si="39"/>
        <v>-2.8590828356717924E-3</v>
      </c>
      <c r="BG80">
        <f t="shared" si="40"/>
        <v>0.53923064515394437</v>
      </c>
      <c r="BH80">
        <f t="shared" si="112"/>
        <v>-0.99648016710425136</v>
      </c>
      <c r="BI80">
        <f t="shared" si="113"/>
        <v>-2.3593989827569377</v>
      </c>
      <c r="BJ80">
        <f t="shared" si="114"/>
        <v>-2.4251968790242318</v>
      </c>
      <c r="BK80">
        <f t="shared" ref="BK80:BQ80" si="130">$BR80+$AH$7*SIN(BL80)</f>
        <v>23.450778525853323</v>
      </c>
      <c r="BL80">
        <f t="shared" si="130"/>
        <v>23.450778413899535</v>
      </c>
      <c r="BM80">
        <f t="shared" si="130"/>
        <v>23.450779967543316</v>
      </c>
      <c r="BN80">
        <f t="shared" si="130"/>
        <v>23.450758408712666</v>
      </c>
      <c r="BO80">
        <f t="shared" si="130"/>
        <v>23.451057938477284</v>
      </c>
      <c r="BP80">
        <f t="shared" si="130"/>
        <v>23.446965974159703</v>
      </c>
      <c r="BQ80">
        <f t="shared" si="130"/>
        <v>23.537323604722101</v>
      </c>
      <c r="BR80">
        <f t="shared" si="42"/>
        <v>24.096317240541097</v>
      </c>
    </row>
    <row r="81" spans="3:70">
      <c r="C81" s="8"/>
      <c r="D81" s="8"/>
      <c r="AG81" s="65"/>
      <c r="AH81" s="65"/>
      <c r="AI81" s="65"/>
      <c r="AJ81" s="65"/>
      <c r="AK81" s="65"/>
      <c r="AM81" s="93"/>
      <c r="AT81" s="65"/>
      <c r="AU81" s="65"/>
      <c r="AV81" s="65"/>
      <c r="AW81" s="65"/>
      <c r="AX81" s="65"/>
      <c r="AY81" s="65"/>
      <c r="AZ81" s="65"/>
      <c r="BA81" s="65"/>
      <c r="BC81">
        <v>11800</v>
      </c>
      <c r="BD81">
        <f t="shared" si="37"/>
        <v>5.6565309384467924E-3</v>
      </c>
      <c r="BE81">
        <f t="shared" si="38"/>
        <v>7.1950502904743908E-3</v>
      </c>
      <c r="BF81">
        <f t="shared" si="39"/>
        <v>-1.5385193520275986E-3</v>
      </c>
      <c r="BG81">
        <f t="shared" si="40"/>
        <v>0.67515899494996445</v>
      </c>
      <c r="BH81">
        <f t="shared" si="112"/>
        <v>-0.9397793340262286</v>
      </c>
      <c r="BI81">
        <f t="shared" si="113"/>
        <v>-2.0945140993184177</v>
      </c>
      <c r="BJ81">
        <f t="shared" si="114"/>
        <v>-1.7322888259484344</v>
      </c>
      <c r="BK81">
        <f t="shared" ref="BK81:BQ81" si="131">$BR81+$AH$7*SIN(BL81)</f>
        <v>23.785141433456378</v>
      </c>
      <c r="BL81">
        <f t="shared" si="131"/>
        <v>23.785159103637334</v>
      </c>
      <c r="BM81">
        <f t="shared" si="131"/>
        <v>23.785281961443214</v>
      </c>
      <c r="BN81">
        <f t="shared" si="131"/>
        <v>23.786134340797069</v>
      </c>
      <c r="BO81">
        <f t="shared" si="131"/>
        <v>23.791962586948923</v>
      </c>
      <c r="BP81">
        <f t="shared" si="131"/>
        <v>23.828478916444077</v>
      </c>
      <c r="BQ81">
        <f t="shared" si="131"/>
        <v>23.993128888782643</v>
      </c>
      <c r="BR81">
        <f t="shared" si="42"/>
        <v>24.41857491495238</v>
      </c>
    </row>
    <row r="82" spans="3:70">
      <c r="C82" s="8"/>
      <c r="D82" s="8"/>
      <c r="AG82" s="65"/>
      <c r="AH82" s="65"/>
      <c r="AI82" s="65"/>
      <c r="AJ82" s="65"/>
      <c r="AK82" s="65"/>
      <c r="AM82" s="93"/>
      <c r="AT82" s="65"/>
      <c r="AU82" s="65"/>
      <c r="AV82" s="65"/>
      <c r="AW82" s="65"/>
      <c r="AX82" s="65"/>
      <c r="AY82" s="65"/>
      <c r="AZ82" s="65"/>
      <c r="BA82" s="65"/>
      <c r="BC82">
        <v>12000</v>
      </c>
      <c r="BD82">
        <f t="shared" si="37"/>
        <v>7.4976375333917454E-3</v>
      </c>
      <c r="BE82">
        <f t="shared" si="38"/>
        <v>7.0294103870261505E-3</v>
      </c>
      <c r="BF82">
        <f t="shared" si="39"/>
        <v>4.682271463655946E-4</v>
      </c>
      <c r="BG82">
        <f t="shared" si="40"/>
        <v>0.96978133735942373</v>
      </c>
      <c r="BH82">
        <f t="shared" si="112"/>
        <v>-0.67782898075908105</v>
      </c>
      <c r="BI82">
        <f t="shared" si="113"/>
        <v>-1.6173357165278286</v>
      </c>
      <c r="BJ82">
        <f t="shared" si="114"/>
        <v>-1.0476569545766459</v>
      </c>
      <c r="BK82">
        <f t="shared" ref="BK82:BQ82" si="132">$BR82+$AH$7*SIN(BL82)</f>
        <v>24.233004269134007</v>
      </c>
      <c r="BL82">
        <f t="shared" si="132"/>
        <v>24.235165211530465</v>
      </c>
      <c r="BM82">
        <f t="shared" si="132"/>
        <v>24.240483195682032</v>
      </c>
      <c r="BN82">
        <f t="shared" si="132"/>
        <v>24.253423808604261</v>
      </c>
      <c r="BO82">
        <f t="shared" si="132"/>
        <v>24.284102477691263</v>
      </c>
      <c r="BP82">
        <f t="shared" si="132"/>
        <v>24.352922524608402</v>
      </c>
      <c r="BQ82">
        <f t="shared" si="132"/>
        <v>24.492735704145293</v>
      </c>
      <c r="BR82">
        <f t="shared" si="42"/>
        <v>24.740832589363663</v>
      </c>
    </row>
    <row r="83" spans="3:70">
      <c r="C83" s="8"/>
      <c r="D83" s="8"/>
      <c r="AG83" s="65"/>
      <c r="AH83" s="65"/>
      <c r="AI83" s="65"/>
      <c r="AJ83" s="65"/>
      <c r="AK83" s="65"/>
      <c r="AM83" s="93"/>
      <c r="AT83" s="65"/>
      <c r="AU83" s="65"/>
      <c r="AV83" s="65"/>
      <c r="AW83" s="65"/>
      <c r="AX83" s="65"/>
      <c r="AY83" s="65"/>
      <c r="AZ83" s="65"/>
      <c r="BA83" s="65"/>
      <c r="BC83">
        <v>12200</v>
      </c>
      <c r="BD83">
        <f t="shared" si="37"/>
        <v>1.0159257620241779E-2</v>
      </c>
      <c r="BE83">
        <f t="shared" si="38"/>
        <v>6.8565220909870481E-3</v>
      </c>
      <c r="BF83">
        <f t="shared" si="39"/>
        <v>3.3027355292547305E-3</v>
      </c>
      <c r="BG83">
        <f t="shared" si="40"/>
        <v>1.5958419697375894</v>
      </c>
      <c r="BH83">
        <f t="shared" si="112"/>
        <v>0.44665579266172567</v>
      </c>
      <c r="BI83">
        <f t="shared" si="113"/>
        <v>-0.40950593837184945</v>
      </c>
      <c r="BJ83">
        <f t="shared" si="114"/>
        <v>-0.20766312012428501</v>
      </c>
      <c r="BK83">
        <f t="shared" ref="BK83:BQ83" si="133">$BR83+$AH$7*SIN(BL83)</f>
        <v>24.941887791435828</v>
      </c>
      <c r="BL83">
        <f t="shared" si="133"/>
        <v>24.945046042951535</v>
      </c>
      <c r="BM83">
        <f t="shared" si="133"/>
        <v>24.949992890162072</v>
      </c>
      <c r="BN83">
        <f t="shared" si="133"/>
        <v>24.957732227885263</v>
      </c>
      <c r="BO83">
        <f t="shared" si="133"/>
        <v>24.969819386744291</v>
      </c>
      <c r="BP83">
        <f t="shared" si="133"/>
        <v>24.988649652653383</v>
      </c>
      <c r="BQ83">
        <f t="shared" si="133"/>
        <v>25.017885180187331</v>
      </c>
      <c r="BR83">
        <f t="shared" si="42"/>
        <v>25.063090263774946</v>
      </c>
    </row>
    <row r="84" spans="3:70">
      <c r="C84" s="8"/>
      <c r="D84" s="8"/>
      <c r="AG84" s="65"/>
      <c r="AH84" s="65"/>
      <c r="AI84" s="65"/>
      <c r="AJ84" s="65"/>
      <c r="AK84" s="65"/>
      <c r="AM84" s="93"/>
      <c r="AT84" s="65"/>
      <c r="AU84" s="65"/>
      <c r="AV84" s="65"/>
      <c r="AW84" s="65"/>
      <c r="AX84" s="65"/>
      <c r="AY84" s="65"/>
      <c r="AZ84" s="65"/>
      <c r="BA84" s="65"/>
      <c r="BC84">
        <v>12400</v>
      </c>
      <c r="BD84">
        <f t="shared" si="37"/>
        <v>1.1217538404822917E-2</v>
      </c>
      <c r="BE84">
        <f t="shared" si="38"/>
        <v>6.6763854023570782E-3</v>
      </c>
      <c r="BF84">
        <f t="shared" si="39"/>
        <v>4.5411530024658401E-3</v>
      </c>
      <c r="BG84">
        <f t="shared" si="40"/>
        <v>1.2110055682225127</v>
      </c>
      <c r="BH84">
        <f t="shared" si="112"/>
        <v>0.85684521058014007</v>
      </c>
      <c r="BI84">
        <f t="shared" si="113"/>
        <v>1.2399434393263802</v>
      </c>
      <c r="BJ84">
        <f t="shared" si="114"/>
        <v>0.71386631365625886</v>
      </c>
      <c r="BK84">
        <f t="shared" ref="BK84:BQ84" si="134">$BR84+$AH$7*SIN(BL84)</f>
        <v>25.768504247985586</v>
      </c>
      <c r="BL84">
        <f t="shared" si="134"/>
        <v>25.763653082389091</v>
      </c>
      <c r="BM84">
        <f t="shared" si="134"/>
        <v>25.754434928369147</v>
      </c>
      <c r="BN84">
        <f t="shared" si="134"/>
        <v>25.737083720033915</v>
      </c>
      <c r="BO84">
        <f t="shared" si="134"/>
        <v>25.704971549689589</v>
      </c>
      <c r="BP84">
        <f t="shared" si="134"/>
        <v>25.64720799274161</v>
      </c>
      <c r="BQ84">
        <f t="shared" si="134"/>
        <v>25.547688717525006</v>
      </c>
      <c r="BR84">
        <f t="shared" si="42"/>
        <v>25.385347938186229</v>
      </c>
    </row>
    <row r="85" spans="3:70">
      <c r="C85" s="8"/>
      <c r="D85" s="8"/>
      <c r="AG85" s="65"/>
      <c r="AH85" s="65"/>
      <c r="AI85" s="65"/>
      <c r="AJ85" s="65"/>
      <c r="AK85" s="65"/>
      <c r="AM85" s="93"/>
      <c r="AT85" s="65"/>
      <c r="AU85" s="65"/>
      <c r="AV85" s="65"/>
      <c r="AW85" s="65"/>
      <c r="AX85" s="65"/>
      <c r="AY85" s="65"/>
      <c r="AZ85" s="65"/>
      <c r="BA85" s="65"/>
      <c r="BC85">
        <v>12600</v>
      </c>
      <c r="BD85">
        <f t="shared" si="37"/>
        <v>1.0230545238612171E-2</v>
      </c>
      <c r="BE85">
        <f t="shared" si="38"/>
        <v>6.4890003211362408E-3</v>
      </c>
      <c r="BF85">
        <f t="shared" si="39"/>
        <v>3.7415449174759302E-3</v>
      </c>
      <c r="BG85">
        <f t="shared" si="40"/>
        <v>0.77194127972872262</v>
      </c>
      <c r="BH85">
        <f t="shared" si="112"/>
        <v>0.33303150888478228</v>
      </c>
      <c r="BI85">
        <f t="shared" si="113"/>
        <v>1.9295458571953445</v>
      </c>
      <c r="BJ85">
        <f t="shared" si="114"/>
        <v>1.4429678894755376</v>
      </c>
      <c r="BK85">
        <f t="shared" ref="BK85:BQ85" si="135">$BR85+$AH$7*SIN(BL85)</f>
        <v>26.306578627344454</v>
      </c>
      <c r="BL85">
        <f t="shared" si="135"/>
        <v>26.306312321840117</v>
      </c>
      <c r="BM85">
        <f t="shared" si="135"/>
        <v>26.305253881713345</v>
      </c>
      <c r="BN85">
        <f t="shared" si="135"/>
        <v>26.30107312553643</v>
      </c>
      <c r="BO85">
        <f t="shared" si="135"/>
        <v>26.284945395574066</v>
      </c>
      <c r="BP85">
        <f t="shared" si="135"/>
        <v>26.227533202496193</v>
      </c>
      <c r="BQ85">
        <f t="shared" si="135"/>
        <v>26.060778560785348</v>
      </c>
      <c r="BR85">
        <f t="shared" si="42"/>
        <v>25.707605612597511</v>
      </c>
    </row>
    <row r="86" spans="3:70">
      <c r="C86" s="8"/>
      <c r="D86" s="8"/>
      <c r="AG86" s="65"/>
      <c r="AH86" s="65"/>
      <c r="AI86" s="65"/>
      <c r="AJ86" s="65"/>
      <c r="AK86" s="65"/>
      <c r="AM86" s="93"/>
      <c r="AT86" s="65"/>
      <c r="AU86" s="65"/>
      <c r="AV86" s="65"/>
      <c r="AW86" s="65"/>
      <c r="AX86" s="65"/>
      <c r="AY86" s="65"/>
      <c r="AZ86" s="65"/>
      <c r="BA86" s="65"/>
      <c r="BC86">
        <v>12800</v>
      </c>
      <c r="BD86">
        <f t="shared" si="37"/>
        <v>8.8354819883583284E-3</v>
      </c>
      <c r="BE86">
        <f t="shared" si="38"/>
        <v>6.2943668473245395E-3</v>
      </c>
      <c r="BF86">
        <f t="shared" si="39"/>
        <v>2.5411151410337889E-3</v>
      </c>
      <c r="BG86">
        <f t="shared" si="40"/>
        <v>0.58736420926437549</v>
      </c>
      <c r="BH86">
        <f t="shared" si="112"/>
        <v>9.9133744353978055E-3</v>
      </c>
      <c r="BI86">
        <f t="shared" si="113"/>
        <v>2.2591491147721259</v>
      </c>
      <c r="BJ86">
        <f t="shared" si="114"/>
        <v>2.1174151486046364</v>
      </c>
      <c r="BK86">
        <f t="shared" ref="BK86:BQ86" si="136">$BR86+$AH$7*SIN(BL86)</f>
        <v>26.679219370650163</v>
      </c>
      <c r="BL86">
        <f t="shared" si="136"/>
        <v>26.67921937001654</v>
      </c>
      <c r="BM86">
        <f t="shared" si="136"/>
        <v>26.679219329899407</v>
      </c>
      <c r="BN86">
        <f t="shared" si="136"/>
        <v>26.679216790056799</v>
      </c>
      <c r="BO86">
        <f t="shared" si="136"/>
        <v>26.67905652723994</v>
      </c>
      <c r="BP86">
        <f t="shared" si="136"/>
        <v>26.670479277633138</v>
      </c>
      <c r="BQ86">
        <f t="shared" si="136"/>
        <v>26.537507702585206</v>
      </c>
      <c r="BR86">
        <f t="shared" si="42"/>
        <v>26.029863287008794</v>
      </c>
    </row>
    <row r="87" spans="3:70">
      <c r="C87" s="8"/>
      <c r="D87" s="8"/>
      <c r="AG87" s="65"/>
      <c r="AH87" s="65"/>
      <c r="AI87" s="65"/>
      <c r="AJ87" s="65"/>
      <c r="AK87" s="65"/>
      <c r="AM87" s="93"/>
      <c r="AT87" s="65"/>
      <c r="AU87" s="65"/>
      <c r="AV87" s="65"/>
      <c r="AW87" s="65"/>
      <c r="AX87" s="65"/>
      <c r="AY87" s="65"/>
      <c r="AZ87" s="65"/>
      <c r="BA87" s="65"/>
      <c r="BC87">
        <v>13000</v>
      </c>
      <c r="BD87">
        <f t="shared" si="37"/>
        <v>7.4118554829722249E-3</v>
      </c>
      <c r="BE87">
        <f t="shared" si="38"/>
        <v>6.0924849809219726E-3</v>
      </c>
      <c r="BF87">
        <f t="shared" si="39"/>
        <v>1.3193705020502519E-3</v>
      </c>
      <c r="BG87">
        <f t="shared" si="40"/>
        <v>0.49169425978959747</v>
      </c>
      <c r="BH87">
        <f t="shared" si="112"/>
        <v>-0.19914893833054587</v>
      </c>
      <c r="BI87">
        <f t="shared" si="113"/>
        <v>2.4695520380802605</v>
      </c>
      <c r="BJ87">
        <f t="shared" si="114"/>
        <v>2.8631515582011429</v>
      </c>
      <c r="BK87">
        <f t="shared" ref="BK87:BQ87" si="137">$BR87+$AH$7*SIN(BL87)</f>
        <v>26.977452882704842</v>
      </c>
      <c r="BL87">
        <f t="shared" si="137"/>
        <v>26.977455858405904</v>
      </c>
      <c r="BM87">
        <f t="shared" si="137"/>
        <v>26.97743892226006</v>
      </c>
      <c r="BN87">
        <f t="shared" si="137"/>
        <v>26.977535300386283</v>
      </c>
      <c r="BO87">
        <f t="shared" si="137"/>
        <v>26.976986401684741</v>
      </c>
      <c r="BP87">
        <f t="shared" si="137"/>
        <v>26.980098323873673</v>
      </c>
      <c r="BQ87">
        <f t="shared" si="137"/>
        <v>26.961972628970017</v>
      </c>
      <c r="BR87">
        <f t="shared" si="42"/>
        <v>26.352120961420077</v>
      </c>
    </row>
    <row r="88" spans="3:70">
      <c r="C88" s="8"/>
      <c r="D88" s="8"/>
      <c r="AG88" s="65"/>
      <c r="AH88" s="65"/>
      <c r="AI88" s="65"/>
      <c r="AJ88" s="65"/>
      <c r="AK88" s="65"/>
      <c r="AM88" s="93"/>
      <c r="AT88" s="65"/>
      <c r="AU88" s="65"/>
      <c r="AV88" s="65"/>
      <c r="AW88" s="65"/>
      <c r="AX88" s="65"/>
      <c r="AY88" s="65"/>
      <c r="AZ88" s="65"/>
      <c r="BA88" s="65"/>
      <c r="BC88">
        <v>13200</v>
      </c>
      <c r="BD88">
        <f t="shared" si="37"/>
        <v>6.0513938878315396E-3</v>
      </c>
      <c r="BE88">
        <f t="shared" si="38"/>
        <v>5.8833547219285347E-3</v>
      </c>
      <c r="BF88">
        <f t="shared" si="39"/>
        <v>1.6803916590300488E-4</v>
      </c>
      <c r="BG88">
        <f t="shared" si="40"/>
        <v>0.43498801367103179</v>
      </c>
      <c r="BH88">
        <f t="shared" si="112"/>
        <v>-0.34912742560771182</v>
      </c>
      <c r="BI88">
        <f t="shared" si="113"/>
        <v>2.6257024256280559</v>
      </c>
      <c r="BJ88">
        <f t="shared" si="114"/>
        <v>3.7904282001035017</v>
      </c>
      <c r="BK88">
        <f t="shared" ref="BK88:BQ88" si="138">$BR88+$AH$7*SIN(BL88)</f>
        <v>27.234616544613644</v>
      </c>
      <c r="BL88">
        <f t="shared" si="138"/>
        <v>27.234136626994275</v>
      </c>
      <c r="BM88">
        <f t="shared" si="138"/>
        <v>27.235594845508267</v>
      </c>
      <c r="BN88">
        <f t="shared" si="138"/>
        <v>27.231152797934442</v>
      </c>
      <c r="BO88">
        <f t="shared" si="138"/>
        <v>27.244581437177406</v>
      </c>
      <c r="BP88">
        <f t="shared" si="138"/>
        <v>27.202989182634681</v>
      </c>
      <c r="BQ88">
        <f t="shared" si="138"/>
        <v>27.323650655812425</v>
      </c>
      <c r="BR88">
        <f t="shared" si="42"/>
        <v>26.67437863583136</v>
      </c>
    </row>
    <row r="89" spans="3:70">
      <c r="C89" s="8"/>
      <c r="D89" s="8"/>
      <c r="AG89" s="65"/>
      <c r="AH89" s="65"/>
      <c r="AI89" s="65"/>
      <c r="AJ89" s="65"/>
      <c r="AK89" s="65"/>
      <c r="AM89" s="93"/>
      <c r="AT89" s="65"/>
      <c r="AU89" s="65"/>
      <c r="AV89" s="65"/>
      <c r="AW89" s="65"/>
      <c r="AX89" s="65"/>
      <c r="AY89" s="65"/>
      <c r="AZ89" s="65"/>
      <c r="BA89" s="65"/>
      <c r="BC89">
        <v>13400</v>
      </c>
      <c r="BD89">
        <f t="shared" ref="BD89:BD101" si="139">AH$3+AH$4*BC89+AH$5*BC89^2+BF89</f>
        <v>4.7805838619307825E-3</v>
      </c>
      <c r="BE89">
        <f t="shared" ref="BE89:BE101" si="140">AH$3+AH$4*BC89+AH$5*BC89^2</f>
        <v>5.6669760703442346E-3</v>
      </c>
      <c r="BF89">
        <f t="shared" ref="BF89:BF101" si="141">$AH$6*($AH$11/BG89*BH89+$AH$12)</f>
        <v>-8.8639220841345214E-4</v>
      </c>
      <c r="BG89">
        <f t="shared" ref="BG89:BG101" si="142">1+$AH$7*COS(BI89)</f>
        <v>0.39885465967169353</v>
      </c>
      <c r="BH89">
        <f t="shared" si="112"/>
        <v>-0.46535948086455381</v>
      </c>
      <c r="BI89">
        <f t="shared" si="113"/>
        <v>2.7531033566489702</v>
      </c>
      <c r="BJ89">
        <f t="shared" si="114"/>
        <v>5.083235306701785</v>
      </c>
      <c r="BK89">
        <f t="shared" ref="BK89:BQ89" si="143">$BR89+$AH$7*SIN(BL89)</f>
        <v>27.46753920396284</v>
      </c>
      <c r="BL89">
        <f t="shared" si="143"/>
        <v>27.463343087355263</v>
      </c>
      <c r="BM89">
        <f t="shared" si="143"/>
        <v>27.472676354840655</v>
      </c>
      <c r="BN89">
        <f t="shared" si="143"/>
        <v>27.451790257533084</v>
      </c>
      <c r="BO89">
        <f t="shared" si="143"/>
        <v>27.497922125078887</v>
      </c>
      <c r="BP89">
        <f t="shared" si="143"/>
        <v>27.392752580748851</v>
      </c>
      <c r="BQ89">
        <f t="shared" si="143"/>
        <v>27.618483285219067</v>
      </c>
      <c r="BR89">
        <f t="shared" ref="BR89:BR101" si="144">RADIANS($AH$9)+$AH$18*(BC89-AH$15)</f>
        <v>26.996636310242643</v>
      </c>
    </row>
    <row r="90" spans="3:70">
      <c r="C90" s="8"/>
      <c r="D90" s="8"/>
      <c r="AG90" s="65"/>
      <c r="AH90" s="65"/>
      <c r="AI90" s="65"/>
      <c r="AJ90" s="65"/>
      <c r="AK90" s="65"/>
      <c r="AM90" s="93"/>
      <c r="AT90" s="65"/>
      <c r="AU90" s="65"/>
      <c r="AV90" s="65"/>
      <c r="AW90" s="65"/>
      <c r="AX90" s="65"/>
      <c r="AY90" s="65"/>
      <c r="AZ90" s="65"/>
      <c r="BA90" s="65"/>
      <c r="BC90">
        <v>13600</v>
      </c>
      <c r="BD90">
        <f t="shared" si="139"/>
        <v>3.6108593233473802E-3</v>
      </c>
      <c r="BE90">
        <f t="shared" si="140"/>
        <v>5.4433490261690705E-3</v>
      </c>
      <c r="BF90">
        <f t="shared" si="141"/>
        <v>-1.83248970282169E-3</v>
      </c>
      <c r="BG90">
        <f t="shared" si="142"/>
        <v>0.37530761431643378</v>
      </c>
      <c r="BH90">
        <f t="shared" si="112"/>
        <v>-0.56050475496493468</v>
      </c>
      <c r="BI90">
        <f t="shared" si="113"/>
        <v>2.8640578221067075</v>
      </c>
      <c r="BJ90">
        <f t="shared" si="114"/>
        <v>7.1599873846261639</v>
      </c>
      <c r="BK90">
        <f t="shared" ref="BK90:BQ90" si="145">$BR90+$AH$7*SIN(BL90)</f>
        <v>27.685903103842282</v>
      </c>
      <c r="BL90">
        <f t="shared" si="145"/>
        <v>27.673873719140168</v>
      </c>
      <c r="BM90">
        <f t="shared" si="145"/>
        <v>27.696151596065359</v>
      </c>
      <c r="BN90">
        <f t="shared" si="145"/>
        <v>27.654622689780272</v>
      </c>
      <c r="BO90">
        <f t="shared" si="145"/>
        <v>27.731149081275564</v>
      </c>
      <c r="BP90">
        <f t="shared" si="145"/>
        <v>27.586739754011784</v>
      </c>
      <c r="BQ90">
        <f t="shared" si="145"/>
        <v>27.849294045659693</v>
      </c>
      <c r="BR90">
        <f t="shared" si="144"/>
        <v>27.318893984653926</v>
      </c>
    </row>
    <row r="91" spans="3:70">
      <c r="C91" s="8"/>
      <c r="D91" s="8"/>
      <c r="AG91" s="65"/>
      <c r="AH91" s="65"/>
      <c r="AI91" s="65"/>
      <c r="AJ91" s="65"/>
      <c r="AK91" s="65"/>
      <c r="AM91" s="93"/>
      <c r="AT91" s="65"/>
      <c r="AU91" s="65"/>
      <c r="AV91" s="65"/>
      <c r="AW91" s="65"/>
      <c r="AX91" s="65"/>
      <c r="AY91" s="65"/>
      <c r="AZ91" s="65"/>
      <c r="BA91" s="65"/>
      <c r="BC91">
        <v>13800</v>
      </c>
      <c r="BD91">
        <f t="shared" si="139"/>
        <v>2.5612493196486993E-3</v>
      </c>
      <c r="BE91">
        <f t="shared" si="140"/>
        <v>5.2124735894030355E-3</v>
      </c>
      <c r="BF91">
        <f t="shared" si="141"/>
        <v>-2.6512242697543363E-3</v>
      </c>
      <c r="BG91">
        <f t="shared" si="142"/>
        <v>0.36063542915495128</v>
      </c>
      <c r="BH91">
        <f t="shared" si="112"/>
        <v>-0.64055593793796184</v>
      </c>
      <c r="BI91">
        <f t="shared" si="113"/>
        <v>2.9642846597483352</v>
      </c>
      <c r="BJ91">
        <f t="shared" si="114"/>
        <v>11.25024045361347</v>
      </c>
      <c r="BK91">
        <f t="shared" ref="BK91:BQ91" si="146">$BR91+$AH$7*SIN(BL91)</f>
        <v>27.893322726427932</v>
      </c>
      <c r="BL91">
        <f t="shared" si="146"/>
        <v>27.875628741075491</v>
      </c>
      <c r="BM91">
        <f t="shared" si="146"/>
        <v>27.905010071671768</v>
      </c>
      <c r="BN91">
        <f t="shared" si="146"/>
        <v>27.856022065096443</v>
      </c>
      <c r="BO91">
        <f t="shared" si="146"/>
        <v>27.937182898814836</v>
      </c>
      <c r="BP91">
        <f t="shared" si="146"/>
        <v>27.801119815190066</v>
      </c>
      <c r="BQ91">
        <f t="shared" si="146"/>
        <v>28.025497797347775</v>
      </c>
      <c r="BR91">
        <f t="shared" si="144"/>
        <v>27.641151659065208</v>
      </c>
    </row>
    <row r="92" spans="3:70">
      <c r="C92" s="8"/>
      <c r="D92" s="8"/>
      <c r="AG92" s="65"/>
      <c r="AH92" s="65"/>
      <c r="AI92" s="65"/>
      <c r="AJ92" s="65"/>
      <c r="AK92" s="65"/>
      <c r="AM92" s="93"/>
      <c r="AT92" s="65"/>
      <c r="AU92" s="65"/>
      <c r="AV92" s="65"/>
      <c r="AW92" s="65"/>
      <c r="AX92" s="65"/>
      <c r="AY92" s="65"/>
      <c r="AZ92" s="65"/>
      <c r="BA92" s="65"/>
      <c r="BC92">
        <v>14000</v>
      </c>
      <c r="BD92">
        <f t="shared" si="139"/>
        <v>1.6494367035302447E-3</v>
      </c>
      <c r="BE92">
        <f t="shared" si="140"/>
        <v>4.9743497600461366E-3</v>
      </c>
      <c r="BF92">
        <f t="shared" si="141"/>
        <v>-3.3249130565158919E-3</v>
      </c>
      <c r="BG92">
        <f t="shared" si="142"/>
        <v>0.3527904033887328</v>
      </c>
      <c r="BH92">
        <f t="shared" si="112"/>
        <v>-0.70869634077494226</v>
      </c>
      <c r="BI92">
        <f t="shared" si="113"/>
        <v>3.0567113260116638</v>
      </c>
      <c r="BJ92">
        <f t="shared" si="114"/>
        <v>23.548159603338284</v>
      </c>
      <c r="BK92">
        <f t="shared" ref="BK92:BQ92" si="147">$BR92+$AH$7*SIN(BL92)</f>
        <v>28.090588252307164</v>
      </c>
      <c r="BL92">
        <f t="shared" si="147"/>
        <v>28.077264799795337</v>
      </c>
      <c r="BM92">
        <f t="shared" si="147"/>
        <v>28.09813954502151</v>
      </c>
      <c r="BN92">
        <f t="shared" si="147"/>
        <v>28.065395546213015</v>
      </c>
      <c r="BO92">
        <f t="shared" si="147"/>
        <v>28.116670485211966</v>
      </c>
      <c r="BP92">
        <f t="shared" si="147"/>
        <v>28.036137401839095</v>
      </c>
      <c r="BQ92">
        <f t="shared" si="147"/>
        <v>28.162131431156528</v>
      </c>
      <c r="BR92">
        <f t="shared" si="144"/>
        <v>27.963409333476491</v>
      </c>
    </row>
    <row r="93" spans="3:70">
      <c r="C93" s="8"/>
      <c r="D93" s="8"/>
      <c r="AG93" s="65"/>
      <c r="AH93" s="65"/>
      <c r="AI93" s="65"/>
      <c r="AJ93" s="65"/>
      <c r="AK93" s="65"/>
      <c r="AM93" s="93"/>
      <c r="AT93" s="65"/>
      <c r="AU93" s="65"/>
      <c r="AV93" s="65"/>
      <c r="AW93" s="65"/>
      <c r="AX93" s="65"/>
      <c r="AY93" s="65"/>
      <c r="AZ93" s="65"/>
      <c r="BA93" s="65"/>
      <c r="BC93">
        <v>14200</v>
      </c>
      <c r="BD93">
        <f t="shared" si="139"/>
        <v>8.7588904172898737E-4</v>
      </c>
      <c r="BE93">
        <f t="shared" si="140"/>
        <v>4.7289775380983737E-3</v>
      </c>
      <c r="BF93">
        <f t="shared" si="141"/>
        <v>-3.8530884963693863E-3</v>
      </c>
      <c r="BG93">
        <f t="shared" si="142"/>
        <v>0.35045491673934381</v>
      </c>
      <c r="BH93">
        <f t="shared" si="112"/>
        <v>-0.76792569516941711</v>
      </c>
      <c r="BI93">
        <f t="shared" si="113"/>
        <v>-3.1385261948077217</v>
      </c>
      <c r="BJ93">
        <f t="shared" si="114"/>
        <v>-652.21761482598617</v>
      </c>
      <c r="BK93">
        <f t="shared" ref="BK93:BQ93" si="148">$BR93+$AH$7*SIN(BL93)</f>
        <v>28.280986677907663</v>
      </c>
      <c r="BL93">
        <f t="shared" si="148"/>
        <v>28.28153946140738</v>
      </c>
      <c r="BM93">
        <f t="shared" si="148"/>
        <v>28.280688414055369</v>
      </c>
      <c r="BN93">
        <f t="shared" si="148"/>
        <v>28.281998660783582</v>
      </c>
      <c r="BO93">
        <f t="shared" si="148"/>
        <v>28.27998144927771</v>
      </c>
      <c r="BP93">
        <f t="shared" si="148"/>
        <v>28.28308709225325</v>
      </c>
      <c r="BQ93">
        <f t="shared" si="148"/>
        <v>28.278305754861204</v>
      </c>
      <c r="BR93">
        <f t="shared" si="144"/>
        <v>28.285667007887774</v>
      </c>
    </row>
    <row r="94" spans="3:70">
      <c r="C94" s="8"/>
      <c r="D94" s="8"/>
      <c r="AG94" s="65"/>
      <c r="AH94" s="65"/>
      <c r="AI94" s="65"/>
      <c r="AJ94" s="65"/>
      <c r="AK94" s="65"/>
      <c r="AM94" s="93"/>
      <c r="AT94" s="65"/>
      <c r="AU94" s="65"/>
      <c r="AV94" s="65"/>
      <c r="AW94" s="65"/>
      <c r="AX94" s="65"/>
      <c r="AY94" s="65"/>
      <c r="AZ94" s="65"/>
      <c r="BA94" s="65"/>
      <c r="BC94">
        <v>14400</v>
      </c>
      <c r="BD94">
        <f t="shared" si="139"/>
        <v>2.3388971976384849E-4</v>
      </c>
      <c r="BE94">
        <f t="shared" si="140"/>
        <v>4.4763569235597399E-3</v>
      </c>
      <c r="BF94">
        <f t="shared" si="141"/>
        <v>-4.2424672037958914E-3</v>
      </c>
      <c r="BG94">
        <f t="shared" si="142"/>
        <v>0.35315059240633273</v>
      </c>
      <c r="BH94">
        <f t="shared" si="112"/>
        <v>-0.82131846557091837</v>
      </c>
      <c r="BI94">
        <f t="shared" si="113"/>
        <v>-3.0504042753353748</v>
      </c>
      <c r="BJ94">
        <f t="shared" si="114"/>
        <v>-21.917419296526198</v>
      </c>
      <c r="BK94">
        <f t="shared" ref="BK94:BQ94" si="149">$BR94+$AH$7*SIN(BL94)</f>
        <v>28.471665376625204</v>
      </c>
      <c r="BL94">
        <f t="shared" si="149"/>
        <v>28.485679259676335</v>
      </c>
      <c r="BM94">
        <f t="shared" si="149"/>
        <v>28.463663682055092</v>
      </c>
      <c r="BN94">
        <f t="shared" si="149"/>
        <v>28.498295870714372</v>
      </c>
      <c r="BO94">
        <f t="shared" si="149"/>
        <v>28.443922659127882</v>
      </c>
      <c r="BP94">
        <f t="shared" si="149"/>
        <v>28.529582859295679</v>
      </c>
      <c r="BQ94">
        <f t="shared" si="149"/>
        <v>28.395237951797814</v>
      </c>
      <c r="BR94">
        <f t="shared" si="144"/>
        <v>28.607924682299057</v>
      </c>
    </row>
    <row r="95" spans="3:70">
      <c r="C95" s="8"/>
      <c r="D95" s="8"/>
      <c r="AG95" s="65"/>
      <c r="AH95" s="65"/>
      <c r="AI95" s="65"/>
      <c r="AJ95" s="65"/>
      <c r="AK95" s="65"/>
      <c r="AM95" s="93"/>
      <c r="AT95" s="65"/>
      <c r="AU95" s="65"/>
      <c r="AV95" s="65"/>
      <c r="AW95" s="65"/>
      <c r="AX95" s="65"/>
      <c r="AY95" s="65"/>
      <c r="AZ95" s="65"/>
      <c r="BA95" s="65"/>
      <c r="BC95">
        <v>14600</v>
      </c>
      <c r="BD95">
        <f t="shared" si="139"/>
        <v>-2.6736200351467222E-4</v>
      </c>
      <c r="BE95">
        <f t="shared" si="140"/>
        <v>4.2164879164302456E-3</v>
      </c>
      <c r="BF95">
        <f t="shared" si="141"/>
        <v>-4.4838499199449178E-3</v>
      </c>
      <c r="BG95">
        <f t="shared" si="142"/>
        <v>0.36142496141806379</v>
      </c>
      <c r="BH95">
        <f t="shared" si="112"/>
        <v>-0.8706891654772021</v>
      </c>
      <c r="BI95">
        <f t="shared" si="113"/>
        <v>-2.9575208516966995</v>
      </c>
      <c r="BJ95">
        <f t="shared" si="114"/>
        <v>-10.834629294641427</v>
      </c>
      <c r="BK95">
        <f t="shared" ref="BK95:BQ95" si="150">$BR95+$AH$7*SIN(BL95)</f>
        <v>28.669589548856727</v>
      </c>
      <c r="BL95">
        <f t="shared" si="150"/>
        <v>28.687150486085653</v>
      </c>
      <c r="BM95">
        <f t="shared" si="150"/>
        <v>28.657819617497971</v>
      </c>
      <c r="BN95">
        <f t="shared" si="150"/>
        <v>28.707020229358186</v>
      </c>
      <c r="BO95">
        <f t="shared" si="150"/>
        <v>28.625044427089978</v>
      </c>
      <c r="BP95">
        <f t="shared" si="150"/>
        <v>28.763363583255526</v>
      </c>
      <c r="BQ95">
        <f t="shared" si="150"/>
        <v>28.534067178934624</v>
      </c>
      <c r="BR95">
        <f t="shared" si="144"/>
        <v>28.93018235671034</v>
      </c>
    </row>
    <row r="96" spans="3:70">
      <c r="C96" s="8"/>
      <c r="D96" s="8"/>
      <c r="AG96" s="65"/>
      <c r="AH96" s="65"/>
      <c r="AI96" s="65"/>
      <c r="AJ96" s="65"/>
      <c r="AK96" s="65"/>
      <c r="AM96" s="93"/>
      <c r="AT96" s="65"/>
      <c r="AU96" s="65"/>
      <c r="AV96" s="65"/>
      <c r="AW96" s="65"/>
      <c r="AX96" s="65"/>
      <c r="AY96" s="65"/>
      <c r="AZ96" s="65"/>
      <c r="BA96" s="65"/>
      <c r="BC96">
        <v>14800</v>
      </c>
      <c r="BD96">
        <f t="shared" si="139"/>
        <v>-5.9937308291114436E-4</v>
      </c>
      <c r="BE96">
        <f t="shared" si="140"/>
        <v>3.9493705167098839E-3</v>
      </c>
      <c r="BF96">
        <f t="shared" si="141"/>
        <v>-4.5487435996210282E-3</v>
      </c>
      <c r="BG96">
        <f t="shared" si="142"/>
        <v>0.37664370186568918</v>
      </c>
      <c r="BH96">
        <f t="shared" si="112"/>
        <v>-0.91579226072437259</v>
      </c>
      <c r="BI96">
        <f t="shared" si="113"/>
        <v>-2.8566466452970261</v>
      </c>
      <c r="BJ96">
        <f t="shared" si="114"/>
        <v>-6.9713181547869318</v>
      </c>
      <c r="BK96">
        <f t="shared" ref="BK96:BQ96" si="151">$BR96+$AH$7*SIN(BL96)</f>
        <v>28.877752115557307</v>
      </c>
      <c r="BL96">
        <f t="shared" si="151"/>
        <v>28.889193619540976</v>
      </c>
      <c r="BM96">
        <f t="shared" si="151"/>
        <v>28.867789845026458</v>
      </c>
      <c r="BN96">
        <f t="shared" si="151"/>
        <v>28.908096880697766</v>
      </c>
      <c r="BO96">
        <f t="shared" si="151"/>
        <v>28.833084482705893</v>
      </c>
      <c r="BP96">
        <f t="shared" si="151"/>
        <v>28.976157236825124</v>
      </c>
      <c r="BQ96">
        <f t="shared" si="151"/>
        <v>28.713678198099881</v>
      </c>
      <c r="BR96">
        <f t="shared" si="144"/>
        <v>29.252440031121623</v>
      </c>
    </row>
    <row r="97" spans="3:70">
      <c r="C97" s="8"/>
      <c r="D97" s="8"/>
      <c r="AG97" s="65"/>
      <c r="AH97" s="65"/>
      <c r="AI97" s="65"/>
      <c r="AJ97" s="65"/>
      <c r="AK97" s="65"/>
      <c r="AM97" s="93"/>
      <c r="AT97" s="65"/>
      <c r="AU97" s="65"/>
      <c r="AV97" s="65"/>
      <c r="AW97" s="65"/>
      <c r="AX97" s="65"/>
      <c r="AY97" s="65"/>
      <c r="AZ97" s="65"/>
      <c r="BA97" s="65"/>
      <c r="BC97">
        <v>15000</v>
      </c>
      <c r="BD97">
        <f t="shared" si="139"/>
        <v>-7.2984650602426343E-4</v>
      </c>
      <c r="BE97">
        <f t="shared" si="140"/>
        <v>3.6750047243986513E-3</v>
      </c>
      <c r="BF97">
        <f t="shared" si="141"/>
        <v>-4.4048512304229147E-3</v>
      </c>
      <c r="BG97">
        <f t="shared" si="142"/>
        <v>0.40092393262741255</v>
      </c>
      <c r="BH97">
        <f t="shared" si="112"/>
        <v>-0.95490656664915152</v>
      </c>
      <c r="BI97">
        <f t="shared" si="113"/>
        <v>-2.7447777232786783</v>
      </c>
      <c r="BJ97">
        <f t="shared" si="114"/>
        <v>-4.9738228968654496</v>
      </c>
      <c r="BK97">
        <f t="shared" ref="BK97:BQ97" si="152">$BR97+$AH$7*SIN(BL97)</f>
        <v>29.096958487934849</v>
      </c>
      <c r="BL97">
        <f t="shared" si="152"/>
        <v>29.100730437965964</v>
      </c>
      <c r="BM97">
        <f t="shared" si="152"/>
        <v>29.092198954040924</v>
      </c>
      <c r="BN97">
        <f t="shared" si="152"/>
        <v>29.111609839120177</v>
      </c>
      <c r="BO97">
        <f t="shared" si="152"/>
        <v>29.068013711208518</v>
      </c>
      <c r="BP97">
        <f t="shared" si="152"/>
        <v>29.169089371651815</v>
      </c>
      <c r="BQ97">
        <f t="shared" si="152"/>
        <v>28.948757107060562</v>
      </c>
      <c r="BR97">
        <f t="shared" si="144"/>
        <v>29.574697705532905</v>
      </c>
    </row>
    <row r="98" spans="3:70">
      <c r="C98" s="8"/>
      <c r="D98" s="8"/>
      <c r="AG98" s="65"/>
      <c r="AH98" s="65"/>
      <c r="AI98" s="65"/>
      <c r="AJ98" s="65"/>
      <c r="AK98" s="65"/>
      <c r="AM98" s="93"/>
      <c r="AT98" s="65"/>
      <c r="AU98" s="65"/>
      <c r="AV98" s="65"/>
      <c r="AW98" s="65"/>
      <c r="AX98" s="65"/>
      <c r="AY98" s="65"/>
      <c r="AZ98" s="65"/>
      <c r="BA98" s="65"/>
      <c r="BC98">
        <v>15200</v>
      </c>
      <c r="BD98">
        <f t="shared" si="139"/>
        <v>-6.2508150291893348E-4</v>
      </c>
      <c r="BE98">
        <f t="shared" si="140"/>
        <v>3.3933905394965581E-3</v>
      </c>
      <c r="BF98">
        <f t="shared" si="141"/>
        <v>-4.0184720424154916E-3</v>
      </c>
      <c r="BG98">
        <f t="shared" si="142"/>
        <v>0.43816974859467417</v>
      </c>
      <c r="BH98">
        <f t="shared" si="112"/>
        <v>-0.9851532821588237</v>
      </c>
      <c r="BI98">
        <f t="shared" si="113"/>
        <v>-2.6158580736584658</v>
      </c>
      <c r="BJ98">
        <f t="shared" si="114"/>
        <v>-3.7161722245003799</v>
      </c>
      <c r="BK98">
        <f t="shared" ref="BK98:BQ98" si="153">$BR98+$AH$7*SIN(BL98)</f>
        <v>29.331195827273838</v>
      </c>
      <c r="BL98">
        <f t="shared" si="153"/>
        <v>29.331577824813436</v>
      </c>
      <c r="BM98">
        <f t="shared" si="153"/>
        <v>29.330382007095007</v>
      </c>
      <c r="BN98">
        <f t="shared" si="153"/>
        <v>29.33413392911817</v>
      </c>
      <c r="BO98">
        <f t="shared" si="153"/>
        <v>29.322444368216434</v>
      </c>
      <c r="BP98">
        <f t="shared" si="153"/>
        <v>29.359707845340701</v>
      </c>
      <c r="BQ98">
        <f t="shared" si="153"/>
        <v>29.248279341450985</v>
      </c>
      <c r="BR98">
        <f t="shared" si="144"/>
        <v>29.896955379944188</v>
      </c>
    </row>
    <row r="99" spans="3:70">
      <c r="C99" s="8"/>
      <c r="D99" s="8"/>
      <c r="AG99" s="65"/>
      <c r="AH99" s="65"/>
      <c r="AI99" s="65"/>
      <c r="AJ99" s="65"/>
      <c r="AK99" s="65"/>
      <c r="AM99" s="93"/>
      <c r="AT99" s="65"/>
      <c r="AU99" s="65"/>
      <c r="AV99" s="65"/>
      <c r="AW99" s="65"/>
      <c r="AX99" s="65"/>
      <c r="AY99" s="65"/>
      <c r="AZ99" s="65"/>
      <c r="BA99" s="65"/>
      <c r="BC99">
        <v>15400</v>
      </c>
      <c r="BD99">
        <f t="shared" si="139"/>
        <v>-2.3123762598322318E-4</v>
      </c>
      <c r="BE99">
        <f t="shared" si="140"/>
        <v>3.1045279620035976E-3</v>
      </c>
      <c r="BF99">
        <f t="shared" si="141"/>
        <v>-3.3357655879868208E-3</v>
      </c>
      <c r="BG99">
        <f t="shared" si="142"/>
        <v>0.49682880984502908</v>
      </c>
      <c r="BH99">
        <f t="shared" si="112"/>
        <v>-0.99990713551298349</v>
      </c>
      <c r="BI99">
        <f t="shared" si="113"/>
        <v>-2.4569546760450551</v>
      </c>
      <c r="BJ99">
        <f t="shared" si="114"/>
        <v>-2.8062440986109269</v>
      </c>
      <c r="BK99">
        <f t="shared" ref="BK99:BQ99" si="154">$BR99+$AH$7*SIN(BL99)</f>
        <v>29.590593788223014</v>
      </c>
      <c r="BL99">
        <f t="shared" si="154"/>
        <v>29.590590652818673</v>
      </c>
      <c r="BM99">
        <f t="shared" si="154"/>
        <v>29.590609823731196</v>
      </c>
      <c r="BN99">
        <f t="shared" si="154"/>
        <v>29.59049262842699</v>
      </c>
      <c r="BO99">
        <f t="shared" si="154"/>
        <v>29.591209891851872</v>
      </c>
      <c r="BP99">
        <f t="shared" si="154"/>
        <v>29.586850599924144</v>
      </c>
      <c r="BQ99">
        <f t="shared" si="154"/>
        <v>29.614585614373368</v>
      </c>
      <c r="BR99">
        <f t="shared" si="144"/>
        <v>30.219213054355471</v>
      </c>
    </row>
    <row r="100" spans="3:70">
      <c r="C100" s="8"/>
      <c r="D100" s="8"/>
      <c r="AG100" s="65"/>
      <c r="AH100" s="65"/>
      <c r="AI100" s="65"/>
      <c r="AJ100" s="65"/>
      <c r="AK100" s="65"/>
      <c r="AM100" s="93"/>
      <c r="AT100" s="65"/>
      <c r="AU100" s="65"/>
      <c r="AV100" s="65"/>
      <c r="AW100" s="65"/>
      <c r="AX100" s="65"/>
      <c r="AY100" s="65"/>
      <c r="AZ100" s="65"/>
      <c r="BA100" s="65"/>
      <c r="BC100">
        <v>15600</v>
      </c>
      <c r="BD100">
        <f t="shared" si="139"/>
        <v>5.4492187065114306E-4</v>
      </c>
      <c r="BE100">
        <f t="shared" si="140"/>
        <v>2.8084169919197662E-3</v>
      </c>
      <c r="BF100">
        <f t="shared" si="141"/>
        <v>-2.2634951212686231E-3</v>
      </c>
      <c r="BG100">
        <f t="shared" si="142"/>
        <v>0.59649424456636213</v>
      </c>
      <c r="BH100">
        <f t="shared" si="112"/>
        <v>-0.97961824483468973</v>
      </c>
      <c r="BI100">
        <f t="shared" si="113"/>
        <v>-2.2410820708013381</v>
      </c>
      <c r="BJ100">
        <f t="shared" si="114"/>
        <v>-2.0688087182089951</v>
      </c>
      <c r="BK100">
        <f t="shared" ref="BK100:BQ100" si="155">$BR100+$AH$7*SIN(BL100)</f>
        <v>29.892656022032774</v>
      </c>
      <c r="BL100">
        <f t="shared" si="155"/>
        <v>29.89265603391668</v>
      </c>
      <c r="BM100">
        <f t="shared" si="155"/>
        <v>29.892656419022362</v>
      </c>
      <c r="BN100">
        <f t="shared" si="155"/>
        <v>29.892668896935064</v>
      </c>
      <c r="BO100">
        <f t="shared" si="155"/>
        <v>29.893071441098183</v>
      </c>
      <c r="BP100">
        <f t="shared" si="155"/>
        <v>29.904614861449801</v>
      </c>
      <c r="BQ100">
        <f t="shared" si="155"/>
        <v>30.043140929734623</v>
      </c>
      <c r="BR100">
        <f t="shared" si="144"/>
        <v>30.541470728766754</v>
      </c>
    </row>
    <row r="101" spans="3:70">
      <c r="C101" s="8"/>
      <c r="D101" s="8"/>
      <c r="AG101" s="65"/>
      <c r="AH101" s="65"/>
      <c r="AI101" s="65"/>
      <c r="AJ101" s="65"/>
      <c r="AK101" s="65"/>
      <c r="AM101" s="93"/>
      <c r="AT101" s="65"/>
      <c r="AU101" s="65"/>
      <c r="AV101" s="65"/>
      <c r="AW101" s="65"/>
      <c r="AX101" s="65"/>
      <c r="AY101" s="65"/>
      <c r="AZ101" s="65"/>
      <c r="BA101" s="65"/>
      <c r="BC101">
        <v>15800</v>
      </c>
      <c r="BD101">
        <f t="shared" si="139"/>
        <v>1.868286363075788E-3</v>
      </c>
      <c r="BE101">
        <f t="shared" si="140"/>
        <v>2.5050576292450742E-3</v>
      </c>
      <c r="BF101">
        <f t="shared" si="141"/>
        <v>-6.3677126616928622E-4</v>
      </c>
      <c r="BG101">
        <f t="shared" si="142"/>
        <v>0.79123534259590178</v>
      </c>
      <c r="BH101">
        <f t="shared" si="112"/>
        <v>-0.85495998946173535</v>
      </c>
      <c r="BI101">
        <f t="shared" si="113"/>
        <v>-1.8980036995914717</v>
      </c>
      <c r="BJ101">
        <f t="shared" si="114"/>
        <v>-1.3954366933356899</v>
      </c>
      <c r="BK101">
        <f t="shared" ref="BK101:BQ101" si="156">$BR101+$AH$7*SIN(BL101)</f>
        <v>30.272775268995741</v>
      </c>
      <c r="BL101">
        <f t="shared" si="156"/>
        <v>30.273145970830353</v>
      </c>
      <c r="BM101">
        <f t="shared" si="156"/>
        <v>30.274518883781663</v>
      </c>
      <c r="BN101">
        <f t="shared" si="156"/>
        <v>30.27956809351824</v>
      </c>
      <c r="BO101">
        <f t="shared" si="156"/>
        <v>30.297683987966288</v>
      </c>
      <c r="BP101">
        <f t="shared" si="156"/>
        <v>30.357789197527172</v>
      </c>
      <c r="BQ101">
        <f t="shared" si="156"/>
        <v>30.52300147995162</v>
      </c>
      <c r="BR101">
        <f t="shared" si="144"/>
        <v>30.863728403178037</v>
      </c>
    </row>
    <row r="102" spans="3:70">
      <c r="C102" s="8"/>
      <c r="D102" s="8"/>
      <c r="AG102" s="65"/>
      <c r="AH102" s="65"/>
      <c r="AI102" s="65"/>
      <c r="AJ102" s="65"/>
      <c r="AK102" s="65"/>
      <c r="AM102" s="93"/>
      <c r="AT102" s="65"/>
      <c r="AU102" s="65"/>
      <c r="AV102" s="65"/>
      <c r="AW102" s="65"/>
      <c r="AX102" s="65"/>
      <c r="AY102" s="65"/>
      <c r="AZ102" s="65"/>
      <c r="BA102" s="65"/>
    </row>
    <row r="103" spans="3:70">
      <c r="C103" s="8"/>
      <c r="D103" s="8"/>
      <c r="AG103" s="65"/>
      <c r="AH103" s="65"/>
      <c r="AI103" s="65"/>
      <c r="AJ103" s="65"/>
      <c r="AK103" s="65"/>
      <c r="AM103" s="93"/>
      <c r="AT103" s="65"/>
      <c r="AU103" s="65"/>
      <c r="AV103" s="65"/>
      <c r="AW103" s="65"/>
      <c r="AX103" s="65"/>
      <c r="AY103" s="65"/>
      <c r="AZ103" s="65"/>
      <c r="BA103" s="65"/>
    </row>
    <row r="104" spans="3:70">
      <c r="C104" s="8"/>
      <c r="D104" s="8"/>
      <c r="AG104" s="65"/>
      <c r="AH104" s="65"/>
      <c r="AI104" s="65"/>
      <c r="AJ104" s="65"/>
      <c r="AK104" s="65"/>
      <c r="AM104" s="93"/>
      <c r="AT104" s="65"/>
      <c r="AU104" s="65"/>
      <c r="AV104" s="65"/>
      <c r="AW104" s="65"/>
      <c r="AX104" s="65"/>
      <c r="AY104" s="65"/>
      <c r="AZ104" s="65"/>
      <c r="BA104" s="65"/>
    </row>
    <row r="105" spans="3:70">
      <c r="C105" s="8"/>
      <c r="D105" s="8"/>
      <c r="AG105" s="65"/>
      <c r="AH105" s="65"/>
      <c r="AI105" s="65"/>
      <c r="AJ105" s="65"/>
      <c r="AK105" s="65"/>
      <c r="AM105" s="93"/>
      <c r="AT105" s="65"/>
      <c r="AU105" s="65"/>
      <c r="AV105" s="65"/>
      <c r="AW105" s="65"/>
      <c r="AX105" s="65"/>
      <c r="AY105" s="65"/>
      <c r="AZ105" s="65"/>
      <c r="BA105" s="65"/>
    </row>
    <row r="106" spans="3:70">
      <c r="C106" s="8"/>
      <c r="D106" s="8"/>
      <c r="AG106" s="65"/>
      <c r="AH106" s="65"/>
      <c r="AI106" s="65"/>
      <c r="AJ106" s="65"/>
      <c r="AK106" s="65"/>
      <c r="AM106" s="93"/>
      <c r="AT106" s="65"/>
      <c r="AU106" s="65"/>
      <c r="AV106" s="65"/>
      <c r="AW106" s="65"/>
      <c r="AX106" s="65"/>
      <c r="AY106" s="65"/>
      <c r="AZ106" s="65"/>
      <c r="BA106" s="65"/>
    </row>
    <row r="107" spans="3:70">
      <c r="C107" s="8"/>
      <c r="D107" s="8"/>
      <c r="AG107" s="65"/>
      <c r="AH107" s="65"/>
      <c r="AI107" s="65"/>
      <c r="AJ107" s="65"/>
      <c r="AK107" s="65"/>
      <c r="AM107" s="93"/>
      <c r="AT107" s="65"/>
      <c r="AU107" s="65"/>
      <c r="AV107" s="65"/>
      <c r="AW107" s="65"/>
      <c r="AX107" s="65"/>
      <c r="AY107" s="65"/>
      <c r="AZ107" s="65"/>
      <c r="BA107" s="65"/>
    </row>
    <row r="108" spans="3:70">
      <c r="C108" s="8"/>
      <c r="D108" s="8"/>
      <c r="AG108" s="65"/>
      <c r="AH108" s="65"/>
      <c r="AI108" s="65"/>
      <c r="AJ108" s="65"/>
      <c r="AK108" s="65"/>
      <c r="AM108" s="93"/>
      <c r="AT108" s="65"/>
      <c r="AU108" s="65"/>
      <c r="AV108" s="65"/>
      <c r="AW108" s="65"/>
      <c r="AX108" s="65"/>
      <c r="AY108" s="65"/>
      <c r="AZ108" s="65"/>
      <c r="BA108" s="65"/>
    </row>
    <row r="109" spans="3:70">
      <c r="C109" s="8"/>
      <c r="D109" s="8"/>
      <c r="AG109" s="65"/>
      <c r="AH109" s="65"/>
      <c r="AI109" s="65"/>
      <c r="AJ109" s="65"/>
      <c r="AK109" s="65"/>
      <c r="AM109" s="93"/>
      <c r="AT109" s="65"/>
      <c r="AU109" s="65"/>
      <c r="AV109" s="65"/>
      <c r="AW109" s="65"/>
      <c r="AX109" s="65"/>
      <c r="AY109" s="65"/>
      <c r="AZ109" s="65"/>
      <c r="BA109" s="65"/>
    </row>
    <row r="110" spans="3:70">
      <c r="C110" s="8"/>
      <c r="D110" s="8"/>
      <c r="AG110" s="65"/>
      <c r="AH110" s="65"/>
      <c r="AI110" s="65"/>
      <c r="AJ110" s="65"/>
      <c r="AK110" s="65"/>
      <c r="AM110" s="93"/>
      <c r="AT110" s="65"/>
      <c r="AU110" s="65"/>
      <c r="AV110" s="65"/>
      <c r="AW110" s="65"/>
      <c r="AX110" s="65"/>
      <c r="AY110" s="65"/>
      <c r="AZ110" s="65"/>
      <c r="BA110" s="65"/>
    </row>
    <row r="111" spans="3:70">
      <c r="C111" s="8"/>
      <c r="D111" s="8"/>
      <c r="AG111" s="65"/>
      <c r="AH111" s="65"/>
      <c r="AI111" s="65"/>
      <c r="AJ111" s="65"/>
      <c r="AK111" s="65"/>
      <c r="AM111" s="93"/>
      <c r="AT111" s="65"/>
      <c r="AU111" s="65"/>
      <c r="AV111" s="65"/>
      <c r="AW111" s="65"/>
      <c r="AX111" s="65"/>
      <c r="AY111" s="65"/>
      <c r="AZ111" s="65"/>
      <c r="BA111" s="65"/>
    </row>
    <row r="112" spans="3:70">
      <c r="C112" s="8"/>
      <c r="D112" s="8"/>
      <c r="AG112" s="65"/>
      <c r="AH112" s="65"/>
      <c r="AI112" s="65"/>
      <c r="AJ112" s="65"/>
      <c r="AK112" s="65"/>
      <c r="AM112" s="93"/>
      <c r="AT112" s="65"/>
      <c r="AU112" s="65"/>
      <c r="AV112" s="65"/>
      <c r="AW112" s="65"/>
      <c r="AX112" s="65"/>
      <c r="AY112" s="65"/>
      <c r="AZ112" s="65"/>
      <c r="BA112" s="65"/>
    </row>
    <row r="113" spans="3:53">
      <c r="C113" s="8"/>
      <c r="D113" s="8"/>
      <c r="AG113" s="65"/>
      <c r="AH113" s="65"/>
      <c r="AI113" s="65"/>
      <c r="AJ113" s="65"/>
      <c r="AK113" s="65"/>
      <c r="AM113" s="93"/>
      <c r="AT113" s="65"/>
      <c r="AU113" s="65"/>
      <c r="AV113" s="65"/>
      <c r="AW113" s="65"/>
      <c r="AX113" s="65"/>
      <c r="AY113" s="65"/>
      <c r="AZ113" s="65"/>
      <c r="BA113" s="65"/>
    </row>
    <row r="114" spans="3:53">
      <c r="C114" s="8"/>
      <c r="D114" s="8"/>
      <c r="AG114" s="65"/>
      <c r="AH114" s="65"/>
      <c r="AI114" s="65"/>
      <c r="AJ114" s="65"/>
      <c r="AK114" s="65"/>
      <c r="AM114" s="93"/>
      <c r="AT114" s="65"/>
      <c r="AU114" s="65"/>
      <c r="AV114" s="65"/>
      <c r="AW114" s="65"/>
      <c r="AX114" s="65"/>
      <c r="AY114" s="65"/>
      <c r="AZ114" s="65"/>
      <c r="BA114" s="65"/>
    </row>
    <row r="115" spans="3:53">
      <c r="C115" s="8"/>
      <c r="D115" s="8"/>
      <c r="AG115" s="65"/>
      <c r="AH115" s="65"/>
      <c r="AI115" s="65"/>
      <c r="AJ115" s="65"/>
      <c r="AK115" s="65"/>
      <c r="AM115" s="93"/>
      <c r="AT115" s="65"/>
      <c r="AU115" s="65"/>
      <c r="AV115" s="65"/>
      <c r="AW115" s="65"/>
      <c r="AX115" s="65"/>
      <c r="AY115" s="65"/>
      <c r="AZ115" s="65"/>
      <c r="BA115" s="65"/>
    </row>
    <row r="116" spans="3:53">
      <c r="C116" s="8"/>
      <c r="D116" s="8"/>
      <c r="AG116" s="65"/>
      <c r="AH116" s="65"/>
      <c r="AI116" s="65"/>
      <c r="AJ116" s="65"/>
      <c r="AK116" s="65"/>
      <c r="AM116" s="93"/>
      <c r="AT116" s="65"/>
      <c r="AU116" s="65"/>
      <c r="AV116" s="65"/>
      <c r="AW116" s="65"/>
      <c r="AX116" s="65"/>
      <c r="AY116" s="65"/>
      <c r="AZ116" s="65"/>
      <c r="BA116" s="65"/>
    </row>
    <row r="117" spans="3:53">
      <c r="C117" s="8"/>
      <c r="D117" s="8"/>
      <c r="AG117" s="65"/>
      <c r="AH117" s="65"/>
      <c r="AI117" s="65"/>
      <c r="AJ117" s="65"/>
      <c r="AK117" s="65"/>
      <c r="AM117" s="93"/>
      <c r="AT117" s="65"/>
      <c r="AU117" s="65"/>
      <c r="AV117" s="65"/>
      <c r="AW117" s="65"/>
      <c r="AX117" s="65"/>
      <c r="AY117" s="65"/>
      <c r="AZ117" s="65"/>
      <c r="BA117" s="65"/>
    </row>
    <row r="118" spans="3:53">
      <c r="C118" s="8"/>
      <c r="D118" s="8"/>
      <c r="AG118" s="65"/>
      <c r="AH118" s="65"/>
      <c r="AI118" s="65"/>
      <c r="AJ118" s="65"/>
      <c r="AK118" s="65"/>
      <c r="AM118" s="93"/>
      <c r="AT118" s="65"/>
      <c r="AU118" s="65"/>
      <c r="AV118" s="65"/>
      <c r="AW118" s="65"/>
      <c r="AX118" s="65"/>
      <c r="AY118" s="65"/>
      <c r="AZ118" s="65"/>
      <c r="BA118" s="65"/>
    </row>
    <row r="119" spans="3:53">
      <c r="C119" s="8"/>
      <c r="D119" s="8"/>
      <c r="AG119" s="65"/>
      <c r="AH119" s="65"/>
      <c r="AI119" s="65"/>
      <c r="AJ119" s="65"/>
      <c r="AK119" s="65"/>
      <c r="AM119" s="93"/>
      <c r="AT119" s="65"/>
      <c r="AU119" s="65"/>
      <c r="AV119" s="65"/>
      <c r="AW119" s="65"/>
      <c r="AX119" s="65"/>
      <c r="AY119" s="65"/>
      <c r="AZ119" s="65"/>
      <c r="BA119" s="65"/>
    </row>
    <row r="120" spans="3:53">
      <c r="C120" s="8"/>
      <c r="D120" s="8"/>
      <c r="AG120" s="65"/>
      <c r="AH120" s="65"/>
      <c r="AI120" s="65"/>
      <c r="AJ120" s="65"/>
      <c r="AK120" s="65"/>
      <c r="AM120" s="93"/>
      <c r="AT120" s="65"/>
      <c r="AU120" s="65"/>
      <c r="AV120" s="65"/>
      <c r="AW120" s="65"/>
      <c r="AX120" s="65"/>
      <c r="AY120" s="65"/>
      <c r="AZ120" s="65"/>
      <c r="BA120" s="65"/>
    </row>
    <row r="121" spans="3:53">
      <c r="C121" s="8"/>
      <c r="D121" s="8"/>
      <c r="AG121" s="65"/>
      <c r="AH121" s="65"/>
      <c r="AI121" s="65"/>
      <c r="AJ121" s="65"/>
      <c r="AK121" s="65"/>
      <c r="AM121" s="93"/>
      <c r="AT121" s="65"/>
      <c r="AU121" s="65"/>
      <c r="AV121" s="65"/>
      <c r="AW121" s="65"/>
      <c r="AX121" s="65"/>
      <c r="AY121" s="65"/>
      <c r="AZ121" s="65"/>
      <c r="BA121" s="65"/>
    </row>
    <row r="122" spans="3:53">
      <c r="C122" s="8"/>
      <c r="D122" s="8"/>
      <c r="AG122" s="65"/>
      <c r="AH122" s="65"/>
      <c r="AI122" s="65"/>
      <c r="AJ122" s="65"/>
      <c r="AK122" s="65"/>
      <c r="AM122" s="93"/>
      <c r="AT122" s="65"/>
      <c r="AU122" s="65"/>
      <c r="AV122" s="65"/>
      <c r="AW122" s="65"/>
      <c r="AX122" s="65"/>
      <c r="AY122" s="65"/>
      <c r="AZ122" s="65"/>
      <c r="BA122" s="65"/>
    </row>
    <row r="123" spans="3:53">
      <c r="C123" s="8"/>
      <c r="D123" s="8"/>
      <c r="AG123" s="65"/>
      <c r="AH123" s="65"/>
      <c r="AI123" s="65"/>
      <c r="AJ123" s="65"/>
      <c r="AK123" s="65"/>
      <c r="AM123" s="93"/>
      <c r="AT123" s="65"/>
      <c r="AU123" s="65"/>
      <c r="AV123" s="65"/>
      <c r="AW123" s="65"/>
      <c r="AX123" s="65"/>
      <c r="AY123" s="65"/>
      <c r="AZ123" s="65"/>
      <c r="BA123" s="65"/>
    </row>
    <row r="124" spans="3:53">
      <c r="C124" s="8"/>
      <c r="D124" s="8"/>
      <c r="AG124" s="65"/>
      <c r="AH124" s="65"/>
      <c r="AI124" s="65"/>
      <c r="AJ124" s="65"/>
      <c r="AK124" s="65"/>
      <c r="AM124" s="93"/>
      <c r="AT124" s="65"/>
      <c r="AU124" s="65"/>
      <c r="AV124" s="65"/>
      <c r="AW124" s="65"/>
      <c r="AX124" s="65"/>
      <c r="AY124" s="65"/>
      <c r="AZ124" s="65"/>
      <c r="BA124" s="65"/>
    </row>
    <row r="125" spans="3:53">
      <c r="C125" s="8"/>
      <c r="D125" s="8"/>
      <c r="AG125" s="65"/>
      <c r="AH125" s="65"/>
      <c r="AI125" s="65"/>
      <c r="AJ125" s="65"/>
      <c r="AK125" s="65"/>
      <c r="AM125" s="93"/>
      <c r="AT125" s="65"/>
      <c r="AU125" s="65"/>
      <c r="AV125" s="65"/>
      <c r="AW125" s="65"/>
      <c r="AX125" s="65"/>
      <c r="AY125" s="65"/>
      <c r="AZ125" s="65"/>
      <c r="BA125" s="65"/>
    </row>
    <row r="126" spans="3:53">
      <c r="C126" s="8"/>
      <c r="D126" s="8"/>
      <c r="AG126" s="65"/>
      <c r="AH126" s="65"/>
      <c r="AI126" s="65"/>
      <c r="AJ126" s="65"/>
      <c r="AK126" s="65"/>
      <c r="AM126" s="93"/>
      <c r="AT126" s="65"/>
      <c r="AU126" s="65"/>
      <c r="AV126" s="65"/>
      <c r="AW126" s="65"/>
      <c r="AX126" s="65"/>
      <c r="AY126" s="65"/>
      <c r="AZ126" s="65"/>
      <c r="BA126" s="65"/>
    </row>
    <row r="127" spans="3:53">
      <c r="C127" s="8"/>
      <c r="D127" s="8"/>
      <c r="AG127" s="65"/>
      <c r="AH127" s="65"/>
      <c r="AI127" s="65"/>
      <c r="AJ127" s="65"/>
      <c r="AK127" s="65"/>
      <c r="AM127" s="93"/>
      <c r="AT127" s="65"/>
      <c r="AU127" s="65"/>
      <c r="AV127" s="65"/>
      <c r="AW127" s="65"/>
      <c r="AX127" s="65"/>
      <c r="AY127" s="65"/>
      <c r="AZ127" s="65"/>
      <c r="BA127" s="65"/>
    </row>
    <row r="128" spans="3:53">
      <c r="C128" s="8"/>
      <c r="D128" s="8"/>
      <c r="AG128" s="65"/>
      <c r="AH128" s="65"/>
      <c r="AI128" s="65"/>
      <c r="AJ128" s="65"/>
      <c r="AK128" s="65"/>
      <c r="AM128" s="93"/>
      <c r="AT128" s="65"/>
      <c r="AU128" s="65"/>
      <c r="AV128" s="65"/>
      <c r="AW128" s="65"/>
      <c r="AX128" s="65"/>
      <c r="AY128" s="65"/>
      <c r="AZ128" s="65"/>
      <c r="BA128" s="65"/>
    </row>
    <row r="129" spans="3:53">
      <c r="C129" s="8"/>
      <c r="D129" s="8"/>
      <c r="AG129" s="65"/>
      <c r="AH129" s="65"/>
      <c r="AI129" s="65"/>
      <c r="AJ129" s="65"/>
      <c r="AK129" s="65"/>
      <c r="AM129" s="93"/>
      <c r="AT129" s="65"/>
      <c r="AU129" s="65"/>
      <c r="AV129" s="65"/>
      <c r="AW129" s="65"/>
      <c r="AX129" s="65"/>
      <c r="AY129" s="65"/>
      <c r="AZ129" s="65"/>
      <c r="BA129" s="65"/>
    </row>
    <row r="130" spans="3:53">
      <c r="C130" s="8"/>
      <c r="D130" s="8"/>
      <c r="AG130" s="65"/>
      <c r="AH130" s="65"/>
      <c r="AI130" s="65"/>
      <c r="AJ130" s="65"/>
      <c r="AK130" s="65"/>
      <c r="AM130" s="93"/>
      <c r="AT130" s="65"/>
      <c r="AU130" s="65"/>
      <c r="AV130" s="65"/>
      <c r="AW130" s="65"/>
      <c r="AX130" s="65"/>
      <c r="AY130" s="65"/>
      <c r="AZ130" s="65"/>
      <c r="BA130" s="65"/>
    </row>
    <row r="131" spans="3:53">
      <c r="C131" s="8"/>
      <c r="D131" s="8"/>
      <c r="AG131" s="65"/>
      <c r="AH131" s="65"/>
      <c r="AI131" s="65"/>
      <c r="AJ131" s="65"/>
      <c r="AK131" s="65"/>
      <c r="AM131" s="93"/>
      <c r="AT131" s="65"/>
      <c r="AU131" s="65"/>
      <c r="AV131" s="65"/>
      <c r="AW131" s="65"/>
      <c r="AX131" s="65"/>
      <c r="AY131" s="65"/>
      <c r="AZ131" s="65"/>
      <c r="BA131" s="65"/>
    </row>
    <row r="132" spans="3:53">
      <c r="C132" s="8"/>
      <c r="D132" s="8"/>
      <c r="AG132" s="65"/>
      <c r="AH132" s="65"/>
      <c r="AI132" s="65"/>
      <c r="AJ132" s="65"/>
      <c r="AK132" s="65"/>
      <c r="AM132" s="93"/>
      <c r="AT132" s="65"/>
      <c r="AU132" s="65"/>
      <c r="AV132" s="65"/>
      <c r="AW132" s="65"/>
      <c r="AX132" s="65"/>
      <c r="AY132" s="65"/>
      <c r="AZ132" s="65"/>
      <c r="BA132" s="65"/>
    </row>
    <row r="133" spans="3:53">
      <c r="C133" s="8"/>
      <c r="D133" s="8"/>
      <c r="AG133" s="65"/>
      <c r="AH133" s="65"/>
      <c r="AI133" s="65"/>
      <c r="AJ133" s="65"/>
      <c r="AK133" s="65"/>
      <c r="AM133" s="93"/>
      <c r="AT133" s="65"/>
      <c r="AU133" s="65"/>
      <c r="AV133" s="65"/>
      <c r="AW133" s="65"/>
      <c r="AX133" s="65"/>
      <c r="AY133" s="65"/>
      <c r="AZ133" s="65"/>
      <c r="BA133" s="65"/>
    </row>
    <row r="134" spans="3:53">
      <c r="C134" s="8"/>
      <c r="D134" s="8"/>
      <c r="AG134" s="65"/>
      <c r="AH134" s="65"/>
      <c r="AI134" s="65"/>
      <c r="AJ134" s="65"/>
      <c r="AK134" s="65"/>
      <c r="AM134" s="93"/>
      <c r="AT134" s="65"/>
      <c r="AU134" s="65"/>
      <c r="AV134" s="65"/>
      <c r="AW134" s="65"/>
      <c r="AX134" s="65"/>
      <c r="AY134" s="65"/>
      <c r="AZ134" s="65"/>
      <c r="BA134" s="65"/>
    </row>
    <row r="135" spans="3:53">
      <c r="C135" s="8"/>
      <c r="D135" s="8"/>
      <c r="AG135" s="65"/>
      <c r="AH135" s="65"/>
      <c r="AI135" s="65"/>
      <c r="AJ135" s="65"/>
      <c r="AK135" s="65"/>
      <c r="AM135" s="93"/>
      <c r="AT135" s="65"/>
      <c r="AU135" s="65"/>
      <c r="AV135" s="65"/>
      <c r="AW135" s="65"/>
      <c r="AX135" s="65"/>
      <c r="AY135" s="65"/>
      <c r="AZ135" s="65"/>
      <c r="BA135" s="65"/>
    </row>
    <row r="136" spans="3:53">
      <c r="C136" s="8"/>
      <c r="D136" s="8"/>
      <c r="AG136" s="65"/>
      <c r="AH136" s="65"/>
      <c r="AI136" s="65"/>
      <c r="AJ136" s="65"/>
      <c r="AK136" s="65"/>
      <c r="AM136" s="93"/>
      <c r="AT136" s="65"/>
      <c r="AU136" s="65"/>
      <c r="AV136" s="65"/>
      <c r="AW136" s="65"/>
      <c r="AX136" s="65"/>
      <c r="AY136" s="65"/>
      <c r="AZ136" s="65"/>
      <c r="BA136" s="65"/>
    </row>
    <row r="137" spans="3:53">
      <c r="C137" s="8"/>
      <c r="D137" s="8"/>
      <c r="AG137" s="65"/>
      <c r="AH137" s="65"/>
      <c r="AI137" s="65"/>
      <c r="AJ137" s="65"/>
      <c r="AK137" s="65"/>
      <c r="AM137" s="93"/>
      <c r="AT137" s="65"/>
      <c r="AU137" s="65"/>
      <c r="AV137" s="65"/>
      <c r="AW137" s="65"/>
      <c r="AX137" s="65"/>
      <c r="AY137" s="65"/>
      <c r="AZ137" s="65"/>
      <c r="BA137" s="65"/>
    </row>
    <row r="138" spans="3:53">
      <c r="C138" s="8"/>
      <c r="D138" s="8"/>
      <c r="AG138" s="65"/>
      <c r="AH138" s="65"/>
      <c r="AI138" s="65"/>
      <c r="AJ138" s="65"/>
      <c r="AK138" s="65"/>
      <c r="AM138" s="93"/>
      <c r="AT138" s="65"/>
      <c r="AU138" s="65"/>
      <c r="AV138" s="65"/>
      <c r="AW138" s="65"/>
      <c r="AX138" s="65"/>
      <c r="AY138" s="65"/>
      <c r="AZ138" s="65"/>
      <c r="BA138" s="65"/>
    </row>
    <row r="139" spans="3:53">
      <c r="C139" s="8"/>
      <c r="D139" s="8"/>
      <c r="AG139" s="65"/>
      <c r="AH139" s="65"/>
      <c r="AI139" s="65"/>
      <c r="AJ139" s="65"/>
      <c r="AK139" s="65"/>
      <c r="AM139" s="93"/>
      <c r="AT139" s="65"/>
      <c r="AU139" s="65"/>
      <c r="AV139" s="65"/>
      <c r="AW139" s="65"/>
      <c r="AX139" s="65"/>
      <c r="AY139" s="65"/>
      <c r="AZ139" s="65"/>
      <c r="BA139" s="65"/>
    </row>
    <row r="140" spans="3:53">
      <c r="C140" s="8"/>
      <c r="D140" s="8"/>
      <c r="AG140" s="65"/>
      <c r="AH140" s="65"/>
      <c r="AI140" s="65"/>
      <c r="AJ140" s="65"/>
      <c r="AK140" s="65"/>
      <c r="AM140" s="93"/>
      <c r="AT140" s="65"/>
      <c r="AU140" s="65"/>
      <c r="AV140" s="65"/>
      <c r="AW140" s="65"/>
      <c r="AX140" s="65"/>
      <c r="AY140" s="65"/>
      <c r="AZ140" s="65"/>
      <c r="BA140" s="65"/>
    </row>
    <row r="141" spans="3:53">
      <c r="C141" s="8"/>
      <c r="D141" s="8"/>
      <c r="AG141" s="65"/>
      <c r="AH141" s="65"/>
      <c r="AI141" s="65"/>
      <c r="AJ141" s="65"/>
      <c r="AK141" s="65"/>
      <c r="AM141" s="93"/>
      <c r="AT141" s="65"/>
      <c r="AU141" s="65"/>
      <c r="AV141" s="65"/>
      <c r="AW141" s="65"/>
      <c r="AX141" s="65"/>
      <c r="AY141" s="65"/>
      <c r="AZ141" s="65"/>
      <c r="BA141" s="65"/>
    </row>
    <row r="142" spans="3:53">
      <c r="C142" s="8"/>
      <c r="D142" s="8"/>
      <c r="AG142" s="65"/>
      <c r="AH142" s="65"/>
      <c r="AI142" s="65"/>
      <c r="AJ142" s="65"/>
      <c r="AK142" s="65"/>
      <c r="AM142" s="93"/>
      <c r="AT142" s="65"/>
      <c r="AU142" s="65"/>
      <c r="AV142" s="65"/>
      <c r="AW142" s="65"/>
      <c r="AX142" s="65"/>
      <c r="AY142" s="65"/>
      <c r="AZ142" s="65"/>
      <c r="BA142" s="65"/>
    </row>
    <row r="143" spans="3:53">
      <c r="C143" s="8"/>
      <c r="D143" s="8"/>
      <c r="AG143" s="65"/>
      <c r="AH143" s="65"/>
      <c r="AI143" s="65"/>
      <c r="AJ143" s="65"/>
      <c r="AK143" s="65"/>
      <c r="AM143" s="93"/>
      <c r="AT143" s="65"/>
      <c r="AU143" s="65"/>
      <c r="AV143" s="65"/>
      <c r="AW143" s="65"/>
      <c r="AX143" s="65"/>
      <c r="AY143" s="65"/>
      <c r="AZ143" s="65"/>
      <c r="BA143" s="65"/>
    </row>
    <row r="144" spans="3:53">
      <c r="C144" s="8"/>
      <c r="D144" s="8"/>
      <c r="AG144" s="65"/>
      <c r="AH144" s="65"/>
      <c r="AI144" s="65"/>
      <c r="AJ144" s="65"/>
      <c r="AK144" s="65"/>
      <c r="AM144" s="93"/>
      <c r="AT144" s="65"/>
      <c r="AU144" s="65"/>
      <c r="AV144" s="65"/>
      <c r="AW144" s="65"/>
      <c r="AX144" s="65"/>
      <c r="AY144" s="65"/>
      <c r="AZ144" s="65"/>
      <c r="BA144" s="65"/>
    </row>
    <row r="145" spans="3:53">
      <c r="C145" s="8"/>
      <c r="D145" s="8"/>
      <c r="AG145" s="65"/>
      <c r="AH145" s="65"/>
      <c r="AI145" s="65"/>
      <c r="AJ145" s="65"/>
      <c r="AK145" s="65"/>
      <c r="AM145" s="93"/>
      <c r="AT145" s="65"/>
      <c r="AU145" s="65"/>
      <c r="AV145" s="65"/>
      <c r="AW145" s="65"/>
      <c r="AX145" s="65"/>
      <c r="AY145" s="65"/>
      <c r="AZ145" s="65"/>
      <c r="BA145" s="65"/>
    </row>
    <row r="146" spans="3:53">
      <c r="C146" s="8"/>
      <c r="D146" s="8"/>
      <c r="AG146" s="65"/>
      <c r="AH146" s="65"/>
      <c r="AI146" s="65"/>
      <c r="AJ146" s="65"/>
      <c r="AK146" s="65"/>
      <c r="AM146" s="93"/>
      <c r="AT146" s="65"/>
      <c r="AU146" s="65"/>
      <c r="AV146" s="65"/>
      <c r="AW146" s="65"/>
      <c r="AX146" s="65"/>
      <c r="AY146" s="65"/>
      <c r="AZ146" s="65"/>
      <c r="BA146" s="65"/>
    </row>
    <row r="147" spans="3:53">
      <c r="C147" s="8"/>
      <c r="D147" s="8"/>
      <c r="AG147" s="65"/>
      <c r="AH147" s="65"/>
      <c r="AI147" s="65"/>
      <c r="AJ147" s="65"/>
      <c r="AK147" s="65"/>
      <c r="AM147" s="93"/>
      <c r="AT147" s="65"/>
      <c r="AU147" s="65"/>
      <c r="AV147" s="65"/>
      <c r="AW147" s="65"/>
      <c r="AX147" s="65"/>
      <c r="AY147" s="65"/>
      <c r="AZ147" s="65"/>
      <c r="BA147" s="65"/>
    </row>
    <row r="148" spans="3:53">
      <c r="C148" s="8"/>
      <c r="D148" s="8"/>
      <c r="AG148" s="65"/>
      <c r="AH148" s="65"/>
      <c r="AI148" s="65"/>
      <c r="AJ148" s="65"/>
      <c r="AK148" s="65"/>
      <c r="AM148" s="93"/>
      <c r="AT148" s="65"/>
      <c r="AU148" s="65"/>
      <c r="AV148" s="65"/>
      <c r="AW148" s="65"/>
      <c r="AX148" s="65"/>
      <c r="AY148" s="65"/>
      <c r="AZ148" s="65"/>
      <c r="BA148" s="65"/>
    </row>
    <row r="149" spans="3:53">
      <c r="C149" s="8"/>
      <c r="D149" s="8"/>
      <c r="AG149" s="65"/>
      <c r="AH149" s="65"/>
      <c r="AI149" s="65"/>
      <c r="AJ149" s="65"/>
      <c r="AK149" s="65"/>
      <c r="AM149" s="93"/>
      <c r="AT149" s="65"/>
      <c r="AU149" s="65"/>
      <c r="AV149" s="65"/>
      <c r="AW149" s="65"/>
      <c r="AX149" s="65"/>
      <c r="AY149" s="65"/>
      <c r="AZ149" s="65"/>
      <c r="BA149" s="65"/>
    </row>
    <row r="150" spans="3:53">
      <c r="C150" s="8"/>
      <c r="D150" s="8"/>
      <c r="AG150" s="65"/>
      <c r="AH150" s="65"/>
      <c r="AI150" s="65"/>
      <c r="AJ150" s="65"/>
      <c r="AK150" s="65"/>
      <c r="AM150" s="93"/>
      <c r="AT150" s="65"/>
      <c r="AU150" s="65"/>
      <c r="AV150" s="65"/>
      <c r="AW150" s="65"/>
      <c r="AX150" s="65"/>
      <c r="AY150" s="65"/>
      <c r="AZ150" s="65"/>
      <c r="BA150" s="65"/>
    </row>
    <row r="151" spans="3:53">
      <c r="C151" s="8"/>
      <c r="D151" s="8"/>
      <c r="AG151" s="65"/>
      <c r="AH151" s="65"/>
      <c r="AI151" s="65"/>
      <c r="AJ151" s="65"/>
      <c r="AK151" s="65"/>
      <c r="AM151" s="93"/>
      <c r="AT151" s="65"/>
      <c r="AU151" s="65"/>
      <c r="AV151" s="65"/>
      <c r="AW151" s="65"/>
      <c r="AX151" s="65"/>
      <c r="AY151" s="65"/>
      <c r="AZ151" s="65"/>
      <c r="BA151" s="65"/>
    </row>
    <row r="152" spans="3:53">
      <c r="C152" s="8"/>
      <c r="D152" s="8"/>
      <c r="AG152" s="65"/>
      <c r="AH152" s="65"/>
      <c r="AI152" s="65"/>
      <c r="AJ152" s="65"/>
      <c r="AK152" s="65"/>
      <c r="AM152" s="93"/>
      <c r="AT152" s="65"/>
      <c r="AU152" s="65"/>
      <c r="AV152" s="65"/>
      <c r="AW152" s="65"/>
      <c r="AX152" s="65"/>
      <c r="AY152" s="65"/>
      <c r="AZ152" s="65"/>
      <c r="BA152" s="65"/>
    </row>
    <row r="153" spans="3:53">
      <c r="C153" s="8"/>
      <c r="D153" s="8"/>
      <c r="AG153" s="65"/>
      <c r="AH153" s="65"/>
      <c r="AI153" s="65"/>
      <c r="AJ153" s="65"/>
      <c r="AK153" s="65"/>
      <c r="AM153" s="93"/>
      <c r="AT153" s="65"/>
      <c r="AU153" s="65"/>
      <c r="AV153" s="65"/>
      <c r="AW153" s="65"/>
      <c r="AX153" s="65"/>
      <c r="AY153" s="65"/>
      <c r="AZ153" s="65"/>
      <c r="BA153" s="65"/>
    </row>
    <row r="154" spans="3:53">
      <c r="C154" s="8"/>
      <c r="D154" s="8"/>
      <c r="AG154" s="65"/>
      <c r="AH154" s="65"/>
      <c r="AI154" s="65"/>
      <c r="AJ154" s="65"/>
      <c r="AK154" s="65"/>
      <c r="AM154" s="93"/>
      <c r="AT154" s="65"/>
      <c r="AU154" s="65"/>
      <c r="AV154" s="65"/>
      <c r="AW154" s="65"/>
      <c r="AX154" s="65"/>
      <c r="AY154" s="65"/>
      <c r="AZ154" s="65"/>
      <c r="BA154" s="65"/>
    </row>
    <row r="155" spans="3:53">
      <c r="C155" s="8"/>
      <c r="D155" s="8"/>
      <c r="AG155" s="65"/>
      <c r="AH155" s="65"/>
      <c r="AI155" s="65"/>
      <c r="AJ155" s="65"/>
      <c r="AK155" s="65"/>
      <c r="AM155" s="93"/>
      <c r="AT155" s="65"/>
      <c r="AU155" s="65"/>
      <c r="AV155" s="65"/>
      <c r="AW155" s="65"/>
      <c r="AX155" s="65"/>
      <c r="AY155" s="65"/>
      <c r="AZ155" s="65"/>
      <c r="BA155" s="65"/>
    </row>
    <row r="156" spans="3:53">
      <c r="C156" s="8"/>
      <c r="D156" s="8"/>
      <c r="AG156" s="65"/>
      <c r="AH156" s="65"/>
      <c r="AI156" s="65"/>
      <c r="AJ156" s="65"/>
      <c r="AK156" s="65"/>
      <c r="AM156" s="93"/>
      <c r="AT156" s="65"/>
      <c r="AU156" s="65"/>
      <c r="AV156" s="65"/>
      <c r="AW156" s="65"/>
      <c r="AX156" s="65"/>
      <c r="AY156" s="65"/>
      <c r="AZ156" s="65"/>
      <c r="BA156" s="65"/>
    </row>
    <row r="157" spans="3:53">
      <c r="C157" s="8"/>
      <c r="D157" s="8"/>
      <c r="AG157" s="65"/>
      <c r="AH157" s="65"/>
      <c r="AI157" s="65"/>
      <c r="AJ157" s="65"/>
      <c r="AK157" s="65"/>
      <c r="AM157" s="93"/>
      <c r="AT157" s="65"/>
      <c r="AU157" s="65"/>
      <c r="AV157" s="65"/>
      <c r="AW157" s="65"/>
      <c r="AX157" s="65"/>
      <c r="AY157" s="65"/>
      <c r="AZ157" s="65"/>
      <c r="BA157" s="65"/>
    </row>
    <row r="158" spans="3:53">
      <c r="C158" s="8"/>
      <c r="D158" s="8"/>
      <c r="AG158" s="65"/>
      <c r="AH158" s="65"/>
      <c r="AI158" s="65"/>
      <c r="AJ158" s="65"/>
      <c r="AK158" s="65"/>
      <c r="AM158" s="93"/>
      <c r="AT158" s="65"/>
      <c r="AU158" s="65"/>
      <c r="AV158" s="65"/>
      <c r="AW158" s="65"/>
      <c r="AX158" s="65"/>
      <c r="AY158" s="65"/>
      <c r="AZ158" s="65"/>
      <c r="BA158" s="65"/>
    </row>
    <row r="159" spans="3:53">
      <c r="C159" s="8"/>
      <c r="D159" s="8"/>
      <c r="AG159" s="65"/>
      <c r="AH159" s="65"/>
      <c r="AI159" s="65"/>
      <c r="AJ159" s="65"/>
      <c r="AK159" s="65"/>
      <c r="AM159" s="93"/>
      <c r="AT159" s="65"/>
      <c r="AU159" s="65"/>
      <c r="AV159" s="65"/>
      <c r="AW159" s="65"/>
      <c r="AX159" s="65"/>
      <c r="AY159" s="65"/>
      <c r="AZ159" s="65"/>
      <c r="BA159" s="65"/>
    </row>
    <row r="160" spans="3:53">
      <c r="C160" s="8"/>
      <c r="D160" s="8"/>
      <c r="AG160" s="65"/>
      <c r="AH160" s="65"/>
      <c r="AI160" s="65"/>
      <c r="AJ160" s="65"/>
      <c r="AK160" s="65"/>
      <c r="AM160" s="93"/>
      <c r="AT160" s="65"/>
      <c r="AU160" s="65"/>
      <c r="AV160" s="65"/>
      <c r="AW160" s="65"/>
      <c r="AX160" s="65"/>
      <c r="AY160" s="65"/>
      <c r="AZ160" s="65"/>
      <c r="BA160" s="65"/>
    </row>
    <row r="161" spans="3:54">
      <c r="C161" s="8"/>
      <c r="D161" s="8"/>
      <c r="AG161" s="65"/>
      <c r="AH161" s="65"/>
      <c r="AI161" s="65"/>
      <c r="AJ161" s="65"/>
      <c r="AK161" s="65"/>
      <c r="AM161" s="93"/>
      <c r="AT161" s="65"/>
      <c r="AU161" s="65"/>
      <c r="AV161" s="65"/>
      <c r="AW161" s="65"/>
      <c r="AX161" s="65"/>
      <c r="AY161" s="65"/>
      <c r="AZ161" s="65"/>
      <c r="BA161" s="65"/>
    </row>
    <row r="162" spans="3:54">
      <c r="C162" s="8"/>
      <c r="D162" s="8"/>
      <c r="AG162" s="65"/>
      <c r="AH162" s="65"/>
      <c r="AI162" s="65"/>
      <c r="AJ162" s="65"/>
      <c r="AK162" s="65"/>
      <c r="AM162" s="93"/>
      <c r="AT162" s="65"/>
      <c r="AU162" s="65"/>
      <c r="AV162" s="65"/>
      <c r="AW162" s="65"/>
      <c r="AX162" s="65"/>
      <c r="AY162" s="65"/>
      <c r="AZ162" s="65"/>
      <c r="BA162" s="65"/>
    </row>
    <row r="163" spans="3:54">
      <c r="C163" s="8"/>
      <c r="D163" s="8"/>
      <c r="AG163" s="65"/>
      <c r="AH163" s="65"/>
      <c r="AI163" s="65"/>
      <c r="AJ163" s="65"/>
      <c r="AK163" s="65"/>
      <c r="AM163" s="93"/>
      <c r="AT163" s="65"/>
      <c r="AU163" s="65"/>
      <c r="AV163" s="65"/>
      <c r="AW163" s="65"/>
      <c r="AX163" s="65"/>
      <c r="AY163" s="65"/>
      <c r="AZ163" s="65"/>
      <c r="BA163" s="65"/>
    </row>
    <row r="164" spans="3:54">
      <c r="C164" s="8"/>
      <c r="D164" s="8"/>
      <c r="AG164" s="65"/>
      <c r="AH164" s="65"/>
      <c r="AI164" s="65"/>
      <c r="AJ164" s="65"/>
      <c r="AK164" s="65"/>
      <c r="AM164" s="93"/>
      <c r="AT164" s="65"/>
      <c r="AU164" s="65"/>
      <c r="AV164" s="65"/>
      <c r="AW164" s="65"/>
      <c r="AX164" s="65"/>
      <c r="AY164" s="65"/>
      <c r="AZ164" s="65"/>
      <c r="BA164" s="65"/>
    </row>
    <row r="165" spans="3:54">
      <c r="C165" s="8"/>
      <c r="D165" s="8"/>
      <c r="AG165" s="65"/>
      <c r="AH165" s="65"/>
      <c r="AI165" s="65"/>
      <c r="AJ165" s="65"/>
      <c r="AK165" s="65"/>
      <c r="AM165" s="93"/>
      <c r="AT165" s="65"/>
      <c r="AU165" s="65"/>
      <c r="AV165" s="65"/>
      <c r="AW165" s="65"/>
      <c r="AX165" s="65"/>
      <c r="AY165" s="65"/>
      <c r="AZ165" s="65"/>
      <c r="BA165" s="65"/>
    </row>
    <row r="166" spans="3:54">
      <c r="C166" s="8"/>
      <c r="D166" s="8"/>
      <c r="AG166" s="65"/>
      <c r="AH166" s="65"/>
      <c r="AI166" s="65"/>
      <c r="AJ166" s="65"/>
      <c r="AK166" s="65"/>
      <c r="AM166" s="93"/>
      <c r="AT166" s="65"/>
      <c r="AU166" s="65"/>
      <c r="AV166" s="65"/>
      <c r="AW166" s="65"/>
      <c r="AX166" s="65"/>
      <c r="AY166" s="65"/>
      <c r="AZ166" s="65"/>
      <c r="BA166" s="65"/>
    </row>
    <row r="167" spans="3:54">
      <c r="C167" s="8"/>
      <c r="D167" s="8"/>
      <c r="AG167" s="65"/>
      <c r="AH167" s="65"/>
      <c r="AI167" s="65"/>
      <c r="AJ167" s="65"/>
      <c r="AK167" s="65"/>
      <c r="AM167" s="93"/>
      <c r="AT167" s="65"/>
      <c r="AU167" s="65"/>
      <c r="AV167" s="65"/>
      <c r="AW167" s="65"/>
      <c r="AX167" s="65"/>
      <c r="AY167" s="65"/>
      <c r="AZ167" s="65"/>
      <c r="BA167" s="65"/>
    </row>
    <row r="168" spans="3:54">
      <c r="C168" s="8"/>
      <c r="D168" s="8"/>
      <c r="AG168" s="65"/>
      <c r="AH168" s="65"/>
      <c r="AI168" s="65"/>
      <c r="AJ168" s="65"/>
      <c r="AK168" s="65"/>
      <c r="AM168" s="93"/>
      <c r="AT168" s="65"/>
      <c r="AU168" s="65"/>
      <c r="AV168" s="65"/>
      <c r="AW168" s="65"/>
      <c r="AX168" s="65"/>
      <c r="AY168" s="65"/>
      <c r="AZ168" s="65"/>
      <c r="BA168" s="65"/>
    </row>
    <row r="169" spans="3:54">
      <c r="C169" s="8"/>
      <c r="D169" s="8"/>
      <c r="AG169" s="65"/>
      <c r="AH169" s="65"/>
      <c r="AI169" s="65"/>
      <c r="AJ169" s="65"/>
      <c r="AK169" s="65"/>
      <c r="AM169" s="93"/>
      <c r="AT169" s="65"/>
      <c r="AU169" s="65"/>
      <c r="AV169" s="65"/>
      <c r="AW169" s="65"/>
      <c r="AX169" s="65"/>
      <c r="AY169" s="65"/>
      <c r="AZ169" s="65"/>
      <c r="BA169" s="65"/>
      <c r="BB169" s="65"/>
    </row>
    <row r="170" spans="3:54">
      <c r="C170" s="8"/>
      <c r="D170" s="8"/>
      <c r="AG170" s="65"/>
      <c r="AH170" s="65"/>
      <c r="AI170" s="65"/>
      <c r="AJ170" s="65"/>
      <c r="AK170" s="65"/>
      <c r="AM170" s="93"/>
      <c r="AT170" s="65"/>
      <c r="AU170" s="65"/>
      <c r="AV170" s="65"/>
      <c r="AW170" s="65"/>
      <c r="AX170" s="65"/>
      <c r="AY170" s="65"/>
      <c r="AZ170" s="65"/>
      <c r="BA170" s="65"/>
    </row>
    <row r="171" spans="3:54">
      <c r="C171" s="8"/>
      <c r="D171" s="8"/>
      <c r="AG171" s="65"/>
      <c r="AH171" s="65"/>
      <c r="AI171" s="65"/>
      <c r="AJ171" s="65"/>
      <c r="AK171" s="65"/>
      <c r="AM171" s="93"/>
      <c r="AT171" s="65"/>
      <c r="AU171" s="65"/>
      <c r="AV171" s="65"/>
      <c r="AW171" s="65"/>
      <c r="AX171" s="65"/>
      <c r="AY171" s="65"/>
      <c r="AZ171" s="65"/>
      <c r="BA171" s="65"/>
    </row>
    <row r="172" spans="3:54">
      <c r="C172" s="8"/>
      <c r="D172" s="8"/>
      <c r="AG172" s="65"/>
      <c r="AH172" s="65"/>
      <c r="AI172" s="65"/>
      <c r="AJ172" s="65"/>
      <c r="AK172" s="65"/>
      <c r="AM172" s="93"/>
      <c r="AT172" s="65"/>
      <c r="AU172" s="65"/>
      <c r="AV172" s="65"/>
      <c r="AW172" s="65"/>
      <c r="AX172" s="65"/>
      <c r="AY172" s="65"/>
      <c r="AZ172" s="65"/>
      <c r="BA172" s="65"/>
      <c r="BB172" s="65"/>
    </row>
    <row r="173" spans="3:54">
      <c r="C173" s="8"/>
      <c r="D173" s="8"/>
      <c r="AG173" s="65"/>
      <c r="AH173" s="65"/>
      <c r="AI173" s="65"/>
      <c r="AJ173" s="65"/>
      <c r="AK173" s="65"/>
      <c r="AM173" s="93"/>
      <c r="AT173" s="65"/>
      <c r="AU173" s="65"/>
      <c r="AV173" s="65"/>
      <c r="AW173" s="65"/>
      <c r="AX173" s="65"/>
      <c r="AY173" s="65"/>
      <c r="AZ173" s="65"/>
      <c r="BA173" s="65"/>
    </row>
    <row r="174" spans="3:54">
      <c r="C174" s="8"/>
      <c r="D174" s="8"/>
      <c r="AG174" s="65"/>
      <c r="AH174" s="65"/>
      <c r="AI174" s="65"/>
      <c r="AJ174" s="65"/>
      <c r="AK174" s="65"/>
      <c r="AM174" s="93"/>
      <c r="AT174" s="65"/>
      <c r="AU174" s="65"/>
      <c r="AV174" s="65"/>
      <c r="AW174" s="65"/>
      <c r="AX174" s="65"/>
      <c r="AY174" s="65"/>
      <c r="AZ174" s="65"/>
      <c r="BA174" s="65"/>
      <c r="BB174" s="65"/>
    </row>
    <row r="175" spans="3:54">
      <c r="C175" s="8"/>
      <c r="D175" s="8"/>
      <c r="AG175" s="65"/>
      <c r="AH175" s="65"/>
      <c r="AI175" s="65"/>
      <c r="AJ175" s="65"/>
      <c r="AK175" s="65"/>
      <c r="AM175" s="93"/>
      <c r="AT175" s="65"/>
      <c r="AU175" s="65"/>
      <c r="AV175" s="65"/>
      <c r="AW175" s="65"/>
      <c r="AX175" s="65"/>
      <c r="AY175" s="65"/>
      <c r="AZ175" s="65"/>
      <c r="BA175" s="65"/>
    </row>
    <row r="176" spans="3:54">
      <c r="C176" s="8"/>
      <c r="D176" s="8"/>
      <c r="AG176" s="65"/>
      <c r="AH176" s="65"/>
      <c r="AI176" s="65"/>
      <c r="AJ176" s="65"/>
      <c r="AK176" s="65"/>
      <c r="AM176" s="93"/>
      <c r="AT176" s="65"/>
      <c r="AU176" s="65"/>
      <c r="AV176" s="65"/>
      <c r="AW176" s="65"/>
      <c r="AX176" s="65"/>
      <c r="AY176" s="65"/>
      <c r="AZ176" s="65"/>
      <c r="BA176" s="65"/>
    </row>
    <row r="177" spans="3:54">
      <c r="C177" s="8"/>
      <c r="D177" s="8"/>
      <c r="AG177" s="65"/>
      <c r="AH177" s="65"/>
      <c r="AI177" s="65"/>
      <c r="AJ177" s="65"/>
      <c r="AK177" s="65"/>
      <c r="AM177" s="93"/>
      <c r="AT177" s="65"/>
      <c r="AU177" s="65"/>
      <c r="AV177" s="65"/>
      <c r="AW177" s="65"/>
      <c r="AX177" s="65"/>
      <c r="AY177" s="65"/>
      <c r="AZ177" s="65"/>
      <c r="BA177" s="65"/>
    </row>
    <row r="178" spans="3:54">
      <c r="C178" s="8"/>
      <c r="D178" s="8"/>
      <c r="AG178" s="65"/>
      <c r="AH178" s="65"/>
      <c r="AI178" s="65"/>
      <c r="AJ178" s="65"/>
      <c r="AK178" s="65"/>
      <c r="AM178" s="93"/>
      <c r="AT178" s="65"/>
      <c r="AU178" s="65"/>
      <c r="AV178" s="65"/>
      <c r="AW178" s="65"/>
      <c r="AX178" s="65"/>
      <c r="AY178" s="65"/>
      <c r="AZ178" s="65"/>
      <c r="BA178" s="65"/>
    </row>
    <row r="179" spans="3:54">
      <c r="C179" s="8"/>
      <c r="D179" s="8"/>
      <c r="AG179" s="65"/>
      <c r="AH179" s="65"/>
      <c r="AI179" s="65"/>
      <c r="AJ179" s="65"/>
      <c r="AK179" s="65"/>
      <c r="AM179" s="93"/>
      <c r="AT179" s="65"/>
      <c r="AU179" s="65"/>
      <c r="AV179" s="65"/>
      <c r="AW179" s="65"/>
      <c r="AX179" s="65"/>
      <c r="AY179" s="65"/>
      <c r="AZ179" s="65"/>
      <c r="BA179" s="65"/>
    </row>
    <row r="180" spans="3:54">
      <c r="C180" s="8"/>
      <c r="D180" s="8"/>
      <c r="AG180" s="65"/>
      <c r="AH180" s="65"/>
      <c r="AI180" s="65"/>
      <c r="AJ180" s="65"/>
      <c r="AK180" s="65"/>
      <c r="AM180" s="93"/>
      <c r="AT180" s="65"/>
      <c r="AU180" s="65"/>
      <c r="AV180" s="65"/>
      <c r="AW180" s="65"/>
      <c r="AX180" s="65"/>
      <c r="AY180" s="65"/>
      <c r="AZ180" s="65"/>
      <c r="BA180" s="65"/>
    </row>
    <row r="181" spans="3:54">
      <c r="C181" s="8"/>
      <c r="D181" s="8"/>
      <c r="AG181" s="65"/>
      <c r="AH181" s="65"/>
      <c r="AI181" s="65"/>
      <c r="AJ181" s="65"/>
      <c r="AK181" s="65"/>
      <c r="AM181" s="93"/>
      <c r="AT181" s="65"/>
      <c r="AU181" s="65"/>
      <c r="AV181" s="65"/>
      <c r="AW181" s="65"/>
      <c r="AX181" s="65"/>
      <c r="AY181" s="65"/>
      <c r="AZ181" s="65"/>
      <c r="BA181" s="65"/>
    </row>
    <row r="182" spans="3:54">
      <c r="C182" s="8"/>
      <c r="D182" s="8"/>
      <c r="AG182" s="65"/>
      <c r="AH182" s="65"/>
      <c r="AI182" s="65"/>
      <c r="AJ182" s="65"/>
      <c r="AK182" s="65"/>
      <c r="AM182" s="93"/>
      <c r="AT182" s="65"/>
      <c r="AU182" s="65"/>
      <c r="AV182" s="65"/>
      <c r="AW182" s="65"/>
      <c r="AX182" s="65"/>
      <c r="AY182" s="65"/>
      <c r="AZ182" s="65"/>
      <c r="BA182" s="65"/>
    </row>
    <row r="183" spans="3:54">
      <c r="C183" s="8"/>
      <c r="D183" s="8"/>
      <c r="AG183" s="65"/>
      <c r="AH183" s="65"/>
      <c r="AI183" s="65"/>
      <c r="AJ183" s="65"/>
      <c r="AK183" s="65"/>
      <c r="AM183" s="93"/>
      <c r="AT183" s="65"/>
      <c r="AU183" s="65"/>
      <c r="AV183" s="65"/>
      <c r="AW183" s="65"/>
      <c r="AX183" s="65"/>
      <c r="AY183" s="65"/>
      <c r="AZ183" s="65"/>
      <c r="BA183" s="65"/>
      <c r="BB183" s="65"/>
    </row>
    <row r="184" spans="3:54">
      <c r="C184" s="8"/>
      <c r="D184" s="8"/>
      <c r="AG184" s="65"/>
      <c r="AH184" s="65"/>
      <c r="AI184" s="65"/>
      <c r="AJ184" s="65"/>
      <c r="AK184" s="65"/>
      <c r="AM184" s="93"/>
      <c r="AT184" s="65"/>
      <c r="AU184" s="65"/>
      <c r="AV184" s="65"/>
      <c r="AW184" s="65"/>
      <c r="AX184" s="65"/>
      <c r="AY184" s="65"/>
      <c r="AZ184" s="65"/>
      <c r="BA184" s="65"/>
    </row>
    <row r="185" spans="3:54">
      <c r="C185" s="8"/>
      <c r="D185" s="8"/>
      <c r="AG185" s="65"/>
      <c r="AH185" s="65"/>
      <c r="AI185" s="65"/>
      <c r="AJ185" s="65"/>
      <c r="AK185" s="65"/>
      <c r="AM185" s="93"/>
      <c r="AT185" s="65"/>
      <c r="AU185" s="65"/>
      <c r="AV185" s="65"/>
      <c r="AW185" s="65"/>
      <c r="AX185" s="65"/>
      <c r="AY185" s="65"/>
      <c r="AZ185" s="65"/>
      <c r="BA185" s="65"/>
    </row>
    <row r="186" spans="3:54">
      <c r="C186" s="8"/>
      <c r="D186" s="8"/>
      <c r="AG186" s="65"/>
      <c r="AH186" s="65"/>
      <c r="AI186" s="65"/>
      <c r="AJ186" s="65"/>
      <c r="AK186" s="65"/>
      <c r="AM186" s="93"/>
      <c r="AT186" s="65"/>
      <c r="AU186" s="65"/>
      <c r="AV186" s="65"/>
      <c r="AW186" s="65"/>
      <c r="AX186" s="65"/>
      <c r="AY186" s="65"/>
      <c r="AZ186" s="65"/>
      <c r="BA186" s="65"/>
    </row>
    <row r="187" spans="3:54">
      <c r="C187" s="8"/>
      <c r="D187" s="8"/>
      <c r="AG187" s="65"/>
      <c r="AH187" s="65"/>
      <c r="AI187" s="65"/>
      <c r="AJ187" s="65"/>
      <c r="AK187" s="65"/>
      <c r="AM187" s="93"/>
      <c r="AT187" s="65"/>
      <c r="AU187" s="65"/>
      <c r="AV187" s="65"/>
      <c r="AW187" s="65"/>
      <c r="AX187" s="65"/>
      <c r="AY187" s="65"/>
      <c r="AZ187" s="65"/>
      <c r="BA187" s="65"/>
    </row>
    <row r="188" spans="3:54">
      <c r="C188" s="8"/>
      <c r="D188" s="8"/>
      <c r="AG188" s="65"/>
      <c r="AH188" s="65"/>
      <c r="AI188" s="65"/>
      <c r="AJ188" s="65"/>
      <c r="AK188" s="65"/>
      <c r="AM188" s="93"/>
      <c r="AT188" s="65"/>
      <c r="AU188" s="65"/>
      <c r="AV188" s="65"/>
      <c r="AW188" s="65"/>
      <c r="AX188" s="65"/>
      <c r="AY188" s="65"/>
      <c r="AZ188" s="65"/>
      <c r="BA188" s="65"/>
    </row>
    <row r="189" spans="3:54">
      <c r="C189" s="8"/>
      <c r="D189" s="8"/>
      <c r="AG189" s="65"/>
      <c r="AH189" s="65"/>
      <c r="AI189" s="65"/>
      <c r="AJ189" s="65"/>
      <c r="AK189" s="65"/>
      <c r="AM189" s="93"/>
      <c r="AT189" s="65"/>
      <c r="AU189" s="65"/>
      <c r="AV189" s="65"/>
      <c r="AW189" s="65"/>
      <c r="AX189" s="65"/>
      <c r="AY189" s="65"/>
      <c r="AZ189" s="65"/>
      <c r="BA189" s="65"/>
    </row>
    <row r="190" spans="3:54">
      <c r="C190" s="8"/>
      <c r="D190" s="8"/>
      <c r="AG190" s="65"/>
      <c r="AH190" s="65"/>
      <c r="AI190" s="65"/>
      <c r="AJ190" s="65"/>
      <c r="AK190" s="65"/>
      <c r="AM190" s="93"/>
      <c r="AT190" s="65"/>
      <c r="AU190" s="65"/>
      <c r="AV190" s="65"/>
      <c r="AW190" s="65"/>
      <c r="AX190" s="65"/>
      <c r="AY190" s="65"/>
      <c r="AZ190" s="65"/>
      <c r="BA190" s="65"/>
      <c r="BB190" s="65"/>
    </row>
    <row r="191" spans="3:54">
      <c r="C191" s="8"/>
      <c r="D191" s="8"/>
      <c r="AG191" s="65"/>
      <c r="AH191" s="65"/>
      <c r="AI191" s="65"/>
      <c r="AJ191" s="65"/>
      <c r="AK191" s="65"/>
      <c r="AM191" s="93"/>
      <c r="AT191" s="65"/>
      <c r="AU191" s="65"/>
      <c r="AV191" s="65"/>
      <c r="AW191" s="65"/>
      <c r="AX191" s="65"/>
      <c r="AY191" s="65"/>
      <c r="AZ191" s="65"/>
      <c r="BA191" s="65"/>
    </row>
    <row r="192" spans="3:54">
      <c r="C192" s="8"/>
      <c r="D192" s="8"/>
      <c r="AG192" s="65"/>
      <c r="AH192" s="65"/>
      <c r="AI192" s="65"/>
      <c r="AJ192" s="65"/>
      <c r="AK192" s="65"/>
      <c r="AM192" s="93"/>
      <c r="AT192" s="65"/>
      <c r="AU192" s="65"/>
      <c r="AV192" s="65"/>
      <c r="AW192" s="65"/>
      <c r="AX192" s="65"/>
      <c r="AY192" s="65"/>
      <c r="AZ192" s="65"/>
      <c r="BA192" s="65"/>
    </row>
    <row r="193" spans="3:54">
      <c r="C193" s="8"/>
      <c r="D193" s="8"/>
      <c r="AG193" s="65"/>
      <c r="AH193" s="65"/>
      <c r="AI193" s="65"/>
      <c r="AJ193" s="65"/>
      <c r="AK193" s="65"/>
      <c r="AM193" s="93"/>
      <c r="AT193" s="65"/>
      <c r="AU193" s="65"/>
      <c r="AV193" s="65"/>
      <c r="AW193" s="65"/>
      <c r="AX193" s="65"/>
      <c r="AY193" s="65"/>
      <c r="AZ193" s="65"/>
      <c r="BA193" s="65"/>
      <c r="BB193" s="65"/>
    </row>
    <row r="194" spans="3:54">
      <c r="C194" s="8"/>
      <c r="D194" s="8"/>
      <c r="AG194" s="65"/>
      <c r="AH194" s="65"/>
      <c r="AI194" s="65"/>
      <c r="AJ194" s="65"/>
      <c r="AK194" s="65"/>
      <c r="AM194" s="93"/>
      <c r="AT194" s="65"/>
      <c r="AU194" s="65"/>
      <c r="AV194" s="65"/>
      <c r="AW194" s="65"/>
      <c r="AX194" s="65"/>
      <c r="AY194" s="65"/>
      <c r="AZ194" s="65"/>
      <c r="BA194" s="65"/>
    </row>
    <row r="195" spans="3:54">
      <c r="C195" s="8"/>
      <c r="D195" s="8"/>
      <c r="AG195" s="65"/>
      <c r="AH195" s="65"/>
      <c r="AI195" s="65"/>
      <c r="AJ195" s="65"/>
      <c r="AK195" s="65"/>
      <c r="AM195" s="93"/>
      <c r="AT195" s="65"/>
      <c r="AU195" s="65"/>
      <c r="AV195" s="65"/>
      <c r="AW195" s="65"/>
      <c r="AX195" s="65"/>
      <c r="AY195" s="65"/>
      <c r="AZ195" s="65"/>
      <c r="BA195" s="65"/>
    </row>
    <row r="196" spans="3:54">
      <c r="C196" s="8"/>
      <c r="D196" s="8"/>
      <c r="AG196" s="65"/>
      <c r="AH196" s="65"/>
      <c r="AI196" s="65"/>
      <c r="AJ196" s="65"/>
      <c r="AK196" s="65"/>
      <c r="AM196" s="93"/>
      <c r="AT196" s="65"/>
      <c r="AU196" s="65"/>
      <c r="AV196" s="65"/>
      <c r="AW196" s="65"/>
      <c r="AX196" s="65"/>
      <c r="AY196" s="65"/>
      <c r="AZ196" s="65"/>
      <c r="BA196" s="65"/>
    </row>
    <row r="197" spans="3:54">
      <c r="C197" s="8"/>
      <c r="D197" s="8"/>
      <c r="AG197" s="65"/>
      <c r="AH197" s="65"/>
      <c r="AI197" s="65"/>
      <c r="AJ197" s="65"/>
      <c r="AK197" s="65"/>
      <c r="AM197" s="93"/>
      <c r="AT197" s="65"/>
      <c r="AU197" s="65"/>
      <c r="AV197" s="65"/>
      <c r="AW197" s="65"/>
      <c r="AX197" s="65"/>
      <c r="AY197" s="65"/>
      <c r="AZ197" s="65"/>
      <c r="BA197" s="65"/>
    </row>
    <row r="198" spans="3:54">
      <c r="C198" s="8"/>
      <c r="D198" s="8"/>
      <c r="AG198" s="65"/>
      <c r="AH198" s="65"/>
      <c r="AI198" s="65"/>
      <c r="AJ198" s="65"/>
      <c r="AK198" s="65"/>
      <c r="AM198" s="93"/>
      <c r="AT198" s="65"/>
      <c r="AU198" s="65"/>
      <c r="AV198" s="65"/>
      <c r="AW198" s="65"/>
      <c r="AX198" s="65"/>
      <c r="AY198" s="65"/>
      <c r="AZ198" s="65"/>
      <c r="BA198" s="65"/>
    </row>
    <row r="199" spans="3:54">
      <c r="C199" s="8"/>
      <c r="D199" s="8"/>
      <c r="AG199" s="65"/>
      <c r="AH199" s="65"/>
      <c r="AI199" s="65"/>
      <c r="AJ199" s="65"/>
      <c r="AK199" s="65"/>
      <c r="AM199" s="93"/>
      <c r="AT199" s="65"/>
      <c r="AU199" s="65"/>
      <c r="AV199" s="65"/>
      <c r="AW199" s="65"/>
      <c r="AX199" s="65"/>
      <c r="AY199" s="65"/>
      <c r="AZ199" s="65"/>
      <c r="BA199" s="65"/>
    </row>
    <row r="200" spans="3:54">
      <c r="C200" s="8"/>
      <c r="D200" s="8"/>
      <c r="AG200" s="65"/>
      <c r="AH200" s="65"/>
      <c r="AI200" s="65"/>
      <c r="AJ200" s="65"/>
      <c r="AK200" s="65"/>
      <c r="AM200" s="93"/>
      <c r="AT200" s="65"/>
      <c r="AU200" s="65"/>
      <c r="AV200" s="65"/>
      <c r="AW200" s="65"/>
      <c r="AX200" s="65"/>
      <c r="AY200" s="65"/>
      <c r="AZ200" s="65"/>
      <c r="BA200" s="65"/>
    </row>
    <row r="201" spans="3:54">
      <c r="C201" s="8"/>
      <c r="D201" s="8"/>
      <c r="AG201" s="65"/>
      <c r="AH201" s="65"/>
      <c r="AI201" s="65"/>
      <c r="AJ201" s="65"/>
      <c r="AK201" s="65"/>
      <c r="AM201" s="93"/>
      <c r="AT201" s="65"/>
      <c r="AU201" s="65"/>
      <c r="AV201" s="65"/>
      <c r="AW201" s="65"/>
      <c r="AX201" s="65"/>
      <c r="AY201" s="65"/>
      <c r="AZ201" s="65"/>
      <c r="BA201" s="65"/>
    </row>
    <row r="202" spans="3:54">
      <c r="C202" s="8"/>
      <c r="D202" s="8"/>
      <c r="AG202" s="65"/>
      <c r="AH202" s="65"/>
      <c r="AI202" s="65"/>
      <c r="AJ202" s="65"/>
      <c r="AK202" s="65"/>
      <c r="AM202" s="93"/>
      <c r="AT202" s="65"/>
      <c r="AU202" s="65"/>
      <c r="AV202" s="65"/>
      <c r="AW202" s="65"/>
      <c r="AX202" s="65"/>
      <c r="AY202" s="65"/>
      <c r="AZ202" s="65"/>
      <c r="BA202" s="65"/>
    </row>
    <row r="203" spans="3:54">
      <c r="C203" s="8"/>
      <c r="D203" s="8"/>
      <c r="AG203" s="65"/>
      <c r="AH203" s="65"/>
      <c r="AI203" s="65"/>
      <c r="AJ203" s="65"/>
      <c r="AK203" s="65"/>
      <c r="AM203" s="93"/>
      <c r="AT203" s="65"/>
      <c r="AU203" s="65"/>
      <c r="AV203" s="65"/>
      <c r="AW203" s="65"/>
      <c r="AX203" s="65"/>
      <c r="AY203" s="65"/>
      <c r="AZ203" s="65"/>
      <c r="BA203" s="65"/>
    </row>
    <row r="204" spans="3:54">
      <c r="C204" s="8"/>
      <c r="D204" s="8"/>
      <c r="AG204" s="65"/>
      <c r="AH204" s="65"/>
      <c r="AI204" s="65"/>
      <c r="AJ204" s="65"/>
      <c r="AK204" s="65"/>
      <c r="AM204" s="93"/>
      <c r="AT204" s="65"/>
      <c r="AU204" s="65"/>
      <c r="AV204" s="65"/>
      <c r="AW204" s="65"/>
      <c r="AX204" s="65"/>
      <c r="AY204" s="65"/>
      <c r="AZ204" s="65"/>
      <c r="BA204" s="65"/>
    </row>
    <row r="205" spans="3:54">
      <c r="C205" s="8"/>
      <c r="D205" s="8"/>
      <c r="AG205" s="65"/>
      <c r="AH205" s="65"/>
      <c r="AI205" s="65"/>
      <c r="AJ205" s="65"/>
      <c r="AK205" s="65"/>
      <c r="AM205" s="93"/>
      <c r="AT205" s="65"/>
      <c r="AU205" s="65"/>
      <c r="AV205" s="65"/>
      <c r="AW205" s="65"/>
      <c r="AX205" s="65"/>
      <c r="AY205" s="65"/>
      <c r="AZ205" s="65"/>
      <c r="BA205" s="65"/>
    </row>
    <row r="206" spans="3:54">
      <c r="C206" s="8"/>
      <c r="D206" s="8"/>
      <c r="AG206" s="65"/>
      <c r="AH206" s="65"/>
      <c r="AI206" s="65"/>
      <c r="AJ206" s="65"/>
      <c r="AK206" s="65"/>
      <c r="AM206" s="93"/>
      <c r="AT206" s="65"/>
      <c r="AU206" s="65"/>
      <c r="AV206" s="65"/>
      <c r="AW206" s="65"/>
      <c r="AX206" s="65"/>
      <c r="AY206" s="65"/>
      <c r="AZ206" s="65"/>
      <c r="BA206" s="65"/>
    </row>
    <row r="207" spans="3:54">
      <c r="C207" s="8"/>
      <c r="D207" s="8"/>
      <c r="AG207" s="65"/>
      <c r="AH207" s="65"/>
      <c r="AI207" s="65"/>
      <c r="AJ207" s="65"/>
      <c r="AK207" s="65"/>
      <c r="AM207" s="93"/>
      <c r="AT207" s="65"/>
      <c r="AU207" s="65"/>
      <c r="AV207" s="65"/>
      <c r="AW207" s="65"/>
      <c r="AX207" s="65"/>
      <c r="AY207" s="65"/>
      <c r="AZ207" s="65"/>
      <c r="BA207" s="65"/>
      <c r="BB207" s="65"/>
    </row>
    <row r="208" spans="3:54">
      <c r="C208" s="8"/>
      <c r="D208" s="8"/>
      <c r="AG208" s="65"/>
      <c r="AH208" s="65"/>
      <c r="AI208" s="65"/>
      <c r="AJ208" s="65"/>
      <c r="AK208" s="65"/>
      <c r="AM208" s="93"/>
      <c r="AT208" s="65"/>
      <c r="AU208" s="65"/>
      <c r="AV208" s="65"/>
      <c r="AW208" s="65"/>
      <c r="AX208" s="65"/>
      <c r="AY208" s="65"/>
      <c r="AZ208" s="65"/>
      <c r="BA208" s="65"/>
      <c r="BB208" s="65"/>
    </row>
    <row r="209" spans="3:54">
      <c r="C209" s="8"/>
      <c r="D209" s="8"/>
      <c r="AG209" s="65"/>
      <c r="AH209" s="65"/>
      <c r="AI209" s="65"/>
      <c r="AJ209" s="65"/>
      <c r="AK209" s="65"/>
      <c r="AM209" s="93"/>
      <c r="AT209" s="65"/>
      <c r="AU209" s="65"/>
      <c r="AV209" s="65"/>
      <c r="AW209" s="65"/>
      <c r="AX209" s="65"/>
      <c r="AY209" s="65"/>
      <c r="AZ209" s="65"/>
      <c r="BA209" s="65"/>
      <c r="BB209" s="65"/>
    </row>
    <row r="210" spans="3:54">
      <c r="C210" s="8"/>
      <c r="D210" s="8"/>
      <c r="AG210" s="65"/>
      <c r="AH210" s="65"/>
      <c r="AI210" s="65"/>
      <c r="AJ210" s="65"/>
      <c r="AK210" s="65"/>
      <c r="AM210" s="93"/>
      <c r="AT210" s="65"/>
      <c r="AU210" s="65"/>
      <c r="AV210" s="65"/>
      <c r="AW210" s="65"/>
      <c r="AX210" s="65"/>
      <c r="AY210" s="65"/>
      <c r="AZ210" s="65"/>
      <c r="BA210" s="65"/>
    </row>
    <row r="211" spans="3:54">
      <c r="C211" s="8"/>
      <c r="D211" s="8"/>
      <c r="AG211" s="65"/>
      <c r="AH211" s="65"/>
      <c r="AI211" s="65"/>
      <c r="AJ211" s="65"/>
      <c r="AK211" s="65"/>
      <c r="AM211" s="93"/>
      <c r="AT211" s="65"/>
      <c r="AU211" s="65"/>
      <c r="AV211" s="65"/>
      <c r="AW211" s="65"/>
      <c r="AX211" s="65"/>
      <c r="AY211" s="65"/>
      <c r="AZ211" s="65"/>
      <c r="BA211" s="65"/>
    </row>
    <row r="212" spans="3:54">
      <c r="C212" s="8"/>
      <c r="D212" s="8"/>
      <c r="AG212" s="65"/>
      <c r="AH212" s="65"/>
      <c r="AI212" s="65"/>
      <c r="AJ212" s="65"/>
      <c r="AK212" s="65"/>
      <c r="AM212" s="93"/>
      <c r="AT212" s="65"/>
      <c r="AU212" s="65"/>
      <c r="AV212" s="65"/>
      <c r="AW212" s="65"/>
      <c r="AX212" s="65"/>
      <c r="AY212" s="65"/>
      <c r="AZ212" s="65"/>
      <c r="BA212" s="65"/>
    </row>
    <row r="213" spans="3:54">
      <c r="C213" s="8"/>
      <c r="D213" s="8"/>
      <c r="AG213" s="65"/>
      <c r="AH213" s="65"/>
      <c r="AI213" s="65"/>
      <c r="AJ213" s="65"/>
      <c r="AK213" s="65"/>
      <c r="AM213" s="93"/>
      <c r="AT213" s="65"/>
      <c r="AU213" s="65"/>
      <c r="AV213" s="65"/>
      <c r="AW213" s="65"/>
      <c r="AX213" s="65"/>
      <c r="AY213" s="65"/>
      <c r="AZ213" s="65"/>
      <c r="BA213" s="65"/>
    </row>
    <row r="214" spans="3:54">
      <c r="C214" s="8"/>
      <c r="D214" s="8"/>
      <c r="AG214" s="65"/>
      <c r="AH214" s="65"/>
      <c r="AI214" s="65"/>
      <c r="AJ214" s="65"/>
      <c r="AK214" s="65"/>
      <c r="AM214" s="93"/>
      <c r="AT214" s="65"/>
      <c r="AU214" s="65"/>
      <c r="AV214" s="65"/>
      <c r="AW214" s="65"/>
      <c r="AX214" s="65"/>
      <c r="AY214" s="65"/>
      <c r="AZ214" s="65"/>
      <c r="BA214" s="65"/>
    </row>
    <row r="215" spans="3:54">
      <c r="C215" s="8"/>
      <c r="D215" s="8"/>
      <c r="AG215" s="65"/>
      <c r="AH215" s="65"/>
      <c r="AI215" s="65"/>
      <c r="AJ215" s="65"/>
      <c r="AK215" s="65"/>
      <c r="AM215" s="93"/>
      <c r="AT215" s="65"/>
      <c r="AU215" s="65"/>
      <c r="AV215" s="65"/>
      <c r="AW215" s="65"/>
      <c r="AX215" s="65"/>
      <c r="AY215" s="65"/>
      <c r="AZ215" s="65"/>
      <c r="BA215" s="65"/>
    </row>
    <row r="216" spans="3:54">
      <c r="C216" s="8"/>
      <c r="D216" s="8"/>
      <c r="AG216" s="65"/>
      <c r="AH216" s="65"/>
      <c r="AI216" s="65"/>
      <c r="AJ216" s="65"/>
      <c r="AK216" s="65"/>
      <c r="AM216" s="93"/>
      <c r="AT216" s="65"/>
      <c r="AU216" s="65"/>
      <c r="AV216" s="65"/>
      <c r="AW216" s="65"/>
      <c r="AX216" s="65"/>
      <c r="AY216" s="65"/>
      <c r="AZ216" s="65"/>
      <c r="BA216" s="65"/>
    </row>
    <row r="217" spans="3:54">
      <c r="C217" s="8"/>
      <c r="D217" s="8"/>
      <c r="AG217" s="65"/>
      <c r="AH217" s="65"/>
      <c r="AI217" s="65"/>
      <c r="AJ217" s="65"/>
      <c r="AK217" s="65"/>
      <c r="AM217" s="93"/>
      <c r="AT217" s="65"/>
      <c r="AU217" s="65"/>
      <c r="AV217" s="65"/>
      <c r="AW217" s="65"/>
      <c r="AX217" s="65"/>
      <c r="AY217" s="65"/>
      <c r="AZ217" s="65"/>
      <c r="BA217" s="65"/>
    </row>
    <row r="218" spans="3:54">
      <c r="C218" s="8"/>
      <c r="D218" s="8"/>
      <c r="AG218" s="65"/>
      <c r="AH218" s="65"/>
      <c r="AI218" s="65"/>
      <c r="AJ218" s="65"/>
      <c r="AK218" s="65"/>
      <c r="AM218" s="93"/>
      <c r="AT218" s="65"/>
      <c r="AU218" s="65"/>
      <c r="AV218" s="65"/>
      <c r="AW218" s="65"/>
      <c r="AX218" s="65"/>
      <c r="AY218" s="65"/>
      <c r="AZ218" s="65"/>
      <c r="BA218" s="65"/>
    </row>
    <row r="219" spans="3:54">
      <c r="C219" s="8"/>
      <c r="D219" s="8"/>
      <c r="AG219" s="65"/>
      <c r="AH219" s="65"/>
      <c r="AI219" s="65"/>
      <c r="AJ219" s="65"/>
      <c r="AK219" s="65"/>
      <c r="AM219" s="93"/>
      <c r="AT219" s="65"/>
      <c r="AU219" s="65"/>
      <c r="AV219" s="65"/>
      <c r="AW219" s="65"/>
      <c r="AX219" s="65"/>
      <c r="AY219" s="65"/>
      <c r="AZ219" s="65"/>
      <c r="BA219" s="65"/>
    </row>
    <row r="220" spans="3:54">
      <c r="C220" s="8"/>
      <c r="D220" s="8"/>
      <c r="AG220" s="65"/>
      <c r="AH220" s="65"/>
      <c r="AI220" s="65"/>
      <c r="AJ220" s="65"/>
      <c r="AK220" s="65"/>
      <c r="AM220" s="93"/>
      <c r="AT220" s="65"/>
      <c r="AU220" s="65"/>
      <c r="AV220" s="65"/>
      <c r="AW220" s="65"/>
      <c r="AX220" s="65"/>
      <c r="AY220" s="65"/>
      <c r="AZ220" s="65"/>
      <c r="BA220" s="65"/>
    </row>
    <row r="221" spans="3:54">
      <c r="C221" s="8"/>
      <c r="D221" s="8"/>
      <c r="AG221" s="65"/>
      <c r="AH221" s="65"/>
      <c r="AI221" s="65"/>
      <c r="AJ221" s="65"/>
      <c r="AK221" s="65"/>
      <c r="AM221" s="93"/>
      <c r="AT221" s="65"/>
      <c r="AU221" s="65"/>
      <c r="AV221" s="65"/>
      <c r="AW221" s="65"/>
      <c r="AX221" s="65"/>
      <c r="AY221" s="65"/>
      <c r="AZ221" s="65"/>
      <c r="BA221" s="65"/>
    </row>
    <row r="222" spans="3:54">
      <c r="C222" s="8"/>
      <c r="D222" s="8"/>
      <c r="AG222" s="65"/>
      <c r="AH222" s="65"/>
      <c r="AI222" s="65"/>
      <c r="AJ222" s="65"/>
      <c r="AK222" s="65"/>
      <c r="AM222" s="93"/>
      <c r="AT222" s="65"/>
      <c r="AU222" s="65"/>
      <c r="AV222" s="65"/>
      <c r="AW222" s="65"/>
      <c r="AX222" s="65"/>
      <c r="AY222" s="65"/>
      <c r="AZ222" s="65"/>
      <c r="BA222" s="65"/>
    </row>
    <row r="223" spans="3:54">
      <c r="C223" s="8"/>
      <c r="D223" s="8"/>
      <c r="AG223" s="65"/>
      <c r="AH223" s="65"/>
      <c r="AI223" s="65"/>
      <c r="AJ223" s="65"/>
      <c r="AK223" s="65"/>
      <c r="AM223" s="93"/>
      <c r="AT223" s="65"/>
      <c r="AU223" s="65"/>
      <c r="AV223" s="65"/>
      <c r="AW223" s="65"/>
      <c r="AX223" s="65"/>
      <c r="AY223" s="65"/>
      <c r="AZ223" s="65"/>
      <c r="BA223" s="65"/>
    </row>
    <row r="224" spans="3:54">
      <c r="C224" s="8"/>
      <c r="D224" s="8"/>
      <c r="AG224" s="65"/>
      <c r="AH224" s="65"/>
      <c r="AI224" s="65"/>
      <c r="AJ224" s="65"/>
      <c r="AK224" s="65"/>
      <c r="AM224" s="93"/>
      <c r="AT224" s="65"/>
      <c r="AU224" s="65"/>
      <c r="AV224" s="65"/>
      <c r="AW224" s="65"/>
      <c r="AX224" s="65"/>
      <c r="AY224" s="65"/>
      <c r="AZ224" s="65"/>
      <c r="BA224" s="65"/>
    </row>
    <row r="225" spans="3:54">
      <c r="C225" s="8"/>
      <c r="D225" s="8"/>
      <c r="AG225" s="65"/>
      <c r="AH225" s="65"/>
      <c r="AI225" s="65"/>
      <c r="AJ225" s="65"/>
      <c r="AK225" s="65"/>
      <c r="AM225" s="93"/>
      <c r="AT225" s="65"/>
      <c r="AU225" s="65"/>
      <c r="AV225" s="65"/>
      <c r="AW225" s="65"/>
      <c r="AX225" s="65"/>
      <c r="AY225" s="65"/>
      <c r="AZ225" s="65"/>
      <c r="BA225" s="65"/>
    </row>
    <row r="226" spans="3:54">
      <c r="C226" s="8"/>
      <c r="D226" s="8"/>
      <c r="AG226" s="65"/>
      <c r="AH226" s="65"/>
      <c r="AI226" s="65"/>
      <c r="AJ226" s="65"/>
      <c r="AK226" s="65"/>
      <c r="AM226" s="93"/>
      <c r="AT226" s="65"/>
      <c r="AU226" s="65"/>
      <c r="AV226" s="65"/>
      <c r="AW226" s="65"/>
      <c r="AX226" s="65"/>
      <c r="AY226" s="65"/>
      <c r="AZ226" s="65"/>
      <c r="BA226" s="65"/>
    </row>
    <row r="227" spans="3:54">
      <c r="C227" s="8"/>
      <c r="D227" s="8"/>
      <c r="AG227" s="65"/>
      <c r="AH227" s="65"/>
      <c r="AI227" s="65"/>
      <c r="AJ227" s="65"/>
      <c r="AK227" s="65"/>
      <c r="AM227" s="93"/>
      <c r="AT227" s="65"/>
      <c r="AU227" s="65"/>
      <c r="AV227" s="65"/>
      <c r="AW227" s="65"/>
      <c r="AX227" s="65"/>
      <c r="AY227" s="65"/>
      <c r="AZ227" s="65"/>
      <c r="BA227" s="65"/>
    </row>
    <row r="228" spans="3:54">
      <c r="C228" s="8"/>
      <c r="D228" s="8"/>
      <c r="AG228" s="65"/>
      <c r="AH228" s="65"/>
      <c r="AI228" s="65"/>
      <c r="AJ228" s="65"/>
      <c r="AK228" s="65"/>
      <c r="AM228" s="93"/>
      <c r="AT228" s="65"/>
      <c r="AU228" s="65"/>
      <c r="AV228" s="65"/>
      <c r="AW228" s="65"/>
      <c r="AX228" s="65"/>
      <c r="AY228" s="65"/>
      <c r="AZ228" s="65"/>
      <c r="BA228" s="65"/>
    </row>
    <row r="229" spans="3:54">
      <c r="C229" s="8"/>
      <c r="D229" s="8"/>
      <c r="AG229" s="65"/>
      <c r="AH229" s="65"/>
      <c r="AI229" s="65"/>
      <c r="AJ229" s="65"/>
      <c r="AK229" s="65"/>
      <c r="AM229" s="93"/>
      <c r="AT229" s="65"/>
      <c r="AU229" s="65"/>
      <c r="AV229" s="65"/>
      <c r="AW229" s="65"/>
      <c r="AX229" s="65"/>
      <c r="AY229" s="65"/>
      <c r="AZ229" s="65"/>
      <c r="BA229" s="65"/>
    </row>
    <row r="230" spans="3:54">
      <c r="C230" s="8"/>
      <c r="D230" s="8"/>
      <c r="AG230" s="65"/>
      <c r="AH230" s="65"/>
      <c r="AI230" s="65"/>
      <c r="AJ230" s="65"/>
      <c r="AK230" s="65"/>
      <c r="AM230" s="93"/>
      <c r="AT230" s="65"/>
      <c r="AU230" s="65"/>
      <c r="AV230" s="65"/>
      <c r="AW230" s="65"/>
      <c r="AX230" s="65"/>
      <c r="AY230" s="65"/>
      <c r="AZ230" s="65"/>
      <c r="BA230" s="65"/>
    </row>
    <row r="231" spans="3:54">
      <c r="C231" s="8"/>
      <c r="D231" s="8"/>
      <c r="AG231" s="65"/>
      <c r="AH231" s="65"/>
      <c r="AI231" s="65"/>
      <c r="AJ231" s="65"/>
      <c r="AK231" s="65"/>
      <c r="AM231" s="93"/>
      <c r="AT231" s="65"/>
      <c r="AU231" s="65"/>
      <c r="AV231" s="65"/>
      <c r="AW231" s="65"/>
      <c r="AX231" s="65"/>
      <c r="AY231" s="65"/>
      <c r="AZ231" s="65"/>
      <c r="BA231" s="65"/>
      <c r="BB231" s="65"/>
    </row>
    <row r="232" spans="3:54">
      <c r="C232" s="8"/>
      <c r="D232" s="8"/>
      <c r="AG232" s="65"/>
      <c r="AH232" s="65"/>
      <c r="AI232" s="65"/>
      <c r="AJ232" s="65"/>
      <c r="AK232" s="65"/>
      <c r="AM232" s="93"/>
      <c r="AT232" s="65"/>
      <c r="AU232" s="65"/>
      <c r="AV232" s="65"/>
      <c r="AW232" s="65"/>
      <c r="AX232" s="65"/>
      <c r="AY232" s="65"/>
      <c r="AZ232" s="65"/>
      <c r="BA232" s="65"/>
    </row>
    <row r="233" spans="3:54">
      <c r="C233" s="8"/>
      <c r="D233" s="8"/>
      <c r="AG233" s="65"/>
      <c r="AH233" s="65"/>
      <c r="AI233" s="65"/>
      <c r="AJ233" s="65"/>
      <c r="AK233" s="65"/>
      <c r="AM233" s="93"/>
      <c r="AT233" s="65"/>
      <c r="AU233" s="65"/>
      <c r="AV233" s="65"/>
      <c r="AW233" s="65"/>
      <c r="AX233" s="65"/>
      <c r="AY233" s="65"/>
      <c r="AZ233" s="65"/>
      <c r="BA233" s="65"/>
    </row>
    <row r="234" spans="3:54">
      <c r="C234" s="8"/>
      <c r="D234" s="8"/>
      <c r="AG234" s="65"/>
      <c r="AH234" s="65"/>
      <c r="AI234" s="65"/>
      <c r="AJ234" s="65"/>
      <c r="AK234" s="65"/>
      <c r="AM234" s="93"/>
      <c r="AT234" s="65"/>
      <c r="AU234" s="65"/>
      <c r="AV234" s="65"/>
      <c r="AW234" s="65"/>
      <c r="AX234" s="65"/>
      <c r="AY234" s="65"/>
      <c r="AZ234" s="65"/>
      <c r="BA234" s="65"/>
    </row>
    <row r="235" spans="3:54">
      <c r="C235" s="8"/>
      <c r="D235" s="8"/>
      <c r="AG235" s="65"/>
      <c r="AH235" s="65"/>
      <c r="AI235" s="65"/>
      <c r="AJ235" s="65"/>
      <c r="AK235" s="65"/>
      <c r="AM235" s="93"/>
      <c r="AT235" s="65"/>
      <c r="AU235" s="65"/>
      <c r="AV235" s="65"/>
      <c r="AW235" s="65"/>
      <c r="AX235" s="65"/>
      <c r="AY235" s="65"/>
      <c r="AZ235" s="65"/>
      <c r="BA235" s="65"/>
    </row>
    <row r="236" spans="3:54">
      <c r="C236" s="8"/>
      <c r="D236" s="8"/>
      <c r="AG236" s="65"/>
      <c r="AH236" s="65"/>
      <c r="AI236" s="65"/>
      <c r="AJ236" s="65"/>
      <c r="AK236" s="65"/>
      <c r="AM236" s="93"/>
      <c r="AT236" s="65"/>
      <c r="AU236" s="65"/>
      <c r="AV236" s="65"/>
      <c r="AW236" s="65"/>
      <c r="AX236" s="65"/>
      <c r="AY236" s="65"/>
      <c r="AZ236" s="65"/>
      <c r="BA236" s="65"/>
    </row>
    <row r="237" spans="3:54">
      <c r="C237" s="8"/>
      <c r="D237" s="8"/>
      <c r="AG237" s="65"/>
      <c r="AH237" s="65"/>
      <c r="AI237" s="65"/>
      <c r="AJ237" s="65"/>
      <c r="AK237" s="65"/>
      <c r="AM237" s="93"/>
      <c r="AT237" s="65"/>
      <c r="AU237" s="65"/>
      <c r="AV237" s="65"/>
      <c r="AW237" s="65"/>
      <c r="AX237" s="65"/>
      <c r="AY237" s="65"/>
      <c r="AZ237" s="65"/>
      <c r="BA237" s="65"/>
    </row>
    <row r="238" spans="3:54">
      <c r="C238" s="8"/>
      <c r="D238" s="8"/>
      <c r="AG238" s="65"/>
      <c r="AH238" s="65"/>
      <c r="AI238" s="65"/>
      <c r="AJ238" s="65"/>
      <c r="AK238" s="65"/>
      <c r="AM238" s="93"/>
      <c r="AT238" s="65"/>
      <c r="AU238" s="65"/>
      <c r="AV238" s="65"/>
      <c r="AW238" s="65"/>
      <c r="AX238" s="65"/>
      <c r="AY238" s="65"/>
      <c r="AZ238" s="65"/>
      <c r="BA238" s="65"/>
    </row>
    <row r="239" spans="3:54">
      <c r="C239" s="8"/>
      <c r="D239" s="8"/>
      <c r="AG239" s="65"/>
      <c r="AH239" s="65"/>
      <c r="AI239" s="65"/>
      <c r="AJ239" s="65"/>
      <c r="AK239" s="65"/>
      <c r="AM239" s="93"/>
      <c r="AT239" s="65"/>
      <c r="AU239" s="65"/>
      <c r="AV239" s="65"/>
      <c r="AW239" s="65"/>
      <c r="AX239" s="65"/>
      <c r="AY239" s="65"/>
      <c r="AZ239" s="65"/>
      <c r="BA239" s="65"/>
    </row>
    <row r="240" spans="3:54">
      <c r="C240" s="8"/>
      <c r="D240" s="8"/>
      <c r="AG240" s="65"/>
      <c r="AH240" s="65"/>
      <c r="AI240" s="65"/>
      <c r="AJ240" s="65"/>
      <c r="AK240" s="65"/>
      <c r="AM240" s="93"/>
      <c r="AT240" s="65"/>
      <c r="AU240" s="65"/>
      <c r="AV240" s="65"/>
      <c r="AW240" s="65"/>
      <c r="AX240" s="65"/>
      <c r="AY240" s="65"/>
      <c r="AZ240" s="65"/>
      <c r="BA240" s="65"/>
    </row>
    <row r="241" spans="3:54">
      <c r="C241" s="8"/>
      <c r="D241" s="8"/>
      <c r="AG241" s="65"/>
      <c r="AH241" s="65"/>
      <c r="AI241" s="65"/>
      <c r="AJ241" s="65"/>
      <c r="AK241" s="65"/>
      <c r="AM241" s="93"/>
      <c r="AT241" s="65"/>
      <c r="AU241" s="65"/>
      <c r="AV241" s="65"/>
      <c r="AW241" s="65"/>
      <c r="AX241" s="65"/>
      <c r="AY241" s="65"/>
      <c r="AZ241" s="65"/>
      <c r="BA241" s="65"/>
    </row>
    <row r="242" spans="3:54">
      <c r="C242" s="8"/>
      <c r="D242" s="8"/>
      <c r="AG242" s="65"/>
      <c r="AH242" s="65"/>
      <c r="AI242" s="65"/>
      <c r="AJ242" s="65"/>
      <c r="AK242" s="65"/>
      <c r="AM242" s="93"/>
      <c r="AT242" s="65"/>
      <c r="AU242" s="65"/>
      <c r="AV242" s="65"/>
      <c r="AW242" s="65"/>
      <c r="AX242" s="65"/>
      <c r="AY242" s="65"/>
      <c r="AZ242" s="65"/>
      <c r="BA242" s="65"/>
    </row>
    <row r="243" spans="3:54">
      <c r="C243" s="8"/>
      <c r="D243" s="8"/>
      <c r="AG243" s="65"/>
      <c r="AH243" s="65"/>
      <c r="AI243" s="65"/>
      <c r="AJ243" s="65"/>
      <c r="AK243" s="65"/>
      <c r="AM243" s="93"/>
      <c r="AT243" s="65"/>
      <c r="AU243" s="65"/>
      <c r="AV243" s="65"/>
      <c r="AW243" s="65"/>
      <c r="AX243" s="65"/>
      <c r="AY243" s="65"/>
      <c r="AZ243" s="65"/>
      <c r="BA243" s="65"/>
    </row>
    <row r="244" spans="3:54">
      <c r="C244" s="8"/>
      <c r="D244" s="8"/>
      <c r="AG244" s="65"/>
      <c r="AH244" s="65"/>
      <c r="AI244" s="65"/>
      <c r="AJ244" s="65"/>
      <c r="AK244" s="65"/>
      <c r="AM244" s="93"/>
      <c r="AT244" s="65"/>
      <c r="AU244" s="65"/>
      <c r="AV244" s="65"/>
      <c r="AW244" s="65"/>
      <c r="AX244" s="65"/>
      <c r="AY244" s="65"/>
      <c r="AZ244" s="65"/>
      <c r="BA244" s="65"/>
    </row>
    <row r="245" spans="3:54">
      <c r="C245" s="8"/>
      <c r="D245" s="8"/>
      <c r="AG245" s="65"/>
      <c r="AH245" s="65"/>
      <c r="AI245" s="65"/>
      <c r="AJ245" s="65"/>
      <c r="AK245" s="65"/>
      <c r="AM245" s="93"/>
      <c r="AT245" s="65"/>
      <c r="AU245" s="65"/>
      <c r="AV245" s="65"/>
      <c r="AW245" s="65"/>
      <c r="AX245" s="65"/>
      <c r="AY245" s="65"/>
      <c r="AZ245" s="65"/>
      <c r="BA245" s="65"/>
    </row>
    <row r="246" spans="3:54">
      <c r="C246" s="8"/>
      <c r="D246" s="8"/>
      <c r="AG246" s="65"/>
      <c r="AH246" s="65"/>
      <c r="AI246" s="65"/>
      <c r="AJ246" s="65"/>
      <c r="AK246" s="65"/>
      <c r="AM246" s="93"/>
      <c r="AT246" s="65"/>
      <c r="AU246" s="65"/>
      <c r="AV246" s="65"/>
      <c r="AW246" s="65"/>
      <c r="AX246" s="65"/>
      <c r="AY246" s="65"/>
      <c r="AZ246" s="65"/>
      <c r="BA246" s="65"/>
    </row>
    <row r="247" spans="3:54">
      <c r="C247" s="8"/>
      <c r="D247" s="8"/>
      <c r="AG247" s="65"/>
      <c r="AH247" s="65"/>
      <c r="AI247" s="65"/>
      <c r="AJ247" s="65"/>
      <c r="AK247" s="65"/>
      <c r="AM247" s="93"/>
      <c r="AT247" s="65"/>
      <c r="AU247" s="65"/>
      <c r="AV247" s="65"/>
      <c r="AW247" s="65"/>
      <c r="AX247" s="65"/>
      <c r="AY247" s="65"/>
      <c r="AZ247" s="65"/>
      <c r="BA247" s="65"/>
    </row>
    <row r="248" spans="3:54">
      <c r="C248" s="8"/>
      <c r="D248" s="8"/>
      <c r="AG248" s="65"/>
      <c r="AH248" s="65"/>
      <c r="AI248" s="65"/>
      <c r="AJ248" s="65"/>
      <c r="AK248" s="65"/>
      <c r="AM248" s="93"/>
      <c r="AT248" s="65"/>
      <c r="AU248" s="65"/>
      <c r="AV248" s="65"/>
      <c r="AW248" s="65"/>
      <c r="AX248" s="65"/>
      <c r="AY248" s="65"/>
      <c r="AZ248" s="65"/>
      <c r="BA248" s="65"/>
    </row>
    <row r="249" spans="3:54">
      <c r="C249" s="8"/>
      <c r="D249" s="8"/>
      <c r="AG249" s="65"/>
      <c r="AH249" s="65"/>
      <c r="AI249" s="65"/>
      <c r="AJ249" s="65"/>
      <c r="AK249" s="65"/>
      <c r="AM249" s="93"/>
      <c r="AT249" s="65"/>
      <c r="AU249" s="65"/>
      <c r="AV249" s="65"/>
      <c r="AW249" s="65"/>
      <c r="AX249" s="65"/>
      <c r="AY249" s="65"/>
      <c r="AZ249" s="65"/>
      <c r="BA249" s="65"/>
    </row>
    <row r="250" spans="3:54">
      <c r="C250" s="8"/>
      <c r="D250" s="8"/>
      <c r="AG250" s="65"/>
      <c r="AH250" s="65"/>
      <c r="AI250" s="65"/>
      <c r="AJ250" s="65"/>
      <c r="AK250" s="65"/>
      <c r="AM250" s="93"/>
      <c r="AT250" s="65"/>
      <c r="AU250" s="65"/>
      <c r="AV250" s="65"/>
      <c r="AW250" s="65"/>
      <c r="AX250" s="65"/>
      <c r="AY250" s="65"/>
      <c r="AZ250" s="65"/>
      <c r="BA250" s="65"/>
    </row>
    <row r="251" spans="3:54">
      <c r="C251" s="8"/>
      <c r="D251" s="8"/>
      <c r="AG251" s="65"/>
      <c r="AH251" s="65"/>
      <c r="AI251" s="65"/>
      <c r="AJ251" s="65"/>
      <c r="AK251" s="65"/>
      <c r="AM251" s="93"/>
      <c r="AT251" s="65"/>
      <c r="AU251" s="65"/>
      <c r="AV251" s="65"/>
      <c r="AW251" s="65"/>
      <c r="AX251" s="65"/>
      <c r="AY251" s="65"/>
      <c r="AZ251" s="65"/>
      <c r="BA251" s="65"/>
    </row>
    <row r="252" spans="3:54">
      <c r="C252" s="8"/>
      <c r="D252" s="8"/>
      <c r="AG252" s="65"/>
      <c r="AH252" s="65"/>
      <c r="AI252" s="65"/>
      <c r="AJ252" s="65"/>
      <c r="AK252" s="65"/>
      <c r="AM252" s="93"/>
      <c r="AT252" s="65"/>
      <c r="AU252" s="65"/>
      <c r="AV252" s="65"/>
      <c r="AW252" s="65"/>
      <c r="AX252" s="65"/>
      <c r="AY252" s="65"/>
      <c r="AZ252" s="65"/>
      <c r="BA252" s="65"/>
      <c r="BB252" s="65"/>
    </row>
    <row r="253" spans="3:54">
      <c r="C253" s="8"/>
      <c r="D253" s="8"/>
      <c r="AG253" s="65"/>
      <c r="AH253" s="65"/>
      <c r="AI253" s="65"/>
      <c r="AJ253" s="65"/>
      <c r="AK253" s="65"/>
      <c r="AM253" s="93"/>
      <c r="AT253" s="65"/>
      <c r="AU253" s="65"/>
      <c r="AV253" s="65"/>
      <c r="AW253" s="65"/>
      <c r="AX253" s="65"/>
      <c r="AY253" s="65"/>
      <c r="AZ253" s="65"/>
      <c r="BA253" s="65"/>
    </row>
    <row r="254" spans="3:54">
      <c r="C254" s="8"/>
      <c r="D254" s="8"/>
      <c r="AG254" s="65"/>
      <c r="AH254" s="65"/>
      <c r="AI254" s="65"/>
      <c r="AJ254" s="65"/>
      <c r="AK254" s="65"/>
      <c r="AM254" s="93"/>
      <c r="AT254" s="65"/>
      <c r="AU254" s="65"/>
      <c r="AV254" s="65"/>
      <c r="AW254" s="65"/>
      <c r="AX254" s="65"/>
      <c r="AY254" s="65"/>
      <c r="AZ254" s="65"/>
      <c r="BA254" s="65"/>
      <c r="BB254" s="65"/>
    </row>
    <row r="255" spans="3:54">
      <c r="C255" s="8"/>
      <c r="D255" s="8"/>
      <c r="AG255" s="65"/>
      <c r="AH255" s="65"/>
      <c r="AI255" s="65"/>
      <c r="AJ255" s="65"/>
      <c r="AK255" s="65"/>
      <c r="AM255" s="93"/>
      <c r="AT255" s="65"/>
      <c r="AU255" s="65"/>
      <c r="AV255" s="65"/>
      <c r="AW255" s="65"/>
      <c r="AX255" s="65"/>
      <c r="AY255" s="65"/>
      <c r="AZ255" s="65"/>
      <c r="BA255" s="65"/>
    </row>
    <row r="256" spans="3:54">
      <c r="C256" s="8"/>
      <c r="D256" s="8"/>
      <c r="AG256" s="65"/>
      <c r="AH256" s="65"/>
      <c r="AI256" s="65"/>
      <c r="AJ256" s="65"/>
      <c r="AK256" s="65"/>
      <c r="AM256" s="93"/>
      <c r="AT256" s="65"/>
      <c r="AU256" s="65"/>
      <c r="AV256" s="65"/>
      <c r="AW256" s="65"/>
      <c r="AX256" s="65"/>
      <c r="AY256" s="65"/>
      <c r="AZ256" s="65"/>
      <c r="BA256" s="65"/>
      <c r="BB256" s="65"/>
    </row>
    <row r="257" spans="3:54">
      <c r="C257" s="8"/>
      <c r="D257" s="8"/>
      <c r="AG257" s="65"/>
      <c r="AH257" s="65"/>
      <c r="AI257" s="65"/>
      <c r="AJ257" s="65"/>
      <c r="AK257" s="65"/>
      <c r="AM257" s="93"/>
      <c r="AT257" s="65"/>
      <c r="AU257" s="65"/>
      <c r="AV257" s="65"/>
      <c r="AW257" s="65"/>
      <c r="AX257" s="65"/>
      <c r="AY257" s="65"/>
      <c r="AZ257" s="65"/>
      <c r="BA257" s="65"/>
      <c r="BB257" s="65"/>
    </row>
    <row r="258" spans="3:54">
      <c r="C258" s="8"/>
      <c r="D258" s="8"/>
      <c r="AG258" s="65"/>
      <c r="AH258" s="65"/>
      <c r="AI258" s="65"/>
      <c r="AJ258" s="65"/>
      <c r="AK258" s="65"/>
      <c r="AM258" s="93"/>
      <c r="AT258" s="65"/>
      <c r="AU258" s="65"/>
      <c r="AV258" s="65"/>
      <c r="AW258" s="65"/>
      <c r="AX258" s="65"/>
      <c r="AY258" s="65"/>
      <c r="AZ258" s="65"/>
      <c r="BA258" s="65"/>
    </row>
    <row r="259" spans="3:54">
      <c r="C259" s="8"/>
      <c r="D259" s="8"/>
      <c r="AG259" s="65"/>
      <c r="AH259" s="65"/>
      <c r="AI259" s="65"/>
      <c r="AJ259" s="65"/>
      <c r="AK259" s="65"/>
      <c r="AM259" s="93"/>
      <c r="AT259" s="65"/>
      <c r="AU259" s="65"/>
      <c r="AV259" s="65"/>
      <c r="AW259" s="65"/>
      <c r="AX259" s="65"/>
      <c r="AY259" s="65"/>
      <c r="AZ259" s="65"/>
      <c r="BA259" s="65"/>
      <c r="BB259" s="65"/>
    </row>
    <row r="260" spans="3:54">
      <c r="C260" s="8"/>
      <c r="D260" s="8"/>
      <c r="AG260" s="65"/>
      <c r="AH260" s="65"/>
      <c r="AI260" s="65"/>
      <c r="AJ260" s="65"/>
      <c r="AK260" s="65"/>
      <c r="AM260" s="93"/>
      <c r="AT260" s="65"/>
      <c r="AU260" s="65"/>
      <c r="AV260" s="65"/>
      <c r="AW260" s="65"/>
      <c r="AX260" s="65"/>
      <c r="AY260" s="65"/>
      <c r="AZ260" s="65"/>
      <c r="BA260" s="65"/>
      <c r="BB260" s="65"/>
    </row>
    <row r="261" spans="3:54">
      <c r="C261" s="8"/>
      <c r="D261" s="8"/>
      <c r="AG261" s="65"/>
      <c r="AH261" s="65"/>
      <c r="AI261" s="65"/>
      <c r="AJ261" s="65"/>
      <c r="AK261" s="65"/>
      <c r="AM261" s="93"/>
      <c r="AT261" s="65"/>
      <c r="AU261" s="65"/>
      <c r="AV261" s="65"/>
      <c r="AW261" s="65"/>
      <c r="AX261" s="65"/>
      <c r="AY261" s="65"/>
      <c r="AZ261" s="65"/>
      <c r="BA261" s="65"/>
    </row>
    <row r="262" spans="3:54">
      <c r="C262" s="8"/>
      <c r="D262" s="8"/>
      <c r="AG262" s="65"/>
      <c r="AH262" s="65"/>
      <c r="AI262" s="65"/>
      <c r="AJ262" s="65"/>
      <c r="AK262" s="65"/>
      <c r="AM262" s="93"/>
      <c r="AT262" s="65"/>
      <c r="AU262" s="65"/>
      <c r="AV262" s="65"/>
      <c r="AW262" s="65"/>
      <c r="AX262" s="65"/>
      <c r="AY262" s="65"/>
      <c r="AZ262" s="65"/>
      <c r="BA262" s="65"/>
      <c r="BB262" s="65"/>
    </row>
    <row r="263" spans="3:54">
      <c r="C263" s="8"/>
      <c r="D263" s="8"/>
      <c r="AG263" s="65"/>
      <c r="AH263" s="65"/>
      <c r="AI263" s="65"/>
      <c r="AJ263" s="65"/>
      <c r="AK263" s="65"/>
      <c r="AM263" s="93"/>
      <c r="AT263" s="65"/>
      <c r="AU263" s="65"/>
      <c r="AV263" s="65"/>
      <c r="AW263" s="65"/>
      <c r="AX263" s="65"/>
      <c r="AY263" s="65"/>
      <c r="AZ263" s="65"/>
      <c r="BA263" s="65"/>
      <c r="BB263" s="65"/>
    </row>
    <row r="264" spans="3:54">
      <c r="C264" s="8"/>
      <c r="D264" s="8"/>
      <c r="AG264" s="65"/>
      <c r="AH264" s="65"/>
      <c r="AI264" s="65"/>
      <c r="AJ264" s="65"/>
      <c r="AK264" s="65"/>
      <c r="AM264" s="93"/>
      <c r="AT264" s="65"/>
      <c r="AU264" s="65"/>
      <c r="AV264" s="65"/>
      <c r="AW264" s="65"/>
      <c r="AX264" s="65"/>
      <c r="AY264" s="65"/>
      <c r="AZ264" s="65"/>
      <c r="BA264" s="65"/>
      <c r="BB264" s="65"/>
    </row>
    <row r="265" spans="3:54">
      <c r="C265" s="8"/>
      <c r="D265" s="8"/>
      <c r="AG265" s="65"/>
      <c r="AH265" s="65"/>
      <c r="AI265" s="65"/>
      <c r="AJ265" s="65"/>
      <c r="AK265" s="65"/>
      <c r="AM265" s="93"/>
      <c r="AT265" s="65"/>
      <c r="AU265" s="65"/>
      <c r="AV265" s="65"/>
      <c r="AW265" s="65"/>
      <c r="AX265" s="65"/>
      <c r="AY265" s="65"/>
      <c r="AZ265" s="65"/>
      <c r="BA265" s="65"/>
      <c r="BB265" s="65"/>
    </row>
    <row r="266" spans="3:54">
      <c r="C266" s="8"/>
      <c r="D266" s="8"/>
      <c r="AG266" s="65"/>
      <c r="AH266" s="65"/>
      <c r="AI266" s="65"/>
      <c r="AJ266" s="65"/>
      <c r="AK266" s="65"/>
      <c r="AM266" s="93"/>
      <c r="AT266" s="65"/>
      <c r="AU266" s="65"/>
      <c r="AV266" s="65"/>
      <c r="AW266" s="65"/>
      <c r="AX266" s="65"/>
      <c r="AY266" s="65"/>
      <c r="AZ266" s="65"/>
      <c r="BA266" s="65"/>
    </row>
    <row r="267" spans="3:54">
      <c r="C267" s="8"/>
      <c r="D267" s="8"/>
      <c r="AG267" s="65"/>
      <c r="AH267" s="65"/>
      <c r="AI267" s="65"/>
      <c r="AJ267" s="65"/>
      <c r="AK267" s="65"/>
      <c r="AM267" s="93"/>
      <c r="AT267" s="65"/>
      <c r="AU267" s="65"/>
      <c r="AV267" s="65"/>
      <c r="AW267" s="65"/>
      <c r="AX267" s="65"/>
      <c r="AY267" s="65"/>
      <c r="AZ267" s="65"/>
      <c r="BA267" s="65"/>
      <c r="BB267" s="65"/>
    </row>
    <row r="268" spans="3:54">
      <c r="C268" s="8"/>
      <c r="D268" s="8"/>
      <c r="AG268" s="65"/>
      <c r="AH268" s="65"/>
      <c r="AI268" s="65"/>
      <c r="AJ268" s="65"/>
      <c r="AK268" s="65"/>
      <c r="AM268" s="93"/>
      <c r="AT268" s="65"/>
      <c r="AU268" s="65"/>
      <c r="AV268" s="65"/>
      <c r="AW268" s="65"/>
      <c r="AX268" s="65"/>
      <c r="AY268" s="65"/>
      <c r="AZ268" s="65"/>
      <c r="BA268" s="65"/>
    </row>
    <row r="269" spans="3:54">
      <c r="C269" s="8"/>
      <c r="D269" s="8"/>
      <c r="AG269" s="65"/>
      <c r="AH269" s="65"/>
      <c r="AI269" s="65"/>
      <c r="AJ269" s="65"/>
      <c r="AK269" s="65"/>
      <c r="AM269" s="93"/>
      <c r="AT269" s="65"/>
      <c r="AU269" s="65"/>
      <c r="AV269" s="65"/>
      <c r="AW269" s="65"/>
      <c r="AX269" s="65"/>
      <c r="AY269" s="65"/>
      <c r="AZ269" s="65"/>
      <c r="BA269" s="65"/>
    </row>
    <row r="270" spans="3:54">
      <c r="C270" s="8"/>
      <c r="D270" s="8"/>
      <c r="AG270" s="65"/>
      <c r="AH270" s="65"/>
      <c r="AI270" s="65"/>
      <c r="AJ270" s="65"/>
      <c r="AK270" s="65"/>
      <c r="AM270" s="93"/>
      <c r="AT270" s="65"/>
      <c r="AU270" s="65"/>
      <c r="AV270" s="65"/>
      <c r="AW270" s="65"/>
      <c r="AX270" s="65"/>
      <c r="AY270" s="65"/>
      <c r="AZ270" s="65"/>
      <c r="BA270" s="65"/>
    </row>
    <row r="271" spans="3:54">
      <c r="C271" s="8"/>
      <c r="D271" s="8"/>
      <c r="AG271" s="65"/>
      <c r="AH271" s="65"/>
      <c r="AI271" s="65"/>
      <c r="AJ271" s="65"/>
      <c r="AK271" s="65"/>
      <c r="AM271" s="93"/>
      <c r="AT271" s="65"/>
      <c r="AU271" s="65"/>
      <c r="AV271" s="65"/>
      <c r="AW271" s="65"/>
      <c r="AX271" s="65"/>
      <c r="AY271" s="65"/>
      <c r="AZ271" s="65"/>
      <c r="BA271" s="65"/>
    </row>
    <row r="272" spans="3:54">
      <c r="C272" s="8"/>
      <c r="D272" s="8"/>
      <c r="AG272" s="65"/>
      <c r="AH272" s="65"/>
      <c r="AI272" s="65"/>
      <c r="AJ272" s="65"/>
      <c r="AK272" s="65"/>
      <c r="AM272" s="93"/>
      <c r="AT272" s="65"/>
      <c r="AU272" s="65"/>
      <c r="AV272" s="65"/>
      <c r="AW272" s="65"/>
      <c r="AX272" s="65"/>
      <c r="AY272" s="65"/>
      <c r="AZ272" s="65"/>
      <c r="BA272" s="65"/>
    </row>
    <row r="273" spans="3:54">
      <c r="C273" s="8"/>
      <c r="D273" s="8"/>
      <c r="AG273" s="65"/>
      <c r="AH273" s="65"/>
      <c r="AI273" s="65"/>
      <c r="AJ273" s="65"/>
      <c r="AK273" s="65"/>
      <c r="AM273" s="93"/>
      <c r="AT273" s="65"/>
      <c r="AU273" s="65"/>
      <c r="AV273" s="65"/>
      <c r="AW273" s="65"/>
      <c r="AX273" s="65"/>
      <c r="AY273" s="65"/>
      <c r="AZ273" s="65"/>
      <c r="BA273" s="65"/>
    </row>
    <row r="274" spans="3:54">
      <c r="C274" s="8"/>
      <c r="D274" s="8"/>
      <c r="AG274" s="65"/>
      <c r="AH274" s="65"/>
      <c r="AI274" s="65"/>
      <c r="AJ274" s="65"/>
      <c r="AK274" s="65"/>
      <c r="AM274" s="93"/>
      <c r="AT274" s="65"/>
      <c r="AU274" s="65"/>
      <c r="AV274" s="65"/>
      <c r="AW274" s="65"/>
      <c r="AX274" s="65"/>
      <c r="AY274" s="65"/>
      <c r="AZ274" s="65"/>
      <c r="BA274" s="65"/>
    </row>
    <row r="275" spans="3:54">
      <c r="C275" s="8"/>
      <c r="D275" s="8"/>
      <c r="AG275" s="65"/>
      <c r="AH275" s="65"/>
      <c r="AI275" s="65"/>
      <c r="AJ275" s="65"/>
      <c r="AK275" s="65"/>
      <c r="AM275" s="93"/>
      <c r="AT275" s="65"/>
      <c r="AU275" s="65"/>
      <c r="AV275" s="65"/>
      <c r="AW275" s="65"/>
      <c r="AX275" s="65"/>
      <c r="AY275" s="65"/>
      <c r="AZ275" s="65"/>
      <c r="BA275" s="65"/>
      <c r="BB275" s="65"/>
    </row>
    <row r="276" spans="3:54">
      <c r="C276" s="8"/>
      <c r="D276" s="8"/>
      <c r="AG276" s="65"/>
      <c r="AH276" s="65"/>
      <c r="AI276" s="65"/>
      <c r="AJ276" s="65"/>
      <c r="AK276" s="65"/>
      <c r="AM276" s="93"/>
      <c r="AT276" s="65"/>
      <c r="AU276" s="65"/>
      <c r="AV276" s="65"/>
      <c r="AW276" s="65"/>
      <c r="AX276" s="65"/>
      <c r="AY276" s="65"/>
      <c r="AZ276" s="65"/>
      <c r="BA276" s="65"/>
    </row>
    <row r="277" spans="3:54">
      <c r="C277" s="8"/>
      <c r="D277" s="8"/>
      <c r="AG277" s="65"/>
      <c r="AH277" s="65"/>
      <c r="AI277" s="65"/>
      <c r="AJ277" s="65"/>
      <c r="AK277" s="65"/>
      <c r="AM277" s="93"/>
      <c r="AT277" s="65"/>
      <c r="AU277" s="65"/>
      <c r="AV277" s="65"/>
      <c r="AW277" s="65"/>
      <c r="AX277" s="65"/>
      <c r="AY277" s="65"/>
      <c r="AZ277" s="65"/>
      <c r="BA277" s="65"/>
    </row>
    <row r="278" spans="3:54">
      <c r="C278" s="8"/>
      <c r="D278" s="8"/>
      <c r="AG278" s="65"/>
      <c r="AH278" s="65"/>
      <c r="AI278" s="65"/>
      <c r="AJ278" s="65"/>
      <c r="AK278" s="65"/>
      <c r="AM278" s="93"/>
      <c r="AT278" s="65"/>
      <c r="AU278" s="65"/>
      <c r="AV278" s="65"/>
      <c r="AW278" s="65"/>
      <c r="AX278" s="65"/>
      <c r="AY278" s="65"/>
      <c r="AZ278" s="65"/>
      <c r="BA278" s="65"/>
    </row>
    <row r="279" spans="3:54">
      <c r="C279" s="8"/>
      <c r="D279" s="8"/>
      <c r="AG279" s="65"/>
      <c r="AH279" s="65"/>
      <c r="AI279" s="65"/>
      <c r="AJ279" s="65"/>
      <c r="AK279" s="65"/>
      <c r="AM279" s="93"/>
      <c r="AT279" s="65"/>
      <c r="AU279" s="65"/>
      <c r="AV279" s="65"/>
      <c r="AW279" s="65"/>
      <c r="AX279" s="65"/>
      <c r="AY279" s="65"/>
      <c r="AZ279" s="65"/>
      <c r="BA279" s="65"/>
    </row>
    <row r="280" spans="3:54">
      <c r="C280" s="8"/>
      <c r="D280" s="8"/>
      <c r="AG280" s="65"/>
      <c r="AH280" s="65"/>
      <c r="AI280" s="65"/>
      <c r="AJ280" s="65"/>
      <c r="AK280" s="65"/>
      <c r="AM280" s="93"/>
      <c r="AT280" s="65"/>
      <c r="AU280" s="65"/>
      <c r="AV280" s="65"/>
      <c r="AW280" s="65"/>
      <c r="AX280" s="65"/>
      <c r="AY280" s="65"/>
      <c r="AZ280" s="65"/>
      <c r="BA280" s="65"/>
      <c r="BB280" s="65"/>
    </row>
    <row r="281" spans="3:54">
      <c r="C281" s="8"/>
      <c r="D281" s="8"/>
      <c r="AG281" s="65"/>
      <c r="AH281" s="65"/>
      <c r="AI281" s="65"/>
      <c r="AJ281" s="65"/>
      <c r="AK281" s="65"/>
      <c r="AM281" s="93"/>
      <c r="AT281" s="65"/>
      <c r="AU281" s="65"/>
      <c r="AV281" s="65"/>
      <c r="AW281" s="65"/>
      <c r="AX281" s="65"/>
      <c r="AY281" s="65"/>
      <c r="AZ281" s="65"/>
      <c r="BA281" s="65"/>
      <c r="BB281" s="65"/>
    </row>
    <row r="282" spans="3:54">
      <c r="C282" s="8"/>
      <c r="D282" s="8"/>
      <c r="AG282" s="65"/>
      <c r="AH282" s="65"/>
      <c r="AI282" s="65"/>
      <c r="AJ282" s="65"/>
      <c r="AK282" s="65"/>
      <c r="AM282" s="93"/>
      <c r="AT282" s="65"/>
      <c r="AU282" s="65"/>
      <c r="AV282" s="65"/>
      <c r="AW282" s="65"/>
      <c r="AX282" s="65"/>
      <c r="AY282" s="65"/>
      <c r="AZ282" s="65"/>
      <c r="BA282" s="65"/>
    </row>
    <row r="283" spans="3:54">
      <c r="C283" s="8"/>
      <c r="D283" s="8"/>
      <c r="AG283" s="65"/>
      <c r="AH283" s="65"/>
      <c r="AI283" s="65"/>
      <c r="AJ283" s="65"/>
      <c r="AK283" s="65"/>
      <c r="AM283" s="93"/>
      <c r="AT283" s="65"/>
      <c r="AU283" s="65"/>
      <c r="AV283" s="65"/>
      <c r="AW283" s="65"/>
      <c r="AX283" s="65"/>
      <c r="AY283" s="65"/>
      <c r="AZ283" s="65"/>
      <c r="BA283" s="65"/>
    </row>
    <row r="284" spans="3:54">
      <c r="C284" s="8"/>
      <c r="D284" s="8"/>
      <c r="AG284" s="65"/>
      <c r="AH284" s="65"/>
      <c r="AI284" s="65"/>
      <c r="AJ284" s="65"/>
      <c r="AK284" s="65"/>
      <c r="AM284" s="93"/>
      <c r="AT284" s="65"/>
      <c r="AU284" s="65"/>
      <c r="AV284" s="65"/>
      <c r="AW284" s="65"/>
      <c r="AX284" s="65"/>
      <c r="AY284" s="65"/>
      <c r="AZ284" s="65"/>
      <c r="BA284" s="65"/>
    </row>
    <row r="285" spans="3:54">
      <c r="C285" s="8"/>
      <c r="D285" s="8"/>
      <c r="AG285" s="65"/>
      <c r="AH285" s="65"/>
      <c r="AI285" s="65"/>
      <c r="AJ285" s="65"/>
      <c r="AK285" s="65"/>
      <c r="AM285" s="93"/>
      <c r="AT285" s="65"/>
      <c r="AU285" s="65"/>
      <c r="AV285" s="65"/>
      <c r="AW285" s="65"/>
      <c r="AX285" s="65"/>
      <c r="AY285" s="65"/>
      <c r="AZ285" s="65"/>
      <c r="BA285" s="65"/>
    </row>
    <row r="286" spans="3:54">
      <c r="C286" s="8"/>
      <c r="D286" s="8"/>
      <c r="AG286" s="65"/>
      <c r="AH286" s="65"/>
      <c r="AI286" s="65"/>
      <c r="AJ286" s="65"/>
      <c r="AK286" s="65"/>
      <c r="AM286" s="93"/>
      <c r="AT286" s="65"/>
      <c r="AU286" s="65"/>
      <c r="AV286" s="65"/>
      <c r="AW286" s="65"/>
      <c r="AX286" s="65"/>
      <c r="AY286" s="65"/>
      <c r="AZ286" s="65"/>
      <c r="BA286" s="65"/>
      <c r="BB286" s="65"/>
    </row>
    <row r="287" spans="3:54">
      <c r="C287" s="8"/>
      <c r="D287" s="8"/>
      <c r="AG287" s="65"/>
      <c r="AH287" s="65"/>
      <c r="AI287" s="65"/>
      <c r="AJ287" s="65"/>
      <c r="AK287" s="65"/>
      <c r="AM287" s="93"/>
      <c r="AT287" s="65"/>
      <c r="AU287" s="65"/>
      <c r="AV287" s="65"/>
      <c r="AW287" s="65"/>
      <c r="AX287" s="65"/>
      <c r="AY287" s="65"/>
      <c r="AZ287" s="65"/>
      <c r="BA287" s="65"/>
      <c r="BB287" s="65"/>
    </row>
    <row r="288" spans="3:54">
      <c r="C288" s="8"/>
      <c r="D288" s="8"/>
      <c r="AG288" s="65"/>
      <c r="AH288" s="65"/>
      <c r="AI288" s="65"/>
      <c r="AJ288" s="65"/>
      <c r="AK288" s="65"/>
      <c r="AM288" s="93"/>
      <c r="AT288" s="65"/>
      <c r="AU288" s="65"/>
      <c r="AV288" s="65"/>
      <c r="AW288" s="65"/>
      <c r="AX288" s="65"/>
      <c r="AY288" s="65"/>
      <c r="AZ288" s="65"/>
      <c r="BA288" s="65"/>
    </row>
    <row r="289" spans="3:54">
      <c r="C289" s="8"/>
      <c r="D289" s="8"/>
      <c r="AG289" s="65"/>
      <c r="AH289" s="65"/>
      <c r="AI289" s="65"/>
      <c r="AJ289" s="65"/>
      <c r="AK289" s="65"/>
      <c r="AM289" s="93"/>
      <c r="AT289" s="65"/>
      <c r="AU289" s="65"/>
      <c r="AV289" s="65"/>
      <c r="AW289" s="65"/>
      <c r="AX289" s="65"/>
      <c r="AY289" s="65"/>
      <c r="AZ289" s="65"/>
      <c r="BA289" s="65"/>
    </row>
    <row r="290" spans="3:54">
      <c r="C290" s="8"/>
      <c r="D290" s="8"/>
      <c r="AG290" s="65"/>
      <c r="AH290" s="65"/>
      <c r="AI290" s="65"/>
      <c r="AJ290" s="65"/>
      <c r="AK290" s="65"/>
      <c r="AM290" s="93"/>
      <c r="AT290" s="65"/>
      <c r="AU290" s="65"/>
      <c r="AV290" s="65"/>
      <c r="AW290" s="65"/>
      <c r="AX290" s="65"/>
      <c r="AY290" s="65"/>
      <c r="AZ290" s="65"/>
      <c r="BA290" s="65"/>
    </row>
    <row r="291" spans="3:54">
      <c r="C291" s="8"/>
      <c r="D291" s="8"/>
      <c r="AG291" s="65"/>
      <c r="AH291" s="65"/>
      <c r="AI291" s="65"/>
      <c r="AJ291" s="65"/>
      <c r="AK291" s="65"/>
      <c r="AM291" s="93"/>
      <c r="AT291" s="65"/>
      <c r="AU291" s="65"/>
      <c r="AV291" s="65"/>
      <c r="AW291" s="65"/>
      <c r="AX291" s="65"/>
      <c r="AY291" s="65"/>
      <c r="AZ291" s="65"/>
      <c r="BA291" s="65"/>
    </row>
    <row r="292" spans="3:54">
      <c r="C292" s="8"/>
      <c r="D292" s="8"/>
      <c r="AG292" s="65"/>
      <c r="AH292" s="65"/>
      <c r="AI292" s="65"/>
      <c r="AJ292" s="65"/>
      <c r="AK292" s="65"/>
      <c r="AM292" s="93"/>
      <c r="AT292" s="65"/>
      <c r="AU292" s="65"/>
      <c r="AV292" s="65"/>
      <c r="AW292" s="65"/>
      <c r="AX292" s="65"/>
      <c r="AY292" s="65"/>
      <c r="AZ292" s="65"/>
      <c r="BA292" s="65"/>
    </row>
    <row r="293" spans="3:54">
      <c r="C293" s="8"/>
      <c r="D293" s="8"/>
      <c r="AG293" s="65"/>
      <c r="AH293" s="65"/>
      <c r="AI293" s="65"/>
      <c r="AJ293" s="65"/>
      <c r="AK293" s="65"/>
      <c r="AM293" s="93"/>
      <c r="AT293" s="65"/>
      <c r="AU293" s="65"/>
      <c r="AV293" s="65"/>
      <c r="AW293" s="65"/>
      <c r="AX293" s="65"/>
      <c r="AY293" s="65"/>
      <c r="AZ293" s="65"/>
      <c r="BA293" s="65"/>
    </row>
    <row r="294" spans="3:54">
      <c r="C294" s="8"/>
      <c r="D294" s="8"/>
      <c r="AG294" s="65"/>
      <c r="AH294" s="65"/>
      <c r="AI294" s="65"/>
      <c r="AJ294" s="65"/>
      <c r="AK294" s="65"/>
      <c r="AM294" s="93"/>
      <c r="AT294" s="65"/>
      <c r="AU294" s="65"/>
      <c r="AV294" s="65"/>
      <c r="AW294" s="65"/>
      <c r="AX294" s="65"/>
      <c r="AY294" s="65"/>
      <c r="AZ294" s="65"/>
      <c r="BA294" s="65"/>
      <c r="BB294" s="65"/>
    </row>
    <row r="295" spans="3:54">
      <c r="C295" s="8"/>
      <c r="D295" s="8"/>
      <c r="AG295" s="65"/>
      <c r="AH295" s="65"/>
      <c r="AI295" s="65"/>
      <c r="AJ295" s="65"/>
      <c r="AK295" s="65"/>
      <c r="AM295" s="93"/>
      <c r="AT295" s="65"/>
      <c r="AU295" s="65"/>
      <c r="AV295" s="65"/>
      <c r="AW295" s="65"/>
      <c r="AX295" s="65"/>
      <c r="AY295" s="65"/>
      <c r="AZ295" s="65"/>
      <c r="BA295" s="65"/>
      <c r="BB295" s="65"/>
    </row>
    <row r="296" spans="3:54">
      <c r="C296" s="8"/>
      <c r="D296" s="8"/>
      <c r="AG296" s="65"/>
      <c r="AH296" s="65"/>
      <c r="AI296" s="65"/>
      <c r="AJ296" s="65"/>
      <c r="AK296" s="65"/>
      <c r="AM296" s="93"/>
      <c r="AT296" s="65"/>
      <c r="AU296" s="65"/>
      <c r="AV296" s="65"/>
      <c r="AW296" s="65"/>
      <c r="AX296" s="65"/>
      <c r="AY296" s="65"/>
      <c r="AZ296" s="65"/>
      <c r="BA296" s="65"/>
      <c r="BB296" s="65"/>
    </row>
    <row r="297" spans="3:54">
      <c r="C297" s="8"/>
      <c r="D297" s="8"/>
      <c r="AG297" s="65"/>
      <c r="AH297" s="65"/>
      <c r="AI297" s="65"/>
      <c r="AJ297" s="65"/>
      <c r="AK297" s="65"/>
      <c r="AM297" s="93"/>
      <c r="AT297" s="65"/>
      <c r="AU297" s="65"/>
      <c r="AV297" s="65"/>
      <c r="AW297" s="65"/>
      <c r="AX297" s="65"/>
      <c r="AY297" s="65"/>
      <c r="AZ297" s="65"/>
      <c r="BA297" s="65"/>
    </row>
    <row r="298" spans="3:54">
      <c r="C298" s="8"/>
      <c r="D298" s="8"/>
      <c r="AG298" s="65"/>
      <c r="AH298" s="65"/>
      <c r="AI298" s="65"/>
      <c r="AJ298" s="65"/>
      <c r="AK298" s="65"/>
      <c r="AM298" s="93"/>
      <c r="AT298" s="65"/>
      <c r="AU298" s="65"/>
      <c r="AV298" s="65"/>
      <c r="AW298" s="65"/>
      <c r="AX298" s="65"/>
      <c r="AY298" s="65"/>
      <c r="AZ298" s="65"/>
      <c r="BA298" s="65"/>
    </row>
    <row r="299" spans="3:54">
      <c r="C299" s="8"/>
      <c r="D299" s="8"/>
      <c r="AG299" s="65"/>
      <c r="AH299" s="65"/>
      <c r="AI299" s="65"/>
      <c r="AJ299" s="65"/>
      <c r="AK299" s="65"/>
      <c r="AM299" s="93"/>
      <c r="AT299" s="65"/>
      <c r="AU299" s="65"/>
      <c r="AV299" s="65"/>
      <c r="AW299" s="65"/>
      <c r="AX299" s="65"/>
      <c r="AY299" s="65"/>
      <c r="AZ299" s="65"/>
      <c r="BA299" s="65"/>
    </row>
    <row r="300" spans="3:54">
      <c r="C300" s="8"/>
      <c r="D300" s="8"/>
      <c r="AG300" s="65"/>
      <c r="AH300" s="65"/>
      <c r="AI300" s="65"/>
      <c r="AJ300" s="65"/>
      <c r="AK300" s="65"/>
      <c r="AM300" s="93"/>
      <c r="AT300" s="65"/>
      <c r="AU300" s="65"/>
      <c r="AV300" s="65"/>
      <c r="AW300" s="65"/>
      <c r="AX300" s="65"/>
      <c r="AY300" s="65"/>
      <c r="AZ300" s="65"/>
      <c r="BA300" s="65"/>
    </row>
    <row r="301" spans="3:54">
      <c r="C301" s="8"/>
      <c r="D301" s="8"/>
      <c r="AG301" s="65"/>
      <c r="AH301" s="65"/>
      <c r="AI301" s="65"/>
      <c r="AJ301" s="65"/>
      <c r="AK301" s="65"/>
      <c r="AM301" s="93"/>
      <c r="AT301" s="65"/>
      <c r="AU301" s="65"/>
      <c r="AV301" s="65"/>
      <c r="AW301" s="65"/>
      <c r="AX301" s="65"/>
      <c r="AY301" s="65"/>
      <c r="AZ301" s="65"/>
      <c r="BA301" s="65"/>
    </row>
    <row r="302" spans="3:54">
      <c r="C302" s="8"/>
      <c r="D302" s="8"/>
      <c r="AG302" s="65"/>
      <c r="AH302" s="65"/>
      <c r="AI302" s="65"/>
      <c r="AJ302" s="65"/>
      <c r="AK302" s="65"/>
      <c r="AM302" s="93"/>
      <c r="AT302" s="65"/>
      <c r="AU302" s="65"/>
      <c r="AV302" s="65"/>
      <c r="AW302" s="65"/>
      <c r="AX302" s="65"/>
      <c r="AY302" s="65"/>
      <c r="AZ302" s="65"/>
      <c r="BA302" s="65"/>
    </row>
    <row r="303" spans="3:54">
      <c r="C303" s="8"/>
      <c r="D303" s="8"/>
      <c r="AG303" s="65"/>
      <c r="AH303" s="65"/>
      <c r="AI303" s="65"/>
      <c r="AJ303" s="65"/>
      <c r="AK303" s="65"/>
      <c r="AM303" s="93"/>
      <c r="AT303" s="65"/>
      <c r="AU303" s="65"/>
      <c r="AV303" s="65"/>
      <c r="AW303" s="65"/>
      <c r="AX303" s="65"/>
      <c r="AY303" s="65"/>
      <c r="AZ303" s="65"/>
      <c r="BA303" s="65"/>
    </row>
    <row r="304" spans="3:54">
      <c r="C304" s="8"/>
      <c r="D304" s="8"/>
      <c r="AG304" s="65"/>
      <c r="AH304" s="65"/>
      <c r="AI304" s="65"/>
      <c r="AJ304" s="65"/>
      <c r="AK304" s="65"/>
      <c r="AM304" s="93"/>
      <c r="AT304" s="65"/>
      <c r="AU304" s="65"/>
      <c r="AV304" s="65"/>
      <c r="AW304" s="65"/>
      <c r="AX304" s="65"/>
      <c r="AY304" s="65"/>
      <c r="AZ304" s="65"/>
      <c r="BA304" s="65"/>
      <c r="BB304" s="65"/>
    </row>
    <row r="305" spans="3:54">
      <c r="C305" s="8"/>
      <c r="D305" s="8"/>
      <c r="AG305" s="65"/>
      <c r="AH305" s="65"/>
      <c r="AI305" s="65"/>
      <c r="AJ305" s="65"/>
      <c r="AK305" s="65"/>
      <c r="AM305" s="93"/>
      <c r="AT305" s="65"/>
      <c r="AU305" s="65"/>
      <c r="AV305" s="65"/>
      <c r="AW305" s="65"/>
      <c r="AX305" s="65"/>
      <c r="AY305" s="65"/>
      <c r="AZ305" s="65"/>
      <c r="BA305" s="65"/>
      <c r="BB305" s="65"/>
    </row>
    <row r="306" spans="3:54">
      <c r="C306" s="8"/>
      <c r="D306" s="8"/>
      <c r="AG306" s="65"/>
      <c r="AH306" s="65"/>
      <c r="AI306" s="65"/>
      <c r="AJ306" s="65"/>
      <c r="AK306" s="65"/>
      <c r="AM306" s="93"/>
      <c r="AT306" s="65"/>
      <c r="AU306" s="65"/>
      <c r="AV306" s="65"/>
      <c r="AW306" s="65"/>
      <c r="AX306" s="65"/>
      <c r="AY306" s="65"/>
      <c r="AZ306" s="65"/>
      <c r="BA306" s="65"/>
      <c r="BB306" s="65"/>
    </row>
    <row r="307" spans="3:54">
      <c r="C307" s="8"/>
      <c r="D307" s="8"/>
      <c r="AG307" s="65"/>
      <c r="AH307" s="65"/>
      <c r="AI307" s="65"/>
      <c r="AJ307" s="65"/>
      <c r="AK307" s="65"/>
      <c r="AM307" s="93"/>
      <c r="AT307" s="65"/>
      <c r="AU307" s="65"/>
      <c r="AV307" s="65"/>
      <c r="AW307" s="65"/>
      <c r="AX307" s="65"/>
      <c r="AY307" s="65"/>
      <c r="AZ307" s="65"/>
      <c r="BA307" s="65"/>
    </row>
    <row r="308" spans="3:54">
      <c r="C308" s="8"/>
      <c r="D308" s="8"/>
      <c r="AG308" s="65"/>
      <c r="AH308" s="65"/>
      <c r="AI308" s="65"/>
      <c r="AJ308" s="65"/>
      <c r="AK308" s="65"/>
      <c r="AM308" s="93"/>
      <c r="AT308" s="65"/>
      <c r="AU308" s="65"/>
      <c r="AV308" s="65"/>
      <c r="AW308" s="65"/>
      <c r="AX308" s="65"/>
      <c r="AY308" s="65"/>
      <c r="AZ308" s="65"/>
      <c r="BA308" s="65"/>
    </row>
    <row r="309" spans="3:54">
      <c r="C309" s="8"/>
      <c r="D309" s="8"/>
      <c r="AG309" s="65"/>
      <c r="AH309" s="65"/>
      <c r="AI309" s="65"/>
      <c r="AJ309" s="65"/>
      <c r="AK309" s="65"/>
      <c r="AM309" s="93"/>
      <c r="AT309" s="65"/>
      <c r="AU309" s="65"/>
      <c r="AV309" s="65"/>
      <c r="AW309" s="65"/>
      <c r="AX309" s="65"/>
      <c r="AY309" s="65"/>
      <c r="AZ309" s="65"/>
      <c r="BA309" s="65"/>
    </row>
    <row r="310" spans="3:54">
      <c r="C310" s="8"/>
      <c r="D310" s="8"/>
      <c r="AG310" s="65"/>
      <c r="AH310" s="65"/>
      <c r="AI310" s="65"/>
      <c r="AJ310" s="65"/>
      <c r="AK310" s="65"/>
      <c r="AM310" s="93"/>
      <c r="AT310" s="65"/>
      <c r="AU310" s="65"/>
      <c r="AV310" s="65"/>
      <c r="AW310" s="65"/>
      <c r="AX310" s="65"/>
      <c r="AY310" s="65"/>
      <c r="AZ310" s="65"/>
      <c r="BA310" s="65"/>
    </row>
    <row r="311" spans="3:54">
      <c r="C311" s="8"/>
      <c r="D311" s="8"/>
      <c r="AG311" s="65"/>
      <c r="AH311" s="65"/>
      <c r="AI311" s="65"/>
      <c r="AJ311" s="65"/>
      <c r="AK311" s="65"/>
      <c r="AM311" s="93"/>
      <c r="AT311" s="65"/>
      <c r="AU311" s="65"/>
      <c r="AV311" s="65"/>
      <c r="AW311" s="65"/>
      <c r="AX311" s="65"/>
      <c r="AY311" s="65"/>
      <c r="AZ311" s="65"/>
      <c r="BA311" s="65"/>
    </row>
    <row r="312" spans="3:54">
      <c r="C312" s="8"/>
      <c r="D312" s="8"/>
      <c r="AG312" s="65"/>
      <c r="AH312" s="65"/>
      <c r="AI312" s="65"/>
      <c r="AJ312" s="65"/>
      <c r="AK312" s="65"/>
      <c r="AM312" s="93"/>
      <c r="AT312" s="65"/>
      <c r="AU312" s="65"/>
      <c r="AV312" s="65"/>
      <c r="AW312" s="65"/>
      <c r="AX312" s="65"/>
      <c r="AY312" s="65"/>
      <c r="AZ312" s="65"/>
      <c r="BA312" s="65"/>
    </row>
    <row r="313" spans="3:54">
      <c r="C313" s="8"/>
      <c r="D313" s="8"/>
      <c r="AG313" s="65"/>
      <c r="AH313" s="65"/>
      <c r="AI313" s="65"/>
      <c r="AJ313" s="65"/>
      <c r="AK313" s="65"/>
      <c r="AM313" s="93"/>
      <c r="AT313" s="65"/>
      <c r="AU313" s="65"/>
      <c r="AV313" s="65"/>
      <c r="AW313" s="65"/>
      <c r="AX313" s="65"/>
      <c r="AY313" s="65"/>
      <c r="AZ313" s="65"/>
      <c r="BA313" s="65"/>
    </row>
    <row r="314" spans="3:54">
      <c r="C314" s="8"/>
      <c r="D314" s="8"/>
      <c r="AG314" s="65"/>
      <c r="AH314" s="65"/>
      <c r="AI314" s="65"/>
      <c r="AJ314" s="65"/>
      <c r="AK314" s="65"/>
      <c r="AM314" s="93"/>
      <c r="AT314" s="65"/>
      <c r="AU314" s="65"/>
      <c r="AV314" s="65"/>
      <c r="AW314" s="65"/>
      <c r="AX314" s="65"/>
      <c r="AY314" s="65"/>
      <c r="AZ314" s="65"/>
      <c r="BA314" s="65"/>
    </row>
    <row r="315" spans="3:54">
      <c r="C315" s="8"/>
      <c r="D315" s="8"/>
      <c r="AG315" s="65"/>
      <c r="AH315" s="65"/>
      <c r="AI315" s="65"/>
      <c r="AJ315" s="65"/>
      <c r="AK315" s="65"/>
      <c r="AM315" s="93"/>
      <c r="AT315" s="65"/>
      <c r="AU315" s="65"/>
      <c r="AV315" s="65"/>
      <c r="AW315" s="65"/>
      <c r="AX315" s="65"/>
      <c r="AY315" s="65"/>
      <c r="AZ315" s="65"/>
      <c r="BA315" s="65"/>
    </row>
    <row r="316" spans="3:54">
      <c r="C316" s="8"/>
      <c r="D316" s="8"/>
      <c r="AG316" s="65"/>
      <c r="AH316" s="65"/>
      <c r="AI316" s="65"/>
      <c r="AJ316" s="65"/>
      <c r="AK316" s="65"/>
      <c r="AM316" s="93"/>
      <c r="AT316" s="65"/>
      <c r="AU316" s="65"/>
      <c r="AV316" s="65"/>
      <c r="AW316" s="65"/>
      <c r="AX316" s="65"/>
      <c r="AY316" s="65"/>
      <c r="AZ316" s="65"/>
      <c r="BA316" s="65"/>
    </row>
    <row r="317" spans="3:54">
      <c r="C317" s="8"/>
      <c r="D317" s="8"/>
      <c r="AG317" s="65"/>
      <c r="AH317" s="65"/>
      <c r="AI317" s="65"/>
      <c r="AJ317" s="65"/>
      <c r="AK317" s="65"/>
      <c r="AM317" s="93"/>
      <c r="AT317" s="65"/>
      <c r="AU317" s="65"/>
      <c r="AV317" s="65"/>
      <c r="AW317" s="65"/>
      <c r="AX317" s="65"/>
      <c r="AY317" s="65"/>
      <c r="AZ317" s="65"/>
      <c r="BA317" s="65"/>
    </row>
    <row r="318" spans="3:54">
      <c r="C318" s="8"/>
      <c r="D318" s="8"/>
      <c r="AG318" s="65"/>
      <c r="AH318" s="65"/>
      <c r="AI318" s="65"/>
      <c r="AJ318" s="65"/>
      <c r="AK318" s="65"/>
      <c r="AM318" s="93"/>
      <c r="AT318" s="65"/>
      <c r="AU318" s="65"/>
      <c r="AV318" s="65"/>
      <c r="AW318" s="65"/>
      <c r="AX318" s="65"/>
      <c r="AY318" s="65"/>
      <c r="AZ318" s="65"/>
      <c r="BA318" s="65"/>
    </row>
    <row r="319" spans="3:54">
      <c r="C319" s="8"/>
      <c r="D319" s="8"/>
      <c r="AG319" s="65"/>
      <c r="AH319" s="65"/>
      <c r="AI319" s="65"/>
      <c r="AJ319" s="65"/>
      <c r="AK319" s="65"/>
      <c r="AM319" s="93"/>
      <c r="AT319" s="65"/>
      <c r="AU319" s="65"/>
      <c r="AV319" s="65"/>
      <c r="AW319" s="65"/>
      <c r="AX319" s="65"/>
      <c r="AY319" s="65"/>
      <c r="AZ319" s="65"/>
      <c r="BA319" s="65"/>
    </row>
    <row r="320" spans="3:54">
      <c r="C320" s="8"/>
      <c r="D320" s="8"/>
      <c r="AG320" s="65"/>
      <c r="AH320" s="65"/>
      <c r="AI320" s="65"/>
      <c r="AJ320" s="65"/>
      <c r="AK320" s="65"/>
      <c r="AM320" s="93"/>
      <c r="AT320" s="65"/>
      <c r="AU320" s="65"/>
      <c r="AV320" s="65"/>
      <c r="AW320" s="65"/>
      <c r="AX320" s="65"/>
      <c r="AY320" s="65"/>
      <c r="AZ320" s="65"/>
      <c r="BA320" s="65"/>
    </row>
    <row r="321" spans="3:54">
      <c r="C321" s="8"/>
      <c r="D321" s="8"/>
      <c r="AG321" s="65"/>
      <c r="AH321" s="65"/>
      <c r="AI321" s="65"/>
      <c r="AJ321" s="65"/>
      <c r="AK321" s="65"/>
      <c r="AM321" s="93"/>
      <c r="AT321" s="65"/>
      <c r="AU321" s="65"/>
      <c r="AV321" s="65"/>
      <c r="AW321" s="65"/>
      <c r="AX321" s="65"/>
      <c r="AY321" s="65"/>
      <c r="AZ321" s="65"/>
      <c r="BA321" s="65"/>
    </row>
    <row r="322" spans="3:54">
      <c r="C322" s="8"/>
      <c r="D322" s="8"/>
      <c r="AG322" s="65"/>
      <c r="AH322" s="65"/>
      <c r="AI322" s="65"/>
      <c r="AJ322" s="65"/>
      <c r="AK322" s="65"/>
      <c r="AM322" s="93"/>
      <c r="AT322" s="65"/>
      <c r="AU322" s="65"/>
      <c r="AV322" s="65"/>
      <c r="AW322" s="65"/>
      <c r="AX322" s="65"/>
      <c r="AY322" s="65"/>
      <c r="AZ322" s="65"/>
      <c r="BA322" s="65"/>
      <c r="BB322" s="65"/>
    </row>
    <row r="323" spans="3:54">
      <c r="C323" s="8"/>
      <c r="D323" s="8"/>
      <c r="AG323" s="65"/>
      <c r="AH323" s="65"/>
      <c r="AI323" s="65"/>
      <c r="AJ323" s="65"/>
      <c r="AK323" s="65"/>
      <c r="AM323" s="93"/>
      <c r="AT323" s="65"/>
      <c r="AU323" s="65"/>
      <c r="AV323" s="65"/>
      <c r="AW323" s="65"/>
      <c r="AX323" s="65"/>
      <c r="AY323" s="65"/>
      <c r="AZ323" s="65"/>
      <c r="BA323" s="65"/>
    </row>
    <row r="324" spans="3:54">
      <c r="C324" s="8"/>
      <c r="D324" s="8"/>
      <c r="AG324" s="65"/>
      <c r="AH324" s="65"/>
      <c r="AI324" s="65"/>
      <c r="AJ324" s="65"/>
      <c r="AK324" s="65"/>
      <c r="AM324" s="93"/>
      <c r="AT324" s="65"/>
      <c r="AU324" s="65"/>
      <c r="AV324" s="65"/>
      <c r="AW324" s="65"/>
      <c r="AX324" s="65"/>
      <c r="AY324" s="65"/>
      <c r="AZ324" s="65"/>
      <c r="BA324" s="65"/>
    </row>
    <row r="325" spans="3:54">
      <c r="C325" s="8"/>
      <c r="D325" s="8"/>
      <c r="AG325" s="65"/>
      <c r="AH325" s="65"/>
      <c r="AI325" s="65"/>
      <c r="AJ325" s="65"/>
      <c r="AK325" s="65"/>
      <c r="AM325" s="93"/>
      <c r="AT325" s="65"/>
      <c r="AU325" s="65"/>
      <c r="AV325" s="65"/>
      <c r="AW325" s="65"/>
      <c r="AX325" s="65"/>
      <c r="AY325" s="65"/>
      <c r="AZ325" s="65"/>
      <c r="BA325" s="65"/>
    </row>
    <row r="326" spans="3:54">
      <c r="C326" s="8"/>
      <c r="D326" s="8"/>
      <c r="AG326" s="65"/>
      <c r="AH326" s="65"/>
      <c r="AI326" s="65"/>
      <c r="AJ326" s="65"/>
      <c r="AK326" s="65"/>
      <c r="AM326" s="93"/>
      <c r="AT326" s="65"/>
      <c r="AU326" s="65"/>
      <c r="AV326" s="65"/>
      <c r="AW326" s="65"/>
      <c r="AX326" s="65"/>
      <c r="AY326" s="65"/>
      <c r="AZ326" s="65"/>
      <c r="BA326" s="65"/>
    </row>
    <row r="327" spans="3:54">
      <c r="C327" s="8"/>
      <c r="D327" s="8"/>
      <c r="AG327" s="65"/>
      <c r="AH327" s="65"/>
      <c r="AI327" s="65"/>
      <c r="AJ327" s="65"/>
      <c r="AK327" s="65"/>
      <c r="AM327" s="93"/>
      <c r="AT327" s="65"/>
      <c r="AU327" s="65"/>
      <c r="AV327" s="65"/>
      <c r="AW327" s="65"/>
      <c r="AX327" s="65"/>
      <c r="AY327" s="65"/>
      <c r="AZ327" s="65"/>
      <c r="BA327" s="65"/>
    </row>
    <row r="328" spans="3:54">
      <c r="C328" s="8"/>
      <c r="D328" s="8"/>
      <c r="AG328" s="65"/>
      <c r="AH328" s="65"/>
      <c r="AI328" s="65"/>
      <c r="AJ328" s="65"/>
      <c r="AK328" s="65"/>
      <c r="AM328" s="93"/>
      <c r="AT328" s="65"/>
      <c r="AU328" s="65"/>
      <c r="AV328" s="65"/>
      <c r="AW328" s="65"/>
      <c r="AX328" s="65"/>
      <c r="AY328" s="65"/>
      <c r="AZ328" s="65"/>
      <c r="BA328" s="65"/>
    </row>
    <row r="329" spans="3:54">
      <c r="C329" s="8"/>
      <c r="D329" s="8"/>
      <c r="AG329" s="65"/>
      <c r="AH329" s="65"/>
      <c r="AI329" s="65"/>
      <c r="AJ329" s="65"/>
      <c r="AK329" s="65"/>
      <c r="AM329" s="93"/>
      <c r="AT329" s="65"/>
      <c r="AU329" s="65"/>
      <c r="AV329" s="65"/>
      <c r="AW329" s="65"/>
      <c r="AX329" s="65"/>
      <c r="AY329" s="65"/>
      <c r="AZ329" s="65"/>
      <c r="BA329" s="65"/>
    </row>
    <row r="330" spans="3:54">
      <c r="C330" s="8"/>
      <c r="D330" s="8"/>
      <c r="AG330" s="65"/>
      <c r="AH330" s="65"/>
      <c r="AI330" s="65"/>
      <c r="AJ330" s="65"/>
      <c r="AK330" s="65"/>
      <c r="AM330" s="93"/>
      <c r="AT330" s="65"/>
      <c r="AU330" s="65"/>
      <c r="AV330" s="65"/>
      <c r="AW330" s="65"/>
      <c r="AX330" s="65"/>
      <c r="AY330" s="65"/>
      <c r="AZ330" s="65"/>
      <c r="BA330" s="65"/>
    </row>
    <row r="331" spans="3:54">
      <c r="C331" s="8"/>
      <c r="D331" s="8"/>
      <c r="AG331" s="65"/>
      <c r="AH331" s="65"/>
      <c r="AI331" s="65"/>
      <c r="AJ331" s="65"/>
      <c r="AK331" s="65"/>
      <c r="AM331" s="93"/>
      <c r="AT331" s="65"/>
      <c r="AU331" s="65"/>
      <c r="AV331" s="65"/>
      <c r="AW331" s="65"/>
      <c r="AX331" s="65"/>
      <c r="AY331" s="65"/>
      <c r="AZ331" s="65"/>
      <c r="BA331" s="65"/>
    </row>
    <row r="332" spans="3:54">
      <c r="C332" s="8"/>
      <c r="D332" s="8"/>
      <c r="AG332" s="65"/>
      <c r="AH332" s="65"/>
      <c r="AI332" s="65"/>
      <c r="AJ332" s="65"/>
      <c r="AK332" s="65"/>
      <c r="AM332" s="93"/>
      <c r="AT332" s="65"/>
      <c r="AU332" s="65"/>
      <c r="AV332" s="65"/>
      <c r="AW332" s="65"/>
      <c r="AX332" s="65"/>
      <c r="AY332" s="65"/>
      <c r="AZ332" s="65"/>
      <c r="BA332" s="65"/>
    </row>
    <row r="333" spans="3:54">
      <c r="C333" s="8"/>
      <c r="D333" s="8"/>
      <c r="AG333" s="65"/>
      <c r="AH333" s="65"/>
      <c r="AI333" s="65"/>
      <c r="AJ333" s="65"/>
      <c r="AK333" s="65"/>
      <c r="AM333" s="93"/>
      <c r="AT333" s="65"/>
      <c r="AU333" s="65"/>
      <c r="AV333" s="65"/>
      <c r="AW333" s="65"/>
      <c r="AX333" s="65"/>
      <c r="AY333" s="65"/>
      <c r="AZ333" s="65"/>
      <c r="BA333" s="65"/>
    </row>
    <row r="334" spans="3:54">
      <c r="C334" s="8"/>
      <c r="D334" s="8"/>
      <c r="AG334" s="65"/>
      <c r="AH334" s="65"/>
      <c r="AI334" s="65"/>
      <c r="AJ334" s="65"/>
      <c r="AK334" s="65"/>
      <c r="AM334" s="93"/>
      <c r="AT334" s="65"/>
      <c r="AU334" s="65"/>
      <c r="AV334" s="65"/>
      <c r="AW334" s="65"/>
      <c r="AX334" s="65"/>
      <c r="AY334" s="65"/>
      <c r="AZ334" s="65"/>
      <c r="BA334" s="65"/>
    </row>
    <row r="335" spans="3:54">
      <c r="C335" s="8"/>
      <c r="D335" s="8"/>
      <c r="AG335" s="65"/>
      <c r="AH335" s="65"/>
      <c r="AI335" s="65"/>
      <c r="AJ335" s="65"/>
      <c r="AK335" s="65"/>
      <c r="AM335" s="93"/>
      <c r="AT335" s="65"/>
      <c r="AU335" s="65"/>
      <c r="AV335" s="65"/>
      <c r="AW335" s="65"/>
      <c r="AX335" s="65"/>
      <c r="AY335" s="65"/>
      <c r="AZ335" s="65"/>
      <c r="BA335" s="65"/>
    </row>
    <row r="336" spans="3:54">
      <c r="C336" s="8"/>
      <c r="D336" s="8"/>
      <c r="AG336" s="65"/>
      <c r="AH336" s="65"/>
      <c r="AI336" s="65"/>
      <c r="AJ336" s="65"/>
      <c r="AK336" s="65"/>
      <c r="AM336" s="93"/>
      <c r="AT336" s="65"/>
      <c r="AU336" s="65"/>
      <c r="AV336" s="65"/>
      <c r="AW336" s="65"/>
      <c r="AX336" s="65"/>
      <c r="AY336" s="65"/>
      <c r="AZ336" s="65"/>
      <c r="BA336" s="65"/>
      <c r="BB336" s="65"/>
    </row>
    <row r="337" spans="3:53">
      <c r="C337" s="8"/>
      <c r="D337" s="8"/>
      <c r="AG337" s="65"/>
      <c r="AH337" s="65"/>
      <c r="AI337" s="65"/>
      <c r="AJ337" s="65"/>
      <c r="AK337" s="65"/>
      <c r="AM337" s="93"/>
      <c r="AT337" s="65"/>
      <c r="AU337" s="65"/>
      <c r="AV337" s="65"/>
      <c r="AW337" s="65"/>
      <c r="AX337" s="65"/>
      <c r="AY337" s="65"/>
      <c r="AZ337" s="65"/>
      <c r="BA337" s="65"/>
    </row>
    <row r="338" spans="3:53">
      <c r="C338" s="8"/>
      <c r="D338" s="8"/>
      <c r="AG338" s="65"/>
      <c r="AH338" s="65"/>
      <c r="AI338" s="65"/>
      <c r="AJ338" s="65"/>
      <c r="AK338" s="65"/>
      <c r="AM338" s="93"/>
      <c r="AT338" s="65"/>
      <c r="AU338" s="65"/>
      <c r="AV338" s="65"/>
      <c r="AW338" s="65"/>
      <c r="AX338" s="65"/>
      <c r="AY338" s="65"/>
      <c r="AZ338" s="65"/>
      <c r="BA338" s="65"/>
    </row>
    <row r="339" spans="3:53">
      <c r="C339" s="8"/>
      <c r="D339" s="8"/>
      <c r="AG339" s="65"/>
      <c r="AH339" s="65"/>
      <c r="AI339" s="65"/>
      <c r="AJ339" s="65"/>
      <c r="AK339" s="65"/>
      <c r="AM339" s="93"/>
      <c r="AT339" s="65"/>
      <c r="AU339" s="65"/>
      <c r="AV339" s="65"/>
      <c r="AW339" s="65"/>
      <c r="AX339" s="65"/>
      <c r="AY339" s="65"/>
      <c r="AZ339" s="65"/>
      <c r="BA339" s="65"/>
    </row>
    <row r="340" spans="3:53">
      <c r="C340" s="8"/>
      <c r="D340" s="8"/>
      <c r="AG340" s="65"/>
      <c r="AH340" s="65"/>
      <c r="AI340" s="65"/>
      <c r="AJ340" s="65"/>
      <c r="AK340" s="65"/>
      <c r="AM340" s="93"/>
      <c r="AT340" s="65"/>
      <c r="AU340" s="65"/>
      <c r="AV340" s="65"/>
      <c r="AW340" s="65"/>
      <c r="AX340" s="65"/>
      <c r="AY340" s="65"/>
      <c r="AZ340" s="65"/>
      <c r="BA340" s="65"/>
    </row>
    <row r="341" spans="3:53">
      <c r="C341" s="8"/>
      <c r="D341" s="8"/>
      <c r="AG341" s="65"/>
      <c r="AH341" s="65"/>
      <c r="AI341" s="65"/>
      <c r="AJ341" s="65"/>
      <c r="AK341" s="65"/>
      <c r="AM341" s="93"/>
      <c r="AT341" s="65"/>
      <c r="AU341" s="65"/>
      <c r="AV341" s="65"/>
      <c r="AW341" s="65"/>
      <c r="AX341" s="65"/>
      <c r="AY341" s="65"/>
      <c r="AZ341" s="65"/>
      <c r="BA341" s="65"/>
    </row>
    <row r="342" spans="3:53">
      <c r="C342" s="8"/>
      <c r="D342" s="8"/>
      <c r="AG342" s="65"/>
      <c r="AH342" s="65"/>
      <c r="AI342" s="65"/>
      <c r="AJ342" s="65"/>
      <c r="AK342" s="65"/>
      <c r="AM342" s="93"/>
      <c r="AT342" s="65"/>
      <c r="AU342" s="65"/>
      <c r="AV342" s="65"/>
      <c r="AW342" s="65"/>
      <c r="AX342" s="65"/>
      <c r="AY342" s="65"/>
      <c r="AZ342" s="65"/>
      <c r="BA342" s="65"/>
    </row>
    <row r="343" spans="3:53">
      <c r="C343" s="8"/>
      <c r="D343" s="8"/>
      <c r="AG343" s="65"/>
      <c r="AH343" s="65"/>
      <c r="AI343" s="65"/>
      <c r="AJ343" s="65"/>
      <c r="AK343" s="65"/>
      <c r="AM343" s="93"/>
      <c r="AT343" s="65"/>
      <c r="AU343" s="65"/>
      <c r="AV343" s="65"/>
      <c r="AW343" s="65"/>
      <c r="AX343" s="65"/>
      <c r="AY343" s="65"/>
      <c r="AZ343" s="65"/>
      <c r="BA343" s="65"/>
    </row>
    <row r="344" spans="3:53">
      <c r="C344" s="8"/>
      <c r="D344" s="8"/>
      <c r="AG344" s="65"/>
      <c r="AH344" s="65"/>
      <c r="AI344" s="65"/>
      <c r="AJ344" s="65"/>
      <c r="AK344" s="65"/>
      <c r="AM344" s="93"/>
      <c r="AT344" s="65"/>
      <c r="AU344" s="65"/>
      <c r="AV344" s="65"/>
      <c r="AW344" s="65"/>
      <c r="AX344" s="65"/>
      <c r="AY344" s="65"/>
      <c r="AZ344" s="65"/>
      <c r="BA344" s="65"/>
    </row>
    <row r="345" spans="3:53">
      <c r="C345" s="8"/>
      <c r="D345" s="8"/>
      <c r="AG345" s="65"/>
      <c r="AH345" s="65"/>
      <c r="AI345" s="65"/>
      <c r="AJ345" s="65"/>
      <c r="AK345" s="65"/>
      <c r="AM345" s="93"/>
      <c r="AT345" s="65"/>
      <c r="AU345" s="65"/>
      <c r="AV345" s="65"/>
      <c r="AW345" s="65"/>
      <c r="AX345" s="65"/>
      <c r="AY345" s="65"/>
      <c r="AZ345" s="65"/>
      <c r="BA345" s="65"/>
    </row>
    <row r="346" spans="3:53">
      <c r="C346" s="8"/>
      <c r="D346" s="8"/>
      <c r="AG346" s="65"/>
      <c r="AH346" s="65"/>
      <c r="AI346" s="65"/>
      <c r="AJ346" s="65"/>
      <c r="AK346" s="65"/>
      <c r="AM346" s="93"/>
      <c r="AT346" s="65"/>
      <c r="AU346" s="65"/>
      <c r="AV346" s="65"/>
      <c r="AW346" s="65"/>
      <c r="AX346" s="65"/>
      <c r="AY346" s="65"/>
      <c r="AZ346" s="65"/>
      <c r="BA346" s="65"/>
    </row>
    <row r="347" spans="3:53">
      <c r="C347" s="8"/>
      <c r="D347" s="8"/>
      <c r="AG347" s="65"/>
      <c r="AH347" s="65"/>
      <c r="AI347" s="65"/>
      <c r="AJ347" s="65"/>
      <c r="AK347" s="65"/>
      <c r="AM347" s="93"/>
      <c r="AT347" s="65"/>
      <c r="AU347" s="65"/>
      <c r="AV347" s="65"/>
      <c r="AW347" s="65"/>
      <c r="AX347" s="65"/>
      <c r="AY347" s="65"/>
      <c r="AZ347" s="65"/>
      <c r="BA347" s="65"/>
    </row>
    <row r="348" spans="3:53">
      <c r="C348" s="8"/>
      <c r="D348" s="8"/>
      <c r="AG348" s="65"/>
      <c r="AH348" s="65"/>
      <c r="AI348" s="65"/>
      <c r="AJ348" s="65"/>
      <c r="AK348" s="65"/>
      <c r="AM348" s="93"/>
      <c r="AT348" s="65"/>
      <c r="AU348" s="65"/>
      <c r="AV348" s="65"/>
      <c r="AW348" s="65"/>
      <c r="AX348" s="65"/>
      <c r="AY348" s="65"/>
      <c r="AZ348" s="65"/>
      <c r="BA348" s="65"/>
    </row>
    <row r="349" spans="3:53">
      <c r="C349" s="8"/>
      <c r="D349" s="8"/>
      <c r="AG349" s="65"/>
      <c r="AH349" s="65"/>
      <c r="AI349" s="65"/>
      <c r="AJ349" s="65"/>
      <c r="AK349" s="65"/>
      <c r="AM349" s="93"/>
      <c r="AT349" s="65"/>
      <c r="AU349" s="65"/>
      <c r="AV349" s="65"/>
      <c r="AW349" s="65"/>
      <c r="AX349" s="65"/>
      <c r="AY349" s="65"/>
      <c r="AZ349" s="65"/>
      <c r="BA349" s="65"/>
    </row>
    <row r="350" spans="3:53">
      <c r="C350" s="8"/>
      <c r="D350" s="8"/>
      <c r="AG350" s="65"/>
      <c r="AH350" s="65"/>
      <c r="AI350" s="65"/>
      <c r="AJ350" s="65"/>
      <c r="AK350" s="65"/>
      <c r="AM350" s="93"/>
      <c r="AT350" s="65"/>
      <c r="AU350" s="65"/>
      <c r="AV350" s="65"/>
      <c r="AW350" s="65"/>
      <c r="AX350" s="65"/>
      <c r="AY350" s="65"/>
      <c r="AZ350" s="65"/>
      <c r="BA350" s="65"/>
    </row>
    <row r="351" spans="3:53">
      <c r="C351" s="8"/>
      <c r="D351" s="8"/>
      <c r="AG351" s="65"/>
      <c r="AH351" s="65"/>
      <c r="AI351" s="65"/>
      <c r="AJ351" s="65"/>
      <c r="AK351" s="65"/>
      <c r="AM351" s="93"/>
      <c r="AT351" s="65"/>
      <c r="AU351" s="65"/>
      <c r="AV351" s="65"/>
      <c r="AW351" s="65"/>
      <c r="AX351" s="65"/>
      <c r="AY351" s="65"/>
      <c r="AZ351" s="65"/>
      <c r="BA351" s="65"/>
    </row>
    <row r="352" spans="3:53">
      <c r="C352" s="8"/>
      <c r="D352" s="8"/>
      <c r="AG352" s="65"/>
      <c r="AH352" s="65"/>
      <c r="AI352" s="65"/>
      <c r="AJ352" s="65"/>
      <c r="AK352" s="65"/>
      <c r="AM352" s="93"/>
      <c r="AT352" s="65"/>
      <c r="AU352" s="65"/>
      <c r="AV352" s="65"/>
      <c r="AW352" s="65"/>
      <c r="AX352" s="65"/>
      <c r="AY352" s="65"/>
      <c r="AZ352" s="65"/>
      <c r="BA352" s="65"/>
    </row>
    <row r="353" spans="3:70">
      <c r="C353" s="8"/>
      <c r="D353" s="8"/>
      <c r="AG353" s="65"/>
      <c r="AH353" s="65"/>
      <c r="AI353" s="65"/>
      <c r="AJ353" s="65"/>
      <c r="AK353" s="65"/>
      <c r="AM353" s="93"/>
      <c r="AT353" s="65"/>
      <c r="AU353" s="65"/>
      <c r="AV353" s="65"/>
      <c r="AW353" s="65"/>
      <c r="AX353" s="65"/>
      <c r="AY353" s="65"/>
      <c r="AZ353" s="65"/>
      <c r="BA353" s="65"/>
    </row>
    <row r="354" spans="3:70">
      <c r="C354" s="8"/>
      <c r="D354" s="8"/>
      <c r="AG354" s="65"/>
      <c r="AH354" s="65"/>
      <c r="AI354" s="65"/>
      <c r="AJ354" s="65"/>
      <c r="AK354" s="65"/>
      <c r="AM354" s="93"/>
      <c r="AT354" s="65"/>
      <c r="AU354" s="65"/>
      <c r="AV354" s="65"/>
      <c r="AW354" s="65"/>
      <c r="AX354" s="65"/>
      <c r="AY354" s="65"/>
      <c r="AZ354" s="65"/>
      <c r="BA354" s="65"/>
      <c r="BB354" s="65"/>
    </row>
    <row r="355" spans="3:70">
      <c r="C355" s="8"/>
      <c r="D355" s="8"/>
      <c r="AG355" s="65"/>
      <c r="AH355" s="65"/>
      <c r="AI355" s="65"/>
      <c r="AJ355" s="65"/>
      <c r="AK355" s="65"/>
      <c r="AM355" s="93"/>
      <c r="AT355" s="65"/>
      <c r="AU355" s="65"/>
      <c r="AV355" s="65"/>
      <c r="AW355" s="65"/>
      <c r="AX355" s="65"/>
      <c r="AY355" s="65"/>
      <c r="AZ355" s="65"/>
      <c r="BA355" s="65"/>
    </row>
    <row r="356" spans="3:70">
      <c r="C356" s="8"/>
      <c r="D356" s="8"/>
      <c r="AG356" s="65"/>
      <c r="AH356" s="65"/>
      <c r="AI356" s="65"/>
      <c r="AJ356" s="65"/>
      <c r="AK356" s="65"/>
      <c r="AM356" s="93"/>
      <c r="AT356" s="65"/>
      <c r="AU356" s="65"/>
      <c r="AV356" s="65"/>
      <c r="AW356" s="65"/>
      <c r="AX356" s="65"/>
      <c r="AY356" s="65"/>
      <c r="AZ356" s="65"/>
      <c r="BA356" s="65"/>
    </row>
    <row r="357" spans="3:70">
      <c r="C357" s="8"/>
      <c r="D357" s="8"/>
      <c r="AG357" s="65"/>
      <c r="AH357" s="65"/>
      <c r="AI357" s="65"/>
      <c r="AJ357" s="65"/>
      <c r="AK357" s="65"/>
      <c r="AM357" s="93"/>
      <c r="AT357" s="65"/>
      <c r="AU357" s="65"/>
      <c r="AV357" s="65"/>
      <c r="AW357" s="65"/>
      <c r="AX357" s="65"/>
      <c r="AY357" s="65"/>
      <c r="AZ357" s="65"/>
      <c r="BA357" s="65"/>
    </row>
    <row r="358" spans="3:70">
      <c r="C358" s="8"/>
      <c r="D358" s="8"/>
      <c r="AG358" s="65"/>
      <c r="AH358" s="65"/>
      <c r="AI358" s="65"/>
      <c r="AJ358" s="65"/>
      <c r="AK358" s="65"/>
      <c r="AM358" s="93"/>
      <c r="AT358" s="65"/>
      <c r="AU358" s="65"/>
      <c r="AV358" s="65"/>
      <c r="AW358" s="65"/>
      <c r="AX358" s="65"/>
      <c r="AY358" s="65"/>
      <c r="AZ358" s="65"/>
      <c r="BA358" s="65"/>
    </row>
    <row r="359" spans="3:70">
      <c r="C359" s="8"/>
      <c r="D359" s="8"/>
      <c r="AG359" s="65"/>
      <c r="AH359" s="65"/>
      <c r="AI359" s="65"/>
      <c r="AJ359" s="65"/>
      <c r="AK359" s="65"/>
      <c r="AM359" s="93"/>
      <c r="AT359" s="65"/>
      <c r="AU359" s="65"/>
      <c r="AV359" s="65"/>
      <c r="AW359" s="65"/>
      <c r="AX359" s="65"/>
      <c r="AY359" s="65"/>
      <c r="AZ359" s="65"/>
      <c r="BA359" s="65"/>
    </row>
    <row r="360" spans="3:70">
      <c r="C360" s="8"/>
      <c r="D360" s="8"/>
      <c r="AG360" s="65"/>
      <c r="AH360" s="65"/>
      <c r="AI360" s="65"/>
      <c r="AJ360" s="65"/>
      <c r="AK360" s="65"/>
      <c r="AM360" s="93"/>
      <c r="AT360" s="65"/>
      <c r="AU360" s="65"/>
      <c r="AV360" s="65"/>
      <c r="AW360" s="65"/>
      <c r="AX360" s="65"/>
      <c r="AY360" s="65"/>
      <c r="AZ360" s="65"/>
      <c r="BA360" s="65"/>
    </row>
    <row r="361" spans="3:70">
      <c r="C361" s="8"/>
      <c r="D361" s="8"/>
      <c r="AG361" s="65"/>
      <c r="AH361" s="65"/>
      <c r="AI361" s="65"/>
      <c r="AJ361" s="65"/>
      <c r="AK361" s="65"/>
      <c r="AM361" s="93"/>
      <c r="AT361" s="65"/>
      <c r="AU361" s="65"/>
      <c r="AV361" s="65"/>
      <c r="AW361" s="65"/>
      <c r="AX361" s="65"/>
      <c r="AY361" s="65"/>
      <c r="AZ361" s="65"/>
      <c r="BA361" s="65"/>
    </row>
    <row r="362" spans="3:70">
      <c r="C362" s="8"/>
      <c r="D362" s="8"/>
      <c r="AG362" s="65"/>
      <c r="AH362" s="65"/>
      <c r="AI362" s="65"/>
      <c r="AJ362" s="65"/>
      <c r="AK362" s="65"/>
      <c r="AM362" s="93"/>
      <c r="AT362" s="65"/>
      <c r="AU362" s="65"/>
      <c r="AV362" s="65"/>
      <c r="AW362" s="65"/>
      <c r="AX362" s="65"/>
      <c r="AY362" s="65"/>
      <c r="AZ362" s="65"/>
      <c r="BA362" s="65"/>
    </row>
    <row r="363" spans="3:70">
      <c r="C363" s="8"/>
      <c r="D363" s="8"/>
      <c r="AG363" s="65"/>
      <c r="AH363" s="65"/>
      <c r="AI363" s="65"/>
      <c r="AJ363" s="65"/>
      <c r="AK363" s="65"/>
      <c r="AM363" s="93"/>
      <c r="AT363" s="65"/>
      <c r="AU363" s="65"/>
      <c r="AV363" s="65"/>
      <c r="AW363" s="65"/>
      <c r="AX363" s="65"/>
      <c r="AY363" s="65"/>
      <c r="AZ363" s="65"/>
      <c r="BA363" s="65"/>
    </row>
    <row r="364" spans="3:70">
      <c r="C364" s="8"/>
      <c r="D364" s="8"/>
      <c r="AG364" s="65"/>
      <c r="AH364" s="65"/>
      <c r="AI364" s="65"/>
      <c r="AJ364" s="65"/>
      <c r="AK364" s="65"/>
      <c r="AM364" s="93"/>
      <c r="AT364" s="65"/>
      <c r="AU364" s="65"/>
      <c r="AV364" s="65"/>
      <c r="AW364" s="65"/>
      <c r="AX364" s="65"/>
      <c r="AY364" s="65"/>
      <c r="AZ364" s="65"/>
      <c r="BA364" s="65"/>
    </row>
    <row r="365" spans="3:70">
      <c r="C365" s="8"/>
      <c r="D365" s="8"/>
      <c r="AG365" s="65"/>
      <c r="AH365" s="65"/>
      <c r="AI365" s="65"/>
      <c r="AJ365" s="65"/>
      <c r="AK365" s="65"/>
      <c r="AM365" s="93"/>
      <c r="AT365" s="65"/>
      <c r="AU365" s="65"/>
      <c r="AV365" s="65"/>
      <c r="AW365" s="65"/>
      <c r="AX365" s="65"/>
      <c r="AY365" s="65"/>
      <c r="AZ365" s="65"/>
      <c r="BA365" s="65"/>
    </row>
    <row r="366" spans="3:70">
      <c r="C366" s="8"/>
      <c r="D366" s="8"/>
      <c r="AG366" s="65"/>
      <c r="AH366" s="65"/>
      <c r="AI366" s="65"/>
      <c r="AJ366" s="65"/>
      <c r="AK366" s="65"/>
      <c r="AM366" s="93"/>
      <c r="AT366" s="65"/>
      <c r="AU366" s="65"/>
      <c r="AV366" s="65"/>
      <c r="AW366" s="65"/>
      <c r="AX366" s="65"/>
      <c r="AY366" s="65"/>
      <c r="AZ366" s="65"/>
      <c r="BA366" s="65"/>
    </row>
    <row r="367" spans="3:70">
      <c r="C367" s="8"/>
      <c r="D367" s="8"/>
      <c r="AG367" s="65"/>
      <c r="AH367" s="65"/>
      <c r="AI367" s="65"/>
      <c r="AJ367" s="65"/>
      <c r="AK367" s="65"/>
      <c r="AM367" s="93"/>
      <c r="AT367" s="65"/>
      <c r="AU367" s="65"/>
      <c r="AV367" s="65"/>
      <c r="AW367" s="65"/>
      <c r="AX367" s="65"/>
      <c r="AY367" s="65"/>
      <c r="AZ367" s="65"/>
      <c r="BA367" s="65"/>
    </row>
    <row r="368" spans="3:70">
      <c r="C368" s="8"/>
      <c r="D368" s="8"/>
      <c r="AG368" s="65"/>
      <c r="AH368" s="65"/>
      <c r="AI368" s="65"/>
      <c r="AJ368" s="65"/>
      <c r="AK368" s="65"/>
      <c r="AM368" s="93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65"/>
      <c r="BN368" s="65"/>
      <c r="BO368" s="65"/>
      <c r="BP368" s="65"/>
      <c r="BQ368" s="65"/>
      <c r="BR368" s="65"/>
    </row>
    <row r="369" spans="3:53">
      <c r="C369" s="8"/>
      <c r="D369" s="8"/>
      <c r="AG369" s="65"/>
      <c r="AH369" s="65"/>
      <c r="AI369" s="65"/>
      <c r="AJ369" s="65"/>
      <c r="AK369" s="65"/>
      <c r="AM369" s="93"/>
      <c r="AT369" s="65"/>
      <c r="AU369" s="65"/>
      <c r="AV369" s="65"/>
      <c r="AW369" s="65"/>
      <c r="AX369" s="65"/>
      <c r="AY369" s="65"/>
      <c r="AZ369" s="65"/>
      <c r="BA369" s="65"/>
    </row>
    <row r="370" spans="3:53">
      <c r="C370" s="8"/>
      <c r="D370" s="8"/>
      <c r="AG370" s="65"/>
      <c r="AH370" s="65"/>
      <c r="AI370" s="65"/>
      <c r="AJ370" s="65"/>
      <c r="AK370" s="65"/>
      <c r="AM370" s="93"/>
      <c r="AT370" s="65"/>
      <c r="AU370" s="65"/>
      <c r="AV370" s="65"/>
      <c r="AW370" s="65"/>
      <c r="AX370" s="65"/>
      <c r="AY370" s="65"/>
      <c r="AZ370" s="65"/>
      <c r="BA370" s="65"/>
    </row>
    <row r="371" spans="3:53">
      <c r="C371" s="8"/>
      <c r="D371" s="8"/>
      <c r="AG371" s="65"/>
      <c r="AH371" s="65"/>
      <c r="AI371" s="65"/>
      <c r="AJ371" s="65"/>
      <c r="AK371" s="65"/>
      <c r="AM371" s="93"/>
      <c r="AT371" s="65"/>
      <c r="AU371" s="65"/>
      <c r="AV371" s="65"/>
      <c r="AW371" s="65"/>
      <c r="AX371" s="65"/>
      <c r="AY371" s="65"/>
      <c r="AZ371" s="65"/>
      <c r="BA371" s="65"/>
    </row>
    <row r="372" spans="3:53">
      <c r="C372" s="8"/>
      <c r="D372" s="8"/>
      <c r="AG372" s="65"/>
      <c r="AH372" s="65"/>
      <c r="AI372" s="65"/>
      <c r="AJ372" s="65"/>
      <c r="AK372" s="65"/>
      <c r="AM372" s="93"/>
      <c r="AT372" s="65"/>
      <c r="AU372" s="65"/>
      <c r="AV372" s="65"/>
      <c r="AW372" s="65"/>
      <c r="AX372" s="65"/>
      <c r="AY372" s="65"/>
      <c r="AZ372" s="65"/>
      <c r="BA372" s="65"/>
    </row>
    <row r="373" spans="3:53">
      <c r="C373" s="8"/>
      <c r="D373" s="8"/>
      <c r="AG373" s="65"/>
      <c r="AH373" s="65"/>
      <c r="AI373" s="65"/>
      <c r="AJ373" s="65"/>
      <c r="AK373" s="65"/>
      <c r="AM373" s="93"/>
      <c r="AT373" s="65"/>
      <c r="AU373" s="65"/>
      <c r="AV373" s="65"/>
      <c r="AW373" s="65"/>
      <c r="AX373" s="65"/>
      <c r="AY373" s="65"/>
      <c r="AZ373" s="65"/>
      <c r="BA373" s="65"/>
    </row>
    <row r="374" spans="3:53">
      <c r="C374" s="8"/>
      <c r="D374" s="8"/>
      <c r="AG374" s="65"/>
      <c r="AH374" s="65"/>
      <c r="AI374" s="65"/>
      <c r="AJ374" s="65"/>
      <c r="AK374" s="65"/>
      <c r="AM374" s="93"/>
      <c r="AT374" s="65"/>
      <c r="AU374" s="65"/>
      <c r="AV374" s="65"/>
      <c r="AW374" s="65"/>
      <c r="AX374" s="65"/>
      <c r="AY374" s="65"/>
      <c r="AZ374" s="65"/>
      <c r="BA374" s="65"/>
    </row>
    <row r="375" spans="3:53">
      <c r="C375" s="8"/>
      <c r="D375" s="8"/>
      <c r="AG375" s="65"/>
      <c r="AH375" s="65"/>
      <c r="AI375" s="65"/>
      <c r="AJ375" s="65"/>
      <c r="AK375" s="65"/>
      <c r="AM375" s="93"/>
      <c r="AT375" s="65"/>
      <c r="AU375" s="65"/>
      <c r="AV375" s="65"/>
      <c r="AW375" s="65"/>
      <c r="AX375" s="65"/>
      <c r="AY375" s="65"/>
      <c r="AZ375" s="65"/>
      <c r="BA375" s="65"/>
    </row>
    <row r="376" spans="3:53">
      <c r="C376" s="8"/>
      <c r="D376" s="8"/>
      <c r="AG376" s="65"/>
      <c r="AH376" s="65"/>
      <c r="AI376" s="65"/>
      <c r="AJ376" s="65"/>
      <c r="AK376" s="65"/>
      <c r="AM376" s="93"/>
      <c r="AT376" s="65"/>
      <c r="AU376" s="65"/>
      <c r="AV376" s="65"/>
      <c r="AW376" s="65"/>
      <c r="AX376" s="65"/>
      <c r="AY376" s="65"/>
      <c r="AZ376" s="65"/>
      <c r="BA376" s="65"/>
    </row>
    <row r="377" spans="3:53">
      <c r="C377" s="8"/>
      <c r="D377" s="8"/>
      <c r="AG377" s="65"/>
      <c r="AH377" s="65"/>
      <c r="AI377" s="65"/>
      <c r="AJ377" s="65"/>
      <c r="AK377" s="65"/>
      <c r="AM377" s="93"/>
      <c r="AT377" s="65"/>
      <c r="AU377" s="65"/>
      <c r="AV377" s="65"/>
      <c r="AW377" s="65"/>
      <c r="AX377" s="65"/>
      <c r="AY377" s="65"/>
      <c r="AZ377" s="65"/>
      <c r="BA377" s="65"/>
    </row>
    <row r="378" spans="3:53">
      <c r="C378" s="8"/>
      <c r="D378" s="8"/>
      <c r="AG378" s="65"/>
      <c r="AH378" s="65"/>
      <c r="AI378" s="65"/>
      <c r="AJ378" s="65"/>
      <c r="AK378" s="65"/>
      <c r="AM378" s="93"/>
      <c r="AT378" s="65"/>
      <c r="AU378" s="65"/>
      <c r="AV378" s="65"/>
      <c r="AW378" s="65"/>
      <c r="AX378" s="65"/>
      <c r="AY378" s="65"/>
      <c r="AZ378" s="65"/>
      <c r="BA378" s="65"/>
    </row>
    <row r="379" spans="3:53">
      <c r="C379" s="8"/>
      <c r="D379" s="8"/>
      <c r="AG379" s="65"/>
      <c r="AH379" s="65"/>
      <c r="AI379" s="65"/>
      <c r="AJ379" s="65"/>
      <c r="AK379" s="65"/>
      <c r="AM379" s="93"/>
      <c r="AT379" s="65"/>
      <c r="AU379" s="65"/>
      <c r="AV379" s="65"/>
      <c r="AW379" s="65"/>
      <c r="AX379" s="65"/>
      <c r="AY379" s="65"/>
      <c r="AZ379" s="65"/>
      <c r="BA379" s="65"/>
    </row>
    <row r="380" spans="3:53">
      <c r="C380" s="8"/>
      <c r="D380" s="8"/>
      <c r="AG380" s="65"/>
      <c r="AH380" s="65"/>
      <c r="AI380" s="65"/>
      <c r="AJ380" s="65"/>
      <c r="AK380" s="65"/>
      <c r="AM380" s="93"/>
      <c r="AT380" s="65"/>
      <c r="AU380" s="65"/>
      <c r="AV380" s="65"/>
      <c r="AW380" s="65"/>
      <c r="AX380" s="65"/>
      <c r="AY380" s="65"/>
      <c r="AZ380" s="65"/>
      <c r="BA380" s="65"/>
    </row>
    <row r="381" spans="3:53">
      <c r="C381" s="8"/>
      <c r="D381" s="8"/>
      <c r="AG381" s="65"/>
      <c r="AH381" s="65"/>
      <c r="AI381" s="65"/>
      <c r="AJ381" s="65"/>
      <c r="AK381" s="65"/>
      <c r="AM381" s="93"/>
      <c r="AT381" s="65"/>
      <c r="AU381" s="65"/>
      <c r="AV381" s="65"/>
      <c r="AW381" s="65"/>
      <c r="AX381" s="65"/>
      <c r="AY381" s="65"/>
      <c r="AZ381" s="65"/>
      <c r="BA381" s="65"/>
    </row>
    <row r="382" spans="3:53">
      <c r="C382" s="8"/>
      <c r="D382" s="8"/>
      <c r="AG382" s="65"/>
      <c r="AH382" s="65"/>
      <c r="AI382" s="65"/>
      <c r="AJ382" s="65"/>
      <c r="AK382" s="65"/>
      <c r="AM382" s="93"/>
      <c r="AT382" s="65"/>
      <c r="AU382" s="65"/>
      <c r="AV382" s="65"/>
      <c r="AW382" s="65"/>
      <c r="AX382" s="65"/>
      <c r="AY382" s="65"/>
      <c r="AZ382" s="65"/>
      <c r="BA382" s="65"/>
    </row>
    <row r="383" spans="3:53">
      <c r="C383" s="8"/>
      <c r="D383" s="8"/>
      <c r="AG383" s="65"/>
      <c r="AH383" s="65"/>
      <c r="AI383" s="65"/>
      <c r="AJ383" s="65"/>
      <c r="AK383" s="65"/>
      <c r="AM383" s="93"/>
      <c r="AT383" s="65"/>
      <c r="AU383" s="65"/>
      <c r="AV383" s="65"/>
      <c r="AW383" s="65"/>
      <c r="AX383" s="65"/>
      <c r="AY383" s="65"/>
      <c r="AZ383" s="65"/>
      <c r="BA383" s="65"/>
    </row>
    <row r="384" spans="3:53">
      <c r="C384" s="8"/>
      <c r="D384" s="8"/>
      <c r="AG384" s="65"/>
      <c r="AH384" s="65"/>
      <c r="AI384" s="65"/>
      <c r="AJ384" s="65"/>
      <c r="AK384" s="65"/>
      <c r="AM384" s="93"/>
      <c r="AT384" s="65"/>
      <c r="AU384" s="65"/>
      <c r="AV384" s="65"/>
      <c r="AW384" s="65"/>
      <c r="AX384" s="65"/>
      <c r="AY384" s="65"/>
      <c r="AZ384" s="65"/>
      <c r="BA384" s="65"/>
    </row>
    <row r="385" spans="3:70">
      <c r="C385" s="8"/>
      <c r="D385" s="8"/>
      <c r="AG385" s="65"/>
      <c r="AH385" s="65"/>
      <c r="AI385" s="65"/>
      <c r="AJ385" s="65"/>
      <c r="AK385" s="65"/>
      <c r="AM385" s="93"/>
      <c r="AT385" s="65"/>
      <c r="AU385" s="65"/>
      <c r="AV385" s="65"/>
      <c r="AW385" s="65"/>
      <c r="AX385" s="65"/>
      <c r="AY385" s="65"/>
      <c r="AZ385" s="65"/>
      <c r="BA385" s="65"/>
    </row>
    <row r="386" spans="3:70">
      <c r="C386" s="8"/>
      <c r="D386" s="8"/>
      <c r="AG386" s="65"/>
      <c r="AH386" s="65"/>
      <c r="AI386" s="65"/>
      <c r="AJ386" s="65"/>
      <c r="AK386" s="65"/>
      <c r="AM386" s="93"/>
      <c r="AT386" s="65"/>
      <c r="AU386" s="65"/>
      <c r="AV386" s="65"/>
      <c r="AW386" s="65"/>
      <c r="AX386" s="65"/>
      <c r="AY386" s="65"/>
      <c r="AZ386" s="65"/>
      <c r="BA386" s="65"/>
    </row>
    <row r="387" spans="3:70">
      <c r="C387" s="8"/>
      <c r="D387" s="8"/>
      <c r="AG387" s="65"/>
      <c r="AH387" s="65"/>
      <c r="AI387" s="65"/>
      <c r="AJ387" s="65"/>
      <c r="AK387" s="65"/>
      <c r="AM387" s="93"/>
      <c r="AT387" s="65"/>
      <c r="AU387" s="65"/>
      <c r="AV387" s="65"/>
      <c r="AW387" s="65"/>
      <c r="AX387" s="65"/>
      <c r="AY387" s="65"/>
      <c r="AZ387" s="65"/>
      <c r="BA387" s="65"/>
    </row>
    <row r="388" spans="3:70">
      <c r="C388" s="8"/>
      <c r="D388" s="8"/>
      <c r="AG388" s="65"/>
      <c r="AH388" s="65"/>
      <c r="AI388" s="65"/>
      <c r="AJ388" s="65"/>
      <c r="AK388" s="65"/>
      <c r="AM388" s="93"/>
      <c r="AT388" s="65"/>
      <c r="AU388" s="65"/>
      <c r="AV388" s="65"/>
      <c r="AW388" s="65"/>
      <c r="AX388" s="65"/>
      <c r="AY388" s="65"/>
      <c r="AZ388" s="65"/>
      <c r="BA388" s="65"/>
    </row>
    <row r="389" spans="3:70">
      <c r="C389" s="8"/>
      <c r="D389" s="8"/>
      <c r="AG389" s="65"/>
      <c r="AH389" s="65"/>
      <c r="AI389" s="65"/>
      <c r="AJ389" s="65"/>
      <c r="AK389" s="65"/>
      <c r="AM389" s="93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  <c r="BM389" s="65"/>
      <c r="BN389" s="65"/>
      <c r="BO389" s="65"/>
      <c r="BP389" s="65"/>
      <c r="BQ389" s="65"/>
      <c r="BR389" s="65"/>
    </row>
    <row r="390" spans="3:70">
      <c r="C390" s="8"/>
      <c r="D390" s="8"/>
      <c r="AG390" s="65"/>
      <c r="AH390" s="65"/>
      <c r="AI390" s="65"/>
      <c r="AJ390" s="65"/>
      <c r="AK390" s="65"/>
      <c r="AM390" s="93"/>
      <c r="AT390" s="65"/>
      <c r="AU390" s="65"/>
      <c r="AV390" s="65"/>
      <c r="AW390" s="65"/>
      <c r="AX390" s="65"/>
      <c r="AY390" s="65"/>
      <c r="AZ390" s="65"/>
      <c r="BA390" s="65"/>
    </row>
    <row r="391" spans="3:70">
      <c r="C391" s="8"/>
      <c r="D391" s="8"/>
      <c r="AG391" s="65"/>
      <c r="AH391" s="65"/>
      <c r="AI391" s="65"/>
      <c r="AJ391" s="65"/>
      <c r="AK391" s="65"/>
      <c r="AM391" s="93"/>
      <c r="AT391" s="65"/>
      <c r="AU391" s="65"/>
      <c r="AV391" s="65"/>
      <c r="AW391" s="65"/>
      <c r="AX391" s="65"/>
      <c r="AY391" s="65"/>
      <c r="AZ391" s="65"/>
      <c r="BA391" s="65"/>
      <c r="BB391" s="65"/>
    </row>
    <row r="392" spans="3:70">
      <c r="C392" s="8"/>
      <c r="D392" s="8"/>
      <c r="AG392" s="65"/>
      <c r="AH392" s="65"/>
      <c r="AI392" s="65"/>
      <c r="AJ392" s="65"/>
      <c r="AK392" s="65"/>
      <c r="AM392" s="93"/>
      <c r="AT392" s="65"/>
      <c r="AU392" s="65"/>
      <c r="AV392" s="65"/>
      <c r="AW392" s="65"/>
      <c r="AX392" s="65"/>
      <c r="AY392" s="65"/>
      <c r="AZ392" s="65"/>
      <c r="BA392" s="65"/>
    </row>
    <row r="393" spans="3:70">
      <c r="C393" s="8"/>
      <c r="D393" s="8"/>
      <c r="AG393" s="65"/>
      <c r="AH393" s="65"/>
      <c r="AI393" s="65"/>
      <c r="AJ393" s="65"/>
      <c r="AK393" s="65"/>
      <c r="AM393" s="93"/>
      <c r="AT393" s="65"/>
      <c r="AU393" s="65"/>
      <c r="AV393" s="65"/>
      <c r="AW393" s="65"/>
      <c r="AX393" s="65"/>
      <c r="AY393" s="65"/>
      <c r="AZ393" s="65"/>
      <c r="BA393" s="65"/>
    </row>
    <row r="394" spans="3:70">
      <c r="C394" s="8"/>
      <c r="D394" s="8"/>
      <c r="AG394" s="65"/>
      <c r="AH394" s="65"/>
      <c r="AI394" s="65"/>
      <c r="AJ394" s="65"/>
      <c r="AK394" s="65"/>
      <c r="AM394" s="93"/>
      <c r="AT394" s="65"/>
      <c r="AU394" s="65"/>
      <c r="AV394" s="65"/>
      <c r="AW394" s="65"/>
      <c r="AX394" s="65"/>
      <c r="AY394" s="65"/>
      <c r="AZ394" s="65"/>
      <c r="BA394" s="65"/>
    </row>
    <row r="395" spans="3:70">
      <c r="C395" s="8"/>
      <c r="D395" s="8"/>
      <c r="AG395" s="65"/>
      <c r="AH395" s="65"/>
      <c r="AI395" s="65"/>
      <c r="AJ395" s="65"/>
      <c r="AK395" s="65"/>
      <c r="AM395" s="93"/>
      <c r="AT395" s="65"/>
      <c r="AU395" s="65"/>
      <c r="AV395" s="65"/>
      <c r="AW395" s="65"/>
      <c r="AX395" s="65"/>
      <c r="AY395" s="65"/>
      <c r="AZ395" s="65"/>
      <c r="BA395" s="65"/>
    </row>
    <row r="396" spans="3:70">
      <c r="C396" s="8"/>
      <c r="D396" s="8"/>
      <c r="AG396" s="65"/>
      <c r="AH396" s="65"/>
      <c r="AI396" s="65"/>
      <c r="AJ396" s="65"/>
      <c r="AK396" s="65"/>
      <c r="AM396" s="93"/>
      <c r="AT396" s="65"/>
      <c r="AU396" s="65"/>
      <c r="AV396" s="65"/>
      <c r="AW396" s="65"/>
      <c r="AX396" s="65"/>
      <c r="AY396" s="65"/>
      <c r="AZ396" s="65"/>
      <c r="BA396" s="65"/>
    </row>
    <row r="397" spans="3:70">
      <c r="C397" s="8"/>
      <c r="D397" s="8"/>
      <c r="AG397" s="65"/>
      <c r="AH397" s="65"/>
      <c r="AI397" s="65"/>
      <c r="AJ397" s="65"/>
      <c r="AK397" s="65"/>
      <c r="AM397" s="93"/>
      <c r="AT397" s="65"/>
      <c r="AU397" s="65"/>
      <c r="AV397" s="65"/>
      <c r="AW397" s="65"/>
      <c r="AX397" s="65"/>
      <c r="AY397" s="65"/>
      <c r="AZ397" s="65"/>
      <c r="BA397" s="65"/>
    </row>
    <row r="398" spans="3:70">
      <c r="C398" s="8"/>
      <c r="D398" s="8"/>
      <c r="AG398" s="65"/>
      <c r="AH398" s="65"/>
      <c r="AI398" s="65"/>
      <c r="AJ398" s="65"/>
      <c r="AK398" s="65"/>
      <c r="AM398" s="93"/>
      <c r="AT398" s="65"/>
      <c r="AU398" s="65"/>
      <c r="AV398" s="65"/>
      <c r="AW398" s="65"/>
      <c r="AX398" s="65"/>
      <c r="AY398" s="65"/>
      <c r="AZ398" s="65"/>
      <c r="BA398" s="65"/>
    </row>
    <row r="399" spans="3:70">
      <c r="C399" s="8"/>
      <c r="D399" s="8"/>
      <c r="AG399" s="65"/>
      <c r="AH399" s="65"/>
      <c r="AI399" s="65"/>
      <c r="AJ399" s="65"/>
      <c r="AK399" s="65"/>
      <c r="AM399" s="93"/>
      <c r="AT399" s="65"/>
      <c r="AU399" s="65"/>
      <c r="AV399" s="65"/>
      <c r="AW399" s="65"/>
      <c r="AX399" s="65"/>
      <c r="AY399" s="65"/>
      <c r="AZ399" s="65"/>
      <c r="BA399" s="65"/>
    </row>
    <row r="400" spans="3:70">
      <c r="C400" s="8"/>
      <c r="D400" s="8"/>
      <c r="AG400" s="65"/>
      <c r="AH400" s="65"/>
      <c r="AI400" s="65"/>
      <c r="AJ400" s="65"/>
      <c r="AK400" s="65"/>
      <c r="AM400" s="93"/>
      <c r="AT400" s="65"/>
      <c r="AU400" s="65"/>
      <c r="AV400" s="65"/>
      <c r="AW400" s="65"/>
      <c r="AX400" s="65"/>
      <c r="AY400" s="65"/>
      <c r="AZ400" s="65"/>
      <c r="BA400" s="65"/>
    </row>
    <row r="401" spans="3:70">
      <c r="C401" s="8"/>
      <c r="D401" s="8"/>
      <c r="AG401" s="65"/>
      <c r="AH401" s="65"/>
      <c r="AI401" s="65"/>
      <c r="AJ401" s="65"/>
      <c r="AK401" s="65"/>
      <c r="AM401" s="93"/>
      <c r="AT401" s="65"/>
      <c r="AU401" s="65"/>
      <c r="AV401" s="65"/>
      <c r="AW401" s="65"/>
      <c r="AX401" s="65"/>
      <c r="AY401" s="65"/>
      <c r="AZ401" s="65"/>
      <c r="BA401" s="65"/>
    </row>
    <row r="402" spans="3:70">
      <c r="C402" s="8"/>
      <c r="D402" s="8"/>
      <c r="AG402" s="65"/>
      <c r="AH402" s="65"/>
      <c r="AI402" s="65"/>
      <c r="AJ402" s="65"/>
      <c r="AK402" s="65"/>
      <c r="AM402" s="93"/>
      <c r="AT402" s="65"/>
      <c r="AU402" s="65"/>
      <c r="AV402" s="65"/>
      <c r="AW402" s="65"/>
      <c r="AX402" s="65"/>
      <c r="AY402" s="65"/>
      <c r="AZ402" s="65"/>
      <c r="BA402" s="65"/>
    </row>
    <row r="403" spans="3:70">
      <c r="C403" s="8"/>
      <c r="D403" s="8"/>
      <c r="AG403" s="65"/>
      <c r="AH403" s="65"/>
      <c r="AI403" s="65"/>
      <c r="AJ403" s="65"/>
      <c r="AK403" s="65"/>
      <c r="AM403" s="93"/>
      <c r="AT403" s="65"/>
      <c r="AU403" s="65"/>
      <c r="AV403" s="65"/>
      <c r="AW403" s="65"/>
      <c r="AX403" s="65"/>
      <c r="AY403" s="65"/>
      <c r="AZ403" s="65"/>
      <c r="BA403" s="65"/>
    </row>
    <row r="404" spans="3:70">
      <c r="C404" s="8"/>
      <c r="D404" s="8"/>
      <c r="AG404" s="65"/>
      <c r="AH404" s="65"/>
      <c r="AI404" s="65"/>
      <c r="AJ404" s="65"/>
      <c r="AK404" s="65"/>
      <c r="AM404" s="93"/>
      <c r="AT404" s="65"/>
      <c r="AU404" s="65"/>
      <c r="AV404" s="65"/>
      <c r="AW404" s="65"/>
      <c r="AX404" s="65"/>
      <c r="AY404" s="65"/>
      <c r="AZ404" s="65"/>
      <c r="BA404" s="65"/>
    </row>
    <row r="405" spans="3:70">
      <c r="C405" s="8"/>
      <c r="D405" s="8"/>
      <c r="AG405" s="65"/>
      <c r="AH405" s="65"/>
      <c r="AI405" s="65"/>
      <c r="AJ405" s="65"/>
      <c r="AK405" s="65"/>
      <c r="AM405" s="93"/>
      <c r="AT405" s="65"/>
      <c r="AU405" s="65"/>
      <c r="AV405" s="65"/>
      <c r="AW405" s="65"/>
      <c r="AX405" s="65"/>
      <c r="AY405" s="65"/>
      <c r="AZ405" s="65"/>
      <c r="BA405" s="65"/>
    </row>
    <row r="406" spans="3:70">
      <c r="C406" s="8"/>
      <c r="D406" s="8"/>
      <c r="AG406" s="65"/>
      <c r="AH406" s="65"/>
      <c r="AI406" s="65"/>
      <c r="AJ406" s="65"/>
      <c r="AK406" s="65"/>
      <c r="AM406" s="93"/>
      <c r="AT406" s="65"/>
      <c r="AU406" s="65"/>
      <c r="AV406" s="65"/>
      <c r="AW406" s="65"/>
      <c r="AX406" s="65"/>
      <c r="AY406" s="65"/>
      <c r="AZ406" s="65"/>
      <c r="BA406" s="65"/>
    </row>
    <row r="407" spans="3:70">
      <c r="C407" s="8"/>
      <c r="D407" s="8"/>
      <c r="AG407" s="65"/>
      <c r="AH407" s="65"/>
      <c r="AI407" s="65"/>
      <c r="AJ407" s="65"/>
      <c r="AK407" s="65"/>
      <c r="AM407" s="93"/>
      <c r="AT407" s="65"/>
      <c r="AU407" s="65"/>
      <c r="AV407" s="65"/>
      <c r="AW407" s="65"/>
      <c r="AX407" s="65"/>
      <c r="AY407" s="65"/>
      <c r="AZ407" s="65"/>
      <c r="BA407" s="65"/>
    </row>
    <row r="408" spans="3:70">
      <c r="C408" s="8"/>
      <c r="D408" s="8"/>
      <c r="AG408" s="65"/>
      <c r="AH408" s="65"/>
      <c r="AI408" s="65"/>
      <c r="AJ408" s="65"/>
      <c r="AK408" s="65"/>
      <c r="AM408" s="93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  <c r="BM408" s="65"/>
      <c r="BN408" s="65"/>
      <c r="BO408" s="65"/>
      <c r="BP408" s="65"/>
      <c r="BQ408" s="65"/>
      <c r="BR408" s="65"/>
    </row>
    <row r="409" spans="3:70">
      <c r="C409" s="8"/>
      <c r="D409" s="8"/>
      <c r="AG409" s="65"/>
      <c r="AH409" s="65"/>
      <c r="AI409" s="65"/>
      <c r="AJ409" s="65"/>
      <c r="AK409" s="65"/>
      <c r="AM409" s="93"/>
      <c r="AT409" s="65"/>
      <c r="AU409" s="65"/>
      <c r="AV409" s="65"/>
      <c r="AW409" s="65"/>
      <c r="AX409" s="65"/>
      <c r="AY409" s="65"/>
      <c r="AZ409" s="65"/>
      <c r="BA409" s="65"/>
      <c r="BB409" s="65"/>
    </row>
    <row r="410" spans="3:70">
      <c r="C410" s="8"/>
      <c r="D410" s="8"/>
      <c r="AG410" s="65"/>
      <c r="AH410" s="65"/>
      <c r="AI410" s="65"/>
      <c r="AJ410" s="65"/>
      <c r="AK410" s="65"/>
      <c r="AM410" s="93"/>
      <c r="AT410" s="65"/>
      <c r="AU410" s="65"/>
      <c r="AV410" s="65"/>
      <c r="AW410" s="65"/>
      <c r="AX410" s="65"/>
      <c r="AY410" s="65"/>
      <c r="AZ410" s="65"/>
      <c r="BA410" s="65"/>
      <c r="BB410" s="65"/>
      <c r="BD410" s="65"/>
    </row>
    <row r="411" spans="3:70">
      <c r="C411" s="8"/>
      <c r="D411" s="8"/>
      <c r="AG411" s="65"/>
      <c r="AH411" s="65"/>
      <c r="AI411" s="65"/>
      <c r="AJ411" s="65"/>
      <c r="AK411" s="65"/>
      <c r="AM411" s="93"/>
      <c r="AT411" s="65"/>
      <c r="AU411" s="65"/>
      <c r="AV411" s="65"/>
      <c r="AW411" s="65"/>
      <c r="AX411" s="65"/>
      <c r="AY411" s="65"/>
      <c r="AZ411" s="65"/>
      <c r="BA411" s="65"/>
    </row>
    <row r="412" spans="3:70">
      <c r="C412" s="8"/>
      <c r="D412" s="8"/>
      <c r="AG412" s="65"/>
      <c r="AH412" s="65"/>
      <c r="AI412" s="65"/>
      <c r="AJ412" s="65"/>
      <c r="AK412" s="65"/>
      <c r="AM412" s="93"/>
      <c r="AT412" s="65"/>
      <c r="AU412" s="65"/>
      <c r="AV412" s="65"/>
      <c r="AW412" s="65"/>
      <c r="AX412" s="65"/>
      <c r="AY412" s="65"/>
      <c r="AZ412" s="65"/>
      <c r="BA412" s="65"/>
    </row>
    <row r="413" spans="3:70">
      <c r="C413" s="8"/>
      <c r="D413" s="8"/>
      <c r="AG413" s="65"/>
      <c r="AH413" s="65"/>
      <c r="AI413" s="65"/>
      <c r="AJ413" s="65"/>
      <c r="AK413" s="65"/>
      <c r="AM413" s="93"/>
      <c r="AT413" s="65"/>
      <c r="AU413" s="65"/>
      <c r="AV413" s="65"/>
      <c r="AW413" s="65"/>
      <c r="AX413" s="65"/>
      <c r="AY413" s="65"/>
      <c r="AZ413" s="65"/>
      <c r="BA413" s="65"/>
    </row>
    <row r="414" spans="3:70">
      <c r="C414" s="8"/>
      <c r="D414" s="8"/>
      <c r="AG414" s="65"/>
      <c r="AH414" s="65"/>
      <c r="AI414" s="65"/>
      <c r="AJ414" s="65"/>
      <c r="AK414" s="65"/>
      <c r="AM414" s="93"/>
      <c r="AT414" s="65"/>
      <c r="AU414" s="65"/>
      <c r="AV414" s="65"/>
      <c r="AW414" s="65"/>
      <c r="AX414" s="65"/>
      <c r="AY414" s="65"/>
      <c r="AZ414" s="65"/>
      <c r="BA414" s="65"/>
      <c r="BB414" s="65"/>
    </row>
    <row r="415" spans="3:70">
      <c r="C415" s="8"/>
      <c r="D415" s="8"/>
      <c r="AG415" s="65"/>
      <c r="AH415" s="65"/>
      <c r="AI415" s="65"/>
      <c r="AJ415" s="65"/>
      <c r="AK415" s="65"/>
      <c r="AM415" s="93"/>
      <c r="AT415" s="65"/>
      <c r="AU415" s="65"/>
      <c r="AV415" s="65"/>
      <c r="AW415" s="65"/>
      <c r="AX415" s="65"/>
      <c r="AY415" s="65"/>
      <c r="AZ415" s="65"/>
      <c r="BA415" s="65"/>
    </row>
    <row r="416" spans="3:70">
      <c r="C416" s="8"/>
      <c r="D416" s="8"/>
      <c r="AG416" s="65"/>
      <c r="AH416" s="65"/>
      <c r="AI416" s="65"/>
      <c r="AJ416" s="65"/>
      <c r="AK416" s="65"/>
      <c r="AM416" s="93"/>
      <c r="AT416" s="65"/>
      <c r="AU416" s="65"/>
      <c r="AV416" s="65"/>
      <c r="AW416" s="65"/>
      <c r="AX416" s="65"/>
      <c r="AY416" s="65"/>
      <c r="AZ416" s="65"/>
      <c r="BA416" s="65"/>
    </row>
    <row r="417" spans="3:53">
      <c r="C417" s="8"/>
      <c r="D417" s="8"/>
      <c r="AG417" s="65"/>
      <c r="AH417" s="65"/>
      <c r="AI417" s="65"/>
      <c r="AJ417" s="65"/>
      <c r="AK417" s="65"/>
      <c r="AM417" s="93"/>
      <c r="AT417" s="65"/>
      <c r="AU417" s="65"/>
      <c r="AV417" s="65"/>
      <c r="AW417" s="65"/>
      <c r="AX417" s="65"/>
      <c r="AY417" s="65"/>
      <c r="AZ417" s="65"/>
      <c r="BA417" s="65"/>
    </row>
    <row r="418" spans="3:53">
      <c r="C418" s="8"/>
      <c r="D418" s="8"/>
      <c r="AG418" s="65"/>
      <c r="AH418" s="65"/>
      <c r="AI418" s="65"/>
      <c r="AJ418" s="65"/>
      <c r="AK418" s="65"/>
      <c r="AM418" s="93"/>
      <c r="AT418" s="65"/>
      <c r="AU418" s="65"/>
      <c r="AV418" s="65"/>
      <c r="AW418" s="65"/>
      <c r="AX418" s="65"/>
      <c r="AY418" s="65"/>
      <c r="AZ418" s="65"/>
      <c r="BA418" s="65"/>
    </row>
    <row r="419" spans="3:53">
      <c r="C419" s="8"/>
      <c r="D419" s="8"/>
      <c r="AG419" s="65"/>
      <c r="AH419" s="65"/>
      <c r="AI419" s="65"/>
      <c r="AJ419" s="65"/>
      <c r="AK419" s="65"/>
      <c r="AM419" s="93"/>
      <c r="AT419" s="65"/>
      <c r="AU419" s="65"/>
      <c r="AV419" s="65"/>
      <c r="AW419" s="65"/>
      <c r="AX419" s="65"/>
      <c r="AY419" s="65"/>
      <c r="AZ419" s="65"/>
      <c r="BA419" s="65"/>
    </row>
    <row r="420" spans="3:53">
      <c r="C420" s="8"/>
      <c r="D420" s="8"/>
      <c r="AG420" s="65"/>
      <c r="AH420" s="65"/>
      <c r="AI420" s="65"/>
      <c r="AJ420" s="65"/>
      <c r="AK420" s="65"/>
      <c r="AM420" s="93"/>
      <c r="AT420" s="65"/>
      <c r="AU420" s="65"/>
      <c r="AV420" s="65"/>
      <c r="AW420" s="65"/>
      <c r="AX420" s="65"/>
      <c r="AY420" s="65"/>
      <c r="AZ420" s="65"/>
      <c r="BA420" s="65"/>
    </row>
    <row r="421" spans="3:53">
      <c r="C421" s="8"/>
      <c r="D421" s="8"/>
      <c r="AG421" s="65"/>
      <c r="AH421" s="65"/>
      <c r="AI421" s="65"/>
      <c r="AJ421" s="65"/>
      <c r="AK421" s="65"/>
      <c r="AM421" s="93"/>
      <c r="AT421" s="65"/>
      <c r="AU421" s="65"/>
      <c r="AV421" s="65"/>
      <c r="AW421" s="65"/>
      <c r="AX421" s="65"/>
      <c r="AY421" s="65"/>
      <c r="AZ421" s="65"/>
      <c r="BA421" s="65"/>
    </row>
    <row r="422" spans="3:53">
      <c r="C422" s="8"/>
      <c r="D422" s="8"/>
      <c r="AG422" s="65"/>
      <c r="AH422" s="65"/>
      <c r="AI422" s="65"/>
      <c r="AJ422" s="65"/>
      <c r="AK422" s="65"/>
      <c r="AM422" s="93"/>
      <c r="AT422" s="65"/>
      <c r="AU422" s="65"/>
      <c r="AV422" s="65"/>
      <c r="AW422" s="65"/>
      <c r="AX422" s="65"/>
      <c r="AY422" s="65"/>
      <c r="AZ422" s="65"/>
      <c r="BA422" s="65"/>
    </row>
    <row r="423" spans="3:53">
      <c r="C423" s="8"/>
      <c r="D423" s="8"/>
      <c r="AG423" s="65"/>
      <c r="AH423" s="65"/>
      <c r="AI423" s="65"/>
      <c r="AJ423" s="65"/>
      <c r="AK423" s="65"/>
      <c r="AM423" s="93"/>
      <c r="AT423" s="65"/>
      <c r="AU423" s="65"/>
      <c r="AV423" s="65"/>
      <c r="AW423" s="65"/>
      <c r="AX423" s="65"/>
      <c r="AY423" s="65"/>
      <c r="AZ423" s="65"/>
      <c r="BA423" s="65"/>
    </row>
    <row r="424" spans="3:53">
      <c r="C424" s="8"/>
      <c r="D424" s="8"/>
      <c r="AG424" s="65"/>
      <c r="AH424" s="65"/>
      <c r="AI424" s="65"/>
      <c r="AJ424" s="65"/>
      <c r="AK424" s="65"/>
      <c r="AM424" s="93"/>
      <c r="AT424" s="65"/>
      <c r="AU424" s="65"/>
      <c r="AV424" s="65"/>
      <c r="AW424" s="65"/>
      <c r="AX424" s="65"/>
      <c r="AY424" s="65"/>
      <c r="AZ424" s="65"/>
      <c r="BA424" s="65"/>
    </row>
    <row r="425" spans="3:53">
      <c r="C425" s="8"/>
      <c r="D425" s="8"/>
      <c r="AG425" s="65"/>
      <c r="AH425" s="65"/>
      <c r="AI425" s="65"/>
      <c r="AJ425" s="65"/>
      <c r="AK425" s="65"/>
      <c r="AM425" s="93"/>
      <c r="AT425" s="65"/>
      <c r="AU425" s="65"/>
      <c r="AV425" s="65"/>
      <c r="AW425" s="65"/>
      <c r="AX425" s="65"/>
      <c r="AY425" s="65"/>
      <c r="AZ425" s="65"/>
      <c r="BA425" s="65"/>
    </row>
    <row r="426" spans="3:53">
      <c r="C426" s="8"/>
      <c r="D426" s="8"/>
      <c r="AG426" s="65"/>
      <c r="AH426" s="65"/>
      <c r="AI426" s="65"/>
      <c r="AJ426" s="65"/>
      <c r="AK426" s="65"/>
      <c r="AM426" s="93"/>
      <c r="AT426" s="65"/>
      <c r="AU426" s="65"/>
      <c r="AV426" s="65"/>
      <c r="AW426" s="65"/>
      <c r="AX426" s="65"/>
      <c r="AY426" s="65"/>
      <c r="AZ426" s="65"/>
      <c r="BA426" s="65"/>
    </row>
    <row r="427" spans="3:53">
      <c r="C427" s="8"/>
      <c r="D427" s="8"/>
      <c r="AG427" s="65"/>
      <c r="AH427" s="65"/>
      <c r="AI427" s="65"/>
      <c r="AJ427" s="65"/>
      <c r="AK427" s="65"/>
      <c r="AM427" s="93"/>
      <c r="AT427" s="65"/>
      <c r="AU427" s="65"/>
      <c r="AV427" s="65"/>
      <c r="AW427" s="65"/>
      <c r="AX427" s="65"/>
      <c r="AY427" s="65"/>
      <c r="AZ427" s="65"/>
      <c r="BA427" s="65"/>
    </row>
    <row r="428" spans="3:53">
      <c r="C428" s="8"/>
      <c r="D428" s="8"/>
      <c r="AG428" s="65"/>
      <c r="AH428" s="65"/>
      <c r="AI428" s="65"/>
      <c r="AJ428" s="65"/>
      <c r="AK428" s="65"/>
      <c r="AM428" s="93"/>
      <c r="AT428" s="65"/>
      <c r="AU428" s="65"/>
      <c r="AV428" s="65"/>
      <c r="AW428" s="65"/>
      <c r="AX428" s="65"/>
      <c r="AY428" s="65"/>
      <c r="AZ428" s="65"/>
      <c r="BA428" s="65"/>
    </row>
    <row r="429" spans="3:53">
      <c r="C429" s="8"/>
      <c r="D429" s="8"/>
      <c r="AG429" s="65"/>
      <c r="AH429" s="65"/>
      <c r="AI429" s="65"/>
      <c r="AJ429" s="65"/>
      <c r="AK429" s="65"/>
      <c r="AM429" s="93"/>
      <c r="AT429" s="65"/>
      <c r="AU429" s="65"/>
      <c r="AV429" s="65"/>
      <c r="AW429" s="65"/>
      <c r="AX429" s="65"/>
      <c r="AY429" s="65"/>
      <c r="AZ429" s="65"/>
      <c r="BA429" s="65"/>
    </row>
    <row r="430" spans="3:53">
      <c r="C430" s="8"/>
      <c r="D430" s="8"/>
      <c r="AG430" s="65"/>
      <c r="AH430" s="65"/>
      <c r="AI430" s="65"/>
      <c r="AJ430" s="65"/>
      <c r="AK430" s="65"/>
      <c r="AM430" s="93"/>
      <c r="AT430" s="65"/>
      <c r="AU430" s="65"/>
      <c r="AV430" s="65"/>
      <c r="AW430" s="65"/>
      <c r="AX430" s="65"/>
      <c r="AY430" s="65"/>
      <c r="AZ430" s="65"/>
      <c r="BA430" s="65"/>
    </row>
    <row r="431" spans="3:53">
      <c r="C431" s="8"/>
      <c r="D431" s="8"/>
      <c r="AG431" s="65"/>
      <c r="AH431" s="65"/>
      <c r="AI431" s="65"/>
      <c r="AJ431" s="65"/>
      <c r="AK431" s="65"/>
      <c r="AM431" s="93"/>
      <c r="AT431" s="65"/>
      <c r="AU431" s="65"/>
      <c r="AV431" s="65"/>
      <c r="AW431" s="65"/>
      <c r="AX431" s="65"/>
      <c r="AY431" s="65"/>
      <c r="AZ431" s="65"/>
      <c r="BA431" s="65"/>
    </row>
    <row r="432" spans="3:53">
      <c r="C432" s="8"/>
      <c r="D432" s="8"/>
      <c r="AG432" s="65"/>
      <c r="AH432" s="65"/>
      <c r="AI432" s="65"/>
      <c r="AJ432" s="65"/>
      <c r="AK432" s="65"/>
      <c r="AM432" s="93"/>
      <c r="AT432" s="65"/>
      <c r="AU432" s="65"/>
      <c r="AV432" s="65"/>
      <c r="AW432" s="65"/>
      <c r="AX432" s="65"/>
      <c r="AY432" s="65"/>
      <c r="AZ432" s="65"/>
      <c r="BA432" s="65"/>
    </row>
    <row r="433" spans="3:53">
      <c r="C433" s="8"/>
      <c r="D433" s="8"/>
      <c r="AG433" s="65"/>
      <c r="AH433" s="65"/>
      <c r="AI433" s="65"/>
      <c r="AJ433" s="65"/>
      <c r="AK433" s="65"/>
      <c r="AM433" s="93"/>
      <c r="AT433" s="65"/>
      <c r="AU433" s="65"/>
      <c r="AV433" s="65"/>
      <c r="AW433" s="65"/>
      <c r="AX433" s="65"/>
      <c r="AY433" s="65"/>
      <c r="AZ433" s="65"/>
      <c r="BA433" s="65"/>
    </row>
    <row r="434" spans="3:53">
      <c r="C434" s="8"/>
      <c r="D434" s="8"/>
      <c r="AG434" s="65"/>
      <c r="AH434" s="65"/>
      <c r="AI434" s="65"/>
      <c r="AJ434" s="65"/>
      <c r="AK434" s="65"/>
      <c r="AM434" s="93"/>
      <c r="AT434" s="65"/>
      <c r="AU434" s="65"/>
      <c r="AV434" s="65"/>
      <c r="AW434" s="65"/>
      <c r="AX434" s="65"/>
      <c r="AY434" s="65"/>
      <c r="AZ434" s="65"/>
      <c r="BA434" s="65"/>
    </row>
    <row r="435" spans="3:53">
      <c r="C435" s="8"/>
      <c r="D435" s="8"/>
      <c r="AG435" s="65"/>
      <c r="AH435" s="65"/>
      <c r="AI435" s="65"/>
      <c r="AJ435" s="65"/>
      <c r="AK435" s="65"/>
      <c r="AM435" s="93"/>
      <c r="AT435" s="65"/>
      <c r="AU435" s="65"/>
      <c r="AV435" s="65"/>
      <c r="AW435" s="65"/>
      <c r="AX435" s="65"/>
      <c r="AY435" s="65"/>
      <c r="AZ435" s="65"/>
      <c r="BA435" s="65"/>
    </row>
    <row r="436" spans="3:53">
      <c r="C436" s="8"/>
      <c r="D436" s="8"/>
      <c r="AG436" s="65"/>
      <c r="AH436" s="65"/>
      <c r="AI436" s="65"/>
      <c r="AJ436" s="65"/>
      <c r="AK436" s="65"/>
      <c r="AM436" s="93"/>
      <c r="AT436" s="65"/>
      <c r="AU436" s="65"/>
      <c r="AV436" s="65"/>
      <c r="AW436" s="65"/>
      <c r="AX436" s="65"/>
      <c r="AY436" s="65"/>
      <c r="AZ436" s="65"/>
      <c r="BA436" s="65"/>
    </row>
    <row r="437" spans="3:53">
      <c r="C437" s="8"/>
      <c r="D437" s="8"/>
      <c r="AG437" s="65"/>
      <c r="AH437" s="65"/>
      <c r="AI437" s="65"/>
      <c r="AJ437" s="65"/>
      <c r="AK437" s="65"/>
      <c r="AM437" s="93"/>
      <c r="AT437" s="65"/>
      <c r="AU437" s="65"/>
      <c r="AV437" s="65"/>
      <c r="AW437" s="65"/>
      <c r="AX437" s="65"/>
      <c r="AY437" s="65"/>
      <c r="AZ437" s="65"/>
      <c r="BA437" s="65"/>
    </row>
    <row r="438" spans="3:53">
      <c r="C438" s="8"/>
      <c r="D438" s="8"/>
      <c r="AG438" s="65"/>
      <c r="AH438" s="65"/>
      <c r="AI438" s="65"/>
      <c r="AJ438" s="65"/>
      <c r="AK438" s="65"/>
      <c r="AM438" s="93"/>
      <c r="AT438" s="65"/>
      <c r="AU438" s="65"/>
      <c r="AV438" s="65"/>
      <c r="AW438" s="65"/>
      <c r="AX438" s="65"/>
      <c r="AY438" s="65"/>
      <c r="AZ438" s="65"/>
      <c r="BA438" s="65"/>
    </row>
    <row r="439" spans="3:53">
      <c r="C439" s="8"/>
      <c r="D439" s="8"/>
      <c r="AG439" s="65"/>
      <c r="AH439" s="65"/>
      <c r="AI439" s="65"/>
      <c r="AJ439" s="65"/>
      <c r="AK439" s="65"/>
      <c r="AM439" s="93"/>
      <c r="AT439" s="65"/>
      <c r="AU439" s="65"/>
      <c r="AV439" s="65"/>
      <c r="AW439" s="65"/>
      <c r="AX439" s="65"/>
      <c r="AY439" s="65"/>
      <c r="AZ439" s="65"/>
      <c r="BA439" s="65"/>
    </row>
    <row r="440" spans="3:53">
      <c r="C440" s="8"/>
      <c r="D440" s="8"/>
      <c r="AG440" s="65"/>
      <c r="AH440" s="65"/>
      <c r="AI440" s="65"/>
      <c r="AJ440" s="65"/>
      <c r="AK440" s="65"/>
      <c r="AM440" s="93"/>
      <c r="AT440" s="65"/>
      <c r="AU440" s="65"/>
      <c r="AV440" s="65"/>
      <c r="AW440" s="65"/>
      <c r="AX440" s="65"/>
      <c r="AY440" s="65"/>
      <c r="AZ440" s="65"/>
      <c r="BA440" s="65"/>
    </row>
    <row r="441" spans="3:53">
      <c r="C441" s="8"/>
      <c r="D441" s="8"/>
      <c r="AG441" s="65"/>
      <c r="AH441" s="65"/>
      <c r="AI441" s="65"/>
      <c r="AJ441" s="65"/>
      <c r="AK441" s="65"/>
      <c r="AM441" s="93"/>
      <c r="AT441" s="65"/>
      <c r="AU441" s="65"/>
      <c r="AV441" s="65"/>
      <c r="AW441" s="65"/>
      <c r="AX441" s="65"/>
      <c r="AY441" s="65"/>
      <c r="AZ441" s="65"/>
      <c r="BA441" s="65"/>
    </row>
    <row r="442" spans="3:53">
      <c r="C442" s="8"/>
      <c r="D442" s="8"/>
      <c r="AG442" s="65"/>
      <c r="AH442" s="65"/>
      <c r="AI442" s="65"/>
      <c r="AJ442" s="65"/>
      <c r="AK442" s="65"/>
      <c r="AM442" s="93"/>
      <c r="AT442" s="65"/>
      <c r="AU442" s="65"/>
      <c r="AV442" s="65"/>
      <c r="AW442" s="65"/>
      <c r="AX442" s="65"/>
      <c r="AY442" s="65"/>
      <c r="AZ442" s="65"/>
      <c r="BA442" s="65"/>
    </row>
    <row r="443" spans="3:53">
      <c r="C443" s="8"/>
      <c r="D443" s="8"/>
      <c r="AG443" s="65"/>
      <c r="AH443" s="65"/>
      <c r="AI443" s="65"/>
      <c r="AJ443" s="65"/>
      <c r="AK443" s="65"/>
      <c r="AM443" s="93"/>
      <c r="AT443" s="65"/>
      <c r="AU443" s="65"/>
      <c r="AV443" s="65"/>
      <c r="AW443" s="65"/>
      <c r="AX443" s="65"/>
      <c r="AY443" s="65"/>
      <c r="AZ443" s="65"/>
      <c r="BA443" s="65"/>
    </row>
    <row r="444" spans="3:53">
      <c r="C444" s="8"/>
      <c r="D444" s="8"/>
      <c r="AG444" s="65"/>
      <c r="AH444" s="65"/>
      <c r="AI444" s="65"/>
      <c r="AJ444" s="65"/>
      <c r="AK444" s="65"/>
      <c r="AM444" s="93"/>
      <c r="AT444" s="65"/>
      <c r="AU444" s="65"/>
      <c r="AV444" s="65"/>
      <c r="AW444" s="65"/>
      <c r="AX444" s="65"/>
      <c r="AY444" s="65"/>
      <c r="AZ444" s="65"/>
      <c r="BA444" s="65"/>
    </row>
    <row r="445" spans="3:53">
      <c r="C445" s="8"/>
      <c r="D445" s="8"/>
      <c r="AG445" s="65"/>
      <c r="AH445" s="65"/>
      <c r="AI445" s="65"/>
      <c r="AJ445" s="65"/>
      <c r="AK445" s="65"/>
      <c r="AM445" s="93"/>
      <c r="AT445" s="65"/>
      <c r="AU445" s="65"/>
      <c r="AV445" s="65"/>
      <c r="AW445" s="65"/>
      <c r="AX445" s="65"/>
      <c r="AY445" s="65"/>
      <c r="AZ445" s="65"/>
      <c r="BA445" s="65"/>
    </row>
    <row r="446" spans="3:53">
      <c r="C446" s="8"/>
      <c r="D446" s="8"/>
      <c r="AG446" s="65"/>
      <c r="AH446" s="65"/>
      <c r="AI446" s="65"/>
      <c r="AJ446" s="65"/>
      <c r="AK446" s="65"/>
      <c r="AM446" s="93"/>
      <c r="AT446" s="65"/>
      <c r="AU446" s="65"/>
      <c r="AV446" s="65"/>
      <c r="AW446" s="65"/>
      <c r="AX446" s="65"/>
      <c r="AY446" s="65"/>
      <c r="AZ446" s="65"/>
      <c r="BA446" s="65"/>
    </row>
    <row r="447" spans="3:53">
      <c r="C447" s="8"/>
      <c r="D447" s="8"/>
      <c r="AG447" s="65"/>
      <c r="AH447" s="65"/>
      <c r="AI447" s="65"/>
      <c r="AJ447" s="65"/>
      <c r="AK447" s="65"/>
      <c r="AM447" s="93"/>
      <c r="AT447" s="65"/>
      <c r="AU447" s="65"/>
      <c r="AV447" s="65"/>
      <c r="AW447" s="65"/>
      <c r="AX447" s="65"/>
      <c r="AY447" s="65"/>
      <c r="AZ447" s="65"/>
      <c r="BA447" s="65"/>
    </row>
    <row r="448" spans="3:53">
      <c r="C448" s="8"/>
      <c r="D448" s="8"/>
      <c r="AG448" s="65"/>
      <c r="AH448" s="65"/>
      <c r="AI448" s="65"/>
      <c r="AJ448" s="65"/>
      <c r="AK448" s="65"/>
      <c r="AM448" s="93"/>
      <c r="AT448" s="65"/>
      <c r="AU448" s="65"/>
      <c r="AV448" s="65"/>
      <c r="AW448" s="65"/>
      <c r="AX448" s="65"/>
      <c r="AY448" s="65"/>
      <c r="AZ448" s="65"/>
      <c r="BA448" s="65"/>
    </row>
    <row r="449" spans="3:53">
      <c r="C449" s="8"/>
      <c r="D449" s="8"/>
      <c r="AG449" s="65"/>
      <c r="AH449" s="65"/>
      <c r="AI449" s="65"/>
      <c r="AJ449" s="65"/>
      <c r="AK449" s="65"/>
      <c r="AM449" s="93"/>
      <c r="AT449" s="65"/>
      <c r="AU449" s="65"/>
      <c r="AV449" s="65"/>
      <c r="AW449" s="65"/>
      <c r="AX449" s="65"/>
      <c r="AY449" s="65"/>
      <c r="AZ449" s="65"/>
      <c r="BA449" s="65"/>
    </row>
    <row r="450" spans="3:53">
      <c r="C450" s="8"/>
      <c r="D450" s="8"/>
      <c r="AG450" s="65"/>
      <c r="AH450" s="65"/>
      <c r="AI450" s="65"/>
      <c r="AJ450" s="65"/>
      <c r="AK450" s="65"/>
      <c r="AM450" s="93"/>
      <c r="AT450" s="65"/>
      <c r="AU450" s="65"/>
      <c r="AV450" s="65"/>
      <c r="AW450" s="65"/>
      <c r="AX450" s="65"/>
      <c r="AY450" s="65"/>
      <c r="AZ450" s="65"/>
      <c r="BA450" s="65"/>
    </row>
    <row r="451" spans="3:53">
      <c r="C451" s="8"/>
      <c r="D451" s="8"/>
      <c r="AG451" s="65"/>
      <c r="AH451" s="65"/>
      <c r="AI451" s="65"/>
      <c r="AJ451" s="65"/>
      <c r="AK451" s="65"/>
      <c r="AM451" s="93"/>
      <c r="AT451" s="65"/>
      <c r="AU451" s="65"/>
      <c r="AV451" s="65"/>
      <c r="AW451" s="65"/>
      <c r="AX451" s="65"/>
      <c r="AY451" s="65"/>
      <c r="AZ451" s="65"/>
      <c r="BA451" s="65"/>
    </row>
    <row r="452" spans="3:53">
      <c r="C452" s="8"/>
      <c r="D452" s="8"/>
      <c r="AG452" s="65"/>
      <c r="AH452" s="65"/>
      <c r="AI452" s="65"/>
      <c r="AJ452" s="65"/>
      <c r="AK452" s="65"/>
      <c r="AM452" s="93"/>
      <c r="AT452" s="65"/>
      <c r="AU452" s="65"/>
      <c r="AV452" s="65"/>
      <c r="AW452" s="65"/>
      <c r="AX452" s="65"/>
      <c r="AY452" s="65"/>
      <c r="AZ452" s="65"/>
      <c r="BA452" s="65"/>
    </row>
    <row r="453" spans="3:53">
      <c r="C453" s="8"/>
      <c r="D453" s="8"/>
      <c r="AG453" s="65"/>
      <c r="AH453" s="65"/>
      <c r="AI453" s="65"/>
      <c r="AJ453" s="65"/>
      <c r="AK453" s="65"/>
      <c r="AM453" s="93"/>
      <c r="AT453" s="65"/>
      <c r="AU453" s="65"/>
      <c r="AV453" s="65"/>
      <c r="AW453" s="65"/>
      <c r="AX453" s="65"/>
      <c r="AY453" s="65"/>
      <c r="AZ453" s="65"/>
      <c r="BA453" s="65"/>
    </row>
    <row r="454" spans="3:53">
      <c r="C454" s="8"/>
      <c r="D454" s="8"/>
      <c r="AG454" s="65"/>
      <c r="AH454" s="65"/>
      <c r="AI454" s="65"/>
      <c r="AJ454" s="65"/>
      <c r="AK454" s="65"/>
      <c r="AM454" s="93"/>
      <c r="AT454" s="65"/>
      <c r="AU454" s="65"/>
      <c r="AV454" s="65"/>
      <c r="AW454" s="65"/>
      <c r="AX454" s="65"/>
      <c r="AY454" s="65"/>
      <c r="AZ454" s="65"/>
      <c r="BA454" s="65"/>
    </row>
    <row r="455" spans="3:53">
      <c r="C455" s="8"/>
      <c r="D455" s="8"/>
      <c r="AG455" s="65"/>
      <c r="AH455" s="65"/>
      <c r="AI455" s="65"/>
      <c r="AJ455" s="65"/>
      <c r="AK455" s="65"/>
      <c r="AM455" s="93"/>
      <c r="AT455" s="65"/>
      <c r="AU455" s="65"/>
      <c r="AV455" s="65"/>
      <c r="AW455" s="65"/>
      <c r="AX455" s="65"/>
      <c r="AY455" s="65"/>
      <c r="AZ455" s="65"/>
      <c r="BA455" s="65"/>
    </row>
    <row r="456" spans="3:53">
      <c r="C456" s="8"/>
      <c r="D456" s="8"/>
      <c r="AG456" s="65"/>
      <c r="AH456" s="65"/>
      <c r="AI456" s="65"/>
      <c r="AJ456" s="65"/>
      <c r="AK456" s="65"/>
      <c r="AM456" s="93"/>
      <c r="AT456" s="65"/>
      <c r="AU456" s="65"/>
      <c r="AV456" s="65"/>
      <c r="AW456" s="65"/>
      <c r="AX456" s="65"/>
      <c r="AY456" s="65"/>
      <c r="AZ456" s="65"/>
      <c r="BA456" s="65"/>
    </row>
    <row r="457" spans="3:53">
      <c r="C457" s="8"/>
      <c r="D457" s="8"/>
      <c r="AG457" s="65"/>
      <c r="AH457" s="65"/>
      <c r="AI457" s="65"/>
      <c r="AJ457" s="65"/>
      <c r="AK457" s="65"/>
      <c r="AM457" s="93"/>
      <c r="AT457" s="65"/>
      <c r="AU457" s="65"/>
      <c r="AV457" s="65"/>
      <c r="AW457" s="65"/>
      <c r="AX457" s="65"/>
      <c r="AY457" s="65"/>
      <c r="AZ457" s="65"/>
      <c r="BA457" s="65"/>
    </row>
    <row r="458" spans="3:53">
      <c r="C458" s="8"/>
      <c r="D458" s="8"/>
      <c r="AG458" s="65"/>
      <c r="AH458" s="65"/>
      <c r="AI458" s="65"/>
      <c r="AJ458" s="65"/>
      <c r="AK458" s="65"/>
      <c r="AM458" s="93"/>
      <c r="AT458" s="65"/>
      <c r="AU458" s="65"/>
      <c r="AV458" s="65"/>
      <c r="AW458" s="65"/>
      <c r="AX458" s="65"/>
      <c r="AY458" s="65"/>
      <c r="AZ458" s="65"/>
      <c r="BA458" s="65"/>
    </row>
    <row r="459" spans="3:53">
      <c r="C459" s="8"/>
      <c r="D459" s="8"/>
      <c r="AG459" s="65"/>
      <c r="AH459" s="65"/>
      <c r="AI459" s="65"/>
      <c r="AJ459" s="65"/>
      <c r="AK459" s="65"/>
      <c r="AM459" s="93"/>
      <c r="AT459" s="65"/>
      <c r="AU459" s="65"/>
      <c r="AV459" s="65"/>
      <c r="AW459" s="65"/>
      <c r="AX459" s="65"/>
      <c r="AY459" s="65"/>
      <c r="AZ459" s="65"/>
      <c r="BA459" s="65"/>
    </row>
    <row r="460" spans="3:53">
      <c r="C460" s="8"/>
      <c r="D460" s="8"/>
      <c r="AG460" s="65"/>
      <c r="AH460" s="65"/>
      <c r="AI460" s="65"/>
      <c r="AJ460" s="65"/>
      <c r="AK460" s="65"/>
      <c r="AM460" s="93"/>
      <c r="AT460" s="65"/>
      <c r="AU460" s="65"/>
      <c r="AV460" s="65"/>
      <c r="AW460" s="65"/>
      <c r="AX460" s="65"/>
      <c r="AY460" s="65"/>
      <c r="AZ460" s="65"/>
      <c r="BA460" s="65"/>
    </row>
    <row r="461" spans="3:53">
      <c r="C461" s="8"/>
      <c r="D461" s="8"/>
      <c r="AG461" s="65"/>
      <c r="AH461" s="65"/>
      <c r="AI461" s="65"/>
      <c r="AJ461" s="65"/>
      <c r="AK461" s="65"/>
      <c r="AM461" s="93"/>
      <c r="AT461" s="65"/>
      <c r="AU461" s="65"/>
      <c r="AV461" s="65"/>
      <c r="AW461" s="65"/>
      <c r="AX461" s="65"/>
      <c r="AY461" s="65"/>
      <c r="AZ461" s="65"/>
      <c r="BA461" s="65"/>
    </row>
    <row r="462" spans="3:53">
      <c r="C462" s="8"/>
      <c r="D462" s="8"/>
      <c r="AG462" s="65"/>
      <c r="AH462" s="65"/>
      <c r="AI462" s="65"/>
      <c r="AJ462" s="65"/>
      <c r="AK462" s="65"/>
      <c r="AM462" s="93"/>
      <c r="AT462" s="65"/>
      <c r="AU462" s="65"/>
      <c r="AV462" s="65"/>
      <c r="AW462" s="65"/>
      <c r="AX462" s="65"/>
      <c r="AY462" s="65"/>
      <c r="AZ462" s="65"/>
      <c r="BA462" s="65"/>
    </row>
    <row r="463" spans="3:53">
      <c r="C463" s="8"/>
      <c r="D463" s="8"/>
      <c r="AG463" s="65"/>
      <c r="AH463" s="65"/>
      <c r="AI463" s="65"/>
      <c r="AJ463" s="65"/>
      <c r="AK463" s="65"/>
      <c r="AM463" s="93"/>
      <c r="AT463" s="65"/>
      <c r="AU463" s="65"/>
      <c r="AV463" s="65"/>
      <c r="AW463" s="65"/>
      <c r="AX463" s="65"/>
      <c r="AY463" s="65"/>
      <c r="AZ463" s="65"/>
      <c r="BA463" s="65"/>
    </row>
    <row r="464" spans="3:53">
      <c r="C464" s="8"/>
      <c r="D464" s="8"/>
      <c r="AG464" s="65"/>
      <c r="AH464" s="65"/>
      <c r="AI464" s="65"/>
      <c r="AJ464" s="65"/>
      <c r="AK464" s="65"/>
      <c r="AM464" s="93"/>
      <c r="AT464" s="65"/>
      <c r="AU464" s="65"/>
      <c r="AV464" s="65"/>
      <c r="AW464" s="65"/>
      <c r="AX464" s="65"/>
      <c r="AY464" s="65"/>
      <c r="AZ464" s="65"/>
      <c r="BA464" s="65"/>
    </row>
    <row r="465" spans="3:56">
      <c r="C465" s="8"/>
      <c r="D465" s="8"/>
      <c r="AG465" s="65"/>
      <c r="AH465" s="65"/>
      <c r="AI465" s="65"/>
      <c r="AJ465" s="65"/>
      <c r="AK465" s="65"/>
      <c r="AM465" s="93"/>
      <c r="AT465" s="65"/>
      <c r="AU465" s="65"/>
      <c r="AV465" s="65"/>
      <c r="AW465" s="65"/>
      <c r="AX465" s="65"/>
      <c r="AY465" s="65"/>
      <c r="AZ465" s="65"/>
      <c r="BA465" s="65"/>
    </row>
    <row r="466" spans="3:56">
      <c r="C466" s="8"/>
      <c r="D466" s="8"/>
      <c r="AG466" s="65"/>
      <c r="AH466" s="65"/>
      <c r="AI466" s="65"/>
      <c r="AJ466" s="65"/>
      <c r="AK466" s="65"/>
      <c r="AM466" s="93"/>
      <c r="AT466" s="65"/>
      <c r="AU466" s="65"/>
      <c r="AV466" s="65"/>
      <c r="AW466" s="65"/>
      <c r="AX466" s="65"/>
      <c r="AY466" s="65"/>
      <c r="AZ466" s="65"/>
      <c r="BA466" s="65"/>
    </row>
    <row r="467" spans="3:56">
      <c r="C467" s="8"/>
      <c r="D467" s="8"/>
      <c r="AG467" s="65"/>
      <c r="AH467" s="65"/>
      <c r="AI467" s="65"/>
      <c r="AJ467" s="65"/>
      <c r="AK467" s="65"/>
      <c r="AM467" s="93"/>
      <c r="AT467" s="65"/>
      <c r="AU467" s="65"/>
      <c r="AV467" s="65"/>
      <c r="AW467" s="65"/>
      <c r="AX467" s="65"/>
      <c r="AY467" s="65"/>
      <c r="AZ467" s="65"/>
      <c r="BA467" s="65"/>
    </row>
    <row r="468" spans="3:56">
      <c r="C468" s="8"/>
      <c r="D468" s="8"/>
      <c r="AG468" s="65"/>
      <c r="AH468" s="65"/>
      <c r="AI468" s="65"/>
      <c r="AJ468" s="65"/>
      <c r="AK468" s="65"/>
      <c r="AM468" s="93"/>
      <c r="AT468" s="65"/>
      <c r="AU468" s="65"/>
      <c r="AV468" s="65"/>
      <c r="AW468" s="65"/>
      <c r="AX468" s="65"/>
      <c r="AY468" s="65"/>
      <c r="AZ468" s="65"/>
      <c r="BA468" s="65"/>
    </row>
    <row r="469" spans="3:56">
      <c r="C469" s="8"/>
      <c r="D469" s="8"/>
      <c r="AG469" s="65"/>
      <c r="AH469" s="65"/>
      <c r="AI469" s="65"/>
      <c r="AJ469" s="65"/>
      <c r="AK469" s="65"/>
      <c r="AM469" s="93"/>
      <c r="AT469" s="65"/>
      <c r="AU469" s="65"/>
      <c r="AV469" s="65"/>
      <c r="AW469" s="65"/>
      <c r="AX469" s="65"/>
      <c r="AY469" s="65"/>
      <c r="AZ469" s="65"/>
      <c r="BA469" s="65"/>
    </row>
    <row r="470" spans="3:56">
      <c r="C470" s="8"/>
      <c r="D470" s="8"/>
      <c r="AG470" s="65"/>
      <c r="AH470" s="65"/>
      <c r="AI470" s="65"/>
      <c r="AJ470" s="65"/>
      <c r="AK470" s="65"/>
      <c r="AM470" s="93"/>
      <c r="AT470" s="65"/>
      <c r="AU470" s="65"/>
      <c r="AV470" s="65"/>
      <c r="AW470" s="65"/>
      <c r="AX470" s="65"/>
      <c r="AY470" s="65"/>
      <c r="AZ470" s="65"/>
      <c r="BA470" s="65"/>
    </row>
    <row r="471" spans="3:56">
      <c r="C471" s="8"/>
      <c r="D471" s="8"/>
      <c r="AG471" s="65"/>
      <c r="AH471" s="65"/>
      <c r="AI471" s="65"/>
      <c r="AJ471" s="65"/>
      <c r="AK471" s="65"/>
      <c r="AM471" s="93"/>
      <c r="AT471" s="65"/>
      <c r="AU471" s="65"/>
      <c r="AV471" s="65"/>
      <c r="AW471" s="65"/>
      <c r="AX471" s="65"/>
      <c r="AY471" s="65"/>
      <c r="AZ471" s="65"/>
      <c r="BA471" s="65"/>
    </row>
    <row r="472" spans="3:56">
      <c r="C472" s="8"/>
      <c r="D472" s="8"/>
      <c r="AG472" s="65"/>
      <c r="AH472" s="65"/>
      <c r="AI472" s="65"/>
      <c r="AJ472" s="65"/>
      <c r="AK472" s="65"/>
      <c r="AM472" s="93"/>
      <c r="AT472" s="65"/>
      <c r="AU472" s="65"/>
      <c r="AV472" s="65"/>
      <c r="AW472" s="65"/>
      <c r="AX472" s="65"/>
      <c r="AY472" s="65"/>
      <c r="AZ472" s="65"/>
      <c r="BA472" s="65"/>
      <c r="BB472" s="65"/>
      <c r="BD472" s="65"/>
    </row>
    <row r="473" spans="3:56">
      <c r="C473" s="8"/>
      <c r="D473" s="8"/>
      <c r="AG473" s="65"/>
      <c r="AH473" s="65"/>
      <c r="AI473" s="65"/>
      <c r="AJ473" s="65"/>
      <c r="AK473" s="65"/>
      <c r="AM473" s="93"/>
      <c r="AT473" s="65"/>
      <c r="AU473" s="65"/>
      <c r="AV473" s="65"/>
      <c r="AW473" s="65"/>
      <c r="AX473" s="65"/>
      <c r="AY473" s="65"/>
      <c r="AZ473" s="65"/>
      <c r="BA473" s="65"/>
    </row>
    <row r="474" spans="3:56">
      <c r="C474" s="8"/>
      <c r="D474" s="8"/>
      <c r="AG474" s="65"/>
      <c r="AH474" s="65"/>
      <c r="AI474" s="65"/>
      <c r="AJ474" s="65"/>
      <c r="AK474" s="65"/>
      <c r="AM474" s="93"/>
      <c r="AT474" s="65"/>
      <c r="AU474" s="65"/>
      <c r="AV474" s="65"/>
      <c r="AW474" s="65"/>
      <c r="AX474" s="65"/>
      <c r="AY474" s="65"/>
      <c r="AZ474" s="65"/>
      <c r="BA474" s="65"/>
    </row>
    <row r="475" spans="3:56">
      <c r="C475" s="8"/>
      <c r="D475" s="8"/>
      <c r="AG475" s="65"/>
      <c r="AH475" s="65"/>
      <c r="AI475" s="65"/>
      <c r="AJ475" s="65"/>
      <c r="AK475" s="65"/>
      <c r="AM475" s="93"/>
      <c r="AT475" s="65"/>
      <c r="AU475" s="65"/>
      <c r="AV475" s="65"/>
      <c r="AW475" s="65"/>
      <c r="AX475" s="65"/>
      <c r="AY475" s="65"/>
      <c r="AZ475" s="65"/>
      <c r="BA475" s="65"/>
    </row>
    <row r="476" spans="3:56">
      <c r="C476" s="8"/>
      <c r="D476" s="8"/>
      <c r="AG476" s="65"/>
      <c r="AH476" s="65"/>
      <c r="AI476" s="65"/>
      <c r="AJ476" s="65"/>
      <c r="AK476" s="65"/>
      <c r="AM476" s="93"/>
      <c r="AT476" s="65"/>
      <c r="AU476" s="65"/>
      <c r="AV476" s="65"/>
      <c r="AW476" s="65"/>
      <c r="AX476" s="65"/>
      <c r="AY476" s="65"/>
      <c r="AZ476" s="65"/>
      <c r="BA476" s="65"/>
    </row>
    <row r="477" spans="3:56">
      <c r="C477" s="8"/>
      <c r="D477" s="8"/>
      <c r="AG477" s="65"/>
      <c r="AH477" s="65"/>
      <c r="AI477" s="65"/>
      <c r="AJ477" s="65"/>
      <c r="AK477" s="65"/>
      <c r="AM477" s="93"/>
      <c r="AT477" s="65"/>
      <c r="AU477" s="65"/>
      <c r="AV477" s="65"/>
      <c r="AW477" s="65"/>
      <c r="AX477" s="65"/>
      <c r="AY477" s="65"/>
      <c r="AZ477" s="65"/>
      <c r="BA477" s="65"/>
    </row>
    <row r="478" spans="3:56">
      <c r="C478" s="8"/>
      <c r="D478" s="8"/>
      <c r="AG478" s="65"/>
      <c r="AH478" s="65"/>
      <c r="AI478" s="65"/>
      <c r="AJ478" s="65"/>
      <c r="AK478" s="65"/>
      <c r="AM478" s="93"/>
      <c r="AT478" s="65"/>
      <c r="AU478" s="65"/>
      <c r="AV478" s="65"/>
      <c r="AW478" s="65"/>
      <c r="AX478" s="65"/>
      <c r="AY478" s="65"/>
      <c r="AZ478" s="65"/>
      <c r="BA478" s="65"/>
    </row>
    <row r="479" spans="3:56">
      <c r="C479" s="8"/>
      <c r="D479" s="8"/>
      <c r="AG479" s="65"/>
      <c r="AH479" s="65"/>
      <c r="AI479" s="65"/>
      <c r="AJ479" s="65"/>
      <c r="AK479" s="65"/>
      <c r="AM479" s="93"/>
      <c r="AT479" s="65"/>
      <c r="AU479" s="65"/>
      <c r="AV479" s="65"/>
      <c r="AW479" s="65"/>
      <c r="AX479" s="65"/>
      <c r="AY479" s="65"/>
      <c r="AZ479" s="65"/>
      <c r="BA479" s="65"/>
    </row>
    <row r="480" spans="3:56">
      <c r="C480" s="8"/>
      <c r="D480" s="8"/>
      <c r="AG480" s="65"/>
      <c r="AH480" s="65"/>
      <c r="AI480" s="65"/>
      <c r="AJ480" s="65"/>
      <c r="AK480" s="65"/>
      <c r="AM480" s="93"/>
      <c r="AT480" s="65"/>
      <c r="AU480" s="65"/>
      <c r="AV480" s="65"/>
      <c r="AW480" s="65"/>
      <c r="AX480" s="65"/>
      <c r="AY480" s="65"/>
      <c r="AZ480" s="65"/>
      <c r="BA480" s="65"/>
    </row>
    <row r="481" spans="3:70">
      <c r="C481" s="8"/>
      <c r="D481" s="8"/>
      <c r="AG481" s="65"/>
      <c r="AH481" s="65"/>
      <c r="AI481" s="65"/>
      <c r="AJ481" s="65"/>
      <c r="AK481" s="65"/>
      <c r="AM481" s="93"/>
      <c r="AT481" s="65"/>
      <c r="AU481" s="65"/>
      <c r="AV481" s="65"/>
      <c r="AW481" s="65"/>
      <c r="AX481" s="65"/>
      <c r="AY481" s="65"/>
      <c r="AZ481" s="65"/>
      <c r="BA481" s="65"/>
    </row>
    <row r="482" spans="3:70">
      <c r="C482" s="8"/>
      <c r="D482" s="8"/>
      <c r="AG482" s="65"/>
      <c r="AH482" s="65"/>
      <c r="AI482" s="65"/>
      <c r="AJ482" s="65"/>
      <c r="AK482" s="65"/>
      <c r="AM482" s="93"/>
      <c r="AT482" s="65"/>
      <c r="AU482" s="65"/>
      <c r="AV482" s="65"/>
      <c r="AW482" s="65"/>
      <c r="AX482" s="65"/>
      <c r="AY482" s="65"/>
      <c r="AZ482" s="65"/>
      <c r="BA482" s="65"/>
    </row>
    <row r="483" spans="3:70">
      <c r="C483" s="8"/>
      <c r="D483" s="8"/>
      <c r="AG483" s="65"/>
      <c r="AH483" s="65"/>
      <c r="AI483" s="65"/>
      <c r="AJ483" s="65"/>
      <c r="AK483" s="65"/>
      <c r="AM483" s="93"/>
      <c r="AT483" s="65"/>
      <c r="AU483" s="65"/>
      <c r="AV483" s="65"/>
      <c r="AW483" s="65"/>
      <c r="AX483" s="65"/>
      <c r="AY483" s="65"/>
      <c r="AZ483" s="65"/>
      <c r="BA483" s="65"/>
    </row>
    <row r="484" spans="3:70">
      <c r="C484" s="8"/>
      <c r="D484" s="8"/>
      <c r="AG484" s="65"/>
      <c r="AH484" s="65"/>
      <c r="AI484" s="65"/>
      <c r="AJ484" s="65"/>
      <c r="AK484" s="65"/>
      <c r="AM484" s="93"/>
      <c r="AT484" s="65"/>
      <c r="AU484" s="65"/>
      <c r="AV484" s="65"/>
      <c r="AW484" s="65"/>
      <c r="AX484" s="65"/>
      <c r="AY484" s="65"/>
      <c r="AZ484" s="65"/>
      <c r="BA484" s="65"/>
    </row>
    <row r="485" spans="3:70">
      <c r="C485" s="8"/>
      <c r="D485" s="8"/>
      <c r="AG485" s="65"/>
      <c r="AH485" s="65"/>
      <c r="AI485" s="65"/>
      <c r="AJ485" s="65"/>
      <c r="AK485" s="65"/>
      <c r="AM485" s="93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  <c r="BM485" s="65"/>
      <c r="BN485" s="65"/>
      <c r="BO485" s="65"/>
      <c r="BP485" s="65"/>
      <c r="BQ485" s="65"/>
      <c r="BR485" s="65"/>
    </row>
    <row r="486" spans="3:70">
      <c r="C486" s="8"/>
      <c r="D486" s="8"/>
      <c r="AG486" s="65"/>
      <c r="AH486" s="65"/>
      <c r="AI486" s="65"/>
      <c r="AJ486" s="65"/>
      <c r="AK486" s="65"/>
      <c r="AM486" s="93"/>
      <c r="AT486" s="65"/>
      <c r="AU486" s="65"/>
      <c r="AV486" s="65"/>
      <c r="AW486" s="65"/>
      <c r="AX486" s="65"/>
      <c r="AY486" s="65"/>
      <c r="AZ486" s="65"/>
      <c r="BA486" s="65"/>
    </row>
    <row r="487" spans="3:70">
      <c r="C487" s="8"/>
      <c r="D487" s="8"/>
      <c r="AG487" s="65"/>
      <c r="AH487" s="65"/>
      <c r="AI487" s="65"/>
      <c r="AJ487" s="65"/>
      <c r="AK487" s="65"/>
      <c r="AM487" s="93"/>
      <c r="AT487" s="65"/>
      <c r="AU487" s="65"/>
      <c r="AV487" s="65"/>
      <c r="AW487" s="65"/>
      <c r="AX487" s="65"/>
      <c r="AY487" s="65"/>
      <c r="AZ487" s="65"/>
      <c r="BA487" s="65"/>
    </row>
    <row r="488" spans="3:70">
      <c r="C488" s="8"/>
      <c r="D488" s="8"/>
      <c r="AG488" s="65"/>
      <c r="AH488" s="65"/>
      <c r="AI488" s="65"/>
      <c r="AJ488" s="65"/>
      <c r="AK488" s="65"/>
      <c r="AM488" s="93"/>
      <c r="AT488" s="65"/>
      <c r="AU488" s="65"/>
      <c r="AV488" s="65"/>
      <c r="AW488" s="65"/>
      <c r="AX488" s="65"/>
      <c r="AY488" s="65"/>
      <c r="AZ488" s="65"/>
      <c r="BA488" s="65"/>
    </row>
    <row r="489" spans="3:70">
      <c r="C489" s="8"/>
      <c r="D489" s="8"/>
      <c r="AG489" s="65"/>
      <c r="AH489" s="65"/>
      <c r="AI489" s="65"/>
      <c r="AJ489" s="65"/>
      <c r="AK489" s="65"/>
      <c r="AM489" s="93"/>
      <c r="AT489" s="65"/>
      <c r="AU489" s="65"/>
      <c r="AV489" s="65"/>
      <c r="AW489" s="65"/>
      <c r="AX489" s="65"/>
      <c r="AY489" s="65"/>
      <c r="AZ489" s="65"/>
      <c r="BA489" s="65"/>
    </row>
    <row r="490" spans="3:70">
      <c r="C490" s="8"/>
      <c r="D490" s="8"/>
      <c r="AG490" s="65"/>
      <c r="AH490" s="65"/>
      <c r="AI490" s="65"/>
      <c r="AJ490" s="65"/>
      <c r="AK490" s="65"/>
      <c r="AM490" s="93"/>
      <c r="AT490" s="65"/>
      <c r="AU490" s="65"/>
      <c r="AV490" s="65"/>
      <c r="AW490" s="65"/>
      <c r="AX490" s="65"/>
      <c r="AY490" s="65"/>
      <c r="AZ490" s="65"/>
      <c r="BA490" s="65"/>
    </row>
    <row r="491" spans="3:70">
      <c r="C491" s="8"/>
      <c r="D491" s="8"/>
      <c r="AG491" s="65"/>
      <c r="AH491" s="65"/>
      <c r="AI491" s="65"/>
      <c r="AJ491" s="65"/>
      <c r="AK491" s="65"/>
      <c r="AM491" s="93"/>
      <c r="AT491" s="65"/>
      <c r="AU491" s="65"/>
      <c r="AV491" s="65"/>
      <c r="AW491" s="65"/>
      <c r="AX491" s="65"/>
      <c r="AY491" s="65"/>
      <c r="AZ491" s="65"/>
      <c r="BA491" s="65"/>
    </row>
    <row r="492" spans="3:70">
      <c r="C492" s="8"/>
      <c r="D492" s="8"/>
      <c r="AG492" s="65"/>
      <c r="AH492" s="65"/>
      <c r="AI492" s="65"/>
      <c r="AJ492" s="65"/>
      <c r="AK492" s="65"/>
      <c r="AM492" s="93"/>
      <c r="AT492" s="65"/>
      <c r="AU492" s="65"/>
      <c r="AV492" s="65"/>
      <c r="AW492" s="65"/>
      <c r="AX492" s="65"/>
      <c r="AY492" s="65"/>
      <c r="AZ492" s="65"/>
      <c r="BA492" s="65"/>
    </row>
    <row r="493" spans="3:70">
      <c r="C493" s="8"/>
      <c r="D493" s="8"/>
      <c r="AG493" s="65"/>
      <c r="AH493" s="65"/>
      <c r="AI493" s="65"/>
      <c r="AJ493" s="65"/>
      <c r="AK493" s="65"/>
      <c r="AM493" s="93"/>
      <c r="AT493" s="65"/>
      <c r="AU493" s="65"/>
      <c r="AV493" s="65"/>
      <c r="AW493" s="65"/>
      <c r="AX493" s="65"/>
      <c r="AY493" s="65"/>
      <c r="AZ493" s="65"/>
      <c r="BA493" s="65"/>
    </row>
    <row r="494" spans="3:70">
      <c r="C494" s="8"/>
      <c r="D494" s="8"/>
      <c r="AG494" s="65"/>
      <c r="AH494" s="65"/>
      <c r="AI494" s="65"/>
      <c r="AJ494" s="65"/>
      <c r="AK494" s="65"/>
      <c r="AM494" s="93"/>
      <c r="AT494" s="65"/>
      <c r="AU494" s="65"/>
      <c r="AV494" s="65"/>
      <c r="AW494" s="65"/>
      <c r="AX494" s="65"/>
      <c r="AY494" s="65"/>
      <c r="AZ494" s="65"/>
      <c r="BA494" s="65"/>
    </row>
    <row r="495" spans="3:70">
      <c r="C495" s="8"/>
      <c r="D495" s="8"/>
      <c r="AG495" s="65"/>
      <c r="AH495" s="65"/>
      <c r="AI495" s="65"/>
      <c r="AJ495" s="65"/>
      <c r="AK495" s="65"/>
      <c r="AM495" s="93"/>
      <c r="AT495" s="65"/>
      <c r="AU495" s="65"/>
      <c r="AV495" s="65"/>
      <c r="AW495" s="65"/>
      <c r="AX495" s="65"/>
      <c r="AY495" s="65"/>
      <c r="AZ495" s="65"/>
      <c r="BA495" s="65"/>
    </row>
    <row r="496" spans="3:70">
      <c r="C496" s="8"/>
      <c r="D496" s="8"/>
      <c r="AG496" s="65"/>
      <c r="AH496" s="65"/>
      <c r="AI496" s="65"/>
      <c r="AJ496" s="65"/>
      <c r="AK496" s="65"/>
      <c r="AM496" s="93"/>
      <c r="AT496" s="65"/>
      <c r="AU496" s="65"/>
      <c r="AV496" s="65"/>
      <c r="AW496" s="65"/>
      <c r="AX496" s="65"/>
      <c r="AY496" s="65"/>
      <c r="AZ496" s="65"/>
      <c r="BA496" s="65"/>
    </row>
    <row r="497" spans="3:53">
      <c r="C497" s="8"/>
      <c r="D497" s="8"/>
      <c r="AG497" s="65"/>
      <c r="AH497" s="65"/>
      <c r="AI497" s="65"/>
      <c r="AJ497" s="65"/>
      <c r="AK497" s="65"/>
      <c r="AM497" s="93"/>
      <c r="AT497" s="65"/>
      <c r="AU497" s="65"/>
      <c r="AV497" s="65"/>
      <c r="AW497" s="65"/>
      <c r="AX497" s="65"/>
      <c r="AY497" s="65"/>
      <c r="AZ497" s="65"/>
      <c r="BA497" s="65"/>
    </row>
    <row r="498" spans="3:53">
      <c r="C498" s="8"/>
      <c r="D498" s="8"/>
      <c r="AG498" s="65"/>
      <c r="AH498" s="65"/>
      <c r="AI498" s="65"/>
      <c r="AJ498" s="65"/>
      <c r="AK498" s="65"/>
      <c r="AM498" s="93"/>
      <c r="AT498" s="65"/>
      <c r="AU498" s="65"/>
      <c r="AV498" s="65"/>
      <c r="AW498" s="65"/>
      <c r="AX498" s="65"/>
      <c r="AY498" s="65"/>
      <c r="AZ498" s="65"/>
      <c r="BA498" s="65"/>
    </row>
    <row r="499" spans="3:53">
      <c r="C499" s="8"/>
      <c r="D499" s="8"/>
      <c r="AG499" s="65"/>
      <c r="AH499" s="65"/>
      <c r="AI499" s="65"/>
      <c r="AJ499" s="65"/>
      <c r="AK499" s="65"/>
      <c r="AM499" s="93"/>
      <c r="AT499" s="65"/>
      <c r="AU499" s="65"/>
      <c r="AV499" s="65"/>
      <c r="AW499" s="65"/>
      <c r="AX499" s="65"/>
      <c r="AY499" s="65"/>
      <c r="AZ499" s="65"/>
      <c r="BA499" s="65"/>
    </row>
    <row r="500" spans="3:53">
      <c r="C500" s="8"/>
      <c r="D500" s="8"/>
      <c r="AG500" s="65"/>
      <c r="AH500" s="65"/>
      <c r="AI500" s="65"/>
      <c r="AJ500" s="65"/>
      <c r="AK500" s="65"/>
      <c r="AM500" s="93"/>
      <c r="AT500" s="65"/>
      <c r="AU500" s="65"/>
      <c r="AV500" s="65"/>
      <c r="AW500" s="65"/>
      <c r="AX500" s="65"/>
      <c r="AY500" s="65"/>
      <c r="AZ500" s="65"/>
      <c r="BA500" s="65"/>
    </row>
    <row r="501" spans="3:53">
      <c r="C501" s="8"/>
      <c r="D501" s="8"/>
      <c r="AG501" s="65"/>
      <c r="AH501" s="65"/>
      <c r="AI501" s="65"/>
      <c r="AJ501" s="65"/>
      <c r="AK501" s="65"/>
      <c r="AM501" s="93"/>
      <c r="AT501" s="65"/>
      <c r="AU501" s="65"/>
      <c r="AV501" s="65"/>
      <c r="AW501" s="65"/>
      <c r="AX501" s="65"/>
      <c r="AY501" s="65"/>
      <c r="AZ501" s="65"/>
      <c r="BA501" s="65"/>
    </row>
    <row r="502" spans="3:53">
      <c r="C502" s="8"/>
      <c r="D502" s="8"/>
      <c r="AG502" s="65"/>
      <c r="AH502" s="65"/>
      <c r="AI502" s="65"/>
      <c r="AJ502" s="65"/>
      <c r="AK502" s="65"/>
      <c r="AM502" s="93"/>
      <c r="AT502" s="65"/>
      <c r="AU502" s="65"/>
      <c r="AV502" s="65"/>
      <c r="AW502" s="65"/>
      <c r="AX502" s="65"/>
      <c r="AY502" s="65"/>
      <c r="AZ502" s="65"/>
      <c r="BA502" s="65"/>
    </row>
    <row r="503" spans="3:53">
      <c r="C503" s="8"/>
      <c r="D503" s="8"/>
      <c r="AG503" s="65"/>
      <c r="AH503" s="65"/>
      <c r="AI503" s="65"/>
      <c r="AJ503" s="65"/>
      <c r="AK503" s="65"/>
      <c r="AM503" s="93"/>
      <c r="AT503" s="65"/>
      <c r="AU503" s="65"/>
      <c r="AV503" s="65"/>
      <c r="AW503" s="65"/>
      <c r="AX503" s="65"/>
      <c r="AY503" s="65"/>
      <c r="AZ503" s="65"/>
      <c r="BA503" s="65"/>
    </row>
    <row r="504" spans="3:53">
      <c r="C504" s="8"/>
      <c r="D504" s="8"/>
      <c r="AG504" s="65"/>
      <c r="AH504" s="65"/>
      <c r="AI504" s="65"/>
      <c r="AJ504" s="65"/>
      <c r="AK504" s="65"/>
      <c r="AM504" s="93"/>
      <c r="AT504" s="65"/>
      <c r="AU504" s="65"/>
      <c r="AV504" s="65"/>
      <c r="AW504" s="65"/>
      <c r="AX504" s="65"/>
      <c r="AY504" s="65"/>
      <c r="AZ504" s="65"/>
      <c r="BA504" s="65"/>
    </row>
    <row r="505" spans="3:53">
      <c r="C505" s="8"/>
      <c r="D505" s="8"/>
      <c r="AG505" s="65"/>
      <c r="AH505" s="65"/>
      <c r="AI505" s="65"/>
      <c r="AJ505" s="65"/>
      <c r="AK505" s="65"/>
      <c r="AM505" s="93"/>
      <c r="AT505" s="65"/>
      <c r="AU505" s="65"/>
      <c r="AV505" s="65"/>
      <c r="AW505" s="65"/>
      <c r="AX505" s="65"/>
      <c r="AY505" s="65"/>
      <c r="AZ505" s="65"/>
      <c r="BA505" s="65"/>
    </row>
    <row r="506" spans="3:53">
      <c r="C506" s="8"/>
      <c r="D506" s="8"/>
      <c r="AG506" s="65"/>
      <c r="AH506" s="65"/>
      <c r="AI506" s="65"/>
      <c r="AJ506" s="65"/>
      <c r="AK506" s="65"/>
      <c r="AM506" s="93"/>
      <c r="AT506" s="65"/>
      <c r="AU506" s="65"/>
      <c r="AV506" s="65"/>
      <c r="AW506" s="65"/>
      <c r="AX506" s="65"/>
      <c r="AY506" s="65"/>
      <c r="AZ506" s="65"/>
      <c r="BA506" s="65"/>
    </row>
    <row r="507" spans="3:53">
      <c r="C507" s="8"/>
      <c r="D507" s="8"/>
      <c r="AG507" s="65"/>
      <c r="AH507" s="65"/>
      <c r="AI507" s="65"/>
      <c r="AJ507" s="65"/>
      <c r="AK507" s="65"/>
      <c r="AM507" s="93"/>
      <c r="AT507" s="65"/>
      <c r="AU507" s="65"/>
      <c r="AV507" s="65"/>
      <c r="AW507" s="65"/>
      <c r="AX507" s="65"/>
      <c r="AY507" s="65"/>
      <c r="AZ507" s="65"/>
      <c r="BA507" s="65"/>
    </row>
    <row r="508" spans="3:53">
      <c r="C508" s="8"/>
      <c r="D508" s="8"/>
      <c r="AG508" s="65"/>
      <c r="AH508" s="65"/>
      <c r="AI508" s="65"/>
      <c r="AJ508" s="65"/>
      <c r="AK508" s="65"/>
      <c r="AM508" s="93"/>
      <c r="AT508" s="65"/>
      <c r="AU508" s="65"/>
      <c r="AV508" s="65"/>
      <c r="AW508" s="65"/>
      <c r="AX508" s="65"/>
      <c r="AY508" s="65"/>
      <c r="AZ508" s="65"/>
      <c r="BA508" s="65"/>
    </row>
    <row r="509" spans="3:53">
      <c r="C509" s="8"/>
      <c r="D509" s="8"/>
      <c r="AG509" s="65"/>
      <c r="AH509" s="65"/>
      <c r="AI509" s="65"/>
      <c r="AJ509" s="65"/>
      <c r="AK509" s="65"/>
      <c r="AM509" s="93"/>
      <c r="AT509" s="65"/>
      <c r="AU509" s="65"/>
      <c r="AV509" s="65"/>
      <c r="AW509" s="65"/>
      <c r="AX509" s="65"/>
      <c r="AY509" s="65"/>
      <c r="AZ509" s="65"/>
      <c r="BA509" s="65"/>
    </row>
    <row r="510" spans="3:53">
      <c r="C510" s="8"/>
      <c r="D510" s="8"/>
      <c r="AG510" s="65"/>
      <c r="AH510" s="65"/>
      <c r="AI510" s="65"/>
      <c r="AJ510" s="65"/>
      <c r="AK510" s="65"/>
      <c r="AM510" s="93"/>
      <c r="AT510" s="65"/>
      <c r="AU510" s="65"/>
      <c r="AV510" s="65"/>
      <c r="AW510" s="65"/>
      <c r="AX510" s="65"/>
      <c r="AY510" s="65"/>
      <c r="AZ510" s="65"/>
      <c r="BA510" s="65"/>
    </row>
    <row r="511" spans="3:53">
      <c r="C511" s="8"/>
      <c r="D511" s="8"/>
      <c r="AG511" s="65"/>
      <c r="AH511" s="65"/>
      <c r="AI511" s="65"/>
      <c r="AJ511" s="65"/>
      <c r="AK511" s="65"/>
      <c r="AM511" s="93"/>
      <c r="AT511" s="65"/>
      <c r="AU511" s="65"/>
      <c r="AV511" s="65"/>
      <c r="AW511" s="65"/>
      <c r="AX511" s="65"/>
      <c r="AY511" s="65"/>
      <c r="AZ511" s="65"/>
      <c r="BA511" s="65"/>
    </row>
    <row r="512" spans="3:53">
      <c r="C512" s="8"/>
      <c r="D512" s="8"/>
      <c r="AG512" s="65"/>
      <c r="AH512" s="65"/>
      <c r="AI512" s="65"/>
      <c r="AJ512" s="65"/>
      <c r="AK512" s="65"/>
      <c r="AM512" s="93"/>
      <c r="AT512" s="65"/>
      <c r="AU512" s="65"/>
      <c r="AV512" s="65"/>
      <c r="AW512" s="65"/>
      <c r="AX512" s="65"/>
      <c r="AY512" s="65"/>
      <c r="AZ512" s="65"/>
      <c r="BA512" s="65"/>
    </row>
    <row r="513" spans="3:70">
      <c r="C513" s="8"/>
      <c r="D513" s="8"/>
      <c r="AG513" s="65"/>
      <c r="AH513" s="65"/>
      <c r="AI513" s="65"/>
      <c r="AJ513" s="65"/>
      <c r="AK513" s="65"/>
      <c r="AM513" s="93"/>
      <c r="AT513" s="65"/>
      <c r="AU513" s="65"/>
      <c r="AV513" s="65"/>
      <c r="AW513" s="65"/>
      <c r="AX513" s="65"/>
      <c r="AY513" s="65"/>
      <c r="AZ513" s="65"/>
      <c r="BA513" s="65"/>
    </row>
    <row r="514" spans="3:70">
      <c r="C514" s="8"/>
      <c r="D514" s="8"/>
      <c r="AG514" s="65"/>
      <c r="AH514" s="65"/>
      <c r="AI514" s="65"/>
      <c r="AJ514" s="65"/>
      <c r="AK514" s="65"/>
      <c r="AM514" s="93"/>
      <c r="AT514" s="65"/>
      <c r="AU514" s="65"/>
      <c r="AV514" s="65"/>
      <c r="AW514" s="65"/>
      <c r="AX514" s="65"/>
      <c r="AY514" s="65"/>
      <c r="AZ514" s="65"/>
      <c r="BA514" s="65"/>
    </row>
    <row r="515" spans="3:70">
      <c r="C515" s="8"/>
      <c r="D515" s="8"/>
      <c r="AG515" s="65"/>
      <c r="AH515" s="65"/>
      <c r="AI515" s="65"/>
      <c r="AJ515" s="65"/>
      <c r="AK515" s="65"/>
      <c r="AM515" s="93"/>
      <c r="AT515" s="65"/>
      <c r="AU515" s="65"/>
      <c r="AV515" s="65"/>
      <c r="AW515" s="65"/>
      <c r="AX515" s="65"/>
      <c r="AY515" s="65"/>
      <c r="AZ515" s="65"/>
      <c r="BA515" s="65"/>
      <c r="BB515" s="65"/>
    </row>
    <row r="516" spans="3:70">
      <c r="C516" s="8"/>
      <c r="D516" s="8"/>
      <c r="AG516" s="65"/>
      <c r="AH516" s="65"/>
      <c r="AI516" s="65"/>
      <c r="AJ516" s="65"/>
      <c r="AK516" s="65"/>
      <c r="AM516" s="93"/>
      <c r="AT516" s="65"/>
      <c r="AU516" s="65"/>
      <c r="AV516" s="65"/>
      <c r="AW516" s="65"/>
      <c r="AX516" s="65"/>
      <c r="AY516" s="65"/>
      <c r="AZ516" s="65"/>
      <c r="BA516" s="65"/>
    </row>
    <row r="517" spans="3:70">
      <c r="C517" s="8"/>
      <c r="D517" s="8"/>
      <c r="AG517" s="65"/>
      <c r="AH517" s="65"/>
      <c r="AI517" s="65"/>
      <c r="AJ517" s="65"/>
      <c r="AK517" s="65"/>
      <c r="AM517" s="93"/>
      <c r="AT517" s="65"/>
      <c r="AU517" s="65"/>
      <c r="AV517" s="65"/>
      <c r="AW517" s="65"/>
      <c r="AX517" s="65"/>
      <c r="AY517" s="65"/>
      <c r="AZ517" s="65"/>
      <c r="BA517" s="65"/>
    </row>
    <row r="518" spans="3:70">
      <c r="C518" s="8"/>
      <c r="D518" s="8"/>
      <c r="AG518" s="65"/>
      <c r="AH518" s="65"/>
      <c r="AI518" s="65"/>
      <c r="AJ518" s="65"/>
      <c r="AK518" s="65"/>
      <c r="AM518" s="93"/>
      <c r="AT518" s="65"/>
      <c r="AU518" s="65"/>
      <c r="AV518" s="65"/>
      <c r="AW518" s="65"/>
      <c r="AX518" s="65"/>
      <c r="AY518" s="65"/>
      <c r="AZ518" s="65"/>
      <c r="BA518" s="65"/>
      <c r="BB518" s="65"/>
    </row>
    <row r="519" spans="3:70">
      <c r="C519" s="8"/>
      <c r="D519" s="8"/>
      <c r="AG519" s="65"/>
      <c r="AH519" s="65"/>
      <c r="AI519" s="65"/>
      <c r="AJ519" s="65"/>
      <c r="AK519" s="65"/>
      <c r="AM519" s="93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/>
      <c r="BI519" s="65"/>
      <c r="BJ519" s="65"/>
      <c r="BK519" s="65"/>
      <c r="BL519" s="65"/>
      <c r="BM519" s="65"/>
      <c r="BN519" s="65"/>
      <c r="BO519" s="65"/>
      <c r="BP519" s="65"/>
      <c r="BQ519" s="65"/>
      <c r="BR519" s="65"/>
    </row>
    <row r="520" spans="3:70">
      <c r="C520" s="8"/>
      <c r="D520" s="8"/>
      <c r="AG520" s="65"/>
      <c r="AH520" s="65"/>
      <c r="AI520" s="65"/>
      <c r="AJ520" s="65"/>
      <c r="AK520" s="65"/>
      <c r="AM520" s="93"/>
      <c r="AT520" s="65"/>
      <c r="AU520" s="65"/>
      <c r="AV520" s="65"/>
      <c r="AW520" s="65"/>
      <c r="AX520" s="65"/>
      <c r="AY520" s="65"/>
      <c r="AZ520" s="65"/>
      <c r="BA520" s="65"/>
    </row>
    <row r="521" spans="3:70">
      <c r="C521" s="8"/>
      <c r="D521" s="8"/>
      <c r="AG521" s="65"/>
      <c r="AH521" s="65"/>
      <c r="AI521" s="65"/>
      <c r="AJ521" s="65"/>
      <c r="AK521" s="65"/>
      <c r="AM521" s="93"/>
      <c r="AT521" s="65"/>
      <c r="AU521" s="65"/>
      <c r="AV521" s="65"/>
      <c r="AW521" s="65"/>
      <c r="AX521" s="65"/>
      <c r="AY521" s="65"/>
      <c r="AZ521" s="65"/>
      <c r="BA521" s="65"/>
    </row>
    <row r="522" spans="3:70">
      <c r="C522" s="8"/>
      <c r="D522" s="8"/>
      <c r="AG522" s="65"/>
      <c r="AH522" s="65"/>
      <c r="AI522" s="65"/>
      <c r="AJ522" s="65"/>
      <c r="AK522" s="65"/>
      <c r="AM522" s="93"/>
      <c r="AT522" s="65"/>
      <c r="AU522" s="65"/>
      <c r="AV522" s="65"/>
      <c r="AW522" s="65"/>
      <c r="AX522" s="65"/>
      <c r="AY522" s="65"/>
      <c r="AZ522" s="65"/>
      <c r="BA522" s="65"/>
    </row>
    <row r="523" spans="3:70">
      <c r="C523" s="8"/>
      <c r="D523" s="8"/>
      <c r="AG523" s="65"/>
      <c r="AH523" s="65"/>
      <c r="AI523" s="65"/>
      <c r="AJ523" s="65"/>
      <c r="AK523" s="65"/>
      <c r="AM523" s="93"/>
      <c r="AT523" s="65"/>
      <c r="AU523" s="65"/>
      <c r="AV523" s="65"/>
      <c r="AW523" s="65"/>
      <c r="AX523" s="65"/>
      <c r="AY523" s="65"/>
      <c r="AZ523" s="65"/>
      <c r="BA523" s="65"/>
    </row>
    <row r="524" spans="3:70">
      <c r="C524" s="8"/>
      <c r="D524" s="8"/>
      <c r="AG524" s="65"/>
      <c r="AH524" s="65"/>
      <c r="AI524" s="65"/>
      <c r="AJ524" s="65"/>
      <c r="AK524" s="65"/>
      <c r="AM524" s="93"/>
      <c r="AT524" s="65"/>
      <c r="AU524" s="65"/>
      <c r="AV524" s="65"/>
      <c r="AW524" s="65"/>
      <c r="AX524" s="65"/>
      <c r="AY524" s="65"/>
      <c r="AZ524" s="65"/>
      <c r="BA524" s="65"/>
    </row>
    <row r="525" spans="3:70">
      <c r="C525" s="8"/>
      <c r="D525" s="8"/>
      <c r="AG525" s="65"/>
      <c r="AH525" s="65"/>
      <c r="AI525" s="65"/>
      <c r="AJ525" s="65"/>
      <c r="AK525" s="65"/>
      <c r="AM525" s="93"/>
      <c r="AT525" s="65"/>
      <c r="AU525" s="65"/>
      <c r="AV525" s="65"/>
      <c r="AW525" s="65"/>
      <c r="AX525" s="65"/>
      <c r="AY525" s="65"/>
      <c r="AZ525" s="65"/>
      <c r="BA525" s="65"/>
    </row>
    <row r="526" spans="3:70">
      <c r="C526" s="8"/>
      <c r="D526" s="8"/>
      <c r="AG526" s="65"/>
      <c r="AH526" s="65"/>
      <c r="AI526" s="65"/>
      <c r="AJ526" s="65"/>
      <c r="AK526" s="65"/>
      <c r="AM526" s="93"/>
      <c r="AT526" s="65"/>
      <c r="AU526" s="65"/>
      <c r="AV526" s="65"/>
      <c r="AW526" s="65"/>
      <c r="AX526" s="65"/>
      <c r="AY526" s="65"/>
      <c r="AZ526" s="65"/>
      <c r="BA526" s="65"/>
    </row>
    <row r="527" spans="3:70">
      <c r="C527" s="8"/>
      <c r="D527" s="8"/>
      <c r="AG527" s="65"/>
      <c r="AH527" s="65"/>
      <c r="AI527" s="65"/>
      <c r="AJ527" s="65"/>
      <c r="AK527" s="65"/>
      <c r="AM527" s="93"/>
      <c r="AT527" s="65"/>
      <c r="AU527" s="65"/>
      <c r="AV527" s="65"/>
      <c r="AW527" s="65"/>
      <c r="AX527" s="65"/>
      <c r="AY527" s="65"/>
      <c r="AZ527" s="65"/>
      <c r="BA527" s="65"/>
    </row>
    <row r="528" spans="3:70">
      <c r="C528" s="8"/>
      <c r="D528" s="8"/>
      <c r="AG528" s="65"/>
      <c r="AH528" s="65"/>
      <c r="AI528" s="65"/>
      <c r="AJ528" s="65"/>
      <c r="AK528" s="65"/>
      <c r="AM528" s="93"/>
      <c r="AT528" s="65"/>
      <c r="AU528" s="65"/>
      <c r="AV528" s="65"/>
      <c r="AW528" s="65"/>
      <c r="AX528" s="65"/>
      <c r="AY528" s="65"/>
      <c r="AZ528" s="65"/>
      <c r="BA528" s="65"/>
      <c r="BB528" s="65"/>
      <c r="BD528" s="65"/>
    </row>
    <row r="529" spans="3:70">
      <c r="C529" s="8"/>
      <c r="D529" s="8"/>
      <c r="AG529" s="65"/>
      <c r="AH529" s="65"/>
      <c r="AI529" s="65"/>
      <c r="AJ529" s="65"/>
      <c r="AK529" s="65"/>
      <c r="AM529" s="93"/>
      <c r="AT529" s="65"/>
      <c r="AU529" s="65"/>
      <c r="AV529" s="65"/>
      <c r="AW529" s="65"/>
      <c r="AX529" s="65"/>
      <c r="AY529" s="65"/>
      <c r="AZ529" s="65"/>
      <c r="BA529" s="65"/>
    </row>
    <row r="530" spans="3:70">
      <c r="C530" s="8"/>
      <c r="D530" s="8"/>
      <c r="AG530" s="65"/>
      <c r="AH530" s="65"/>
      <c r="AI530" s="65"/>
      <c r="AJ530" s="65"/>
      <c r="AK530" s="65"/>
      <c r="AM530" s="93"/>
      <c r="AT530" s="65"/>
      <c r="AU530" s="65"/>
      <c r="AV530" s="65"/>
      <c r="AW530" s="65"/>
      <c r="AX530" s="65"/>
      <c r="AY530" s="65"/>
      <c r="AZ530" s="65"/>
      <c r="BA530" s="65"/>
    </row>
    <row r="531" spans="3:70">
      <c r="C531" s="8"/>
      <c r="D531" s="8"/>
      <c r="AG531" s="65"/>
      <c r="AH531" s="65"/>
      <c r="AI531" s="65"/>
      <c r="AJ531" s="65"/>
      <c r="AK531" s="65"/>
      <c r="AM531" s="93"/>
      <c r="AT531" s="65"/>
      <c r="AU531" s="65"/>
      <c r="AV531" s="65"/>
      <c r="AW531" s="65"/>
      <c r="AX531" s="65"/>
      <c r="AY531" s="65"/>
      <c r="AZ531" s="65"/>
      <c r="BA531" s="65"/>
    </row>
    <row r="532" spans="3:70">
      <c r="C532" s="8"/>
      <c r="D532" s="8"/>
      <c r="AG532" s="65"/>
      <c r="AH532" s="65"/>
      <c r="AI532" s="65"/>
      <c r="AJ532" s="65"/>
      <c r="AK532" s="65"/>
      <c r="AM532" s="93"/>
      <c r="AT532" s="65"/>
      <c r="AU532" s="65"/>
      <c r="AV532" s="65"/>
      <c r="AW532" s="65"/>
      <c r="AX532" s="65"/>
      <c r="AY532" s="65"/>
      <c r="AZ532" s="65"/>
      <c r="BA532" s="65"/>
    </row>
    <row r="533" spans="3:70">
      <c r="C533" s="8"/>
      <c r="D533" s="8"/>
      <c r="AG533" s="65"/>
      <c r="AH533" s="65"/>
      <c r="AI533" s="65"/>
      <c r="AJ533" s="65"/>
      <c r="AK533" s="65"/>
      <c r="AM533" s="93"/>
      <c r="AT533" s="65"/>
      <c r="AU533" s="65"/>
      <c r="AV533" s="65"/>
      <c r="AW533" s="65"/>
      <c r="AX533" s="65"/>
      <c r="AY533" s="65"/>
      <c r="AZ533" s="65"/>
      <c r="BA533" s="65"/>
    </row>
    <row r="534" spans="3:70">
      <c r="C534" s="8"/>
      <c r="D534" s="8"/>
      <c r="AG534" s="65"/>
      <c r="AH534" s="65"/>
      <c r="AI534" s="65"/>
      <c r="AJ534" s="65"/>
      <c r="AK534" s="65"/>
      <c r="AM534" s="93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  <c r="BM534" s="65"/>
      <c r="BN534" s="65"/>
      <c r="BO534" s="65"/>
      <c r="BP534" s="65"/>
      <c r="BQ534" s="65"/>
      <c r="BR534" s="65"/>
    </row>
    <row r="535" spans="3:70">
      <c r="C535" s="8"/>
      <c r="D535" s="8"/>
      <c r="AG535" s="65"/>
      <c r="AH535" s="65"/>
      <c r="AI535" s="65"/>
      <c r="AJ535" s="65"/>
      <c r="AK535" s="65"/>
      <c r="AM535" s="93"/>
      <c r="AT535" s="65"/>
      <c r="AU535" s="65"/>
      <c r="AV535" s="65"/>
      <c r="AW535" s="65"/>
      <c r="AX535" s="65"/>
      <c r="AY535" s="65"/>
      <c r="AZ535" s="65"/>
      <c r="BA535" s="65"/>
    </row>
    <row r="536" spans="3:70">
      <c r="C536" s="8"/>
      <c r="D536" s="8"/>
      <c r="AG536" s="65"/>
      <c r="AH536" s="65"/>
      <c r="AI536" s="65"/>
      <c r="AJ536" s="65"/>
      <c r="AK536" s="65"/>
      <c r="AM536" s="93"/>
      <c r="AT536" s="65"/>
      <c r="AU536" s="65"/>
      <c r="AV536" s="65"/>
      <c r="AW536" s="65"/>
      <c r="AX536" s="65"/>
      <c r="AY536" s="65"/>
      <c r="AZ536" s="65"/>
      <c r="BA536" s="65"/>
    </row>
    <row r="537" spans="3:70">
      <c r="C537" s="8"/>
      <c r="D537" s="8"/>
      <c r="AG537" s="65"/>
      <c r="AH537" s="65"/>
      <c r="AI537" s="65"/>
      <c r="AJ537" s="65"/>
      <c r="AK537" s="65"/>
      <c r="AM537" s="93"/>
      <c r="AT537" s="65"/>
      <c r="AU537" s="65"/>
      <c r="AV537" s="65"/>
      <c r="AW537" s="65"/>
      <c r="AX537" s="65"/>
      <c r="AY537" s="65"/>
      <c r="AZ537" s="65"/>
      <c r="BA537" s="65"/>
    </row>
    <row r="538" spans="3:70">
      <c r="C538" s="8"/>
      <c r="D538" s="8"/>
      <c r="AG538" s="65"/>
      <c r="AH538" s="65"/>
      <c r="AI538" s="65"/>
      <c r="AJ538" s="65"/>
      <c r="AK538" s="65"/>
      <c r="AM538" s="93"/>
      <c r="AT538" s="65"/>
      <c r="AU538" s="65"/>
      <c r="AV538" s="65"/>
      <c r="AW538" s="65"/>
      <c r="AX538" s="65"/>
      <c r="AY538" s="65"/>
      <c r="AZ538" s="65"/>
      <c r="BA538" s="65"/>
    </row>
    <row r="539" spans="3:70">
      <c r="C539" s="8"/>
      <c r="D539" s="8"/>
      <c r="AG539" s="65"/>
      <c r="AH539" s="65"/>
      <c r="AI539" s="65"/>
      <c r="AJ539" s="65"/>
      <c r="AK539" s="65"/>
      <c r="AM539" s="93"/>
      <c r="AT539" s="65"/>
      <c r="AU539" s="65"/>
      <c r="AV539" s="65"/>
      <c r="AW539" s="65"/>
      <c r="AX539" s="65"/>
      <c r="AY539" s="65"/>
      <c r="AZ539" s="65"/>
      <c r="BA539" s="65"/>
    </row>
    <row r="540" spans="3:70">
      <c r="C540" s="8"/>
      <c r="D540" s="8"/>
      <c r="AG540" s="65"/>
      <c r="AH540" s="65"/>
      <c r="AI540" s="65"/>
      <c r="AJ540" s="65"/>
      <c r="AK540" s="65"/>
      <c r="AM540" s="93"/>
      <c r="AT540" s="65"/>
      <c r="AU540" s="65"/>
      <c r="AV540" s="65"/>
      <c r="AW540" s="65"/>
      <c r="AX540" s="65"/>
      <c r="AY540" s="65"/>
      <c r="AZ540" s="65"/>
      <c r="BA540" s="65"/>
    </row>
    <row r="541" spans="3:70">
      <c r="C541" s="8"/>
      <c r="D541" s="8"/>
      <c r="AG541" s="65"/>
      <c r="AH541" s="65"/>
      <c r="AI541" s="65"/>
      <c r="AJ541" s="65"/>
      <c r="AK541" s="65"/>
      <c r="AM541" s="93"/>
      <c r="AT541" s="65"/>
      <c r="AU541" s="65"/>
      <c r="AV541" s="65"/>
      <c r="AW541" s="65"/>
      <c r="AX541" s="65"/>
      <c r="AY541" s="65"/>
      <c r="AZ541" s="65"/>
      <c r="BA541" s="65"/>
    </row>
    <row r="542" spans="3:70">
      <c r="C542" s="8"/>
      <c r="D542" s="8"/>
      <c r="AG542" s="65"/>
      <c r="AH542" s="65"/>
      <c r="AI542" s="65"/>
      <c r="AJ542" s="65"/>
      <c r="AK542" s="65"/>
      <c r="AM542" s="93"/>
      <c r="AT542" s="65"/>
      <c r="AU542" s="65"/>
      <c r="AV542" s="65"/>
      <c r="AW542" s="65"/>
      <c r="AX542" s="65"/>
      <c r="AY542" s="65"/>
      <c r="AZ542" s="65"/>
      <c r="BA542" s="65"/>
    </row>
    <row r="543" spans="3:70">
      <c r="C543" s="8"/>
      <c r="D543" s="8"/>
      <c r="AG543" s="65"/>
      <c r="AH543" s="65"/>
      <c r="AI543" s="65"/>
      <c r="AJ543" s="65"/>
      <c r="AK543" s="65"/>
      <c r="AM543" s="93"/>
      <c r="AT543" s="65"/>
      <c r="AU543" s="65"/>
      <c r="AV543" s="65"/>
      <c r="AW543" s="65"/>
      <c r="AX543" s="65"/>
      <c r="AY543" s="65"/>
      <c r="AZ543" s="65"/>
      <c r="BA543" s="65"/>
    </row>
    <row r="544" spans="3:70">
      <c r="C544" s="8"/>
      <c r="D544" s="8"/>
      <c r="AG544" s="65"/>
      <c r="AH544" s="65"/>
      <c r="AI544" s="65"/>
      <c r="AJ544" s="65"/>
      <c r="AK544" s="65"/>
      <c r="AM544" s="93"/>
      <c r="AT544" s="65"/>
      <c r="AU544" s="65"/>
      <c r="AV544" s="65"/>
      <c r="AW544" s="65"/>
      <c r="AX544" s="65"/>
      <c r="AY544" s="65"/>
      <c r="AZ544" s="65"/>
      <c r="BA544" s="65"/>
    </row>
    <row r="545" spans="3:54">
      <c r="C545" s="8"/>
      <c r="D545" s="8"/>
      <c r="AG545" s="65"/>
      <c r="AH545" s="65"/>
      <c r="AI545" s="65"/>
      <c r="AJ545" s="65"/>
      <c r="AK545" s="65"/>
      <c r="AM545" s="93"/>
      <c r="AT545" s="65"/>
      <c r="AU545" s="65"/>
      <c r="AV545" s="65"/>
      <c r="AW545" s="65"/>
      <c r="AX545" s="65"/>
      <c r="AY545" s="65"/>
      <c r="AZ545" s="65"/>
      <c r="BA545" s="65"/>
    </row>
    <row r="546" spans="3:54">
      <c r="C546" s="8"/>
      <c r="D546" s="8"/>
      <c r="AG546" s="65"/>
      <c r="AH546" s="65"/>
      <c r="AI546" s="65"/>
      <c r="AJ546" s="65"/>
      <c r="AK546" s="65"/>
      <c r="AM546" s="93"/>
      <c r="AT546" s="65"/>
      <c r="AU546" s="65"/>
      <c r="AV546" s="65"/>
      <c r="AW546" s="65"/>
      <c r="AX546" s="65"/>
      <c r="AY546" s="65"/>
      <c r="AZ546" s="65"/>
      <c r="BA546" s="65"/>
    </row>
    <row r="547" spans="3:54">
      <c r="C547" s="8"/>
      <c r="D547" s="8"/>
      <c r="AG547" s="65"/>
      <c r="AH547" s="65"/>
      <c r="AI547" s="65"/>
      <c r="AJ547" s="65"/>
      <c r="AK547" s="65"/>
      <c r="AM547" s="93"/>
      <c r="AT547" s="65"/>
      <c r="AU547" s="65"/>
      <c r="AV547" s="65"/>
      <c r="AW547" s="65"/>
      <c r="AX547" s="65"/>
      <c r="AY547" s="65"/>
      <c r="AZ547" s="65"/>
      <c r="BA547" s="65"/>
    </row>
    <row r="548" spans="3:54">
      <c r="C548" s="8"/>
      <c r="D548" s="8"/>
      <c r="AG548" s="65"/>
      <c r="AH548" s="65"/>
      <c r="AI548" s="65"/>
      <c r="AJ548" s="65"/>
      <c r="AK548" s="65"/>
      <c r="AM548" s="93"/>
      <c r="AT548" s="65"/>
      <c r="AU548" s="65"/>
      <c r="AV548" s="65"/>
      <c r="AW548" s="65"/>
      <c r="AX548" s="65"/>
      <c r="AY548" s="65"/>
      <c r="AZ548" s="65"/>
      <c r="BA548" s="65"/>
    </row>
    <row r="549" spans="3:54">
      <c r="C549" s="8"/>
      <c r="D549" s="8"/>
      <c r="AG549" s="65"/>
      <c r="AH549" s="65"/>
      <c r="AI549" s="65"/>
      <c r="AJ549" s="65"/>
      <c r="AK549" s="65"/>
      <c r="AM549" s="93"/>
      <c r="AT549" s="65"/>
      <c r="AU549" s="65"/>
      <c r="AV549" s="65"/>
      <c r="AW549" s="65"/>
      <c r="AX549" s="65"/>
      <c r="AY549" s="65"/>
      <c r="AZ549" s="65"/>
      <c r="BA549" s="65"/>
    </row>
    <row r="550" spans="3:54">
      <c r="C550" s="8"/>
      <c r="D550" s="8"/>
      <c r="AG550" s="65"/>
      <c r="AH550" s="65"/>
      <c r="AI550" s="65"/>
      <c r="AJ550" s="65"/>
      <c r="AK550" s="65"/>
      <c r="AM550" s="93"/>
      <c r="AT550" s="65"/>
      <c r="AU550" s="65"/>
      <c r="AV550" s="65"/>
      <c r="AW550" s="65"/>
      <c r="AX550" s="65"/>
      <c r="AY550" s="65"/>
      <c r="AZ550" s="65"/>
      <c r="BA550" s="65"/>
    </row>
    <row r="551" spans="3:54">
      <c r="C551" s="8"/>
      <c r="D551" s="8"/>
      <c r="AG551" s="65"/>
      <c r="AH551" s="65"/>
      <c r="AI551" s="65"/>
      <c r="AJ551" s="65"/>
      <c r="AK551" s="65"/>
      <c r="AM551" s="93"/>
      <c r="AT551" s="65"/>
      <c r="AU551" s="65"/>
      <c r="AV551" s="65"/>
      <c r="AW551" s="65"/>
      <c r="AX551" s="65"/>
      <c r="AY551" s="65"/>
      <c r="AZ551" s="65"/>
      <c r="BA551" s="65"/>
    </row>
    <row r="552" spans="3:54">
      <c r="C552" s="8"/>
      <c r="D552" s="8"/>
      <c r="AG552" s="65"/>
      <c r="AH552" s="65"/>
      <c r="AI552" s="65"/>
      <c r="AJ552" s="65"/>
      <c r="AK552" s="65"/>
      <c r="AM552" s="93"/>
      <c r="AT552" s="65"/>
      <c r="AU552" s="65"/>
      <c r="AV552" s="65"/>
      <c r="AW552" s="65"/>
      <c r="AX552" s="65"/>
      <c r="AY552" s="65"/>
      <c r="AZ552" s="65"/>
      <c r="BA552" s="65"/>
    </row>
    <row r="553" spans="3:54">
      <c r="C553" s="8"/>
      <c r="D553" s="8"/>
      <c r="AG553" s="65"/>
      <c r="AH553" s="65"/>
      <c r="AI553" s="65"/>
      <c r="AJ553" s="65"/>
      <c r="AK553" s="65"/>
      <c r="AM553" s="93"/>
      <c r="AT553" s="65"/>
      <c r="AU553" s="65"/>
      <c r="AV553" s="65"/>
      <c r="AW553" s="65"/>
      <c r="AX553" s="65"/>
      <c r="AY553" s="65"/>
      <c r="AZ553" s="65"/>
      <c r="BA553" s="65"/>
    </row>
    <row r="554" spans="3:54">
      <c r="C554" s="8"/>
      <c r="D554" s="8"/>
      <c r="AG554" s="65"/>
      <c r="AH554" s="65"/>
      <c r="AI554" s="65"/>
      <c r="AJ554" s="65"/>
      <c r="AK554" s="65"/>
      <c r="AM554" s="93"/>
      <c r="AT554" s="65"/>
      <c r="AU554" s="65"/>
      <c r="AV554" s="65"/>
      <c r="AW554" s="65"/>
      <c r="AX554" s="65"/>
      <c r="AY554" s="65"/>
      <c r="AZ554" s="65"/>
      <c r="BA554" s="65"/>
    </row>
    <row r="555" spans="3:54">
      <c r="C555" s="8"/>
      <c r="D555" s="8"/>
      <c r="AG555" s="65"/>
      <c r="AH555" s="65"/>
      <c r="AI555" s="65"/>
      <c r="AJ555" s="65"/>
      <c r="AK555" s="65"/>
      <c r="AM555" s="93"/>
      <c r="AT555" s="65"/>
      <c r="AU555" s="65"/>
      <c r="AV555" s="65"/>
      <c r="AW555" s="65"/>
      <c r="AX555" s="65"/>
      <c r="AY555" s="65"/>
      <c r="AZ555" s="65"/>
      <c r="BA555" s="65"/>
    </row>
    <row r="556" spans="3:54">
      <c r="C556" s="8"/>
      <c r="D556" s="8"/>
      <c r="AG556" s="65"/>
      <c r="AH556" s="65"/>
      <c r="AI556" s="65"/>
      <c r="AJ556" s="65"/>
      <c r="AK556" s="65"/>
      <c r="AM556" s="93"/>
      <c r="AT556" s="65"/>
      <c r="AU556" s="65"/>
      <c r="AV556" s="65"/>
      <c r="AW556" s="65"/>
      <c r="AX556" s="65"/>
      <c r="AY556" s="65"/>
      <c r="AZ556" s="65"/>
      <c r="BA556" s="65"/>
    </row>
    <row r="557" spans="3:54">
      <c r="C557" s="8"/>
      <c r="D557" s="8"/>
      <c r="AG557" s="65"/>
      <c r="AH557" s="65"/>
      <c r="AI557" s="65"/>
      <c r="AJ557" s="65"/>
      <c r="AK557" s="65"/>
      <c r="AM557" s="93"/>
      <c r="AT557" s="65"/>
      <c r="AU557" s="65"/>
      <c r="AV557" s="65"/>
      <c r="AW557" s="65"/>
      <c r="AX557" s="65"/>
      <c r="AY557" s="65"/>
      <c r="AZ557" s="65"/>
      <c r="BA557" s="65"/>
    </row>
    <row r="558" spans="3:54">
      <c r="C558" s="8"/>
      <c r="D558" s="8"/>
      <c r="AG558" s="65"/>
      <c r="AH558" s="65"/>
      <c r="AI558" s="65"/>
      <c r="AJ558" s="65"/>
      <c r="AK558" s="65"/>
      <c r="AM558" s="93"/>
      <c r="AT558" s="65"/>
      <c r="AU558" s="65"/>
      <c r="AV558" s="65"/>
      <c r="AW558" s="65"/>
      <c r="AX558" s="65"/>
      <c r="AY558" s="65"/>
      <c r="AZ558" s="65"/>
      <c r="BA558" s="65"/>
    </row>
    <row r="559" spans="3:54">
      <c r="C559" s="8"/>
      <c r="D559" s="8"/>
      <c r="AG559" s="65"/>
      <c r="AH559" s="65"/>
      <c r="AI559" s="65"/>
      <c r="AJ559" s="65"/>
      <c r="AK559" s="65"/>
      <c r="AM559" s="93"/>
      <c r="AT559" s="65"/>
      <c r="AU559" s="65"/>
      <c r="AV559" s="65"/>
      <c r="AW559" s="65"/>
      <c r="AX559" s="65"/>
      <c r="AY559" s="65"/>
      <c r="AZ559" s="65"/>
      <c r="BA559" s="65"/>
      <c r="BB559" s="65"/>
    </row>
    <row r="560" spans="3:54">
      <c r="C560" s="8"/>
      <c r="D560" s="8"/>
      <c r="AG560" s="65"/>
      <c r="AH560" s="65"/>
      <c r="AI560" s="65"/>
      <c r="AJ560" s="65"/>
      <c r="AK560" s="65"/>
      <c r="AM560" s="93"/>
      <c r="AT560" s="65"/>
      <c r="AU560" s="65"/>
      <c r="AV560" s="65"/>
      <c r="AW560" s="65"/>
      <c r="AX560" s="65"/>
      <c r="AY560" s="65"/>
      <c r="AZ560" s="65"/>
      <c r="BA560" s="65"/>
    </row>
    <row r="561" spans="3:53">
      <c r="C561" s="8"/>
      <c r="D561" s="8"/>
      <c r="AG561" s="65"/>
      <c r="AH561" s="65"/>
      <c r="AI561" s="65"/>
      <c r="AJ561" s="65"/>
      <c r="AK561" s="65"/>
      <c r="AM561" s="93"/>
      <c r="AT561" s="65"/>
      <c r="AU561" s="65"/>
      <c r="AV561" s="65"/>
      <c r="AW561" s="65"/>
      <c r="AX561" s="65"/>
      <c r="AY561" s="65"/>
      <c r="AZ561" s="65"/>
      <c r="BA561" s="65"/>
    </row>
    <row r="562" spans="3:53">
      <c r="C562" s="8"/>
      <c r="D562" s="8"/>
      <c r="AG562" s="65"/>
      <c r="AH562" s="65"/>
      <c r="AI562" s="65"/>
      <c r="AJ562" s="65"/>
      <c r="AK562" s="65"/>
      <c r="AM562" s="93"/>
      <c r="AT562" s="65"/>
      <c r="AU562" s="65"/>
      <c r="AV562" s="65"/>
      <c r="AW562" s="65"/>
      <c r="AX562" s="65"/>
      <c r="AY562" s="65"/>
      <c r="AZ562" s="65"/>
      <c r="BA562" s="65"/>
    </row>
    <row r="563" spans="3:53">
      <c r="C563" s="8"/>
      <c r="D563" s="8"/>
      <c r="AG563" s="65"/>
      <c r="AH563" s="65"/>
      <c r="AI563" s="65"/>
      <c r="AJ563" s="65"/>
      <c r="AK563" s="65"/>
      <c r="AM563" s="93"/>
      <c r="AT563" s="65"/>
      <c r="AU563" s="65"/>
      <c r="AV563" s="65"/>
      <c r="AW563" s="65"/>
      <c r="AX563" s="65"/>
      <c r="AY563" s="65"/>
      <c r="AZ563" s="65"/>
      <c r="BA563" s="65"/>
    </row>
    <row r="564" spans="3:53">
      <c r="C564" s="8"/>
      <c r="D564" s="8"/>
      <c r="AG564" s="65"/>
      <c r="AH564" s="65"/>
      <c r="AI564" s="65"/>
      <c r="AJ564" s="65"/>
      <c r="AK564" s="65"/>
      <c r="AM564" s="93"/>
      <c r="AT564" s="65"/>
      <c r="AU564" s="65"/>
      <c r="AV564" s="65"/>
      <c r="AW564" s="65"/>
      <c r="AX564" s="65"/>
      <c r="AY564" s="65"/>
      <c r="AZ564" s="65"/>
      <c r="BA564" s="65"/>
    </row>
    <row r="565" spans="3:53">
      <c r="C565" s="8"/>
      <c r="D565" s="8"/>
      <c r="AG565" s="65"/>
      <c r="AH565" s="65"/>
      <c r="AI565" s="65"/>
      <c r="AJ565" s="65"/>
      <c r="AK565" s="65"/>
      <c r="AM565" s="93"/>
      <c r="AT565" s="65"/>
      <c r="AU565" s="65"/>
      <c r="AV565" s="65"/>
      <c r="AW565" s="65"/>
      <c r="AX565" s="65"/>
      <c r="AY565" s="65"/>
      <c r="AZ565" s="65"/>
      <c r="BA565" s="65"/>
    </row>
    <row r="566" spans="3:53">
      <c r="C566" s="8"/>
      <c r="D566" s="8"/>
      <c r="AG566" s="65"/>
      <c r="AH566" s="65"/>
      <c r="AI566" s="65"/>
      <c r="AJ566" s="65"/>
      <c r="AK566" s="65"/>
      <c r="AM566" s="93"/>
      <c r="AT566" s="65"/>
      <c r="AU566" s="65"/>
      <c r="AV566" s="65"/>
      <c r="AW566" s="65"/>
      <c r="AX566" s="65"/>
      <c r="AY566" s="65"/>
      <c r="AZ566" s="65"/>
      <c r="BA566" s="65"/>
    </row>
    <row r="567" spans="3:53">
      <c r="C567" s="8"/>
      <c r="D567" s="8"/>
      <c r="AG567" s="65"/>
      <c r="AH567" s="65"/>
      <c r="AI567" s="65"/>
      <c r="AJ567" s="65"/>
      <c r="AK567" s="65"/>
      <c r="AM567" s="93"/>
      <c r="AT567" s="65"/>
      <c r="AU567" s="65"/>
      <c r="AV567" s="65"/>
      <c r="AW567" s="65"/>
      <c r="AX567" s="65"/>
      <c r="AY567" s="65"/>
      <c r="AZ567" s="65"/>
      <c r="BA567" s="65"/>
    </row>
    <row r="568" spans="3:53">
      <c r="C568" s="8"/>
      <c r="D568" s="8"/>
      <c r="AG568" s="65"/>
      <c r="AH568" s="65"/>
      <c r="AI568" s="65"/>
      <c r="AJ568" s="65"/>
      <c r="AK568" s="65"/>
      <c r="AM568" s="93"/>
      <c r="AT568" s="65"/>
      <c r="AU568" s="65"/>
      <c r="AV568" s="65"/>
      <c r="AW568" s="65"/>
      <c r="AX568" s="65"/>
      <c r="AY568" s="65"/>
      <c r="AZ568" s="65"/>
      <c r="BA568" s="65"/>
    </row>
    <row r="569" spans="3:53">
      <c r="C569" s="8"/>
      <c r="D569" s="8"/>
      <c r="AG569" s="65"/>
      <c r="AH569" s="65"/>
      <c r="AI569" s="65"/>
      <c r="AJ569" s="65"/>
      <c r="AK569" s="65"/>
      <c r="AM569" s="93"/>
      <c r="AT569" s="65"/>
      <c r="AU569" s="65"/>
      <c r="AV569" s="65"/>
      <c r="AW569" s="65"/>
      <c r="AX569" s="65"/>
      <c r="AY569" s="65"/>
      <c r="AZ569" s="65"/>
      <c r="BA569" s="65"/>
    </row>
    <row r="570" spans="3:53">
      <c r="C570" s="8"/>
      <c r="D570" s="8"/>
      <c r="AG570" s="65"/>
      <c r="AH570" s="65"/>
      <c r="AI570" s="65"/>
      <c r="AJ570" s="65"/>
      <c r="AK570" s="65"/>
      <c r="AM570" s="93"/>
      <c r="AT570" s="65"/>
      <c r="AU570" s="65"/>
      <c r="AV570" s="65"/>
      <c r="AW570" s="65"/>
      <c r="AX570" s="65"/>
      <c r="AY570" s="65"/>
      <c r="AZ570" s="65"/>
      <c r="BA570" s="65"/>
    </row>
    <row r="571" spans="3:53">
      <c r="C571" s="8"/>
      <c r="D571" s="8"/>
      <c r="AG571" s="65"/>
      <c r="AH571" s="65"/>
      <c r="AI571" s="65"/>
      <c r="AJ571" s="65"/>
      <c r="AK571" s="65"/>
      <c r="AM571" s="93"/>
      <c r="AT571" s="65"/>
      <c r="AU571" s="65"/>
      <c r="AV571" s="65"/>
      <c r="AW571" s="65"/>
      <c r="AX571" s="65"/>
      <c r="AY571" s="65"/>
      <c r="AZ571" s="65"/>
      <c r="BA571" s="65"/>
    </row>
    <row r="572" spans="3:53">
      <c r="C572" s="8"/>
      <c r="D572" s="8"/>
      <c r="AG572" s="65"/>
      <c r="AH572" s="65"/>
      <c r="AI572" s="65"/>
      <c r="AJ572" s="65"/>
      <c r="AK572" s="65"/>
      <c r="AM572" s="93"/>
      <c r="AT572" s="65"/>
      <c r="AU572" s="65"/>
      <c r="AV572" s="65"/>
      <c r="AW572" s="65"/>
      <c r="AX572" s="65"/>
      <c r="AY572" s="65"/>
      <c r="AZ572" s="65"/>
      <c r="BA572" s="65"/>
    </row>
    <row r="573" spans="3:53">
      <c r="C573" s="8"/>
      <c r="D573" s="8"/>
      <c r="AG573" s="65"/>
      <c r="AH573" s="65"/>
      <c r="AI573" s="65"/>
      <c r="AJ573" s="65"/>
      <c r="AK573" s="65"/>
      <c r="AM573" s="93"/>
      <c r="AT573" s="65"/>
      <c r="AU573" s="65"/>
      <c r="AV573" s="65"/>
      <c r="AW573" s="65"/>
      <c r="AX573" s="65"/>
      <c r="AY573" s="65"/>
      <c r="AZ573" s="65"/>
      <c r="BA573" s="65"/>
    </row>
    <row r="574" spans="3:53">
      <c r="C574" s="8"/>
      <c r="D574" s="8"/>
      <c r="AG574" s="65"/>
      <c r="AH574" s="65"/>
      <c r="AI574" s="65"/>
      <c r="AJ574" s="65"/>
      <c r="AK574" s="65"/>
      <c r="AM574" s="93"/>
      <c r="AT574" s="65"/>
      <c r="AU574" s="65"/>
      <c r="AV574" s="65"/>
      <c r="AW574" s="65"/>
      <c r="AX574" s="65"/>
      <c r="AY574" s="65"/>
      <c r="AZ574" s="65"/>
      <c r="BA574" s="65"/>
    </row>
    <row r="575" spans="3:53">
      <c r="C575" s="8"/>
      <c r="D575" s="8"/>
      <c r="AG575" s="65"/>
      <c r="AH575" s="65"/>
      <c r="AI575" s="65"/>
      <c r="AJ575" s="65"/>
      <c r="AK575" s="65"/>
      <c r="AM575" s="93"/>
      <c r="AT575" s="65"/>
      <c r="AU575" s="65"/>
      <c r="AV575" s="65"/>
      <c r="AW575" s="65"/>
      <c r="AX575" s="65"/>
      <c r="AY575" s="65"/>
      <c r="AZ575" s="65"/>
      <c r="BA575" s="65"/>
    </row>
    <row r="576" spans="3:53">
      <c r="C576" s="8"/>
      <c r="D576" s="8"/>
      <c r="AG576" s="65"/>
      <c r="AH576" s="65"/>
      <c r="AI576" s="65"/>
      <c r="AJ576" s="65"/>
      <c r="AK576" s="65"/>
      <c r="AM576" s="93"/>
      <c r="AT576" s="65"/>
      <c r="AU576" s="65"/>
      <c r="AV576" s="65"/>
      <c r="AW576" s="65"/>
      <c r="AX576" s="65"/>
      <c r="AY576" s="65"/>
      <c r="AZ576" s="65"/>
      <c r="BA576" s="65"/>
    </row>
    <row r="577" spans="3:54">
      <c r="C577" s="8"/>
      <c r="D577" s="8"/>
      <c r="AG577" s="65"/>
      <c r="AH577" s="65"/>
      <c r="AI577" s="65"/>
      <c r="AJ577" s="65"/>
      <c r="AK577" s="65"/>
      <c r="AM577" s="93"/>
      <c r="AT577" s="65"/>
      <c r="AU577" s="65"/>
      <c r="AV577" s="65"/>
      <c r="AW577" s="65"/>
      <c r="AX577" s="65"/>
      <c r="AY577" s="65"/>
      <c r="AZ577" s="65"/>
      <c r="BA577" s="65"/>
    </row>
    <row r="578" spans="3:54">
      <c r="C578" s="8"/>
      <c r="D578" s="8"/>
      <c r="AG578" s="65"/>
      <c r="AH578" s="65"/>
      <c r="AI578" s="65"/>
      <c r="AJ578" s="65"/>
      <c r="AK578" s="65"/>
      <c r="AM578" s="93"/>
      <c r="AT578" s="65"/>
      <c r="AU578" s="65"/>
      <c r="AV578" s="65"/>
      <c r="AW578" s="65"/>
      <c r="AX578" s="65"/>
      <c r="AY578" s="65"/>
      <c r="AZ578" s="65"/>
      <c r="BA578" s="65"/>
    </row>
    <row r="579" spans="3:54">
      <c r="C579" s="8"/>
      <c r="D579" s="8"/>
      <c r="AG579" s="65"/>
      <c r="AH579" s="65"/>
      <c r="AI579" s="65"/>
      <c r="AJ579" s="65"/>
      <c r="AK579" s="65"/>
      <c r="AM579" s="93"/>
      <c r="AT579" s="65"/>
      <c r="AU579" s="65"/>
      <c r="AV579" s="65"/>
      <c r="AW579" s="65"/>
      <c r="AX579" s="65"/>
      <c r="AY579" s="65"/>
      <c r="AZ579" s="65"/>
      <c r="BA579" s="65"/>
      <c r="BB579" s="65"/>
    </row>
    <row r="580" spans="3:54">
      <c r="C580" s="8"/>
      <c r="D580" s="8"/>
      <c r="AG580" s="65"/>
      <c r="AH580" s="65"/>
      <c r="AI580" s="65"/>
      <c r="AJ580" s="65"/>
      <c r="AK580" s="65"/>
      <c r="AM580" s="93"/>
      <c r="AT580" s="65"/>
      <c r="AU580" s="65"/>
      <c r="AV580" s="65"/>
      <c r="AW580" s="65"/>
      <c r="AX580" s="65"/>
      <c r="AY580" s="65"/>
      <c r="AZ580" s="65"/>
      <c r="BA580" s="65"/>
    </row>
    <row r="581" spans="3:54">
      <c r="C581" s="8"/>
      <c r="D581" s="8"/>
      <c r="AG581" s="65"/>
      <c r="AH581" s="65"/>
      <c r="AI581" s="65"/>
      <c r="AJ581" s="65"/>
      <c r="AK581" s="65"/>
      <c r="AM581" s="93"/>
      <c r="AT581" s="65"/>
      <c r="AU581" s="65"/>
      <c r="AV581" s="65"/>
      <c r="AW581" s="65"/>
      <c r="AX581" s="65"/>
      <c r="AY581" s="65"/>
      <c r="AZ581" s="65"/>
      <c r="BA581" s="65"/>
    </row>
    <row r="582" spans="3:54">
      <c r="C582" s="8"/>
      <c r="D582" s="8"/>
      <c r="AG582" s="65"/>
      <c r="AH582" s="65"/>
      <c r="AI582" s="65"/>
      <c r="AJ582" s="65"/>
      <c r="AK582" s="65"/>
      <c r="AM582" s="93"/>
      <c r="AT582" s="65"/>
      <c r="AU582" s="65"/>
      <c r="AV582" s="65"/>
      <c r="AW582" s="65"/>
      <c r="AX582" s="65"/>
      <c r="AY582" s="65"/>
      <c r="AZ582" s="65"/>
      <c r="BA582" s="65"/>
    </row>
    <row r="583" spans="3:54">
      <c r="C583" s="8"/>
      <c r="D583" s="8"/>
      <c r="AG583" s="65"/>
      <c r="AH583" s="65"/>
      <c r="AI583" s="65"/>
      <c r="AJ583" s="65"/>
      <c r="AK583" s="65"/>
      <c r="AM583" s="93"/>
      <c r="AT583" s="65"/>
      <c r="AU583" s="65"/>
      <c r="AV583" s="65"/>
      <c r="AW583" s="65"/>
      <c r="AX583" s="65"/>
      <c r="AY583" s="65"/>
      <c r="AZ583" s="65"/>
      <c r="BA583" s="65"/>
    </row>
    <row r="584" spans="3:54">
      <c r="C584" s="8"/>
      <c r="D584" s="8"/>
      <c r="AG584" s="65"/>
      <c r="AH584" s="65"/>
      <c r="AI584" s="65"/>
      <c r="AJ584" s="65"/>
      <c r="AK584" s="65"/>
      <c r="AM584" s="93"/>
      <c r="AT584" s="65"/>
      <c r="AU584" s="65"/>
      <c r="AV584" s="65"/>
      <c r="AW584" s="65"/>
      <c r="AX584" s="65"/>
      <c r="AY584" s="65"/>
      <c r="AZ584" s="65"/>
      <c r="BA584" s="65"/>
    </row>
    <row r="585" spans="3:54">
      <c r="C585" s="8"/>
      <c r="D585" s="8"/>
      <c r="AG585" s="65"/>
      <c r="AH585" s="65"/>
      <c r="AI585" s="65"/>
      <c r="AJ585" s="65"/>
      <c r="AK585" s="65"/>
      <c r="AM585" s="93"/>
      <c r="AT585" s="65"/>
      <c r="AU585" s="65"/>
      <c r="AV585" s="65"/>
      <c r="AW585" s="65"/>
      <c r="AX585" s="65"/>
      <c r="AY585" s="65"/>
      <c r="AZ585" s="65"/>
      <c r="BA585" s="65"/>
    </row>
    <row r="586" spans="3:54">
      <c r="C586" s="8"/>
      <c r="D586" s="8"/>
      <c r="AG586" s="65"/>
      <c r="AH586" s="65"/>
      <c r="AI586" s="65"/>
      <c r="AJ586" s="65"/>
      <c r="AK586" s="65"/>
      <c r="AM586" s="93"/>
      <c r="AT586" s="65"/>
      <c r="AU586" s="65"/>
      <c r="AV586" s="65"/>
      <c r="AW586" s="65"/>
      <c r="AX586" s="65"/>
      <c r="AY586" s="65"/>
      <c r="AZ586" s="65"/>
      <c r="BA586" s="65"/>
    </row>
    <row r="587" spans="3:54">
      <c r="C587" s="8"/>
      <c r="D587" s="8"/>
      <c r="AG587" s="65"/>
      <c r="AH587" s="65"/>
      <c r="AI587" s="65"/>
      <c r="AJ587" s="65"/>
      <c r="AK587" s="65"/>
      <c r="AM587" s="93"/>
      <c r="AT587" s="65"/>
      <c r="AU587" s="65"/>
      <c r="AV587" s="65"/>
      <c r="AW587" s="65"/>
      <c r="AX587" s="65"/>
      <c r="AY587" s="65"/>
      <c r="AZ587" s="65"/>
      <c r="BA587" s="65"/>
    </row>
    <row r="588" spans="3:54">
      <c r="C588" s="8"/>
      <c r="D588" s="8"/>
      <c r="AG588" s="65"/>
      <c r="AH588" s="65"/>
      <c r="AI588" s="65"/>
      <c r="AJ588" s="65"/>
      <c r="AK588" s="65"/>
      <c r="AM588" s="93"/>
      <c r="AT588" s="65"/>
      <c r="AU588" s="65"/>
      <c r="AV588" s="65"/>
      <c r="AW588" s="65"/>
      <c r="AX588" s="65"/>
      <c r="AY588" s="65"/>
      <c r="AZ588" s="65"/>
      <c r="BA588" s="65"/>
    </row>
    <row r="589" spans="3:54">
      <c r="C589" s="8"/>
      <c r="D589" s="8"/>
      <c r="AG589" s="65"/>
      <c r="AH589" s="65"/>
      <c r="AI589" s="65"/>
      <c r="AJ589" s="65"/>
      <c r="AK589" s="65"/>
      <c r="AM589" s="93"/>
      <c r="AT589" s="65"/>
      <c r="AU589" s="65"/>
      <c r="AV589" s="65"/>
      <c r="AW589" s="65"/>
      <c r="AX589" s="65"/>
      <c r="AY589" s="65"/>
      <c r="AZ589" s="65"/>
      <c r="BA589" s="65"/>
    </row>
    <row r="590" spans="3:54">
      <c r="C590" s="8"/>
      <c r="D590" s="8"/>
      <c r="AG590" s="65"/>
      <c r="AH590" s="65"/>
      <c r="AI590" s="65"/>
      <c r="AJ590" s="65"/>
      <c r="AK590" s="65"/>
      <c r="AM590" s="93"/>
      <c r="AT590" s="65"/>
      <c r="AU590" s="65"/>
      <c r="AV590" s="65"/>
      <c r="AW590" s="65"/>
      <c r="AX590" s="65"/>
      <c r="AY590" s="65"/>
      <c r="AZ590" s="65"/>
      <c r="BA590" s="65"/>
    </row>
    <row r="591" spans="3:54">
      <c r="C591" s="8"/>
      <c r="D591" s="8"/>
      <c r="AG591" s="65"/>
      <c r="AH591" s="65"/>
      <c r="AI591" s="65"/>
      <c r="AJ591" s="65"/>
      <c r="AK591" s="65"/>
      <c r="AM591" s="93"/>
      <c r="AT591" s="65"/>
      <c r="AU591" s="65"/>
      <c r="AV591" s="65"/>
      <c r="AW591" s="65"/>
      <c r="AX591" s="65"/>
      <c r="AY591" s="65"/>
      <c r="AZ591" s="65"/>
      <c r="BA591" s="65"/>
      <c r="BB591" s="65"/>
    </row>
    <row r="592" spans="3:54">
      <c r="C592" s="8"/>
      <c r="D592" s="8"/>
      <c r="AG592" s="65"/>
      <c r="AH592" s="65"/>
      <c r="AI592" s="65"/>
      <c r="AJ592" s="65"/>
      <c r="AK592" s="65"/>
      <c r="AM592" s="93"/>
      <c r="AT592" s="65"/>
      <c r="AU592" s="65"/>
      <c r="AV592" s="65"/>
      <c r="AW592" s="65"/>
      <c r="AX592" s="65"/>
      <c r="AY592" s="65"/>
      <c r="AZ592" s="65"/>
      <c r="BA592" s="65"/>
      <c r="BB592" s="65"/>
    </row>
    <row r="593" spans="3:70">
      <c r="C593" s="8"/>
      <c r="D593" s="8"/>
      <c r="AG593" s="65"/>
      <c r="AH593" s="65"/>
      <c r="AI593" s="65"/>
      <c r="AJ593" s="65"/>
      <c r="AK593" s="65"/>
      <c r="AM593" s="93"/>
      <c r="AT593" s="65"/>
      <c r="AU593" s="65"/>
      <c r="AV593" s="65"/>
      <c r="AW593" s="65"/>
      <c r="AX593" s="65"/>
      <c r="AY593" s="65"/>
      <c r="AZ593" s="65"/>
      <c r="BA593" s="65"/>
      <c r="BB593" s="65"/>
      <c r="BD593" s="65"/>
    </row>
    <row r="594" spans="3:70">
      <c r="C594" s="8"/>
      <c r="D594" s="8"/>
      <c r="AG594" s="65"/>
      <c r="AH594" s="65"/>
      <c r="AI594" s="65"/>
      <c r="AJ594" s="65"/>
      <c r="AK594" s="65"/>
      <c r="AM594" s="93"/>
      <c r="AT594" s="65"/>
      <c r="AU594" s="65"/>
      <c r="AV594" s="65"/>
      <c r="AW594" s="65"/>
      <c r="AX594" s="65"/>
      <c r="AY594" s="65"/>
      <c r="AZ594" s="65"/>
      <c r="BA594" s="65"/>
      <c r="BB594" s="65"/>
    </row>
    <row r="595" spans="3:70">
      <c r="C595" s="8"/>
      <c r="D595" s="8"/>
      <c r="AG595" s="65"/>
      <c r="AH595" s="65"/>
      <c r="AI595" s="65"/>
      <c r="AJ595" s="65"/>
      <c r="AK595" s="65"/>
      <c r="AM595" s="93"/>
      <c r="AT595" s="65"/>
      <c r="AU595" s="65"/>
      <c r="AV595" s="65"/>
      <c r="AW595" s="65"/>
      <c r="AX595" s="65"/>
      <c r="AY595" s="65"/>
      <c r="AZ595" s="65"/>
      <c r="BA595" s="65"/>
    </row>
    <row r="596" spans="3:70">
      <c r="C596" s="8"/>
      <c r="D596" s="8"/>
      <c r="AG596" s="65"/>
      <c r="AH596" s="65"/>
      <c r="AI596" s="65"/>
      <c r="AJ596" s="65"/>
      <c r="AK596" s="65"/>
      <c r="AM596" s="93"/>
      <c r="AT596" s="65"/>
      <c r="AU596" s="65"/>
      <c r="AV596" s="65"/>
      <c r="AW596" s="65"/>
      <c r="AX596" s="65"/>
      <c r="AY596" s="65"/>
      <c r="AZ596" s="65"/>
      <c r="BA596" s="65"/>
    </row>
    <row r="597" spans="3:70">
      <c r="C597" s="8"/>
      <c r="D597" s="8"/>
      <c r="AG597" s="65"/>
      <c r="AH597" s="65"/>
      <c r="AI597" s="65"/>
      <c r="AJ597" s="65"/>
      <c r="AK597" s="65"/>
      <c r="AM597" s="93"/>
      <c r="AT597" s="65"/>
      <c r="AU597" s="65"/>
      <c r="AV597" s="65"/>
      <c r="AW597" s="65"/>
      <c r="AX597" s="65"/>
      <c r="AY597" s="65"/>
      <c r="AZ597" s="65"/>
      <c r="BA597" s="65"/>
    </row>
    <row r="598" spans="3:70">
      <c r="C598" s="8"/>
      <c r="D598" s="8"/>
      <c r="AG598" s="65"/>
      <c r="AH598" s="65"/>
      <c r="AI598" s="65"/>
      <c r="AJ598" s="65"/>
      <c r="AK598" s="65"/>
      <c r="AM598" s="93"/>
      <c r="AT598" s="65"/>
      <c r="AU598" s="65"/>
      <c r="AV598" s="65"/>
      <c r="AW598" s="65"/>
      <c r="AX598" s="65"/>
      <c r="AY598" s="65"/>
      <c r="AZ598" s="65"/>
      <c r="BA598" s="65"/>
    </row>
    <row r="599" spans="3:70">
      <c r="C599" s="8"/>
      <c r="D599" s="8"/>
      <c r="AG599" s="65"/>
      <c r="AH599" s="65"/>
      <c r="AI599" s="65"/>
      <c r="AJ599" s="65"/>
      <c r="AK599" s="65"/>
      <c r="AM599" s="93"/>
      <c r="AT599" s="65"/>
      <c r="AU599" s="65"/>
      <c r="AV599" s="65"/>
      <c r="AW599" s="65"/>
      <c r="AX599" s="65"/>
      <c r="AY599" s="65"/>
      <c r="AZ599" s="65"/>
      <c r="BA599" s="65"/>
    </row>
    <row r="600" spans="3:70">
      <c r="C600" s="8"/>
      <c r="D600" s="8"/>
      <c r="AG600" s="65"/>
      <c r="AH600" s="65"/>
      <c r="AI600" s="65"/>
      <c r="AJ600" s="65"/>
      <c r="AK600" s="65"/>
      <c r="AM600" s="93"/>
      <c r="AT600" s="65"/>
      <c r="AU600" s="65"/>
      <c r="AV600" s="65"/>
      <c r="AW600" s="65"/>
      <c r="AX600" s="65"/>
      <c r="AY600" s="65"/>
      <c r="AZ600" s="65"/>
      <c r="BA600" s="65"/>
    </row>
    <row r="601" spans="3:70">
      <c r="C601" s="8"/>
      <c r="D601" s="8"/>
      <c r="AG601" s="65"/>
      <c r="AH601" s="65"/>
      <c r="AI601" s="65"/>
      <c r="AJ601" s="65"/>
      <c r="AK601" s="65"/>
      <c r="AM601" s="93"/>
      <c r="AT601" s="65"/>
      <c r="AU601" s="65"/>
      <c r="AV601" s="65"/>
      <c r="AW601" s="65"/>
      <c r="AX601" s="65"/>
      <c r="AY601" s="65"/>
      <c r="AZ601" s="65"/>
      <c r="BA601" s="65"/>
    </row>
    <row r="602" spans="3:70">
      <c r="C602" s="8"/>
      <c r="D602" s="8"/>
      <c r="AG602" s="65"/>
      <c r="AH602" s="65"/>
      <c r="AI602" s="65"/>
      <c r="AJ602" s="65"/>
      <c r="AK602" s="65"/>
      <c r="AM602" s="93"/>
      <c r="AT602" s="65"/>
      <c r="AU602" s="65"/>
      <c r="AV602" s="65"/>
      <c r="AW602" s="65"/>
      <c r="AX602" s="65"/>
      <c r="AY602" s="65"/>
      <c r="AZ602" s="65"/>
      <c r="BA602" s="65"/>
    </row>
    <row r="603" spans="3:70">
      <c r="C603" s="8"/>
      <c r="D603" s="8"/>
      <c r="AG603" s="65"/>
      <c r="AH603" s="65"/>
      <c r="AI603" s="65"/>
      <c r="AJ603" s="65"/>
      <c r="AK603" s="65"/>
      <c r="AM603" s="93"/>
      <c r="AT603" s="65"/>
      <c r="AU603" s="65"/>
      <c r="AV603" s="65"/>
      <c r="AW603" s="65"/>
      <c r="AX603" s="65"/>
      <c r="AY603" s="65"/>
      <c r="AZ603" s="65"/>
      <c r="BA603" s="65"/>
    </row>
    <row r="604" spans="3:70">
      <c r="C604" s="8"/>
      <c r="D604" s="8"/>
      <c r="AG604" s="65"/>
      <c r="AH604" s="65"/>
      <c r="AI604" s="65"/>
      <c r="AJ604" s="65"/>
      <c r="AK604" s="65"/>
      <c r="AM604" s="93"/>
      <c r="AT604" s="65"/>
      <c r="AU604" s="65"/>
      <c r="AV604" s="65"/>
      <c r="AW604" s="65"/>
      <c r="AX604" s="65"/>
      <c r="AY604" s="65"/>
      <c r="AZ604" s="65"/>
      <c r="BA604" s="65"/>
    </row>
    <row r="605" spans="3:70">
      <c r="C605" s="8"/>
      <c r="D605" s="8"/>
      <c r="AG605" s="65"/>
      <c r="AH605" s="65"/>
      <c r="AI605" s="65"/>
      <c r="AJ605" s="65"/>
      <c r="AK605" s="65"/>
      <c r="AM605" s="93"/>
      <c r="AT605" s="65"/>
      <c r="AU605" s="65"/>
      <c r="AV605" s="65"/>
      <c r="AW605" s="65"/>
      <c r="AX605" s="65"/>
      <c r="AY605" s="65"/>
      <c r="AZ605" s="65"/>
      <c r="BA605" s="65"/>
      <c r="BB605" s="65"/>
      <c r="BC605" s="65"/>
      <c r="BD605" s="65"/>
      <c r="BE605" s="65"/>
      <c r="BF605" s="65"/>
      <c r="BG605" s="65"/>
      <c r="BH605" s="65"/>
      <c r="BI605" s="65"/>
      <c r="BJ605" s="65"/>
      <c r="BK605" s="65"/>
      <c r="BL605" s="65"/>
      <c r="BM605" s="65"/>
      <c r="BN605" s="65"/>
      <c r="BO605" s="65"/>
      <c r="BP605" s="65"/>
      <c r="BQ605" s="65"/>
      <c r="BR605" s="65"/>
    </row>
    <row r="606" spans="3:70">
      <c r="C606" s="8"/>
      <c r="D606" s="8"/>
      <c r="AG606" s="65"/>
      <c r="AH606" s="65"/>
      <c r="AI606" s="65"/>
      <c r="AJ606" s="65"/>
      <c r="AK606" s="65"/>
      <c r="AM606" s="93"/>
      <c r="AT606" s="65"/>
      <c r="AU606" s="65"/>
      <c r="AV606" s="65"/>
      <c r="AW606" s="65"/>
      <c r="AX606" s="65"/>
      <c r="AY606" s="65"/>
      <c r="AZ606" s="65"/>
      <c r="BA606" s="65"/>
    </row>
    <row r="607" spans="3:70">
      <c r="C607" s="8"/>
      <c r="D607" s="8"/>
      <c r="AG607" s="65"/>
      <c r="AH607" s="65"/>
      <c r="AI607" s="65"/>
      <c r="AJ607" s="65"/>
      <c r="AK607" s="65"/>
      <c r="AM607" s="93"/>
      <c r="AT607" s="65"/>
      <c r="AU607" s="65"/>
      <c r="AV607" s="65"/>
      <c r="AW607" s="65"/>
      <c r="AX607" s="65"/>
      <c r="AY607" s="65"/>
      <c r="AZ607" s="65"/>
      <c r="BA607" s="65"/>
    </row>
    <row r="608" spans="3:70">
      <c r="C608" s="8"/>
      <c r="D608" s="8"/>
      <c r="AG608" s="65"/>
      <c r="AH608" s="65"/>
      <c r="AI608" s="65"/>
      <c r="AJ608" s="65"/>
      <c r="AK608" s="65"/>
      <c r="AM608" s="93"/>
      <c r="AT608" s="65"/>
      <c r="AU608" s="65"/>
      <c r="AV608" s="65"/>
      <c r="AW608" s="65"/>
      <c r="AX608" s="65"/>
      <c r="AY608" s="65"/>
      <c r="AZ608" s="65"/>
      <c r="BA608" s="65"/>
    </row>
    <row r="609" spans="3:70">
      <c r="C609" s="8"/>
      <c r="D609" s="8"/>
      <c r="AG609" s="65"/>
      <c r="AH609" s="65"/>
      <c r="AI609" s="65"/>
      <c r="AJ609" s="65"/>
      <c r="AK609" s="65"/>
      <c r="AM609" s="93"/>
      <c r="AT609" s="65"/>
      <c r="AU609" s="65"/>
      <c r="AV609" s="65"/>
      <c r="AW609" s="65"/>
      <c r="AX609" s="65"/>
      <c r="AY609" s="65"/>
      <c r="AZ609" s="65"/>
      <c r="BA609" s="65"/>
    </row>
    <row r="610" spans="3:70">
      <c r="C610" s="8"/>
      <c r="D610" s="8"/>
      <c r="AG610" s="65"/>
      <c r="AH610" s="65"/>
      <c r="AI610" s="65"/>
      <c r="AJ610" s="65"/>
      <c r="AK610" s="65"/>
      <c r="AM610" s="93"/>
      <c r="AT610" s="65"/>
      <c r="AU610" s="65"/>
      <c r="AV610" s="65"/>
      <c r="AW610" s="65"/>
      <c r="AX610" s="65"/>
      <c r="AY610" s="65"/>
      <c r="AZ610" s="65"/>
      <c r="BA610" s="65"/>
    </row>
    <row r="611" spans="3:70">
      <c r="C611" s="8"/>
      <c r="D611" s="8"/>
      <c r="AG611" s="65"/>
      <c r="AH611" s="65"/>
      <c r="AI611" s="65"/>
      <c r="AJ611" s="65"/>
      <c r="AK611" s="65"/>
      <c r="AM611" s="93"/>
      <c r="AT611" s="65"/>
      <c r="AU611" s="65"/>
      <c r="AV611" s="65"/>
      <c r="AW611" s="65"/>
      <c r="AX611" s="65"/>
      <c r="AY611" s="65"/>
      <c r="AZ611" s="65"/>
      <c r="BA611" s="65"/>
    </row>
    <row r="612" spans="3:70">
      <c r="C612" s="8"/>
      <c r="D612" s="8"/>
      <c r="AG612" s="65"/>
      <c r="AH612" s="65"/>
      <c r="AI612" s="65"/>
      <c r="AJ612" s="65"/>
      <c r="AK612" s="65"/>
      <c r="AM612" s="93"/>
      <c r="AT612" s="65"/>
      <c r="AU612" s="65"/>
      <c r="AV612" s="65"/>
      <c r="AW612" s="65"/>
      <c r="AX612" s="65"/>
      <c r="AY612" s="65"/>
      <c r="AZ612" s="65"/>
      <c r="BA612" s="65"/>
    </row>
    <row r="613" spans="3:70">
      <c r="C613" s="8"/>
      <c r="D613" s="8"/>
      <c r="AG613" s="65"/>
      <c r="AH613" s="65"/>
      <c r="AI613" s="65"/>
      <c r="AJ613" s="65"/>
      <c r="AK613" s="65"/>
      <c r="AM613" s="93"/>
      <c r="AT613" s="65"/>
      <c r="AU613" s="65"/>
      <c r="AV613" s="65"/>
      <c r="AW613" s="65"/>
      <c r="AX613" s="65"/>
      <c r="AY613" s="65"/>
      <c r="AZ613" s="65"/>
      <c r="BA613" s="65"/>
    </row>
    <row r="614" spans="3:70">
      <c r="C614" s="8"/>
      <c r="D614" s="8"/>
      <c r="AG614" s="65"/>
      <c r="AH614" s="65"/>
      <c r="AI614" s="65"/>
      <c r="AJ614" s="65"/>
      <c r="AK614" s="65"/>
      <c r="AM614" s="93"/>
      <c r="AT614" s="65"/>
      <c r="AU614" s="65"/>
      <c r="AV614" s="65"/>
      <c r="AW614" s="65"/>
      <c r="AX614" s="65"/>
      <c r="AY614" s="65"/>
      <c r="AZ614" s="65"/>
      <c r="BA614" s="65"/>
      <c r="BB614" s="65"/>
    </row>
    <row r="615" spans="3:70">
      <c r="C615" s="8"/>
      <c r="D615" s="8"/>
      <c r="AG615" s="65"/>
      <c r="AH615" s="65"/>
      <c r="AI615" s="65"/>
      <c r="AJ615" s="65"/>
      <c r="AK615" s="65"/>
      <c r="AM615" s="93"/>
      <c r="AT615" s="65"/>
      <c r="AU615" s="65"/>
      <c r="AV615" s="65"/>
      <c r="AW615" s="65"/>
      <c r="AX615" s="65"/>
      <c r="AY615" s="65"/>
      <c r="AZ615" s="65"/>
      <c r="BA615" s="65"/>
    </row>
    <row r="616" spans="3:70">
      <c r="C616" s="8"/>
      <c r="D616" s="8"/>
      <c r="AG616" s="65"/>
      <c r="AH616" s="65"/>
      <c r="AI616" s="65"/>
      <c r="AJ616" s="65"/>
      <c r="AK616" s="65"/>
      <c r="AM616" s="93"/>
      <c r="AT616" s="65"/>
      <c r="AU616" s="65"/>
      <c r="AV616" s="65"/>
      <c r="AW616" s="65"/>
      <c r="AX616" s="65"/>
      <c r="AY616" s="65"/>
      <c r="AZ616" s="65"/>
      <c r="BA616" s="65"/>
    </row>
    <row r="617" spans="3:70">
      <c r="C617" s="8"/>
      <c r="D617" s="8"/>
      <c r="AG617" s="65"/>
      <c r="AH617" s="65"/>
      <c r="AI617" s="65"/>
      <c r="AJ617" s="65"/>
      <c r="AK617" s="65"/>
      <c r="AM617" s="93"/>
      <c r="AT617" s="65"/>
      <c r="AU617" s="65"/>
      <c r="AV617" s="65"/>
      <c r="AW617" s="65"/>
      <c r="AX617" s="65"/>
      <c r="AY617" s="65"/>
      <c r="AZ617" s="65"/>
      <c r="BA617" s="65"/>
    </row>
    <row r="618" spans="3:70">
      <c r="C618" s="8"/>
      <c r="D618" s="8"/>
      <c r="AG618" s="65"/>
      <c r="AH618" s="65"/>
      <c r="AI618" s="65"/>
      <c r="AJ618" s="65"/>
      <c r="AK618" s="65"/>
      <c r="AM618" s="93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  <c r="BM618" s="65"/>
      <c r="BN618" s="65"/>
      <c r="BO618" s="65"/>
      <c r="BP618" s="65"/>
      <c r="BQ618" s="65"/>
      <c r="BR618" s="65"/>
    </row>
    <row r="619" spans="3:70">
      <c r="C619" s="8"/>
      <c r="D619" s="8"/>
      <c r="AG619" s="65"/>
      <c r="AH619" s="65"/>
      <c r="AI619" s="65"/>
      <c r="AJ619" s="65"/>
      <c r="AK619" s="65"/>
      <c r="AM619" s="93"/>
      <c r="AT619" s="65"/>
      <c r="AU619" s="65"/>
      <c r="AV619" s="65"/>
      <c r="AW619" s="65"/>
      <c r="AX619" s="65"/>
      <c r="AY619" s="65"/>
      <c r="AZ619" s="65"/>
      <c r="BA619" s="65"/>
    </row>
    <row r="620" spans="3:70">
      <c r="C620" s="8"/>
      <c r="D620" s="8"/>
      <c r="AG620" s="65"/>
      <c r="AH620" s="65"/>
      <c r="AI620" s="65"/>
      <c r="AJ620" s="65"/>
      <c r="AK620" s="65"/>
      <c r="AM620" s="93"/>
      <c r="AT620" s="65"/>
      <c r="AU620" s="65"/>
      <c r="AV620" s="65"/>
      <c r="AW620" s="65"/>
      <c r="AX620" s="65"/>
      <c r="AY620" s="65"/>
      <c r="AZ620" s="65"/>
      <c r="BA620" s="65"/>
    </row>
    <row r="621" spans="3:70">
      <c r="C621" s="8"/>
      <c r="D621" s="8"/>
      <c r="AG621" s="65"/>
      <c r="AH621" s="65"/>
      <c r="AI621" s="65"/>
      <c r="AJ621" s="65"/>
      <c r="AK621" s="65"/>
      <c r="AM621" s="93"/>
      <c r="AT621" s="65"/>
      <c r="AU621" s="65"/>
      <c r="AV621" s="65"/>
      <c r="AW621" s="65"/>
      <c r="AX621" s="65"/>
      <c r="AY621" s="65"/>
      <c r="AZ621" s="65"/>
      <c r="BA621" s="65"/>
    </row>
    <row r="622" spans="3:70">
      <c r="C622" s="8"/>
      <c r="D622" s="8"/>
      <c r="AG622" s="65"/>
      <c r="AH622" s="65"/>
      <c r="AI622" s="65"/>
      <c r="AJ622" s="65"/>
      <c r="AK622" s="65"/>
      <c r="AM622" s="93"/>
      <c r="AT622" s="65"/>
      <c r="AU622" s="65"/>
      <c r="AV622" s="65"/>
      <c r="AW622" s="65"/>
      <c r="AX622" s="65"/>
      <c r="AY622" s="65"/>
      <c r="AZ622" s="65"/>
      <c r="BA622" s="65"/>
    </row>
    <row r="623" spans="3:70">
      <c r="C623" s="8"/>
      <c r="D623" s="8"/>
      <c r="AG623" s="65"/>
      <c r="AH623" s="65"/>
      <c r="AI623" s="65"/>
      <c r="AJ623" s="65"/>
      <c r="AK623" s="65"/>
      <c r="AM623" s="93"/>
      <c r="AT623" s="65"/>
      <c r="AU623" s="65"/>
      <c r="AV623" s="65"/>
      <c r="AW623" s="65"/>
      <c r="AX623" s="65"/>
      <c r="AY623" s="65"/>
      <c r="AZ623" s="65"/>
      <c r="BA623" s="65"/>
    </row>
    <row r="624" spans="3:70">
      <c r="C624" s="8"/>
      <c r="D624" s="8"/>
      <c r="AG624" s="65"/>
      <c r="AH624" s="65"/>
      <c r="AI624" s="65"/>
      <c r="AJ624" s="65"/>
      <c r="AK624" s="65"/>
      <c r="AM624" s="93"/>
      <c r="AT624" s="65"/>
      <c r="AU624" s="65"/>
      <c r="AV624" s="65"/>
      <c r="AW624" s="65"/>
      <c r="AX624" s="65"/>
      <c r="AY624" s="65"/>
      <c r="AZ624" s="65"/>
      <c r="BA624" s="65"/>
    </row>
    <row r="625" spans="3:70">
      <c r="C625" s="8"/>
      <c r="D625" s="8"/>
      <c r="AG625" s="65"/>
      <c r="AH625" s="65"/>
      <c r="AI625" s="65"/>
      <c r="AJ625" s="65"/>
      <c r="AK625" s="65"/>
      <c r="AM625" s="93"/>
      <c r="AT625" s="65"/>
      <c r="AU625" s="65"/>
      <c r="AV625" s="65"/>
      <c r="AW625" s="65"/>
      <c r="AX625" s="65"/>
      <c r="AY625" s="65"/>
      <c r="AZ625" s="65"/>
      <c r="BA625" s="65"/>
    </row>
    <row r="626" spans="3:70">
      <c r="C626" s="8"/>
      <c r="D626" s="8"/>
      <c r="AG626" s="65"/>
      <c r="AH626" s="65"/>
      <c r="AI626" s="65"/>
      <c r="AJ626" s="65"/>
      <c r="AK626" s="65"/>
      <c r="AM626" s="93"/>
      <c r="AT626" s="65"/>
      <c r="AU626" s="65"/>
      <c r="AV626" s="65"/>
      <c r="AW626" s="65"/>
      <c r="AX626" s="65"/>
      <c r="AY626" s="65"/>
      <c r="AZ626" s="65"/>
      <c r="BA626" s="65"/>
      <c r="BB626" s="65"/>
      <c r="BC626" s="65"/>
      <c r="BD626" s="65"/>
      <c r="BE626" s="65"/>
      <c r="BF626" s="65"/>
      <c r="BG626" s="65"/>
      <c r="BH626" s="65"/>
      <c r="BI626" s="65"/>
      <c r="BJ626" s="65"/>
      <c r="BK626" s="65"/>
      <c r="BL626" s="65"/>
      <c r="BM626" s="65"/>
      <c r="BN626" s="65"/>
      <c r="BO626" s="65"/>
      <c r="BP626" s="65"/>
      <c r="BQ626" s="65"/>
      <c r="BR626" s="65"/>
    </row>
    <row r="627" spans="3:70">
      <c r="C627" s="8"/>
      <c r="D627" s="8"/>
      <c r="AG627" s="65"/>
      <c r="AH627" s="65"/>
      <c r="AI627" s="65"/>
      <c r="AJ627" s="65"/>
      <c r="AK627" s="65"/>
      <c r="AM627" s="93"/>
      <c r="AT627" s="65"/>
      <c r="AU627" s="65"/>
      <c r="AV627" s="65"/>
      <c r="AW627" s="65"/>
      <c r="AX627" s="65"/>
      <c r="AY627" s="65"/>
      <c r="AZ627" s="65"/>
      <c r="BA627" s="65"/>
    </row>
    <row r="628" spans="3:70">
      <c r="C628" s="8"/>
      <c r="D628" s="8"/>
      <c r="AG628" s="65"/>
      <c r="AH628" s="65"/>
      <c r="AI628" s="65"/>
      <c r="AJ628" s="65"/>
      <c r="AK628" s="65"/>
      <c r="AM628" s="93"/>
      <c r="AT628" s="65"/>
      <c r="AU628" s="65"/>
      <c r="AV628" s="65"/>
      <c r="AW628" s="65"/>
      <c r="AX628" s="65"/>
      <c r="AY628" s="65"/>
      <c r="AZ628" s="65"/>
      <c r="BA628" s="65"/>
    </row>
    <row r="629" spans="3:70">
      <c r="C629" s="8"/>
      <c r="D629" s="8"/>
      <c r="AG629" s="65"/>
      <c r="AH629" s="65"/>
      <c r="AI629" s="65"/>
      <c r="AJ629" s="65"/>
      <c r="AK629" s="65"/>
      <c r="AM629" s="93"/>
      <c r="AT629" s="65"/>
      <c r="AU629" s="65"/>
      <c r="AV629" s="65"/>
      <c r="AW629" s="65"/>
      <c r="AX629" s="65"/>
      <c r="AY629" s="65"/>
      <c r="AZ629" s="65"/>
      <c r="BA629" s="65"/>
    </row>
    <row r="630" spans="3:70">
      <c r="C630" s="8"/>
      <c r="D630" s="8"/>
      <c r="AG630" s="65"/>
      <c r="AH630" s="65"/>
      <c r="AI630" s="65"/>
      <c r="AJ630" s="65"/>
      <c r="AK630" s="65"/>
      <c r="AM630" s="93"/>
      <c r="AT630" s="65"/>
      <c r="AU630" s="65"/>
      <c r="AV630" s="65"/>
      <c r="AW630" s="65"/>
      <c r="AX630" s="65"/>
      <c r="AY630" s="65"/>
      <c r="AZ630" s="65"/>
      <c r="BA630" s="65"/>
    </row>
    <row r="631" spans="3:70">
      <c r="C631" s="8"/>
      <c r="D631" s="8"/>
      <c r="AG631" s="65"/>
      <c r="AH631" s="65"/>
      <c r="AI631" s="65"/>
      <c r="AJ631" s="65"/>
      <c r="AK631" s="65"/>
      <c r="AM631" s="93"/>
      <c r="AT631" s="65"/>
      <c r="AU631" s="65"/>
      <c r="AV631" s="65"/>
      <c r="AW631" s="65"/>
      <c r="AX631" s="65"/>
      <c r="AY631" s="65"/>
      <c r="AZ631" s="65"/>
      <c r="BA631" s="65"/>
    </row>
    <row r="632" spans="3:70">
      <c r="C632" s="8"/>
      <c r="D632" s="8"/>
      <c r="AG632" s="65"/>
      <c r="AH632" s="65"/>
      <c r="AI632" s="65"/>
      <c r="AJ632" s="65"/>
      <c r="AK632" s="65"/>
      <c r="AM632" s="93"/>
      <c r="AT632" s="65"/>
      <c r="AU632" s="65"/>
      <c r="AV632" s="65"/>
      <c r="AW632" s="65"/>
      <c r="AX632" s="65"/>
      <c r="AY632" s="65"/>
      <c r="AZ632" s="65"/>
      <c r="BA632" s="65"/>
    </row>
    <row r="633" spans="3:70">
      <c r="C633" s="8"/>
      <c r="D633" s="8"/>
      <c r="AG633" s="65"/>
      <c r="AH633" s="65"/>
      <c r="AI633" s="65"/>
      <c r="AJ633" s="65"/>
      <c r="AK633" s="65"/>
      <c r="AM633" s="93"/>
      <c r="AT633" s="65"/>
      <c r="AU633" s="65"/>
      <c r="AV633" s="65"/>
      <c r="AW633" s="65"/>
      <c r="AX633" s="65"/>
      <c r="AY633" s="65"/>
      <c r="AZ633" s="65"/>
      <c r="BA633" s="65"/>
    </row>
    <row r="634" spans="3:70">
      <c r="C634" s="8"/>
      <c r="D634" s="8"/>
      <c r="AG634" s="65"/>
      <c r="AH634" s="65"/>
      <c r="AI634" s="65"/>
      <c r="AJ634" s="65"/>
      <c r="AK634" s="65"/>
      <c r="AM634" s="93"/>
      <c r="AT634" s="65"/>
      <c r="AU634" s="65"/>
      <c r="AV634" s="65"/>
      <c r="AW634" s="65"/>
      <c r="AX634" s="65"/>
      <c r="AY634" s="65"/>
      <c r="AZ634" s="65"/>
      <c r="BA634" s="65"/>
    </row>
    <row r="635" spans="3:70">
      <c r="C635" s="8"/>
      <c r="D635" s="8"/>
      <c r="AG635" s="65"/>
      <c r="AH635" s="65"/>
      <c r="AI635" s="65"/>
      <c r="AJ635" s="65"/>
      <c r="AK635" s="65"/>
      <c r="AM635" s="93"/>
      <c r="AT635" s="65"/>
      <c r="AU635" s="65"/>
      <c r="AV635" s="65"/>
      <c r="AW635" s="65"/>
      <c r="AX635" s="65"/>
      <c r="AY635" s="65"/>
      <c r="AZ635" s="65"/>
      <c r="BA635" s="65"/>
    </row>
    <row r="636" spans="3:70">
      <c r="C636" s="8"/>
      <c r="D636" s="8"/>
      <c r="AG636" s="65"/>
      <c r="AH636" s="65"/>
      <c r="AI636" s="65"/>
      <c r="AJ636" s="65"/>
      <c r="AK636" s="65"/>
      <c r="AM636" s="93"/>
      <c r="AT636" s="65"/>
      <c r="AU636" s="65"/>
      <c r="AV636" s="65"/>
      <c r="AW636" s="65"/>
      <c r="AX636" s="65"/>
      <c r="AY636" s="65"/>
      <c r="AZ636" s="65"/>
      <c r="BA636" s="65"/>
    </row>
    <row r="637" spans="3:70">
      <c r="C637" s="8"/>
      <c r="D637" s="8"/>
      <c r="AG637" s="65"/>
      <c r="AH637" s="65"/>
      <c r="AI637" s="65"/>
      <c r="AJ637" s="65"/>
      <c r="AK637" s="65"/>
      <c r="AM637" s="93"/>
      <c r="AT637" s="65"/>
      <c r="AU637" s="65"/>
      <c r="AV637" s="65"/>
      <c r="AW637" s="65"/>
      <c r="AX637" s="65"/>
      <c r="AY637" s="65"/>
      <c r="AZ637" s="65"/>
      <c r="BA637" s="65"/>
    </row>
    <row r="638" spans="3:70">
      <c r="C638" s="8"/>
      <c r="D638" s="8"/>
      <c r="AG638" s="65"/>
      <c r="AH638" s="65"/>
      <c r="AI638" s="65"/>
      <c r="AJ638" s="65"/>
      <c r="AK638" s="65"/>
      <c r="AM638" s="93"/>
      <c r="AT638" s="65"/>
      <c r="AU638" s="65"/>
      <c r="AV638" s="65"/>
      <c r="AW638" s="65"/>
      <c r="AX638" s="65"/>
      <c r="AY638" s="65"/>
      <c r="AZ638" s="65"/>
      <c r="BA638" s="65"/>
    </row>
    <row r="639" spans="3:70">
      <c r="C639" s="8"/>
      <c r="D639" s="8"/>
      <c r="AG639" s="65"/>
      <c r="AH639" s="65"/>
      <c r="AI639" s="65"/>
      <c r="AJ639" s="65"/>
      <c r="AK639" s="65"/>
      <c r="AM639" s="93"/>
      <c r="AT639" s="65"/>
      <c r="AU639" s="65"/>
      <c r="AV639" s="65"/>
      <c r="AW639" s="65"/>
      <c r="AX639" s="65"/>
      <c r="AY639" s="65"/>
      <c r="AZ639" s="65"/>
      <c r="BA639" s="65"/>
    </row>
    <row r="640" spans="3:70">
      <c r="C640" s="8"/>
      <c r="D640" s="8"/>
      <c r="AG640" s="65"/>
      <c r="AH640" s="65"/>
      <c r="AI640" s="65"/>
      <c r="AJ640" s="65"/>
      <c r="AK640" s="65"/>
      <c r="AM640" s="93"/>
      <c r="AT640" s="65"/>
      <c r="AU640" s="65"/>
      <c r="AV640" s="65"/>
      <c r="AW640" s="65"/>
      <c r="AX640" s="65"/>
      <c r="AY640" s="65"/>
      <c r="AZ640" s="65"/>
      <c r="BA640" s="65"/>
      <c r="BB640" s="65"/>
    </row>
    <row r="641" spans="3:53">
      <c r="C641" s="8"/>
      <c r="D641" s="8"/>
      <c r="AG641" s="65"/>
      <c r="AH641" s="65"/>
      <c r="AI641" s="65"/>
      <c r="AJ641" s="65"/>
      <c r="AK641" s="65"/>
      <c r="AM641" s="93"/>
      <c r="AT641" s="65"/>
      <c r="AU641" s="65"/>
      <c r="AV641" s="65"/>
      <c r="AW641" s="65"/>
      <c r="AX641" s="65"/>
      <c r="AY641" s="65"/>
      <c r="AZ641" s="65"/>
      <c r="BA641" s="65"/>
    </row>
    <row r="642" spans="3:53">
      <c r="C642" s="8"/>
      <c r="D642" s="8"/>
      <c r="AG642" s="65"/>
      <c r="AH642" s="65"/>
      <c r="AI642" s="65"/>
      <c r="AJ642" s="65"/>
      <c r="AK642" s="65"/>
      <c r="AM642" s="93"/>
      <c r="AT642" s="65"/>
      <c r="AU642" s="65"/>
      <c r="AV642" s="65"/>
      <c r="AW642" s="65"/>
      <c r="AX642" s="65"/>
      <c r="AY642" s="65"/>
      <c r="AZ642" s="65"/>
      <c r="BA642" s="65"/>
    </row>
    <row r="643" spans="3:53">
      <c r="C643" s="8"/>
      <c r="D643" s="8"/>
      <c r="AG643" s="65"/>
      <c r="AH643" s="65"/>
      <c r="AI643" s="65"/>
      <c r="AJ643" s="65"/>
      <c r="AK643" s="65"/>
      <c r="AM643" s="93"/>
      <c r="AT643" s="65"/>
      <c r="AU643" s="65"/>
      <c r="AV643" s="65"/>
      <c r="AW643" s="65"/>
      <c r="AX643" s="65"/>
      <c r="AY643" s="65"/>
      <c r="AZ643" s="65"/>
      <c r="BA643" s="65"/>
    </row>
    <row r="644" spans="3:53">
      <c r="C644" s="8"/>
      <c r="D644" s="8"/>
      <c r="AG644" s="65"/>
      <c r="AH644" s="65"/>
      <c r="AI644" s="65"/>
      <c r="AJ644" s="65"/>
      <c r="AK644" s="65"/>
      <c r="AM644" s="93"/>
      <c r="AT644" s="65"/>
      <c r="AU644" s="65"/>
      <c r="AV644" s="65"/>
      <c r="AW644" s="65"/>
      <c r="AX644" s="65"/>
      <c r="AY644" s="65"/>
      <c r="AZ644" s="65"/>
      <c r="BA644" s="65"/>
    </row>
    <row r="645" spans="3:53">
      <c r="C645" s="8"/>
      <c r="D645" s="8"/>
      <c r="AG645" s="65"/>
      <c r="AH645" s="65"/>
      <c r="AI645" s="65"/>
      <c r="AJ645" s="65"/>
      <c r="AK645" s="65"/>
      <c r="AM645" s="93"/>
      <c r="AT645" s="65"/>
      <c r="AU645" s="65"/>
      <c r="AV645" s="65"/>
      <c r="AW645" s="65"/>
      <c r="AX645" s="65"/>
      <c r="AY645" s="65"/>
      <c r="AZ645" s="65"/>
      <c r="BA645" s="65"/>
    </row>
    <row r="646" spans="3:53">
      <c r="C646" s="8"/>
      <c r="D646" s="8"/>
      <c r="AG646" s="65"/>
      <c r="AH646" s="65"/>
      <c r="AI646" s="65"/>
      <c r="AJ646" s="65"/>
      <c r="AK646" s="65"/>
      <c r="AM646" s="93"/>
      <c r="AT646" s="65"/>
      <c r="AU646" s="65"/>
      <c r="AV646" s="65"/>
      <c r="AW646" s="65"/>
      <c r="AX646" s="65"/>
      <c r="AY646" s="65"/>
      <c r="AZ646" s="65"/>
      <c r="BA646" s="65"/>
    </row>
    <row r="647" spans="3:53">
      <c r="C647" s="8"/>
      <c r="D647" s="8"/>
      <c r="AG647" s="65"/>
      <c r="AH647" s="65"/>
      <c r="AI647" s="65"/>
      <c r="AJ647" s="65"/>
      <c r="AK647" s="65"/>
      <c r="AM647" s="93"/>
      <c r="AT647" s="65"/>
      <c r="AU647" s="65"/>
      <c r="AV647" s="65"/>
      <c r="AW647" s="65"/>
      <c r="AX647" s="65"/>
      <c r="AY647" s="65"/>
      <c r="AZ647" s="65"/>
      <c r="BA647" s="65"/>
    </row>
    <row r="648" spans="3:53">
      <c r="C648" s="8"/>
      <c r="D648" s="8"/>
      <c r="AG648" s="65"/>
      <c r="AH648" s="65"/>
      <c r="AI648" s="65"/>
      <c r="AJ648" s="65"/>
      <c r="AK648" s="65"/>
      <c r="AM648" s="93"/>
      <c r="AT648" s="65"/>
      <c r="AU648" s="65"/>
      <c r="AV648" s="65"/>
      <c r="AW648" s="65"/>
      <c r="AX648" s="65"/>
      <c r="AY648" s="65"/>
      <c r="AZ648" s="65"/>
      <c r="BA648" s="65"/>
    </row>
    <row r="649" spans="3:53">
      <c r="C649" s="8"/>
      <c r="D649" s="8"/>
      <c r="AG649" s="65"/>
      <c r="AH649" s="65"/>
      <c r="AI649" s="65"/>
      <c r="AJ649" s="65"/>
      <c r="AK649" s="65"/>
      <c r="AM649" s="93"/>
      <c r="AT649" s="65"/>
      <c r="AU649" s="65"/>
      <c r="AV649" s="65"/>
      <c r="AW649" s="65"/>
      <c r="AX649" s="65"/>
      <c r="AY649" s="65"/>
      <c r="AZ649" s="65"/>
      <c r="BA649" s="65"/>
    </row>
    <row r="650" spans="3:53">
      <c r="C650" s="8"/>
      <c r="D650" s="8"/>
      <c r="AG650" s="65"/>
      <c r="AH650" s="65"/>
      <c r="AI650" s="65"/>
      <c r="AJ650" s="65"/>
      <c r="AK650" s="65"/>
      <c r="AM650" s="93"/>
      <c r="AT650" s="65"/>
      <c r="AU650" s="65"/>
      <c r="AV650" s="65"/>
      <c r="AW650" s="65"/>
      <c r="AX650" s="65"/>
      <c r="AY650" s="65"/>
      <c r="AZ650" s="65"/>
      <c r="BA650" s="65"/>
    </row>
    <row r="651" spans="3:53">
      <c r="C651" s="8"/>
      <c r="D651" s="8"/>
      <c r="AG651" s="65"/>
      <c r="AH651" s="65"/>
      <c r="AI651" s="65"/>
      <c r="AJ651" s="65"/>
      <c r="AK651" s="65"/>
      <c r="AM651" s="93"/>
      <c r="AT651" s="65"/>
      <c r="AU651" s="65"/>
      <c r="AV651" s="65"/>
      <c r="AW651" s="65"/>
      <c r="AX651" s="65"/>
      <c r="AY651" s="65"/>
      <c r="AZ651" s="65"/>
      <c r="BA651" s="65"/>
    </row>
    <row r="652" spans="3:53">
      <c r="C652" s="8"/>
      <c r="D652" s="8"/>
      <c r="AG652" s="65"/>
      <c r="AH652" s="65"/>
      <c r="AI652" s="65"/>
      <c r="AJ652" s="65"/>
      <c r="AK652" s="65"/>
      <c r="AM652" s="93"/>
      <c r="AT652" s="65"/>
      <c r="AU652" s="65"/>
      <c r="AV652" s="65"/>
      <c r="AW652" s="65"/>
      <c r="AX652" s="65"/>
      <c r="AY652" s="65"/>
      <c r="AZ652" s="65"/>
      <c r="BA652" s="65"/>
    </row>
    <row r="653" spans="3:53">
      <c r="C653" s="8"/>
      <c r="D653" s="8"/>
      <c r="AG653" s="65"/>
      <c r="AH653" s="65"/>
      <c r="AI653" s="65"/>
      <c r="AJ653" s="65"/>
      <c r="AK653" s="65"/>
      <c r="AM653" s="93"/>
      <c r="AT653" s="65"/>
      <c r="AU653" s="65"/>
      <c r="AV653" s="65"/>
      <c r="AW653" s="65"/>
      <c r="AX653" s="65"/>
      <c r="AY653" s="65"/>
      <c r="AZ653" s="65"/>
      <c r="BA653" s="65"/>
    </row>
    <row r="654" spans="3:53">
      <c r="C654" s="8"/>
      <c r="D654" s="8"/>
      <c r="AG654" s="65"/>
      <c r="AH654" s="65"/>
      <c r="AI654" s="65"/>
      <c r="AJ654" s="65"/>
      <c r="AK654" s="65"/>
      <c r="AM654" s="93"/>
      <c r="AT654" s="65"/>
      <c r="AU654" s="65"/>
      <c r="AV654" s="65"/>
      <c r="AW654" s="65"/>
      <c r="AX654" s="65"/>
      <c r="AY654" s="65"/>
      <c r="AZ654" s="65"/>
      <c r="BA654" s="65"/>
    </row>
    <row r="655" spans="3:53">
      <c r="C655" s="8"/>
      <c r="D655" s="8"/>
      <c r="AG655" s="65"/>
      <c r="AH655" s="65"/>
      <c r="AI655" s="65"/>
      <c r="AJ655" s="65"/>
      <c r="AK655" s="65"/>
      <c r="AM655" s="93"/>
      <c r="AT655" s="65"/>
      <c r="AU655" s="65"/>
      <c r="AV655" s="65"/>
      <c r="AW655" s="65"/>
      <c r="AX655" s="65"/>
      <c r="AY655" s="65"/>
      <c r="AZ655" s="65"/>
      <c r="BA655" s="65"/>
    </row>
    <row r="656" spans="3:53">
      <c r="C656" s="8"/>
      <c r="D656" s="8"/>
      <c r="AG656" s="65"/>
      <c r="AH656" s="65"/>
      <c r="AI656" s="65"/>
      <c r="AJ656" s="65"/>
      <c r="AK656" s="65"/>
      <c r="AM656" s="93"/>
      <c r="AT656" s="65"/>
      <c r="AU656" s="65"/>
      <c r="AV656" s="65"/>
      <c r="AW656" s="65"/>
      <c r="AX656" s="65"/>
      <c r="AY656" s="65"/>
      <c r="AZ656" s="65"/>
      <c r="BA656" s="65"/>
    </row>
    <row r="657" spans="3:70">
      <c r="C657" s="8"/>
      <c r="D657" s="8"/>
      <c r="AG657" s="65"/>
      <c r="AH657" s="65"/>
      <c r="AI657" s="65"/>
      <c r="AJ657" s="65"/>
      <c r="AK657" s="65"/>
      <c r="AM657" s="93"/>
      <c r="AT657" s="65"/>
      <c r="AU657" s="65"/>
      <c r="AV657" s="65"/>
      <c r="AW657" s="65"/>
      <c r="AX657" s="65"/>
      <c r="AY657" s="65"/>
      <c r="AZ657" s="65"/>
      <c r="BA657" s="65"/>
    </row>
    <row r="658" spans="3:70">
      <c r="C658" s="8"/>
      <c r="D658" s="8"/>
      <c r="AG658" s="65"/>
      <c r="AH658" s="65"/>
      <c r="AI658" s="65"/>
      <c r="AJ658" s="65"/>
      <c r="AK658" s="65"/>
      <c r="AM658" s="93"/>
      <c r="AT658" s="65"/>
      <c r="AU658" s="65"/>
      <c r="AV658" s="65"/>
      <c r="AW658" s="65"/>
      <c r="AX658" s="65"/>
      <c r="AY658" s="65"/>
      <c r="AZ658" s="65"/>
      <c r="BA658" s="65"/>
    </row>
    <row r="659" spans="3:70">
      <c r="C659" s="8"/>
      <c r="D659" s="8"/>
      <c r="AG659" s="65"/>
      <c r="AH659" s="65"/>
      <c r="AI659" s="65"/>
      <c r="AJ659" s="65"/>
      <c r="AK659" s="65"/>
      <c r="AM659" s="93"/>
      <c r="AT659" s="65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/>
      <c r="BI659" s="65"/>
      <c r="BJ659" s="65"/>
      <c r="BK659" s="65"/>
      <c r="BL659" s="65"/>
      <c r="BM659" s="65"/>
      <c r="BN659" s="65"/>
      <c r="BO659" s="65"/>
      <c r="BP659" s="65"/>
      <c r="BQ659" s="65"/>
      <c r="BR659" s="65"/>
    </row>
    <row r="660" spans="3:70">
      <c r="C660" s="8"/>
      <c r="D660" s="8"/>
      <c r="AG660" s="65"/>
      <c r="AH660" s="65"/>
      <c r="AI660" s="65"/>
      <c r="AJ660" s="65"/>
      <c r="AK660" s="65"/>
      <c r="AM660" s="93"/>
      <c r="AT660" s="65"/>
      <c r="AU660" s="65"/>
      <c r="AV660" s="65"/>
      <c r="AW660" s="65"/>
      <c r="AX660" s="65"/>
      <c r="AY660" s="65"/>
      <c r="AZ660" s="65"/>
      <c r="BA660" s="65"/>
    </row>
    <row r="661" spans="3:70">
      <c r="C661" s="8"/>
      <c r="D661" s="8"/>
      <c r="AG661" s="65"/>
      <c r="AH661" s="65"/>
      <c r="AI661" s="65"/>
      <c r="AJ661" s="65"/>
      <c r="AK661" s="65"/>
      <c r="AM661" s="93"/>
      <c r="AT661" s="65"/>
      <c r="AU661" s="65"/>
      <c r="AV661" s="65"/>
      <c r="AW661" s="65"/>
      <c r="AX661" s="65"/>
      <c r="AY661" s="65"/>
      <c r="AZ661" s="65"/>
      <c r="BA661" s="65"/>
    </row>
    <row r="662" spans="3:70">
      <c r="C662" s="8"/>
      <c r="D662" s="8"/>
      <c r="AG662" s="65"/>
      <c r="AH662" s="65"/>
      <c r="AI662" s="65"/>
      <c r="AJ662" s="65"/>
      <c r="AK662" s="65"/>
      <c r="AM662" s="93"/>
      <c r="AT662" s="65"/>
      <c r="AU662" s="65"/>
      <c r="AV662" s="65"/>
      <c r="AW662" s="65"/>
      <c r="AX662" s="65"/>
      <c r="AY662" s="65"/>
      <c r="AZ662" s="65"/>
      <c r="BA662" s="65"/>
    </row>
    <row r="663" spans="3:70">
      <c r="C663" s="8"/>
      <c r="D663" s="8"/>
      <c r="AG663" s="65"/>
      <c r="AH663" s="65"/>
      <c r="AI663" s="65"/>
      <c r="AJ663" s="65"/>
      <c r="AK663" s="65"/>
      <c r="AM663" s="93"/>
      <c r="AT663" s="65"/>
      <c r="AU663" s="65"/>
      <c r="AV663" s="65"/>
      <c r="AW663" s="65"/>
      <c r="AX663" s="65"/>
      <c r="AY663" s="65"/>
      <c r="AZ663" s="65"/>
      <c r="BA663" s="65"/>
    </row>
    <row r="664" spans="3:70">
      <c r="C664" s="8"/>
      <c r="D664" s="8"/>
      <c r="AG664" s="65"/>
      <c r="AH664" s="65"/>
      <c r="AI664" s="65"/>
      <c r="AJ664" s="65"/>
      <c r="AK664" s="65"/>
      <c r="AM664" s="93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  <c r="BM664" s="65"/>
      <c r="BN664" s="65"/>
      <c r="BO664" s="65"/>
      <c r="BP664" s="65"/>
      <c r="BQ664" s="65"/>
      <c r="BR664" s="65"/>
    </row>
    <row r="665" spans="3:70">
      <c r="C665" s="8"/>
      <c r="D665" s="8"/>
      <c r="AG665" s="65"/>
      <c r="AH665" s="65"/>
      <c r="AI665" s="65"/>
      <c r="AJ665" s="65"/>
      <c r="AK665" s="65"/>
      <c r="AM665" s="93"/>
      <c r="AT665" s="65"/>
      <c r="AU665" s="65"/>
      <c r="AV665" s="65"/>
      <c r="AW665" s="65"/>
      <c r="AX665" s="65"/>
      <c r="AY665" s="65"/>
      <c r="AZ665" s="65"/>
      <c r="BA665" s="65"/>
    </row>
    <row r="666" spans="3:70">
      <c r="C666" s="8"/>
      <c r="D666" s="8"/>
      <c r="AG666" s="65"/>
      <c r="AH666" s="65"/>
      <c r="AI666" s="65"/>
      <c r="AJ666" s="65"/>
      <c r="AK666" s="65"/>
      <c r="AM666" s="93"/>
      <c r="AT666" s="65"/>
      <c r="AU666" s="65"/>
      <c r="AV666" s="65"/>
      <c r="AW666" s="65"/>
      <c r="AX666" s="65"/>
      <c r="AY666" s="65"/>
      <c r="AZ666" s="65"/>
      <c r="BA666" s="65"/>
    </row>
    <row r="667" spans="3:70">
      <c r="C667" s="8"/>
      <c r="D667" s="8"/>
      <c r="AG667" s="65"/>
      <c r="AH667" s="65"/>
      <c r="AI667" s="65"/>
      <c r="AJ667" s="65"/>
      <c r="AK667" s="65"/>
      <c r="AM667" s="93"/>
      <c r="AT667" s="65"/>
      <c r="AU667" s="65"/>
      <c r="AV667" s="65"/>
      <c r="AW667" s="65"/>
      <c r="AX667" s="65"/>
      <c r="AY667" s="65"/>
      <c r="AZ667" s="65"/>
      <c r="BA667" s="65"/>
    </row>
    <row r="668" spans="3:70">
      <c r="C668" s="8"/>
      <c r="D668" s="8"/>
      <c r="AG668" s="65"/>
      <c r="AH668" s="65"/>
      <c r="AI668" s="65"/>
      <c r="AJ668" s="65"/>
      <c r="AK668" s="65"/>
      <c r="AM668" s="93"/>
      <c r="AT668" s="65"/>
      <c r="AU668" s="65"/>
      <c r="AV668" s="65"/>
      <c r="AW668" s="65"/>
      <c r="AX668" s="65"/>
      <c r="AY668" s="65"/>
      <c r="AZ668" s="65"/>
      <c r="BA668" s="65"/>
    </row>
    <row r="669" spans="3:70">
      <c r="C669" s="8"/>
      <c r="D669" s="8"/>
      <c r="AG669" s="65"/>
      <c r="AH669" s="65"/>
      <c r="AI669" s="65"/>
      <c r="AJ669" s="65"/>
      <c r="AK669" s="65"/>
      <c r="AM669" s="93"/>
      <c r="AT669" s="65"/>
      <c r="AU669" s="65"/>
      <c r="AV669" s="65"/>
      <c r="AW669" s="65"/>
      <c r="AX669" s="65"/>
      <c r="AY669" s="65"/>
      <c r="AZ669" s="65"/>
      <c r="BA669" s="65"/>
      <c r="BB669" s="65"/>
      <c r="BD669" s="65"/>
    </row>
    <row r="670" spans="3:70">
      <c r="C670" s="8"/>
      <c r="D670" s="8"/>
      <c r="AG670" s="65"/>
      <c r="AH670" s="65"/>
      <c r="AI670" s="65"/>
      <c r="AJ670" s="65"/>
      <c r="AK670" s="65"/>
      <c r="AM670" s="93"/>
      <c r="AT670" s="65"/>
      <c r="AU670" s="65"/>
      <c r="AV670" s="65"/>
      <c r="AW670" s="65"/>
      <c r="AX670" s="65"/>
      <c r="AY670" s="65"/>
      <c r="AZ670" s="65"/>
      <c r="BA670" s="65"/>
    </row>
    <row r="671" spans="3:70">
      <c r="C671" s="8"/>
      <c r="D671" s="8"/>
      <c r="AG671" s="65"/>
      <c r="AH671" s="65"/>
      <c r="AI671" s="65"/>
      <c r="AJ671" s="65"/>
      <c r="AK671" s="65"/>
      <c r="AM671" s="93"/>
      <c r="AT671" s="65"/>
      <c r="AU671" s="65"/>
      <c r="AV671" s="65"/>
      <c r="AW671" s="65"/>
      <c r="AX671" s="65"/>
      <c r="AY671" s="65"/>
      <c r="AZ671" s="65"/>
      <c r="BA671" s="65"/>
    </row>
    <row r="672" spans="3:70">
      <c r="C672" s="8"/>
      <c r="D672" s="8"/>
      <c r="AG672" s="65"/>
      <c r="AH672" s="65"/>
      <c r="AI672" s="65"/>
      <c r="AJ672" s="65"/>
      <c r="AK672" s="65"/>
      <c r="AM672" s="93"/>
      <c r="AT672" s="65"/>
      <c r="AU672" s="65"/>
      <c r="AV672" s="65"/>
      <c r="AW672" s="65"/>
      <c r="AX672" s="65"/>
      <c r="AY672" s="65"/>
      <c r="AZ672" s="65"/>
      <c r="BA672" s="65"/>
    </row>
    <row r="673" spans="3:53">
      <c r="C673" s="8"/>
      <c r="D673" s="8"/>
      <c r="AG673" s="65"/>
      <c r="AH673" s="65"/>
      <c r="AI673" s="65"/>
      <c r="AJ673" s="65"/>
      <c r="AK673" s="65"/>
      <c r="AM673" s="93"/>
      <c r="AT673" s="65"/>
      <c r="AU673" s="65"/>
      <c r="AV673" s="65"/>
      <c r="AW673" s="65"/>
      <c r="AX673" s="65"/>
      <c r="AY673" s="65"/>
      <c r="AZ673" s="65"/>
      <c r="BA673" s="65"/>
    </row>
    <row r="674" spans="3:53">
      <c r="C674" s="8"/>
      <c r="D674" s="8"/>
      <c r="AG674" s="65"/>
      <c r="AH674" s="65"/>
      <c r="AI674" s="65"/>
      <c r="AJ674" s="65"/>
      <c r="AK674" s="65"/>
      <c r="AM674" s="93"/>
      <c r="AT674" s="65"/>
      <c r="AU674" s="65"/>
      <c r="AV674" s="65"/>
      <c r="AW674" s="65"/>
      <c r="AX674" s="65"/>
      <c r="AY674" s="65"/>
      <c r="AZ674" s="65"/>
      <c r="BA674" s="65"/>
    </row>
    <row r="675" spans="3:53">
      <c r="C675" s="8"/>
      <c r="D675" s="8"/>
      <c r="AG675" s="65"/>
      <c r="AH675" s="65"/>
      <c r="AI675" s="65"/>
      <c r="AJ675" s="65"/>
      <c r="AK675" s="65"/>
      <c r="AM675" s="93"/>
      <c r="AT675" s="65"/>
      <c r="AU675" s="65"/>
      <c r="AV675" s="65"/>
      <c r="AW675" s="65"/>
      <c r="AX675" s="65"/>
      <c r="AY675" s="65"/>
      <c r="AZ675" s="65"/>
      <c r="BA675" s="65"/>
    </row>
    <row r="676" spans="3:53">
      <c r="C676" s="8"/>
      <c r="D676" s="8"/>
      <c r="AG676" s="65"/>
      <c r="AH676" s="65"/>
      <c r="AI676" s="65"/>
      <c r="AJ676" s="65"/>
      <c r="AK676" s="65"/>
      <c r="AM676" s="93"/>
      <c r="AT676" s="65"/>
      <c r="AU676" s="65"/>
      <c r="AV676" s="65"/>
      <c r="AW676" s="65"/>
      <c r="AX676" s="65"/>
      <c r="AY676" s="65"/>
      <c r="AZ676" s="65"/>
      <c r="BA676" s="65"/>
    </row>
    <row r="677" spans="3:53">
      <c r="C677" s="8"/>
      <c r="D677" s="8"/>
      <c r="AG677" s="65"/>
      <c r="AH677" s="65"/>
      <c r="AI677" s="65"/>
      <c r="AJ677" s="65"/>
      <c r="AK677" s="65"/>
      <c r="AM677" s="93"/>
      <c r="AT677" s="65"/>
      <c r="AU677" s="65"/>
      <c r="AV677" s="65"/>
      <c r="AW677" s="65"/>
      <c r="AX677" s="65"/>
      <c r="AY677" s="65"/>
      <c r="AZ677" s="65"/>
      <c r="BA677" s="65"/>
    </row>
    <row r="678" spans="3:53">
      <c r="C678" s="8"/>
      <c r="D678" s="8"/>
      <c r="AG678" s="65"/>
      <c r="AH678" s="65"/>
      <c r="AI678" s="65"/>
      <c r="AJ678" s="65"/>
      <c r="AK678" s="65"/>
      <c r="AM678" s="93"/>
      <c r="AT678" s="65"/>
      <c r="AU678" s="65"/>
      <c r="AV678" s="65"/>
      <c r="AW678" s="65"/>
      <c r="AX678" s="65"/>
      <c r="AY678" s="65"/>
      <c r="AZ678" s="65"/>
      <c r="BA678" s="65"/>
    </row>
    <row r="679" spans="3:53">
      <c r="C679" s="8"/>
      <c r="D679" s="8"/>
      <c r="AG679" s="65"/>
      <c r="AH679" s="65"/>
      <c r="AI679" s="65"/>
      <c r="AJ679" s="65"/>
      <c r="AK679" s="65"/>
      <c r="AM679" s="93"/>
      <c r="AT679" s="65"/>
      <c r="AU679" s="65"/>
      <c r="AV679" s="65"/>
      <c r="AW679" s="65"/>
      <c r="AX679" s="65"/>
      <c r="AY679" s="65"/>
      <c r="AZ679" s="65"/>
      <c r="BA679" s="65"/>
    </row>
    <row r="680" spans="3:53">
      <c r="C680" s="8"/>
      <c r="D680" s="8"/>
      <c r="AG680" s="65"/>
      <c r="AH680" s="65"/>
      <c r="AI680" s="65"/>
      <c r="AJ680" s="65"/>
      <c r="AK680" s="65"/>
      <c r="AM680" s="93"/>
      <c r="AT680" s="65"/>
      <c r="AU680" s="65"/>
      <c r="AV680" s="65"/>
      <c r="AW680" s="65"/>
      <c r="AX680" s="65"/>
      <c r="AY680" s="65"/>
      <c r="AZ680" s="65"/>
      <c r="BA680" s="65"/>
    </row>
    <row r="681" spans="3:53">
      <c r="C681" s="8"/>
      <c r="D681" s="8"/>
      <c r="AG681" s="65"/>
      <c r="AH681" s="65"/>
      <c r="AI681" s="65"/>
      <c r="AJ681" s="65"/>
      <c r="AK681" s="65"/>
      <c r="AM681" s="93"/>
      <c r="AT681" s="65"/>
      <c r="AU681" s="65"/>
      <c r="AV681" s="65"/>
      <c r="AW681" s="65"/>
      <c r="AX681" s="65"/>
      <c r="AY681" s="65"/>
      <c r="AZ681" s="65"/>
      <c r="BA681" s="65"/>
    </row>
    <row r="682" spans="3:53">
      <c r="C682" s="8"/>
      <c r="D682" s="8"/>
      <c r="AG682" s="65"/>
      <c r="AH682" s="65"/>
      <c r="AI682" s="65"/>
      <c r="AJ682" s="65"/>
      <c r="AK682" s="65"/>
      <c r="AM682" s="93"/>
      <c r="AT682" s="65"/>
      <c r="AU682" s="65"/>
      <c r="AV682" s="65"/>
      <c r="AW682" s="65"/>
      <c r="AX682" s="65"/>
      <c r="AY682" s="65"/>
      <c r="AZ682" s="65"/>
      <c r="BA682" s="65"/>
    </row>
    <row r="683" spans="3:53">
      <c r="C683" s="8"/>
      <c r="D683" s="8"/>
      <c r="AG683" s="65"/>
      <c r="AH683" s="65"/>
      <c r="AI683" s="65"/>
      <c r="AJ683" s="65"/>
      <c r="AK683" s="65"/>
      <c r="AM683" s="93"/>
      <c r="AT683" s="65"/>
      <c r="AU683" s="65"/>
      <c r="AV683" s="65"/>
      <c r="AW683" s="65"/>
      <c r="AX683" s="65"/>
      <c r="AY683" s="65"/>
      <c r="AZ683" s="65"/>
      <c r="BA683" s="65"/>
    </row>
    <row r="684" spans="3:53">
      <c r="C684" s="8"/>
      <c r="D684" s="8"/>
      <c r="AG684" s="65"/>
      <c r="AH684" s="65"/>
      <c r="AI684" s="65"/>
      <c r="AJ684" s="65"/>
      <c r="AK684" s="65"/>
      <c r="AM684" s="93"/>
      <c r="AT684" s="65"/>
      <c r="AU684" s="65"/>
      <c r="AV684" s="65"/>
      <c r="AW684" s="65"/>
      <c r="AX684" s="65"/>
      <c r="AY684" s="65"/>
      <c r="AZ684" s="65"/>
      <c r="BA684" s="65"/>
    </row>
    <row r="685" spans="3:53">
      <c r="C685" s="8"/>
      <c r="D685" s="8"/>
      <c r="AG685" s="65"/>
      <c r="AH685" s="65"/>
      <c r="AI685" s="65"/>
      <c r="AJ685" s="65"/>
      <c r="AK685" s="65"/>
      <c r="AM685" s="93"/>
      <c r="AT685" s="65"/>
      <c r="AU685" s="65"/>
      <c r="AV685" s="65"/>
      <c r="AW685" s="65"/>
      <c r="AX685" s="65"/>
      <c r="AY685" s="65"/>
      <c r="AZ685" s="65"/>
      <c r="BA685" s="65"/>
    </row>
    <row r="686" spans="3:53">
      <c r="C686" s="8"/>
      <c r="D686" s="8"/>
      <c r="AG686" s="65"/>
      <c r="AH686" s="65"/>
      <c r="AI686" s="65"/>
      <c r="AJ686" s="65"/>
      <c r="AK686" s="65"/>
      <c r="AM686" s="93"/>
      <c r="AT686" s="65"/>
      <c r="AU686" s="65"/>
      <c r="AV686" s="65"/>
      <c r="AW686" s="65"/>
      <c r="AX686" s="65"/>
      <c r="AY686" s="65"/>
      <c r="AZ686" s="65"/>
      <c r="BA686" s="65"/>
    </row>
    <row r="687" spans="3:53">
      <c r="C687" s="8"/>
      <c r="D687" s="8"/>
      <c r="AG687" s="65"/>
      <c r="AH687" s="65"/>
      <c r="AI687" s="65"/>
      <c r="AJ687" s="65"/>
      <c r="AK687" s="65"/>
      <c r="AM687" s="93"/>
      <c r="AT687" s="65"/>
      <c r="AU687" s="65"/>
      <c r="AV687" s="65"/>
      <c r="AW687" s="65"/>
      <c r="AX687" s="65"/>
      <c r="AY687" s="65"/>
      <c r="AZ687" s="65"/>
      <c r="BA687" s="65"/>
    </row>
    <row r="688" spans="3:53">
      <c r="C688" s="8"/>
      <c r="D688" s="8"/>
      <c r="AG688" s="65"/>
      <c r="AH688" s="65"/>
      <c r="AI688" s="65"/>
      <c r="AJ688" s="65"/>
      <c r="AK688" s="65"/>
      <c r="AM688" s="93"/>
      <c r="AT688" s="65"/>
      <c r="AU688" s="65"/>
      <c r="AV688" s="65"/>
      <c r="AW688" s="65"/>
      <c r="AX688" s="65"/>
      <c r="AY688" s="65"/>
      <c r="AZ688" s="65"/>
      <c r="BA688" s="65"/>
    </row>
    <row r="689" spans="3:70">
      <c r="C689" s="8"/>
      <c r="D689" s="8"/>
      <c r="AG689" s="65"/>
      <c r="AH689" s="65"/>
      <c r="AI689" s="65"/>
      <c r="AJ689" s="65"/>
      <c r="AK689" s="65"/>
      <c r="AM689" s="93"/>
      <c r="AT689" s="65"/>
      <c r="AU689" s="65"/>
      <c r="AV689" s="65"/>
      <c r="AW689" s="65"/>
      <c r="AX689" s="65"/>
      <c r="AY689" s="65"/>
      <c r="AZ689" s="65"/>
      <c r="BA689" s="65"/>
    </row>
    <row r="690" spans="3:70">
      <c r="C690" s="8"/>
      <c r="D690" s="8"/>
      <c r="AG690" s="65"/>
      <c r="AH690" s="65"/>
      <c r="AI690" s="65"/>
      <c r="AJ690" s="65"/>
      <c r="AK690" s="65"/>
      <c r="AM690" s="93"/>
      <c r="AT690" s="65"/>
      <c r="AU690" s="65"/>
      <c r="AV690" s="65"/>
      <c r="AW690" s="65"/>
      <c r="AX690" s="65"/>
      <c r="AY690" s="65"/>
      <c r="AZ690" s="65"/>
      <c r="BA690" s="65"/>
    </row>
    <row r="691" spans="3:70">
      <c r="C691" s="8"/>
      <c r="D691" s="8"/>
      <c r="AG691" s="65"/>
      <c r="AH691" s="65"/>
      <c r="AI691" s="65"/>
      <c r="AJ691" s="65"/>
      <c r="AK691" s="65"/>
      <c r="AM691" s="93"/>
      <c r="AT691" s="65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/>
      <c r="BI691" s="65"/>
      <c r="BJ691" s="65"/>
      <c r="BK691" s="65"/>
      <c r="BL691" s="65"/>
      <c r="BM691" s="65"/>
      <c r="BN691" s="65"/>
      <c r="BO691" s="65"/>
      <c r="BP691" s="65"/>
      <c r="BQ691" s="65"/>
      <c r="BR691" s="65"/>
    </row>
    <row r="692" spans="3:70">
      <c r="C692" s="8"/>
      <c r="D692" s="8"/>
      <c r="AG692" s="65"/>
      <c r="AH692" s="65"/>
      <c r="AI692" s="65"/>
      <c r="AJ692" s="65"/>
      <c r="AK692" s="65"/>
      <c r="AM692" s="93"/>
      <c r="AT692" s="65"/>
      <c r="AU692" s="65"/>
      <c r="AV692" s="65"/>
      <c r="AW692" s="65"/>
      <c r="AX692" s="65"/>
      <c r="AY692" s="65"/>
      <c r="AZ692" s="65"/>
      <c r="BA692" s="65"/>
    </row>
    <row r="693" spans="3:70">
      <c r="C693" s="8"/>
      <c r="D693" s="8"/>
      <c r="AG693" s="65"/>
      <c r="AH693" s="65"/>
      <c r="AI693" s="65"/>
      <c r="AJ693" s="65"/>
      <c r="AK693" s="65"/>
      <c r="AM693" s="93"/>
      <c r="AT693" s="65"/>
      <c r="AU693" s="65"/>
      <c r="AV693" s="65"/>
      <c r="AW693" s="65"/>
      <c r="AX693" s="65"/>
      <c r="AY693" s="65"/>
      <c r="AZ693" s="65"/>
      <c r="BA693" s="65"/>
    </row>
    <row r="694" spans="3:70">
      <c r="C694" s="8"/>
      <c r="D694" s="8"/>
      <c r="AG694" s="65"/>
      <c r="AH694" s="65"/>
      <c r="AI694" s="65"/>
      <c r="AJ694" s="65"/>
      <c r="AK694" s="65"/>
      <c r="AM694" s="93"/>
      <c r="AT694" s="65"/>
      <c r="AU694" s="65"/>
      <c r="AV694" s="65"/>
      <c r="AW694" s="65"/>
      <c r="AX694" s="65"/>
      <c r="AY694" s="65"/>
      <c r="AZ694" s="65"/>
      <c r="BA694" s="65"/>
    </row>
    <row r="695" spans="3:70">
      <c r="C695" s="8"/>
      <c r="D695" s="8"/>
      <c r="AG695" s="65"/>
      <c r="AH695" s="65"/>
      <c r="AI695" s="65"/>
      <c r="AJ695" s="65"/>
      <c r="AK695" s="65"/>
      <c r="AM695" s="93"/>
      <c r="AT695" s="65"/>
      <c r="AU695" s="65"/>
      <c r="AV695" s="65"/>
      <c r="AW695" s="65"/>
      <c r="AX695" s="65"/>
      <c r="AY695" s="65"/>
      <c r="AZ695" s="65"/>
      <c r="BA695" s="65"/>
    </row>
    <row r="696" spans="3:70">
      <c r="C696" s="8"/>
      <c r="D696" s="8"/>
      <c r="AG696" s="65"/>
      <c r="AH696" s="65"/>
      <c r="AI696" s="65"/>
      <c r="AJ696" s="65"/>
      <c r="AK696" s="65"/>
      <c r="AM696" s="93"/>
      <c r="AT696" s="65"/>
      <c r="AU696" s="65"/>
      <c r="AV696" s="65"/>
      <c r="AW696" s="65"/>
      <c r="AX696" s="65"/>
      <c r="AY696" s="65"/>
      <c r="AZ696" s="65"/>
      <c r="BA696" s="65"/>
    </row>
    <row r="697" spans="3:70">
      <c r="C697" s="8"/>
      <c r="D697" s="8"/>
      <c r="AG697" s="65"/>
      <c r="AH697" s="65"/>
      <c r="AI697" s="65"/>
      <c r="AJ697" s="65"/>
      <c r="AK697" s="65"/>
      <c r="AM697" s="93"/>
      <c r="AT697" s="65"/>
      <c r="AU697" s="65"/>
      <c r="AV697" s="65"/>
      <c r="AW697" s="65"/>
      <c r="AX697" s="65"/>
      <c r="AY697" s="65"/>
      <c r="AZ697" s="65"/>
      <c r="BA697" s="65"/>
    </row>
    <row r="698" spans="3:70">
      <c r="C698" s="8"/>
      <c r="D698" s="8"/>
      <c r="AG698" s="65"/>
      <c r="AH698" s="65"/>
      <c r="AI698" s="65"/>
      <c r="AJ698" s="65"/>
      <c r="AK698" s="65"/>
      <c r="AM698" s="93"/>
      <c r="AT698" s="65"/>
      <c r="AU698" s="65"/>
      <c r="AV698" s="65"/>
      <c r="AW698" s="65"/>
      <c r="AX698" s="65"/>
      <c r="AY698" s="65"/>
      <c r="AZ698" s="65"/>
      <c r="BA698" s="65"/>
    </row>
    <row r="699" spans="3:70">
      <c r="C699" s="8"/>
      <c r="D699" s="8"/>
      <c r="AG699" s="65"/>
      <c r="AH699" s="65"/>
      <c r="AI699" s="65"/>
      <c r="AJ699" s="65"/>
      <c r="AK699" s="65"/>
      <c r="AM699" s="93"/>
      <c r="AT699" s="65"/>
      <c r="AU699" s="65"/>
      <c r="AV699" s="65"/>
      <c r="AW699" s="65"/>
      <c r="AX699" s="65"/>
      <c r="AY699" s="65"/>
      <c r="AZ699" s="65"/>
      <c r="BA699" s="65"/>
    </row>
    <row r="700" spans="3:70">
      <c r="C700" s="8"/>
      <c r="D700" s="8"/>
      <c r="AG700" s="65"/>
      <c r="AH700" s="65"/>
      <c r="AI700" s="65"/>
      <c r="AJ700" s="65"/>
      <c r="AK700" s="65"/>
      <c r="AM700" s="93"/>
      <c r="AT700" s="65"/>
      <c r="AU700" s="65"/>
      <c r="AV700" s="65"/>
      <c r="AW700" s="65"/>
      <c r="AX700" s="65"/>
      <c r="AY700" s="65"/>
      <c r="AZ700" s="65"/>
      <c r="BA700" s="65"/>
    </row>
    <row r="701" spans="3:70">
      <c r="C701" s="8"/>
      <c r="D701" s="8"/>
      <c r="AG701" s="65"/>
      <c r="AH701" s="65"/>
      <c r="AI701" s="65"/>
      <c r="AJ701" s="65"/>
      <c r="AK701" s="65"/>
      <c r="AM701" s="93"/>
      <c r="AT701" s="65"/>
      <c r="AU701" s="65"/>
      <c r="AV701" s="65"/>
      <c r="AW701" s="65"/>
      <c r="AX701" s="65"/>
      <c r="AY701" s="65"/>
      <c r="AZ701" s="65"/>
      <c r="BA701" s="65"/>
    </row>
    <row r="702" spans="3:70">
      <c r="C702" s="8"/>
      <c r="D702" s="8"/>
      <c r="AG702" s="65"/>
      <c r="AH702" s="65"/>
      <c r="AI702" s="65"/>
      <c r="AJ702" s="65"/>
      <c r="AK702" s="65"/>
      <c r="AM702" s="93"/>
      <c r="AT702" s="65"/>
      <c r="AU702" s="65"/>
      <c r="AV702" s="65"/>
      <c r="AW702" s="65"/>
      <c r="AX702" s="65"/>
      <c r="AY702" s="65"/>
      <c r="AZ702" s="65"/>
      <c r="BA702" s="65"/>
    </row>
    <row r="703" spans="3:70">
      <c r="C703" s="8"/>
      <c r="D703" s="8"/>
      <c r="AG703" s="65"/>
      <c r="AH703" s="65"/>
      <c r="AI703" s="65"/>
      <c r="AJ703" s="65"/>
      <c r="AK703" s="65"/>
      <c r="AM703" s="93"/>
      <c r="AT703" s="65"/>
      <c r="AU703" s="65"/>
      <c r="AV703" s="65"/>
      <c r="AW703" s="65"/>
      <c r="AX703" s="65"/>
      <c r="AY703" s="65"/>
      <c r="AZ703" s="65"/>
      <c r="BA703" s="65"/>
    </row>
    <row r="704" spans="3:70">
      <c r="C704" s="8"/>
      <c r="D704" s="8"/>
      <c r="AG704" s="65"/>
      <c r="AH704" s="65"/>
      <c r="AI704" s="65"/>
      <c r="AJ704" s="65"/>
      <c r="AK704" s="65"/>
      <c r="AM704" s="93"/>
      <c r="AT704" s="65"/>
      <c r="AU704" s="65"/>
      <c r="AV704" s="65"/>
      <c r="AW704" s="65"/>
      <c r="AX704" s="65"/>
      <c r="AY704" s="65"/>
      <c r="AZ704" s="65"/>
      <c r="BA704" s="65"/>
    </row>
    <row r="705" spans="3:53">
      <c r="C705" s="8"/>
      <c r="D705" s="8"/>
      <c r="AG705" s="65"/>
      <c r="AH705" s="65"/>
      <c r="AI705" s="65"/>
      <c r="AJ705" s="65"/>
      <c r="AK705" s="65"/>
      <c r="AM705" s="93"/>
      <c r="AT705" s="65"/>
      <c r="AU705" s="65"/>
      <c r="AV705" s="65"/>
      <c r="AW705" s="65"/>
      <c r="AX705" s="65"/>
      <c r="AY705" s="65"/>
      <c r="AZ705" s="65"/>
      <c r="BA705" s="65"/>
    </row>
    <row r="706" spans="3:53">
      <c r="C706" s="8"/>
      <c r="D706" s="8"/>
      <c r="AG706" s="65"/>
      <c r="AH706" s="65"/>
      <c r="AI706" s="65"/>
      <c r="AJ706" s="65"/>
      <c r="AK706" s="65"/>
      <c r="AM706" s="93"/>
      <c r="AT706" s="65"/>
      <c r="AU706" s="65"/>
      <c r="AV706" s="65"/>
      <c r="AW706" s="65"/>
      <c r="AX706" s="65"/>
      <c r="AY706" s="65"/>
      <c r="AZ706" s="65"/>
      <c r="BA706" s="65"/>
    </row>
    <row r="707" spans="3:53">
      <c r="C707" s="8"/>
      <c r="D707" s="8"/>
      <c r="AG707" s="65"/>
      <c r="AH707" s="65"/>
      <c r="AI707" s="65"/>
      <c r="AJ707" s="65"/>
      <c r="AK707" s="65"/>
      <c r="AM707" s="93"/>
      <c r="AT707" s="65"/>
      <c r="AU707" s="65"/>
      <c r="AV707" s="65"/>
      <c r="AW707" s="65"/>
      <c r="AX707" s="65"/>
      <c r="AY707" s="65"/>
      <c r="AZ707" s="65"/>
      <c r="BA707" s="65"/>
    </row>
    <row r="708" spans="3:53">
      <c r="C708" s="8"/>
      <c r="D708" s="8"/>
      <c r="AG708" s="65"/>
      <c r="AH708" s="65"/>
      <c r="AI708" s="65"/>
      <c r="AJ708" s="65"/>
      <c r="AK708" s="65"/>
      <c r="AM708" s="93"/>
      <c r="AT708" s="65"/>
      <c r="AU708" s="65"/>
      <c r="AV708" s="65"/>
      <c r="AW708" s="65"/>
      <c r="AX708" s="65"/>
      <c r="AY708" s="65"/>
      <c r="AZ708" s="65"/>
      <c r="BA708" s="65"/>
    </row>
    <row r="709" spans="3:53">
      <c r="C709" s="8"/>
      <c r="D709" s="8"/>
      <c r="AG709" s="65"/>
      <c r="AH709" s="65"/>
      <c r="AI709" s="65"/>
      <c r="AJ709" s="65"/>
      <c r="AK709" s="65"/>
      <c r="AM709" s="93"/>
      <c r="AT709" s="65"/>
      <c r="AU709" s="65"/>
      <c r="AV709" s="65"/>
      <c r="AW709" s="65"/>
      <c r="AX709" s="65"/>
      <c r="AY709" s="65"/>
      <c r="AZ709" s="65"/>
      <c r="BA709" s="65"/>
    </row>
    <row r="710" spans="3:53">
      <c r="C710" s="8"/>
      <c r="D710" s="8"/>
      <c r="AG710" s="65"/>
      <c r="AH710" s="65"/>
      <c r="AI710" s="65"/>
      <c r="AJ710" s="65"/>
      <c r="AK710" s="65"/>
      <c r="AM710" s="93"/>
      <c r="AT710" s="65"/>
      <c r="AU710" s="65"/>
      <c r="AV710" s="65"/>
      <c r="AW710" s="65"/>
      <c r="AX710" s="65"/>
      <c r="AY710" s="65"/>
      <c r="AZ710" s="65"/>
      <c r="BA710" s="65"/>
    </row>
    <row r="711" spans="3:53">
      <c r="C711" s="8"/>
      <c r="D711" s="8"/>
      <c r="AG711" s="65"/>
      <c r="AH711" s="65"/>
      <c r="AI711" s="65"/>
      <c r="AJ711" s="65"/>
      <c r="AK711" s="65"/>
      <c r="AM711" s="93"/>
      <c r="AT711" s="65"/>
      <c r="AU711" s="65"/>
      <c r="AV711" s="65"/>
      <c r="AW711" s="65"/>
      <c r="AX711" s="65"/>
      <c r="AY711" s="65"/>
      <c r="AZ711" s="65"/>
      <c r="BA711" s="65"/>
    </row>
    <row r="712" spans="3:53">
      <c r="C712" s="8"/>
      <c r="D712" s="8"/>
      <c r="AG712" s="65"/>
      <c r="AH712" s="65"/>
      <c r="AI712" s="65"/>
      <c r="AJ712" s="65"/>
      <c r="AK712" s="65"/>
      <c r="AM712" s="93"/>
      <c r="AT712" s="65"/>
      <c r="AU712" s="65"/>
      <c r="AV712" s="65"/>
      <c r="AW712" s="65"/>
      <c r="AX712" s="65"/>
      <c r="AY712" s="65"/>
      <c r="AZ712" s="65"/>
      <c r="BA712" s="65"/>
    </row>
    <row r="713" spans="3:53">
      <c r="C713" s="8"/>
      <c r="D713" s="8"/>
      <c r="AG713" s="65"/>
      <c r="AH713" s="65"/>
      <c r="AI713" s="65"/>
      <c r="AJ713" s="65"/>
      <c r="AK713" s="65"/>
      <c r="AM713" s="93"/>
      <c r="AT713" s="65"/>
      <c r="AU713" s="65"/>
      <c r="AV713" s="65"/>
      <c r="AW713" s="65"/>
      <c r="AX713" s="65"/>
      <c r="AY713" s="65"/>
      <c r="AZ713" s="65"/>
      <c r="BA713" s="65"/>
    </row>
    <row r="714" spans="3:53">
      <c r="C714" s="8"/>
      <c r="D714" s="8"/>
      <c r="AG714" s="65"/>
      <c r="AH714" s="65"/>
      <c r="AI714" s="65"/>
      <c r="AJ714" s="65"/>
      <c r="AK714" s="65"/>
      <c r="AM714" s="93"/>
      <c r="AT714" s="65"/>
      <c r="AU714" s="65"/>
      <c r="AV714" s="65"/>
      <c r="AW714" s="65"/>
      <c r="AX714" s="65"/>
      <c r="AY714" s="65"/>
      <c r="AZ714" s="65"/>
      <c r="BA714" s="65"/>
    </row>
    <row r="715" spans="3:53">
      <c r="C715" s="8"/>
      <c r="D715" s="8"/>
      <c r="AG715" s="65"/>
      <c r="AH715" s="65"/>
      <c r="AI715" s="65"/>
      <c r="AJ715" s="65"/>
      <c r="AK715" s="65"/>
      <c r="AM715" s="93"/>
      <c r="AT715" s="65"/>
      <c r="AU715" s="65"/>
      <c r="AV715" s="65"/>
      <c r="AW715" s="65"/>
      <c r="AX715" s="65"/>
      <c r="AY715" s="65"/>
      <c r="AZ715" s="65"/>
      <c r="BA715" s="65"/>
    </row>
    <row r="716" spans="3:53">
      <c r="C716" s="8"/>
      <c r="D716" s="8"/>
      <c r="AG716" s="65"/>
      <c r="AH716" s="65"/>
      <c r="AI716" s="65"/>
      <c r="AJ716" s="65"/>
      <c r="AK716" s="65"/>
      <c r="AM716" s="93"/>
      <c r="AT716" s="65"/>
      <c r="AU716" s="65"/>
      <c r="AV716" s="65"/>
      <c r="AW716" s="65"/>
      <c r="AX716" s="65"/>
      <c r="AY716" s="65"/>
      <c r="AZ716" s="65"/>
      <c r="BA716" s="65"/>
    </row>
    <row r="717" spans="3:53">
      <c r="C717" s="8"/>
      <c r="D717" s="8"/>
      <c r="AG717" s="65"/>
      <c r="AH717" s="65"/>
      <c r="AI717" s="65"/>
      <c r="AJ717" s="65"/>
      <c r="AK717" s="65"/>
      <c r="AM717" s="93"/>
      <c r="AT717" s="65"/>
      <c r="AU717" s="65"/>
      <c r="AV717" s="65"/>
      <c r="AW717" s="65"/>
      <c r="AX717" s="65"/>
      <c r="AY717" s="65"/>
      <c r="AZ717" s="65"/>
      <c r="BA717" s="65"/>
    </row>
    <row r="718" spans="3:53">
      <c r="C718" s="8"/>
      <c r="D718" s="8"/>
      <c r="AG718" s="65"/>
      <c r="AH718" s="65"/>
      <c r="AI718" s="65"/>
      <c r="AJ718" s="65"/>
      <c r="AK718" s="65"/>
      <c r="AM718" s="93"/>
      <c r="AT718" s="65"/>
      <c r="AU718" s="65"/>
      <c r="AV718" s="65"/>
      <c r="AW718" s="65"/>
      <c r="AX718" s="65"/>
      <c r="AY718" s="65"/>
      <c r="AZ718" s="65"/>
      <c r="BA718" s="65"/>
    </row>
    <row r="719" spans="3:53">
      <c r="C719" s="8"/>
      <c r="D719" s="8"/>
      <c r="AG719" s="65"/>
      <c r="AH719" s="65"/>
      <c r="AI719" s="65"/>
      <c r="AJ719" s="65"/>
      <c r="AK719" s="65"/>
      <c r="AM719" s="93"/>
      <c r="AT719" s="65"/>
      <c r="AU719" s="65"/>
      <c r="AV719" s="65"/>
      <c r="AW719" s="65"/>
      <c r="AX719" s="65"/>
      <c r="AY719" s="65"/>
      <c r="AZ719" s="65"/>
      <c r="BA719" s="65"/>
    </row>
    <row r="720" spans="3:53">
      <c r="C720" s="8"/>
      <c r="D720" s="8"/>
      <c r="AG720" s="65"/>
      <c r="AH720" s="65"/>
      <c r="AI720" s="65"/>
      <c r="AJ720" s="65"/>
      <c r="AK720" s="65"/>
      <c r="AM720" s="93"/>
      <c r="AT720" s="65"/>
      <c r="AU720" s="65"/>
      <c r="AV720" s="65"/>
      <c r="AW720" s="65"/>
      <c r="AX720" s="65"/>
      <c r="AY720" s="65"/>
      <c r="AZ720" s="65"/>
      <c r="BA720" s="65"/>
    </row>
    <row r="721" spans="3:70">
      <c r="C721" s="8"/>
      <c r="D721" s="8"/>
      <c r="AG721" s="65"/>
      <c r="AH721" s="65"/>
      <c r="AI721" s="65"/>
      <c r="AJ721" s="65"/>
      <c r="AK721" s="65"/>
      <c r="AM721" s="93"/>
      <c r="AT721" s="65"/>
      <c r="AU721" s="65"/>
      <c r="AV721" s="65"/>
      <c r="AW721" s="65"/>
      <c r="AX721" s="65"/>
      <c r="AY721" s="65"/>
      <c r="AZ721" s="65"/>
      <c r="BA721" s="65"/>
    </row>
    <row r="722" spans="3:70">
      <c r="C722" s="8"/>
      <c r="D722" s="8"/>
      <c r="AG722" s="65"/>
      <c r="AH722" s="65"/>
      <c r="AI722" s="65"/>
      <c r="AJ722" s="65"/>
      <c r="AK722" s="65"/>
      <c r="AM722" s="93"/>
      <c r="AT722" s="65"/>
      <c r="AU722" s="65"/>
      <c r="AV722" s="65"/>
      <c r="AW722" s="65"/>
      <c r="AX722" s="65"/>
      <c r="AY722" s="65"/>
      <c r="AZ722" s="65"/>
      <c r="BA722" s="65"/>
    </row>
    <row r="723" spans="3:70">
      <c r="C723" s="8"/>
      <c r="D723" s="8"/>
      <c r="AG723" s="65"/>
      <c r="AH723" s="65"/>
      <c r="AI723" s="65"/>
      <c r="AJ723" s="65"/>
      <c r="AK723" s="65"/>
      <c r="AM723" s="93"/>
      <c r="AT723" s="65"/>
      <c r="AU723" s="65"/>
      <c r="AV723" s="65"/>
      <c r="AW723" s="65"/>
      <c r="AX723" s="65"/>
      <c r="AY723" s="65"/>
      <c r="AZ723" s="65"/>
      <c r="BA723" s="65"/>
    </row>
    <row r="724" spans="3:70">
      <c r="C724" s="8"/>
      <c r="D724" s="8"/>
      <c r="AG724" s="65"/>
      <c r="AH724" s="65"/>
      <c r="AI724" s="65"/>
      <c r="AJ724" s="65"/>
      <c r="AK724" s="65"/>
      <c r="AM724" s="93"/>
      <c r="AT724" s="65"/>
      <c r="AU724" s="65"/>
      <c r="AV724" s="65"/>
      <c r="AW724" s="65"/>
      <c r="AX724" s="65"/>
      <c r="AY724" s="65"/>
      <c r="AZ724" s="65"/>
      <c r="BA724" s="65"/>
    </row>
    <row r="725" spans="3:70">
      <c r="C725" s="8"/>
      <c r="D725" s="8"/>
      <c r="AG725" s="65"/>
      <c r="AH725" s="65"/>
      <c r="AI725" s="65"/>
      <c r="AJ725" s="65"/>
      <c r="AK725" s="65"/>
      <c r="AM725" s="93"/>
      <c r="AT725" s="65"/>
      <c r="AU725" s="65"/>
      <c r="AV725" s="65"/>
      <c r="AW725" s="65"/>
      <c r="AX725" s="65"/>
      <c r="AY725" s="65"/>
      <c r="AZ725" s="65"/>
      <c r="BA725" s="65"/>
    </row>
    <row r="726" spans="3:70">
      <c r="C726" s="8"/>
      <c r="D726" s="8"/>
      <c r="AG726" s="65"/>
      <c r="AH726" s="65"/>
      <c r="AI726" s="65"/>
      <c r="AJ726" s="65"/>
      <c r="AK726" s="65"/>
      <c r="AM726" s="93"/>
      <c r="AT726" s="65"/>
      <c r="AU726" s="65"/>
      <c r="AV726" s="65"/>
      <c r="AW726" s="65"/>
      <c r="AX726" s="65"/>
      <c r="AY726" s="65"/>
      <c r="AZ726" s="65"/>
      <c r="BA726" s="65"/>
    </row>
    <row r="727" spans="3:70">
      <c r="C727" s="8"/>
      <c r="D727" s="8"/>
      <c r="AG727" s="65"/>
      <c r="AH727" s="65"/>
      <c r="AI727" s="65"/>
      <c r="AJ727" s="65"/>
      <c r="AK727" s="65"/>
      <c r="AM727" s="93"/>
      <c r="AT727" s="65"/>
      <c r="AU727" s="65"/>
      <c r="AV727" s="65"/>
      <c r="AW727" s="65"/>
      <c r="AX727" s="65"/>
      <c r="AY727" s="65"/>
      <c r="AZ727" s="65"/>
      <c r="BA727" s="65"/>
      <c r="BB727" s="65"/>
    </row>
    <row r="728" spans="3:70">
      <c r="C728" s="8"/>
      <c r="D728" s="8"/>
      <c r="AG728" s="65"/>
      <c r="AH728" s="65"/>
      <c r="AI728" s="65"/>
      <c r="AJ728" s="65"/>
      <c r="AK728" s="65"/>
      <c r="AM728" s="93"/>
      <c r="AT728" s="65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/>
      <c r="BI728" s="65"/>
      <c r="BJ728" s="65"/>
      <c r="BK728" s="65"/>
      <c r="BL728" s="65"/>
      <c r="BM728" s="65"/>
      <c r="BN728" s="65"/>
      <c r="BO728" s="65"/>
      <c r="BP728" s="65"/>
      <c r="BQ728" s="65"/>
      <c r="BR728" s="65"/>
    </row>
    <row r="729" spans="3:70">
      <c r="C729" s="8"/>
      <c r="D729" s="8"/>
      <c r="AG729" s="65"/>
      <c r="AH729" s="65"/>
      <c r="AI729" s="65"/>
      <c r="AJ729" s="65"/>
      <c r="AK729" s="65"/>
      <c r="AM729" s="93"/>
      <c r="AT729" s="65"/>
      <c r="AU729" s="65"/>
      <c r="AV729" s="65"/>
      <c r="AW729" s="65"/>
      <c r="AX729" s="65"/>
      <c r="AY729" s="65"/>
      <c r="AZ729" s="65"/>
      <c r="BA729" s="65"/>
    </row>
    <row r="730" spans="3:70">
      <c r="C730" s="8"/>
      <c r="D730" s="8"/>
      <c r="AG730" s="65"/>
      <c r="AH730" s="65"/>
      <c r="AI730" s="65"/>
      <c r="AJ730" s="65"/>
      <c r="AK730" s="65"/>
      <c r="AM730" s="93"/>
      <c r="AT730" s="65"/>
      <c r="AU730" s="65"/>
      <c r="AV730" s="65"/>
      <c r="AW730" s="65"/>
      <c r="AX730" s="65"/>
      <c r="AY730" s="65"/>
      <c r="AZ730" s="65"/>
      <c r="BA730" s="65"/>
    </row>
    <row r="731" spans="3:70">
      <c r="C731" s="8"/>
      <c r="D731" s="8"/>
      <c r="AG731" s="65"/>
      <c r="AH731" s="65"/>
      <c r="AI731" s="65"/>
      <c r="AJ731" s="65"/>
      <c r="AK731" s="65"/>
      <c r="AM731" s="93"/>
      <c r="AT731" s="65"/>
      <c r="AU731" s="65"/>
      <c r="AV731" s="65"/>
      <c r="AW731" s="65"/>
      <c r="AX731" s="65"/>
      <c r="AY731" s="65"/>
      <c r="AZ731" s="65"/>
      <c r="BA731" s="65"/>
    </row>
    <row r="732" spans="3:70">
      <c r="C732" s="8"/>
      <c r="D732" s="8"/>
      <c r="AG732" s="65"/>
      <c r="AH732" s="65"/>
      <c r="AI732" s="65"/>
      <c r="AJ732" s="65"/>
      <c r="AK732" s="65"/>
      <c r="AM732" s="93"/>
      <c r="AT732" s="65"/>
      <c r="AU732" s="65"/>
      <c r="AV732" s="65"/>
      <c r="AW732" s="65"/>
      <c r="AX732" s="65"/>
      <c r="AY732" s="65"/>
      <c r="AZ732" s="65"/>
      <c r="BA732" s="65"/>
    </row>
    <row r="733" spans="3:70">
      <c r="C733" s="8"/>
      <c r="D733" s="8"/>
      <c r="AG733" s="65"/>
      <c r="AH733" s="65"/>
      <c r="AI733" s="65"/>
      <c r="AJ733" s="65"/>
      <c r="AK733" s="65"/>
      <c r="AM733" s="93"/>
      <c r="AT733" s="65"/>
      <c r="AU733" s="65"/>
      <c r="AV733" s="65"/>
      <c r="AW733" s="65"/>
      <c r="AX733" s="65"/>
      <c r="AY733" s="65"/>
      <c r="AZ733" s="65"/>
      <c r="BA733" s="65"/>
    </row>
    <row r="734" spans="3:70">
      <c r="C734" s="8"/>
      <c r="D734" s="8"/>
      <c r="AG734" s="65"/>
      <c r="AH734" s="65"/>
      <c r="AI734" s="65"/>
      <c r="AJ734" s="65"/>
      <c r="AK734" s="65"/>
      <c r="AM734" s="93"/>
      <c r="AT734" s="65"/>
      <c r="AU734" s="65"/>
      <c r="AV734" s="65"/>
      <c r="AW734" s="65"/>
      <c r="AX734" s="65"/>
      <c r="AY734" s="65"/>
      <c r="AZ734" s="65"/>
      <c r="BA734" s="65"/>
    </row>
    <row r="735" spans="3:70">
      <c r="C735" s="8"/>
      <c r="D735" s="8"/>
      <c r="AG735" s="65"/>
      <c r="AH735" s="65"/>
      <c r="AI735" s="65"/>
      <c r="AJ735" s="65"/>
      <c r="AK735" s="65"/>
      <c r="AM735" s="93"/>
      <c r="AT735" s="65"/>
      <c r="AU735" s="65"/>
      <c r="AV735" s="65"/>
      <c r="AW735" s="65"/>
      <c r="AX735" s="65"/>
      <c r="AY735" s="65"/>
      <c r="AZ735" s="65"/>
      <c r="BA735" s="65"/>
    </row>
    <row r="736" spans="3:70">
      <c r="C736" s="8"/>
      <c r="D736" s="8"/>
      <c r="AG736" s="65"/>
      <c r="AH736" s="65"/>
      <c r="AI736" s="65"/>
      <c r="AJ736" s="65"/>
      <c r="AK736" s="65"/>
      <c r="AM736" s="93"/>
      <c r="AT736" s="65"/>
      <c r="AU736" s="65"/>
      <c r="AV736" s="65"/>
      <c r="AW736" s="65"/>
      <c r="AX736" s="65"/>
      <c r="AY736" s="65"/>
      <c r="AZ736" s="65"/>
      <c r="BA736" s="65"/>
    </row>
    <row r="737" spans="3:70">
      <c r="C737" s="8"/>
      <c r="D737" s="8"/>
      <c r="AG737" s="65"/>
      <c r="AH737" s="65"/>
      <c r="AI737" s="65"/>
      <c r="AJ737" s="65"/>
      <c r="AK737" s="65"/>
      <c r="AM737" s="93"/>
      <c r="AT737" s="65"/>
      <c r="AU737" s="65"/>
      <c r="AV737" s="65"/>
      <c r="AW737" s="65"/>
      <c r="AX737" s="65"/>
      <c r="AY737" s="65"/>
      <c r="AZ737" s="65"/>
      <c r="BA737" s="65"/>
    </row>
    <row r="738" spans="3:70">
      <c r="C738" s="8"/>
      <c r="D738" s="8"/>
      <c r="AG738" s="65"/>
      <c r="AH738" s="65"/>
      <c r="AI738" s="65"/>
      <c r="AJ738" s="65"/>
      <c r="AK738" s="65"/>
      <c r="AM738" s="93"/>
      <c r="AT738" s="65"/>
      <c r="AU738" s="65"/>
      <c r="AV738" s="65"/>
      <c r="AW738" s="65"/>
      <c r="AX738" s="65"/>
      <c r="AY738" s="65"/>
      <c r="AZ738" s="65"/>
      <c r="BA738" s="65"/>
    </row>
    <row r="739" spans="3:70">
      <c r="C739" s="8"/>
      <c r="D739" s="8"/>
      <c r="AG739" s="65"/>
      <c r="AH739" s="65"/>
      <c r="AI739" s="65"/>
      <c r="AJ739" s="65"/>
      <c r="AK739" s="65"/>
      <c r="AM739" s="93"/>
      <c r="AT739" s="65"/>
      <c r="AU739" s="65"/>
      <c r="AV739" s="65"/>
      <c r="AW739" s="65"/>
      <c r="AX739" s="65"/>
      <c r="AY739" s="65"/>
      <c r="AZ739" s="65"/>
      <c r="BA739" s="65"/>
    </row>
    <row r="740" spans="3:70">
      <c r="C740" s="8"/>
      <c r="D740" s="8"/>
      <c r="AG740" s="65"/>
      <c r="AH740" s="65"/>
      <c r="AI740" s="65"/>
      <c r="AJ740" s="65"/>
      <c r="AK740" s="65"/>
      <c r="AM740" s="93"/>
      <c r="AT740" s="65"/>
      <c r="AU740" s="65"/>
      <c r="AV740" s="65"/>
      <c r="AW740" s="65"/>
      <c r="AX740" s="65"/>
      <c r="AY740" s="65"/>
      <c r="AZ740" s="65"/>
      <c r="BA740" s="65"/>
    </row>
    <row r="741" spans="3:70">
      <c r="C741" s="8"/>
      <c r="D741" s="8"/>
      <c r="AG741" s="65"/>
      <c r="AH741" s="65"/>
      <c r="AI741" s="65"/>
      <c r="AJ741" s="65"/>
      <c r="AK741" s="65"/>
      <c r="AM741" s="93"/>
      <c r="AT741" s="65"/>
      <c r="AU741" s="65"/>
      <c r="AV741" s="65"/>
      <c r="AW741" s="65"/>
      <c r="AX741" s="65"/>
      <c r="AY741" s="65"/>
      <c r="AZ741" s="65"/>
      <c r="BA741" s="65"/>
    </row>
    <row r="742" spans="3:70">
      <c r="C742" s="8"/>
      <c r="D742" s="8"/>
      <c r="AG742" s="65"/>
      <c r="AH742" s="65"/>
      <c r="AI742" s="65"/>
      <c r="AJ742" s="65"/>
      <c r="AK742" s="65"/>
      <c r="AM742" s="93"/>
      <c r="AT742" s="65"/>
      <c r="AU742" s="65"/>
      <c r="AV742" s="65"/>
      <c r="AW742" s="65"/>
      <c r="AX742" s="65"/>
      <c r="AY742" s="65"/>
      <c r="AZ742" s="65"/>
      <c r="BA742" s="65"/>
    </row>
    <row r="743" spans="3:70">
      <c r="C743" s="8"/>
      <c r="D743" s="8"/>
      <c r="AG743" s="65"/>
      <c r="AH743" s="65"/>
      <c r="AI743" s="65"/>
      <c r="AJ743" s="65"/>
      <c r="AK743" s="65"/>
      <c r="AM743" s="93"/>
      <c r="AT743" s="65"/>
      <c r="AU743" s="65"/>
      <c r="AV743" s="65"/>
      <c r="AW743" s="65"/>
      <c r="AX743" s="65"/>
      <c r="AY743" s="65"/>
      <c r="AZ743" s="65"/>
      <c r="BA743" s="65"/>
    </row>
    <row r="744" spans="3:70">
      <c r="C744" s="8"/>
      <c r="D744" s="8"/>
      <c r="AG744" s="65"/>
      <c r="AH744" s="65"/>
      <c r="AI744" s="65"/>
      <c r="AJ744" s="65"/>
      <c r="AK744" s="65"/>
      <c r="AM744" s="93"/>
      <c r="AT744" s="65"/>
      <c r="AU744" s="65"/>
      <c r="AV744" s="65"/>
      <c r="AW744" s="65"/>
      <c r="AX744" s="65"/>
      <c r="AY744" s="65"/>
      <c r="AZ744" s="65"/>
      <c r="BA744" s="65"/>
    </row>
    <row r="745" spans="3:70">
      <c r="C745" s="8"/>
      <c r="D745" s="8"/>
      <c r="AG745" s="65"/>
      <c r="AH745" s="65"/>
      <c r="AI745" s="65"/>
      <c r="AJ745" s="65"/>
      <c r="AK745" s="65"/>
      <c r="AM745" s="93"/>
      <c r="AT745" s="65"/>
      <c r="AU745" s="65"/>
      <c r="AV745" s="65"/>
      <c r="AW745" s="65"/>
      <c r="AX745" s="65"/>
      <c r="AY745" s="65"/>
      <c r="AZ745" s="65"/>
      <c r="BA745" s="65"/>
    </row>
    <row r="746" spans="3:70">
      <c r="C746" s="8"/>
      <c r="D746" s="8"/>
      <c r="AG746" s="65"/>
      <c r="AH746" s="65"/>
      <c r="AI746" s="65"/>
      <c r="AJ746" s="65"/>
      <c r="AK746" s="65"/>
      <c r="AM746" s="93"/>
      <c r="AT746" s="65"/>
      <c r="AU746" s="65"/>
      <c r="AV746" s="65"/>
      <c r="AW746" s="65"/>
      <c r="AX746" s="65"/>
      <c r="AY746" s="65"/>
      <c r="AZ746" s="65"/>
      <c r="BA746" s="65"/>
    </row>
    <row r="747" spans="3:70">
      <c r="C747" s="8"/>
      <c r="D747" s="8"/>
      <c r="AG747" s="65"/>
      <c r="AH747" s="65"/>
      <c r="AI747" s="65"/>
      <c r="AJ747" s="65"/>
      <c r="AK747" s="65"/>
      <c r="AM747" s="93"/>
      <c r="AT747" s="65"/>
      <c r="AU747" s="65"/>
      <c r="AV747" s="65"/>
      <c r="AW747" s="65"/>
      <c r="AX747" s="65"/>
      <c r="AY747" s="65"/>
      <c r="AZ747" s="65"/>
      <c r="BA747" s="65"/>
    </row>
    <row r="748" spans="3:70">
      <c r="C748" s="8"/>
      <c r="D748" s="8"/>
      <c r="AG748" s="65"/>
      <c r="AH748" s="65"/>
      <c r="AI748" s="65"/>
      <c r="AJ748" s="65"/>
      <c r="AK748" s="65"/>
      <c r="AM748" s="93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  <c r="BM748" s="65"/>
      <c r="BN748" s="65"/>
      <c r="BO748" s="65"/>
      <c r="BP748" s="65"/>
      <c r="BQ748" s="65"/>
      <c r="BR748" s="65"/>
    </row>
    <row r="749" spans="3:70">
      <c r="C749" s="8"/>
      <c r="D749" s="8"/>
      <c r="AG749" s="65"/>
      <c r="AH749" s="65"/>
      <c r="AI749" s="65"/>
      <c r="AJ749" s="65"/>
      <c r="AK749" s="65"/>
      <c r="AM749" s="93"/>
      <c r="AT749" s="65"/>
      <c r="AU749" s="65"/>
      <c r="AV749" s="65"/>
      <c r="AW749" s="65"/>
      <c r="AX749" s="65"/>
      <c r="AY749" s="65"/>
      <c r="AZ749" s="65"/>
      <c r="BA749" s="65"/>
    </row>
    <row r="750" spans="3:70">
      <c r="C750" s="8"/>
      <c r="D750" s="8"/>
      <c r="AG750" s="65"/>
      <c r="AH750" s="65"/>
      <c r="AI750" s="65"/>
      <c r="AJ750" s="65"/>
      <c r="AK750" s="65"/>
      <c r="AM750" s="93"/>
      <c r="AT750" s="65"/>
      <c r="AU750" s="65"/>
      <c r="AV750" s="65"/>
      <c r="AW750" s="65"/>
      <c r="AX750" s="65"/>
      <c r="AY750" s="65"/>
      <c r="AZ750" s="65"/>
      <c r="BA750" s="65"/>
    </row>
    <row r="751" spans="3:70">
      <c r="C751" s="8"/>
      <c r="D751" s="8"/>
      <c r="AG751" s="65"/>
      <c r="AH751" s="65"/>
      <c r="AI751" s="65"/>
      <c r="AJ751" s="65"/>
      <c r="AK751" s="65"/>
      <c r="AM751" s="93"/>
      <c r="AT751" s="65"/>
      <c r="AU751" s="65"/>
      <c r="AV751" s="65"/>
      <c r="AW751" s="65"/>
      <c r="AX751" s="65"/>
      <c r="AY751" s="65"/>
      <c r="AZ751" s="65"/>
      <c r="BA751" s="65"/>
    </row>
    <row r="752" spans="3:70">
      <c r="C752" s="8"/>
      <c r="D752" s="8"/>
      <c r="AG752" s="65"/>
      <c r="AH752" s="65"/>
      <c r="AI752" s="65"/>
      <c r="AJ752" s="65"/>
      <c r="AK752" s="65"/>
      <c r="AM752" s="93"/>
      <c r="AT752" s="65"/>
      <c r="AU752" s="65"/>
      <c r="AV752" s="65"/>
      <c r="AW752" s="65"/>
      <c r="AX752" s="65"/>
      <c r="AY752" s="65"/>
      <c r="AZ752" s="65"/>
      <c r="BA752" s="65"/>
    </row>
    <row r="753" spans="3:54">
      <c r="C753" s="8"/>
      <c r="D753" s="8"/>
      <c r="AG753" s="65"/>
      <c r="AH753" s="65"/>
      <c r="AI753" s="65"/>
      <c r="AJ753" s="65"/>
      <c r="AK753" s="65"/>
      <c r="AM753" s="93"/>
      <c r="AT753" s="65"/>
      <c r="AU753" s="65"/>
      <c r="AV753" s="65"/>
      <c r="AW753" s="65"/>
      <c r="AX753" s="65"/>
      <c r="AY753" s="65"/>
      <c r="AZ753" s="65"/>
      <c r="BA753" s="65"/>
    </row>
    <row r="754" spans="3:54">
      <c r="C754" s="8"/>
      <c r="D754" s="8"/>
      <c r="AG754" s="65"/>
      <c r="AH754" s="65"/>
      <c r="AI754" s="65"/>
      <c r="AJ754" s="65"/>
      <c r="AK754" s="65"/>
      <c r="AM754" s="93"/>
      <c r="AT754" s="65"/>
      <c r="AU754" s="65"/>
      <c r="AV754" s="65"/>
      <c r="AW754" s="65"/>
      <c r="AX754" s="65"/>
      <c r="AY754" s="65"/>
      <c r="AZ754" s="65"/>
      <c r="BA754" s="65"/>
    </row>
    <row r="755" spans="3:54">
      <c r="C755" s="8"/>
      <c r="D755" s="8"/>
      <c r="AG755" s="65"/>
      <c r="AH755" s="65"/>
      <c r="AI755" s="65"/>
      <c r="AJ755" s="65"/>
      <c r="AK755" s="65"/>
      <c r="AM755" s="93"/>
      <c r="AT755" s="65"/>
      <c r="AU755" s="65"/>
      <c r="AV755" s="65"/>
      <c r="AW755" s="65"/>
      <c r="AX755" s="65"/>
      <c r="AY755" s="65"/>
      <c r="AZ755" s="65"/>
      <c r="BA755" s="65"/>
    </row>
    <row r="756" spans="3:54">
      <c r="C756" s="8"/>
      <c r="D756" s="8"/>
      <c r="AG756" s="65"/>
      <c r="AH756" s="65"/>
      <c r="AI756" s="65"/>
      <c r="AJ756" s="65"/>
      <c r="AK756" s="65"/>
      <c r="AM756" s="93"/>
      <c r="AT756" s="65"/>
      <c r="AU756" s="65"/>
      <c r="AV756" s="65"/>
      <c r="AW756" s="65"/>
      <c r="AX756" s="65"/>
      <c r="AY756" s="65"/>
      <c r="AZ756" s="65"/>
      <c r="BA756" s="65"/>
    </row>
    <row r="757" spans="3:54">
      <c r="C757" s="8"/>
      <c r="D757" s="8"/>
      <c r="AG757" s="65"/>
      <c r="AH757" s="65"/>
      <c r="AI757" s="65"/>
      <c r="AJ757" s="65"/>
      <c r="AK757" s="65"/>
      <c r="AM757" s="93"/>
      <c r="AT757" s="65"/>
      <c r="AU757" s="65"/>
      <c r="AV757" s="65"/>
      <c r="AW757" s="65"/>
      <c r="AX757" s="65"/>
      <c r="AY757" s="65"/>
      <c r="AZ757" s="65"/>
      <c r="BA757" s="65"/>
    </row>
    <row r="758" spans="3:54">
      <c r="C758" s="8"/>
      <c r="D758" s="8"/>
      <c r="AG758" s="65"/>
      <c r="AH758" s="65"/>
      <c r="AI758" s="65"/>
      <c r="AJ758" s="65"/>
      <c r="AK758" s="65"/>
      <c r="AM758" s="93"/>
      <c r="AT758" s="65"/>
      <c r="AU758" s="65"/>
      <c r="AV758" s="65"/>
      <c r="AW758" s="65"/>
      <c r="AX758" s="65"/>
      <c r="AY758" s="65"/>
      <c r="AZ758" s="65"/>
      <c r="BA758" s="65"/>
    </row>
    <row r="759" spans="3:54">
      <c r="C759" s="8"/>
      <c r="D759" s="8"/>
      <c r="AG759" s="65"/>
      <c r="AH759" s="65"/>
      <c r="AI759" s="65"/>
      <c r="AJ759" s="65"/>
      <c r="AK759" s="65"/>
      <c r="AM759" s="93"/>
      <c r="AT759" s="65"/>
      <c r="AU759" s="65"/>
      <c r="AV759" s="65"/>
      <c r="AW759" s="65"/>
      <c r="AX759" s="65"/>
      <c r="AY759" s="65"/>
      <c r="AZ759" s="65"/>
      <c r="BA759" s="65"/>
      <c r="BB759" s="65"/>
    </row>
    <row r="760" spans="3:54">
      <c r="C760" s="8"/>
      <c r="D760" s="8"/>
      <c r="AG760" s="65"/>
      <c r="AH760" s="65"/>
      <c r="AI760" s="65"/>
      <c r="AJ760" s="65"/>
      <c r="AK760" s="65"/>
      <c r="AM760" s="93"/>
      <c r="AT760" s="65"/>
      <c r="AU760" s="65"/>
      <c r="AV760" s="65"/>
      <c r="AW760" s="65"/>
      <c r="AX760" s="65"/>
      <c r="AY760" s="65"/>
      <c r="AZ760" s="65"/>
      <c r="BA760" s="65"/>
    </row>
    <row r="761" spans="3:54">
      <c r="C761" s="8"/>
      <c r="D761" s="8"/>
      <c r="AG761" s="65"/>
      <c r="AH761" s="65"/>
      <c r="AI761" s="65"/>
      <c r="AJ761" s="65"/>
      <c r="AK761" s="65"/>
      <c r="AM761" s="93"/>
      <c r="AT761" s="65"/>
      <c r="AU761" s="65"/>
      <c r="AV761" s="65"/>
      <c r="AW761" s="65"/>
      <c r="AX761" s="65"/>
      <c r="AY761" s="65"/>
      <c r="AZ761" s="65"/>
      <c r="BA761" s="65"/>
    </row>
    <row r="762" spans="3:54">
      <c r="C762" s="8"/>
      <c r="D762" s="8"/>
      <c r="AG762" s="65"/>
      <c r="AH762" s="65"/>
      <c r="AI762" s="65"/>
      <c r="AJ762" s="65"/>
      <c r="AK762" s="65"/>
      <c r="AM762" s="93"/>
      <c r="AT762" s="65"/>
      <c r="AU762" s="65"/>
      <c r="AV762" s="65"/>
      <c r="AW762" s="65"/>
      <c r="AX762" s="65"/>
      <c r="AY762" s="65"/>
      <c r="AZ762" s="65"/>
      <c r="BA762" s="65"/>
    </row>
    <row r="763" spans="3:54">
      <c r="C763" s="8"/>
      <c r="D763" s="8"/>
      <c r="AG763" s="65"/>
      <c r="AH763" s="65"/>
      <c r="AI763" s="65"/>
      <c r="AJ763" s="65"/>
      <c r="AK763" s="65"/>
      <c r="AM763" s="93"/>
      <c r="AT763" s="65"/>
      <c r="AU763" s="65"/>
      <c r="AV763" s="65"/>
      <c r="AW763" s="65"/>
      <c r="AX763" s="65"/>
      <c r="AY763" s="65"/>
      <c r="AZ763" s="65"/>
      <c r="BA763" s="65"/>
    </row>
    <row r="764" spans="3:54">
      <c r="C764" s="8"/>
      <c r="D764" s="8"/>
      <c r="AG764" s="65"/>
      <c r="AH764" s="65"/>
      <c r="AI764" s="65"/>
      <c r="AJ764" s="65"/>
      <c r="AK764" s="65"/>
      <c r="AM764" s="93"/>
      <c r="AT764" s="65"/>
      <c r="AU764" s="65"/>
      <c r="AV764" s="65"/>
      <c r="AW764" s="65"/>
      <c r="AX764" s="65"/>
      <c r="AY764" s="65"/>
      <c r="AZ764" s="65"/>
      <c r="BA764" s="65"/>
    </row>
    <row r="765" spans="3:54">
      <c r="C765" s="8"/>
      <c r="D765" s="8"/>
      <c r="AG765" s="65"/>
      <c r="AH765" s="65"/>
      <c r="AI765" s="65"/>
      <c r="AJ765" s="65"/>
      <c r="AK765" s="65"/>
      <c r="AM765" s="93"/>
      <c r="AT765" s="65"/>
      <c r="AU765" s="65"/>
      <c r="AV765" s="65"/>
      <c r="AW765" s="65"/>
      <c r="AX765" s="65"/>
      <c r="AY765" s="65"/>
      <c r="AZ765" s="65"/>
      <c r="BA765" s="65"/>
    </row>
    <row r="766" spans="3:54">
      <c r="C766" s="8"/>
      <c r="D766" s="8"/>
      <c r="AG766" s="65"/>
      <c r="AH766" s="65"/>
      <c r="AI766" s="65"/>
      <c r="AJ766" s="65"/>
      <c r="AK766" s="65"/>
      <c r="AM766" s="93"/>
      <c r="AT766" s="65"/>
      <c r="AU766" s="65"/>
      <c r="AV766" s="65"/>
      <c r="AW766" s="65"/>
      <c r="AX766" s="65"/>
      <c r="AY766" s="65"/>
      <c r="AZ766" s="65"/>
      <c r="BA766" s="65"/>
    </row>
    <row r="767" spans="3:54">
      <c r="C767" s="8"/>
      <c r="D767" s="8"/>
      <c r="AG767" s="65"/>
      <c r="AH767" s="65"/>
      <c r="AI767" s="65"/>
      <c r="AJ767" s="65"/>
      <c r="AK767" s="65"/>
      <c r="AM767" s="93"/>
      <c r="AT767" s="65"/>
      <c r="AU767" s="65"/>
      <c r="AV767" s="65"/>
      <c r="AW767" s="65"/>
      <c r="AX767" s="65"/>
      <c r="AY767" s="65"/>
      <c r="AZ767" s="65"/>
      <c r="BA767" s="65"/>
    </row>
    <row r="768" spans="3:54">
      <c r="C768" s="8"/>
      <c r="D768" s="8"/>
      <c r="AG768" s="65"/>
      <c r="AH768" s="65"/>
      <c r="AI768" s="65"/>
      <c r="AJ768" s="65"/>
      <c r="AK768" s="65"/>
      <c r="AM768" s="93"/>
      <c r="AT768" s="65"/>
      <c r="AU768" s="65"/>
      <c r="AV768" s="65"/>
      <c r="AW768" s="65"/>
      <c r="AX768" s="65"/>
      <c r="AY768" s="65"/>
      <c r="AZ768" s="65"/>
      <c r="BA768" s="65"/>
    </row>
    <row r="769" spans="3:70">
      <c r="C769" s="8"/>
      <c r="D769" s="8"/>
      <c r="AG769" s="65"/>
      <c r="AH769" s="65"/>
      <c r="AI769" s="65"/>
      <c r="AJ769" s="65"/>
      <c r="AK769" s="65"/>
      <c r="AM769" s="93"/>
      <c r="AT769" s="65"/>
      <c r="AU769" s="65"/>
      <c r="AV769" s="65"/>
      <c r="AW769" s="65"/>
      <c r="AX769" s="65"/>
      <c r="AY769" s="65"/>
      <c r="AZ769" s="65"/>
      <c r="BA769" s="65"/>
      <c r="BB769" s="65"/>
      <c r="BD769" s="65"/>
      <c r="BE769" s="65"/>
      <c r="BF769" s="65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</row>
    <row r="770" spans="3:70">
      <c r="C770" s="8"/>
      <c r="D770" s="8"/>
      <c r="AG770" s="65"/>
      <c r="AH770" s="65"/>
      <c r="AI770" s="65"/>
      <c r="AJ770" s="65"/>
      <c r="AK770" s="65"/>
      <c r="AM770" s="93"/>
      <c r="AT770" s="65"/>
      <c r="AU770" s="65"/>
      <c r="AV770" s="65"/>
      <c r="AW770" s="65"/>
      <c r="AX770" s="65"/>
      <c r="AY770" s="65"/>
      <c r="AZ770" s="65"/>
      <c r="BA770" s="65"/>
    </row>
    <row r="771" spans="3:70">
      <c r="C771" s="8"/>
      <c r="D771" s="8"/>
      <c r="AG771" s="65"/>
      <c r="AH771" s="65"/>
      <c r="AI771" s="65"/>
      <c r="AJ771" s="65"/>
      <c r="AK771" s="65"/>
      <c r="AM771" s="93"/>
      <c r="AT771" s="65"/>
      <c r="AU771" s="65"/>
      <c r="AV771" s="65"/>
      <c r="AW771" s="65"/>
      <c r="AX771" s="65"/>
      <c r="AY771" s="65"/>
      <c r="AZ771" s="65"/>
      <c r="BA771" s="65"/>
    </row>
    <row r="772" spans="3:70">
      <c r="C772" s="8"/>
      <c r="D772" s="8"/>
      <c r="AG772" s="65"/>
      <c r="AH772" s="65"/>
      <c r="AI772" s="65"/>
      <c r="AJ772" s="65"/>
      <c r="AK772" s="65"/>
      <c r="AM772" s="93"/>
      <c r="AT772" s="65"/>
      <c r="AU772" s="65"/>
      <c r="AV772" s="65"/>
      <c r="AW772" s="65"/>
      <c r="AX772" s="65"/>
      <c r="AY772" s="65"/>
      <c r="AZ772" s="65"/>
      <c r="BA772" s="65"/>
    </row>
    <row r="773" spans="3:70">
      <c r="C773" s="8"/>
      <c r="D773" s="8"/>
      <c r="AG773" s="65"/>
      <c r="AH773" s="65"/>
      <c r="AI773" s="65"/>
      <c r="AJ773" s="65"/>
      <c r="AK773" s="65"/>
      <c r="AM773" s="93"/>
      <c r="AT773" s="65"/>
      <c r="AU773" s="65"/>
      <c r="AV773" s="65"/>
      <c r="AW773" s="65"/>
      <c r="AX773" s="65"/>
      <c r="AY773" s="65"/>
      <c r="AZ773" s="65"/>
      <c r="BA773" s="65"/>
    </row>
    <row r="774" spans="3:70">
      <c r="C774" s="8"/>
      <c r="D774" s="8"/>
      <c r="AG774" s="65"/>
      <c r="AH774" s="65"/>
      <c r="AI774" s="65"/>
      <c r="AJ774" s="65"/>
      <c r="AK774" s="65"/>
      <c r="AM774" s="93"/>
      <c r="AT774" s="65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</row>
    <row r="775" spans="3:70">
      <c r="C775" s="8"/>
      <c r="D775" s="8"/>
      <c r="AG775" s="65"/>
      <c r="AH775" s="65"/>
      <c r="AI775" s="65"/>
      <c r="AJ775" s="65"/>
      <c r="AK775" s="65"/>
      <c r="AM775" s="93"/>
      <c r="AT775" s="65"/>
      <c r="AU775" s="65"/>
      <c r="AV775" s="65"/>
      <c r="AW775" s="65"/>
      <c r="AX775" s="65"/>
      <c r="AY775" s="65"/>
      <c r="AZ775" s="65"/>
      <c r="BA775" s="65"/>
    </row>
    <row r="776" spans="3:70">
      <c r="C776" s="8"/>
      <c r="D776" s="8"/>
      <c r="AG776" s="65"/>
      <c r="AH776" s="65"/>
      <c r="AI776" s="65"/>
      <c r="AJ776" s="65"/>
      <c r="AK776" s="65"/>
      <c r="AM776" s="93"/>
      <c r="AT776" s="65"/>
      <c r="AU776" s="65"/>
      <c r="AV776" s="65"/>
      <c r="AW776" s="65"/>
      <c r="AX776" s="65"/>
      <c r="AY776" s="65"/>
      <c r="AZ776" s="65"/>
      <c r="BA776" s="65"/>
    </row>
    <row r="777" spans="3:70">
      <c r="C777" s="8"/>
      <c r="D777" s="8"/>
      <c r="AG777" s="65"/>
      <c r="AH777" s="65"/>
      <c r="AI777" s="65"/>
      <c r="AJ777" s="65"/>
      <c r="AK777" s="65"/>
      <c r="AM777" s="93"/>
      <c r="AT777" s="65"/>
      <c r="AU777" s="65"/>
      <c r="AV777" s="65"/>
      <c r="AW777" s="65"/>
      <c r="AX777" s="65"/>
      <c r="AY777" s="65"/>
      <c r="AZ777" s="65"/>
      <c r="BA777" s="65"/>
    </row>
    <row r="778" spans="3:70">
      <c r="C778" s="8"/>
      <c r="D778" s="8"/>
      <c r="AG778" s="65"/>
      <c r="AH778" s="65"/>
      <c r="AI778" s="65"/>
      <c r="AJ778" s="65"/>
      <c r="AK778" s="65"/>
      <c r="AM778" s="93"/>
      <c r="AT778" s="65"/>
      <c r="AU778" s="65"/>
      <c r="AV778" s="65"/>
      <c r="AW778" s="65"/>
      <c r="AX778" s="65"/>
      <c r="AY778" s="65"/>
      <c r="AZ778" s="65"/>
      <c r="BA778" s="65"/>
    </row>
    <row r="779" spans="3:70">
      <c r="C779" s="8"/>
      <c r="D779" s="8"/>
      <c r="AG779" s="65"/>
      <c r="AH779" s="65"/>
      <c r="AI779" s="65"/>
      <c r="AJ779" s="65"/>
      <c r="AK779" s="65"/>
      <c r="AM779" s="93"/>
      <c r="AT779" s="65"/>
      <c r="AU779" s="65"/>
      <c r="AV779" s="65"/>
      <c r="AW779" s="65"/>
      <c r="AX779" s="65"/>
      <c r="AY779" s="65"/>
      <c r="AZ779" s="65"/>
      <c r="BA779" s="65"/>
    </row>
    <row r="780" spans="3:70">
      <c r="C780" s="8"/>
      <c r="D780" s="8"/>
      <c r="AG780" s="65"/>
      <c r="AH780" s="65"/>
      <c r="AI780" s="65"/>
      <c r="AJ780" s="65"/>
      <c r="AK780" s="65"/>
      <c r="AM780" s="93"/>
      <c r="AT780" s="65"/>
      <c r="AU780" s="65"/>
      <c r="AV780" s="65"/>
      <c r="AW780" s="65"/>
      <c r="AX780" s="65"/>
      <c r="AY780" s="65"/>
      <c r="AZ780" s="65"/>
      <c r="BA780" s="65"/>
    </row>
    <row r="781" spans="3:70">
      <c r="C781" s="8"/>
      <c r="D781" s="8"/>
      <c r="AG781" s="65"/>
      <c r="AH781" s="65"/>
      <c r="AI781" s="65"/>
      <c r="AJ781" s="65"/>
      <c r="AK781" s="65"/>
      <c r="AM781" s="93"/>
      <c r="AT781" s="65"/>
      <c r="AU781" s="65"/>
      <c r="AV781" s="65"/>
      <c r="AW781" s="65"/>
      <c r="AX781" s="65"/>
      <c r="AY781" s="65"/>
      <c r="AZ781" s="65"/>
      <c r="BA781" s="65"/>
    </row>
    <row r="782" spans="3:70">
      <c r="C782" s="8"/>
      <c r="D782" s="8"/>
      <c r="AG782" s="65"/>
      <c r="AH782" s="65"/>
      <c r="AI782" s="65"/>
      <c r="AJ782" s="65"/>
      <c r="AK782" s="65"/>
      <c r="AM782" s="93"/>
      <c r="AT782" s="65"/>
      <c r="AU782" s="65"/>
      <c r="AV782" s="65"/>
      <c r="AW782" s="65"/>
      <c r="AX782" s="65"/>
      <c r="AY782" s="65"/>
      <c r="AZ782" s="65"/>
      <c r="BA782" s="65"/>
    </row>
    <row r="783" spans="3:70">
      <c r="C783" s="8"/>
      <c r="D783" s="8"/>
      <c r="AG783" s="65"/>
      <c r="AH783" s="65"/>
      <c r="AI783" s="65"/>
      <c r="AJ783" s="65"/>
      <c r="AK783" s="65"/>
      <c r="AM783" s="93"/>
      <c r="AT783" s="65"/>
      <c r="AU783" s="65"/>
      <c r="AV783" s="65"/>
      <c r="AW783" s="65"/>
      <c r="AX783" s="65"/>
      <c r="AY783" s="65"/>
      <c r="AZ783" s="65"/>
      <c r="BA783" s="65"/>
      <c r="BB783" s="65"/>
    </row>
    <row r="784" spans="3:70">
      <c r="C784" s="8"/>
      <c r="D784" s="8"/>
      <c r="AG784" s="65"/>
      <c r="AH784" s="65"/>
      <c r="AI784" s="65"/>
      <c r="AJ784" s="65"/>
      <c r="AK784" s="65"/>
      <c r="AM784" s="93"/>
      <c r="AT784" s="65"/>
      <c r="AU784" s="65"/>
      <c r="AV784" s="65"/>
      <c r="AW784" s="65"/>
      <c r="AX784" s="65"/>
      <c r="AY784" s="65"/>
      <c r="AZ784" s="65"/>
      <c r="BA784" s="65"/>
    </row>
    <row r="785" spans="3:53">
      <c r="C785" s="8"/>
      <c r="D785" s="8"/>
      <c r="AG785" s="65"/>
      <c r="AH785" s="65"/>
      <c r="AI785" s="65"/>
      <c r="AJ785" s="65"/>
      <c r="AK785" s="65"/>
      <c r="AM785" s="93"/>
      <c r="AT785" s="65"/>
      <c r="AU785" s="65"/>
      <c r="AV785" s="65"/>
      <c r="AW785" s="65"/>
      <c r="AX785" s="65"/>
      <c r="AY785" s="65"/>
      <c r="AZ785" s="65"/>
      <c r="BA785" s="65"/>
    </row>
    <row r="786" spans="3:53">
      <c r="C786" s="8"/>
      <c r="D786" s="8"/>
      <c r="AG786" s="65"/>
      <c r="AH786" s="65"/>
      <c r="AI786" s="65"/>
      <c r="AJ786" s="65"/>
      <c r="AK786" s="65"/>
      <c r="AM786" s="93"/>
      <c r="AT786" s="65"/>
      <c r="AU786" s="65"/>
      <c r="AV786" s="65"/>
      <c r="AW786" s="65"/>
      <c r="AX786" s="65"/>
      <c r="AY786" s="65"/>
      <c r="AZ786" s="65"/>
      <c r="BA786" s="65"/>
    </row>
    <row r="787" spans="3:53">
      <c r="C787" s="8"/>
      <c r="D787" s="8"/>
      <c r="AG787" s="65"/>
      <c r="AH787" s="65"/>
      <c r="AI787" s="65"/>
      <c r="AJ787" s="65"/>
      <c r="AK787" s="65"/>
      <c r="AM787" s="93"/>
      <c r="AT787" s="65"/>
      <c r="AU787" s="65"/>
      <c r="AV787" s="65"/>
      <c r="AW787" s="65"/>
      <c r="AX787" s="65"/>
      <c r="AY787" s="65"/>
      <c r="AZ787" s="65"/>
      <c r="BA787" s="65"/>
    </row>
    <row r="788" spans="3:53">
      <c r="C788" s="8"/>
      <c r="D788" s="8"/>
      <c r="AG788" s="65"/>
      <c r="AH788" s="65"/>
      <c r="AI788" s="65"/>
      <c r="AJ788" s="65"/>
      <c r="AK788" s="65"/>
      <c r="AM788" s="93"/>
      <c r="AT788" s="65"/>
      <c r="AU788" s="65"/>
      <c r="AV788" s="65"/>
      <c r="AW788" s="65"/>
      <c r="AX788" s="65"/>
      <c r="AY788" s="65"/>
      <c r="AZ788" s="65"/>
      <c r="BA788" s="65"/>
    </row>
    <row r="789" spans="3:53">
      <c r="C789" s="8"/>
      <c r="D789" s="8"/>
      <c r="AG789" s="65"/>
      <c r="AH789" s="65"/>
      <c r="AI789" s="65"/>
      <c r="AJ789" s="65"/>
      <c r="AK789" s="65"/>
      <c r="AM789" s="93"/>
      <c r="AT789" s="65"/>
      <c r="AU789" s="65"/>
      <c r="AV789" s="65"/>
      <c r="AW789" s="65"/>
      <c r="AX789" s="65"/>
      <c r="AY789" s="65"/>
      <c r="AZ789" s="65"/>
      <c r="BA789" s="65"/>
    </row>
    <row r="790" spans="3:53">
      <c r="C790" s="8"/>
      <c r="D790" s="8"/>
      <c r="AG790" s="65"/>
      <c r="AH790" s="65"/>
      <c r="AI790" s="65"/>
      <c r="AJ790" s="65"/>
      <c r="AK790" s="65"/>
      <c r="AM790" s="93"/>
      <c r="AT790" s="65"/>
      <c r="AU790" s="65"/>
      <c r="AV790" s="65"/>
      <c r="AW790" s="65"/>
      <c r="AX790" s="65"/>
      <c r="AY790" s="65"/>
      <c r="AZ790" s="65"/>
      <c r="BA790" s="65"/>
    </row>
    <row r="791" spans="3:53">
      <c r="C791" s="8"/>
      <c r="D791" s="8"/>
      <c r="AG791" s="65"/>
      <c r="AH791" s="65"/>
      <c r="AI791" s="65"/>
      <c r="AJ791" s="65"/>
      <c r="AK791" s="65"/>
      <c r="AM791" s="93"/>
      <c r="AT791" s="65"/>
      <c r="AU791" s="65"/>
      <c r="AV791" s="65"/>
      <c r="AW791" s="65"/>
      <c r="AX791" s="65"/>
      <c r="AY791" s="65"/>
      <c r="AZ791" s="65"/>
      <c r="BA791" s="65"/>
    </row>
    <row r="792" spans="3:53">
      <c r="C792" s="8"/>
      <c r="D792" s="8"/>
      <c r="AG792" s="65"/>
      <c r="AH792" s="65"/>
      <c r="AI792" s="65"/>
      <c r="AJ792" s="65"/>
      <c r="AK792" s="65"/>
      <c r="AM792" s="93"/>
      <c r="AT792" s="65"/>
      <c r="AU792" s="65"/>
      <c r="AV792" s="65"/>
      <c r="AW792" s="65"/>
      <c r="AX792" s="65"/>
      <c r="AY792" s="65"/>
      <c r="AZ792" s="65"/>
      <c r="BA792" s="65"/>
    </row>
    <row r="793" spans="3:53">
      <c r="C793" s="8"/>
      <c r="D793" s="8"/>
      <c r="AG793" s="65"/>
      <c r="AH793" s="65"/>
      <c r="AI793" s="65"/>
      <c r="AJ793" s="65"/>
      <c r="AK793" s="65"/>
      <c r="AM793" s="93"/>
      <c r="AT793" s="65"/>
      <c r="AU793" s="65"/>
      <c r="AV793" s="65"/>
      <c r="AW793" s="65"/>
      <c r="AX793" s="65"/>
      <c r="AY793" s="65"/>
      <c r="AZ793" s="65"/>
      <c r="BA793" s="65"/>
    </row>
    <row r="794" spans="3:53">
      <c r="C794" s="8"/>
      <c r="D794" s="8"/>
      <c r="AG794" s="65"/>
      <c r="AH794" s="65"/>
      <c r="AI794" s="65"/>
      <c r="AJ794" s="65"/>
      <c r="AK794" s="65"/>
      <c r="AM794" s="93"/>
      <c r="AT794" s="65"/>
      <c r="AU794" s="65"/>
      <c r="AV794" s="65"/>
      <c r="AW794" s="65"/>
      <c r="AX794" s="65"/>
      <c r="AY794" s="65"/>
      <c r="AZ794" s="65"/>
      <c r="BA794" s="65"/>
    </row>
    <row r="795" spans="3:53">
      <c r="C795" s="8"/>
      <c r="D795" s="8"/>
      <c r="AG795" s="65"/>
      <c r="AH795" s="65"/>
      <c r="AI795" s="65"/>
      <c r="AJ795" s="65"/>
      <c r="AK795" s="65"/>
      <c r="AM795" s="93"/>
      <c r="AT795" s="65"/>
      <c r="AU795" s="65"/>
      <c r="AV795" s="65"/>
      <c r="AW795" s="65"/>
      <c r="AX795" s="65"/>
      <c r="AY795" s="65"/>
      <c r="AZ795" s="65"/>
      <c r="BA795" s="65"/>
    </row>
    <row r="796" spans="3:53">
      <c r="C796" s="8"/>
      <c r="D796" s="8"/>
      <c r="AG796" s="65"/>
      <c r="AH796" s="65"/>
      <c r="AI796" s="65"/>
      <c r="AJ796" s="65"/>
      <c r="AK796" s="65"/>
      <c r="AM796" s="93"/>
      <c r="AT796" s="65"/>
      <c r="AU796" s="65"/>
      <c r="AV796" s="65"/>
      <c r="AW796" s="65"/>
      <c r="AX796" s="65"/>
      <c r="AY796" s="65"/>
      <c r="AZ796" s="65"/>
      <c r="BA796" s="65"/>
    </row>
    <row r="797" spans="3:53">
      <c r="C797" s="8"/>
      <c r="D797" s="8"/>
      <c r="AG797" s="65"/>
      <c r="AH797" s="65"/>
      <c r="AI797" s="65"/>
      <c r="AJ797" s="65"/>
      <c r="AK797" s="65"/>
      <c r="AM797" s="93"/>
      <c r="AT797" s="65"/>
      <c r="AU797" s="65"/>
      <c r="AV797" s="65"/>
      <c r="AW797" s="65"/>
      <c r="AX797" s="65"/>
      <c r="AY797" s="65"/>
      <c r="AZ797" s="65"/>
      <c r="BA797" s="65"/>
    </row>
    <row r="798" spans="3:53">
      <c r="C798" s="8"/>
      <c r="D798" s="8"/>
      <c r="AG798" s="65"/>
      <c r="AH798" s="65"/>
      <c r="AI798" s="65"/>
      <c r="AJ798" s="65"/>
      <c r="AK798" s="65"/>
      <c r="AM798" s="93"/>
      <c r="AT798" s="65"/>
      <c r="AU798" s="65"/>
      <c r="AV798" s="65"/>
      <c r="AW798" s="65"/>
      <c r="AX798" s="65"/>
      <c r="AY798" s="65"/>
      <c r="AZ798" s="65"/>
      <c r="BA798" s="65"/>
    </row>
    <row r="799" spans="3:53">
      <c r="C799" s="8"/>
      <c r="D799" s="8"/>
      <c r="AG799" s="65"/>
      <c r="AH799" s="65"/>
      <c r="AI799" s="65"/>
      <c r="AJ799" s="65"/>
      <c r="AK799" s="65"/>
      <c r="AM799" s="93"/>
      <c r="AT799" s="65"/>
      <c r="AU799" s="65"/>
      <c r="AV799" s="65"/>
      <c r="AW799" s="65"/>
      <c r="AX799" s="65"/>
      <c r="AY799" s="65"/>
      <c r="AZ799" s="65"/>
      <c r="BA799" s="65"/>
    </row>
    <row r="800" spans="3:53">
      <c r="C800" s="8"/>
      <c r="D800" s="8"/>
      <c r="AG800" s="65"/>
      <c r="AH800" s="65"/>
      <c r="AI800" s="65"/>
      <c r="AJ800" s="65"/>
      <c r="AK800" s="65"/>
      <c r="AM800" s="93"/>
      <c r="AT800" s="65"/>
      <c r="AU800" s="65"/>
      <c r="AV800" s="65"/>
      <c r="AW800" s="65"/>
      <c r="AX800" s="65"/>
      <c r="AY800" s="65"/>
      <c r="AZ800" s="65"/>
      <c r="BA800" s="65"/>
    </row>
    <row r="801" spans="3:53">
      <c r="C801" s="8"/>
      <c r="D801" s="8"/>
      <c r="AG801" s="65"/>
      <c r="AH801" s="65"/>
      <c r="AI801" s="65"/>
      <c r="AJ801" s="65"/>
      <c r="AK801" s="65"/>
      <c r="AM801" s="93"/>
      <c r="AT801" s="65"/>
      <c r="AU801" s="65"/>
      <c r="AV801" s="65"/>
      <c r="AW801" s="65"/>
      <c r="AX801" s="65"/>
      <c r="AY801" s="65"/>
      <c r="AZ801" s="65"/>
      <c r="BA801" s="65"/>
    </row>
    <row r="802" spans="3:53">
      <c r="C802" s="8"/>
      <c r="D802" s="8"/>
      <c r="AG802" s="65"/>
      <c r="AH802" s="65"/>
      <c r="AI802" s="65"/>
      <c r="AJ802" s="65"/>
      <c r="AK802" s="65"/>
      <c r="AM802" s="93"/>
      <c r="AT802" s="65"/>
      <c r="AU802" s="65"/>
      <c r="AV802" s="65"/>
      <c r="AW802" s="65"/>
      <c r="AX802" s="65"/>
      <c r="AY802" s="65"/>
      <c r="AZ802" s="65"/>
      <c r="BA802" s="65"/>
    </row>
    <row r="803" spans="3:53">
      <c r="C803" s="8"/>
      <c r="D803" s="8"/>
      <c r="AG803" s="65"/>
      <c r="AH803" s="65"/>
      <c r="AI803" s="65"/>
      <c r="AJ803" s="65"/>
      <c r="AK803" s="65"/>
      <c r="AM803" s="93"/>
      <c r="AT803" s="65"/>
      <c r="AU803" s="65"/>
      <c r="AV803" s="65"/>
      <c r="AW803" s="65"/>
      <c r="AX803" s="65"/>
      <c r="AY803" s="65"/>
      <c r="AZ803" s="65"/>
      <c r="BA803" s="65"/>
    </row>
    <row r="804" spans="3:53">
      <c r="C804" s="8"/>
      <c r="D804" s="8"/>
      <c r="AG804" s="65"/>
      <c r="AH804" s="65"/>
      <c r="AI804" s="65"/>
      <c r="AJ804" s="65"/>
      <c r="AK804" s="65"/>
      <c r="AM804" s="93"/>
      <c r="AT804" s="65"/>
      <c r="AU804" s="65"/>
      <c r="AV804" s="65"/>
      <c r="AW804" s="65"/>
      <c r="AX804" s="65"/>
      <c r="AY804" s="65"/>
      <c r="AZ804" s="65"/>
      <c r="BA804" s="65"/>
    </row>
    <row r="805" spans="3:53">
      <c r="C805" s="8"/>
      <c r="D805" s="8"/>
      <c r="AG805" s="65"/>
      <c r="AH805" s="65"/>
      <c r="AI805" s="65"/>
      <c r="AJ805" s="65"/>
      <c r="AK805" s="65"/>
      <c r="AM805" s="93"/>
      <c r="AT805" s="65"/>
      <c r="AU805" s="65"/>
      <c r="AV805" s="65"/>
      <c r="AW805" s="65"/>
      <c r="AX805" s="65"/>
      <c r="AY805" s="65"/>
      <c r="AZ805" s="65"/>
      <c r="BA805" s="65"/>
    </row>
    <row r="806" spans="3:53">
      <c r="C806" s="8"/>
      <c r="D806" s="8"/>
      <c r="AG806" s="65"/>
      <c r="AH806" s="65"/>
      <c r="AI806" s="65"/>
      <c r="AJ806" s="65"/>
      <c r="AK806" s="65"/>
      <c r="AM806" s="93"/>
      <c r="AT806" s="65"/>
      <c r="AU806" s="65"/>
      <c r="AV806" s="65"/>
      <c r="AW806" s="65"/>
      <c r="AX806" s="65"/>
      <c r="AY806" s="65"/>
      <c r="AZ806" s="65"/>
      <c r="BA806" s="65"/>
    </row>
    <row r="807" spans="3:53">
      <c r="C807" s="8"/>
      <c r="D807" s="8"/>
      <c r="AG807" s="65"/>
      <c r="AH807" s="65"/>
      <c r="AI807" s="65"/>
      <c r="AJ807" s="65"/>
      <c r="AK807" s="65"/>
      <c r="AM807" s="93"/>
      <c r="AT807" s="65"/>
      <c r="AU807" s="65"/>
      <c r="AV807" s="65"/>
      <c r="AW807" s="65"/>
      <c r="AX807" s="65"/>
      <c r="AY807" s="65"/>
      <c r="AZ807" s="65"/>
      <c r="BA807" s="65"/>
    </row>
    <row r="808" spans="3:53">
      <c r="C808" s="8"/>
      <c r="D808" s="8"/>
      <c r="AG808" s="65"/>
      <c r="AH808" s="65"/>
      <c r="AI808" s="65"/>
      <c r="AJ808" s="65"/>
      <c r="AK808" s="65"/>
      <c r="AM808" s="93"/>
      <c r="AT808" s="65"/>
      <c r="AU808" s="65"/>
      <c r="AV808" s="65"/>
      <c r="AW808" s="65"/>
      <c r="AX808" s="65"/>
      <c r="AY808" s="65"/>
      <c r="AZ808" s="65"/>
      <c r="BA808" s="65"/>
    </row>
    <row r="809" spans="3:53">
      <c r="C809" s="8"/>
      <c r="D809" s="8"/>
      <c r="AG809" s="65"/>
      <c r="AH809" s="65"/>
      <c r="AI809" s="65"/>
      <c r="AJ809" s="65"/>
      <c r="AK809" s="65"/>
      <c r="AM809" s="93"/>
      <c r="AT809" s="65"/>
      <c r="AU809" s="65"/>
      <c r="AV809" s="65"/>
      <c r="AW809" s="65"/>
      <c r="AX809" s="65"/>
      <c r="AY809" s="65"/>
      <c r="AZ809" s="65"/>
      <c r="BA809" s="65"/>
    </row>
    <row r="810" spans="3:53">
      <c r="C810" s="8"/>
      <c r="D810" s="8"/>
      <c r="AG810" s="65"/>
      <c r="AH810" s="65"/>
      <c r="AI810" s="65"/>
      <c r="AJ810" s="65"/>
      <c r="AK810" s="65"/>
      <c r="AM810" s="93"/>
      <c r="AT810" s="65"/>
      <c r="AU810" s="65"/>
      <c r="AV810" s="65"/>
      <c r="AW810" s="65"/>
      <c r="AX810" s="65"/>
      <c r="AY810" s="65"/>
      <c r="AZ810" s="65"/>
      <c r="BA810" s="65"/>
    </row>
    <row r="811" spans="3:53">
      <c r="C811" s="8"/>
      <c r="D811" s="8"/>
      <c r="AG811" s="65"/>
      <c r="AH811" s="65"/>
      <c r="AI811" s="65"/>
      <c r="AJ811" s="65"/>
      <c r="AK811" s="65"/>
      <c r="AM811" s="93"/>
      <c r="AT811" s="65"/>
      <c r="AU811" s="65"/>
      <c r="AV811" s="65"/>
      <c r="AW811" s="65"/>
      <c r="AX811" s="65"/>
      <c r="AY811" s="65"/>
      <c r="AZ811" s="65"/>
      <c r="BA811" s="65"/>
    </row>
    <row r="812" spans="3:53">
      <c r="C812" s="8"/>
      <c r="D812" s="8"/>
      <c r="AG812" s="65"/>
      <c r="AH812" s="65"/>
      <c r="AI812" s="65"/>
      <c r="AJ812" s="65"/>
      <c r="AK812" s="65"/>
      <c r="AM812" s="93"/>
      <c r="AT812" s="65"/>
      <c r="AU812" s="65"/>
      <c r="AV812" s="65"/>
      <c r="AW812" s="65"/>
      <c r="AX812" s="65"/>
      <c r="AY812" s="65"/>
      <c r="AZ812" s="65"/>
      <c r="BA812" s="65"/>
    </row>
    <row r="813" spans="3:53">
      <c r="C813" s="8"/>
      <c r="D813" s="8"/>
      <c r="AG813" s="65"/>
      <c r="AH813" s="65"/>
      <c r="AI813" s="65"/>
      <c r="AJ813" s="65"/>
      <c r="AK813" s="65"/>
      <c r="AM813" s="93"/>
      <c r="AT813" s="65"/>
      <c r="AU813" s="65"/>
      <c r="AV813" s="65"/>
      <c r="AW813" s="65"/>
      <c r="AX813" s="65"/>
      <c r="AY813" s="65"/>
      <c r="AZ813" s="65"/>
      <c r="BA813" s="65"/>
    </row>
    <row r="814" spans="3:53">
      <c r="C814" s="8"/>
      <c r="D814" s="8"/>
      <c r="AG814" s="65"/>
      <c r="AH814" s="65"/>
      <c r="AI814" s="65"/>
      <c r="AJ814" s="65"/>
      <c r="AK814" s="65"/>
      <c r="AM814" s="93"/>
      <c r="AT814" s="65"/>
      <c r="AU814" s="65"/>
      <c r="AV814" s="65"/>
      <c r="AW814" s="65"/>
      <c r="AX814" s="65"/>
      <c r="AY814" s="65"/>
      <c r="AZ814" s="65"/>
      <c r="BA814" s="65"/>
    </row>
    <row r="815" spans="3:53">
      <c r="C815" s="8"/>
      <c r="D815" s="8"/>
      <c r="AG815" s="65"/>
      <c r="AH815" s="65"/>
      <c r="AI815" s="65"/>
      <c r="AJ815" s="65"/>
      <c r="AK815" s="65"/>
      <c r="AM815" s="93"/>
      <c r="AT815" s="65"/>
      <c r="AU815" s="65"/>
      <c r="AV815" s="65"/>
      <c r="AW815" s="65"/>
      <c r="AX815" s="65"/>
      <c r="AY815" s="65"/>
      <c r="AZ815" s="65"/>
      <c r="BA815" s="65"/>
    </row>
    <row r="816" spans="3:53">
      <c r="C816" s="8"/>
      <c r="D816" s="8"/>
      <c r="AG816" s="65"/>
      <c r="AH816" s="65"/>
      <c r="AI816" s="65"/>
      <c r="AJ816" s="65"/>
      <c r="AK816" s="65"/>
      <c r="AM816" s="93"/>
      <c r="AT816" s="65"/>
      <c r="AU816" s="65"/>
      <c r="AV816" s="65"/>
      <c r="AW816" s="65"/>
      <c r="AX816" s="65"/>
      <c r="AY816" s="65"/>
      <c r="AZ816" s="65"/>
      <c r="BA816" s="65"/>
    </row>
    <row r="817" spans="3:70">
      <c r="C817" s="8"/>
      <c r="D817" s="8"/>
      <c r="AG817" s="65"/>
      <c r="AH817" s="65"/>
      <c r="AI817" s="65"/>
      <c r="AJ817" s="65"/>
      <c r="AK817" s="65"/>
      <c r="AM817" s="93"/>
      <c r="AT817" s="65"/>
      <c r="AU817" s="65"/>
      <c r="AV817" s="65"/>
      <c r="AW817" s="65"/>
      <c r="AX817" s="65"/>
      <c r="AY817" s="65"/>
      <c r="AZ817" s="65"/>
      <c r="BA817" s="65"/>
    </row>
    <row r="818" spans="3:70">
      <c r="C818" s="8"/>
      <c r="D818" s="8"/>
      <c r="AG818" s="65"/>
      <c r="AH818" s="65"/>
      <c r="AI818" s="65"/>
      <c r="AJ818" s="65"/>
      <c r="AK818" s="65"/>
      <c r="AM818" s="93"/>
      <c r="AT818" s="65"/>
      <c r="AU818" s="65"/>
      <c r="AV818" s="65"/>
      <c r="AW818" s="65"/>
      <c r="AX818" s="65"/>
      <c r="AY818" s="65"/>
      <c r="AZ818" s="65"/>
      <c r="BA818" s="65"/>
    </row>
    <row r="819" spans="3:70">
      <c r="C819" s="8"/>
      <c r="D819" s="8"/>
      <c r="AG819" s="65"/>
      <c r="AH819" s="65"/>
      <c r="AI819" s="65"/>
      <c r="AJ819" s="65"/>
      <c r="AK819" s="65"/>
      <c r="AM819" s="93"/>
      <c r="AT819" s="65"/>
      <c r="AU819" s="65"/>
      <c r="AV819" s="65"/>
      <c r="AW819" s="65"/>
      <c r="AX819" s="65"/>
      <c r="AY819" s="65"/>
      <c r="AZ819" s="65"/>
      <c r="BA819" s="65"/>
    </row>
    <row r="820" spans="3:70">
      <c r="C820" s="8"/>
      <c r="D820" s="8"/>
      <c r="AG820" s="65"/>
      <c r="AH820" s="65"/>
      <c r="AI820" s="65"/>
      <c r="AJ820" s="65"/>
      <c r="AK820" s="65"/>
      <c r="AM820" s="93"/>
      <c r="AT820" s="65"/>
      <c r="AU820" s="65"/>
      <c r="AV820" s="65"/>
      <c r="AW820" s="65"/>
      <c r="AX820" s="65"/>
      <c r="AY820" s="65"/>
      <c r="AZ820" s="65"/>
      <c r="BA820" s="65"/>
    </row>
    <row r="821" spans="3:70">
      <c r="C821" s="8"/>
      <c r="D821" s="8"/>
      <c r="AG821" s="65"/>
      <c r="AH821" s="65"/>
      <c r="AI821" s="65"/>
      <c r="AJ821" s="65"/>
      <c r="AK821" s="65"/>
      <c r="AM821" s="93"/>
      <c r="AT821" s="65"/>
      <c r="AU821" s="65"/>
      <c r="AV821" s="65"/>
      <c r="AW821" s="65"/>
      <c r="AX821" s="65"/>
      <c r="AY821" s="65"/>
      <c r="AZ821" s="65"/>
      <c r="BA821" s="65"/>
      <c r="BB821" s="65"/>
      <c r="BC821" s="65"/>
      <c r="BD821" s="65"/>
      <c r="BE821" s="65"/>
      <c r="BF821" s="65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</row>
    <row r="822" spans="3:70">
      <c r="C822" s="8"/>
      <c r="D822" s="8"/>
      <c r="AG822" s="65"/>
      <c r="AH822" s="65"/>
      <c r="AI822" s="65"/>
      <c r="AJ822" s="65"/>
      <c r="AK822" s="65"/>
      <c r="AM822" s="93"/>
      <c r="AT822" s="65"/>
      <c r="AU822" s="65"/>
      <c r="AV822" s="65"/>
      <c r="AW822" s="65"/>
      <c r="AX822" s="65"/>
      <c r="AY822" s="65"/>
      <c r="AZ822" s="65"/>
      <c r="BA822" s="65"/>
      <c r="BB822" s="65"/>
      <c r="BD822" s="65"/>
      <c r="BE822" s="65"/>
      <c r="BF822" s="65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</row>
    <row r="823" spans="3:70">
      <c r="C823" s="8"/>
      <c r="D823" s="8"/>
      <c r="AG823" s="65"/>
      <c r="AH823" s="65"/>
      <c r="AI823" s="65"/>
      <c r="AJ823" s="65"/>
      <c r="AK823" s="65"/>
      <c r="AM823" s="93"/>
      <c r="AT823" s="65"/>
      <c r="AU823" s="65"/>
      <c r="AV823" s="65"/>
      <c r="AW823" s="65"/>
      <c r="AX823" s="65"/>
      <c r="AY823" s="65"/>
      <c r="AZ823" s="65"/>
      <c r="BA823" s="65"/>
    </row>
    <row r="824" spans="3:70">
      <c r="C824" s="8"/>
      <c r="D824" s="8"/>
      <c r="AG824" s="65"/>
      <c r="AH824" s="65"/>
      <c r="AI824" s="65"/>
      <c r="AJ824" s="65"/>
      <c r="AK824" s="65"/>
      <c r="AM824" s="93"/>
      <c r="AT824" s="65"/>
      <c r="AU824" s="65"/>
      <c r="AV824" s="65"/>
      <c r="AW824" s="65"/>
      <c r="AX824" s="65"/>
      <c r="AY824" s="65"/>
      <c r="AZ824" s="65"/>
      <c r="BA824" s="65"/>
    </row>
    <row r="825" spans="3:70">
      <c r="C825" s="8"/>
      <c r="D825" s="8"/>
      <c r="AG825" s="65"/>
      <c r="AH825" s="65"/>
      <c r="AI825" s="65"/>
      <c r="AJ825" s="65"/>
      <c r="AK825" s="65"/>
      <c r="AM825" s="93"/>
      <c r="AT825" s="65"/>
      <c r="AU825" s="65"/>
      <c r="AV825" s="65"/>
      <c r="AW825" s="65"/>
      <c r="AX825" s="65"/>
      <c r="AY825" s="65"/>
      <c r="AZ825" s="65"/>
      <c r="BA825" s="65"/>
    </row>
    <row r="826" spans="3:70">
      <c r="C826" s="8"/>
      <c r="D826" s="8"/>
      <c r="AG826" s="65"/>
      <c r="AH826" s="65"/>
      <c r="AI826" s="65"/>
      <c r="AJ826" s="65"/>
      <c r="AK826" s="65"/>
      <c r="AM826" s="93"/>
      <c r="AT826" s="65"/>
      <c r="AU826" s="65"/>
      <c r="AV826" s="65"/>
      <c r="AW826" s="65"/>
      <c r="AX826" s="65"/>
      <c r="AY826" s="65"/>
      <c r="AZ826" s="65"/>
      <c r="BA826" s="65"/>
    </row>
    <row r="827" spans="3:70">
      <c r="C827" s="8"/>
      <c r="D827" s="8"/>
      <c r="AG827" s="65"/>
      <c r="AH827" s="65"/>
      <c r="AI827" s="65"/>
      <c r="AJ827" s="65"/>
      <c r="AK827" s="65"/>
      <c r="AM827" s="93"/>
      <c r="AT827" s="65"/>
      <c r="AU827" s="65"/>
      <c r="AV827" s="65"/>
      <c r="AW827" s="65"/>
      <c r="AX827" s="65"/>
      <c r="AY827" s="65"/>
      <c r="AZ827" s="65"/>
      <c r="BA827" s="65"/>
    </row>
    <row r="828" spans="3:70">
      <c r="C828" s="8"/>
      <c r="D828" s="8"/>
      <c r="AG828" s="65"/>
      <c r="AH828" s="65"/>
      <c r="AI828" s="65"/>
      <c r="AJ828" s="65"/>
      <c r="AK828" s="65"/>
      <c r="AM828" s="93"/>
      <c r="AT828" s="65"/>
      <c r="AU828" s="65"/>
      <c r="AV828" s="65"/>
      <c r="AW828" s="65"/>
      <c r="AX828" s="65"/>
      <c r="AY828" s="65"/>
      <c r="AZ828" s="65"/>
      <c r="BA828" s="65"/>
    </row>
    <row r="829" spans="3:70">
      <c r="C829" s="8"/>
      <c r="D829" s="8"/>
      <c r="AG829" s="65"/>
      <c r="AH829" s="65"/>
      <c r="AI829" s="65"/>
      <c r="AJ829" s="65"/>
      <c r="AK829" s="65"/>
      <c r="AM829" s="93"/>
      <c r="AT829" s="65"/>
      <c r="AU829" s="65"/>
      <c r="AV829" s="65"/>
      <c r="AW829" s="65"/>
      <c r="AX829" s="65"/>
      <c r="AY829" s="65"/>
      <c r="AZ829" s="65"/>
      <c r="BA829" s="65"/>
    </row>
    <row r="830" spans="3:70">
      <c r="C830" s="8"/>
      <c r="D830" s="8"/>
      <c r="AG830" s="65"/>
      <c r="AH830" s="65"/>
      <c r="AI830" s="65"/>
      <c r="AJ830" s="65"/>
      <c r="AK830" s="65"/>
      <c r="AM830" s="93"/>
      <c r="AT830" s="65"/>
      <c r="AU830" s="65"/>
      <c r="AV830" s="65"/>
      <c r="AW830" s="65"/>
      <c r="AX830" s="65"/>
      <c r="AY830" s="65"/>
      <c r="AZ830" s="65"/>
      <c r="BA830" s="65"/>
    </row>
    <row r="831" spans="3:70">
      <c r="C831" s="8"/>
      <c r="D831" s="8"/>
      <c r="AG831" s="65"/>
      <c r="AH831" s="65"/>
      <c r="AI831" s="65"/>
      <c r="AJ831" s="65"/>
      <c r="AK831" s="65"/>
      <c r="AM831" s="93"/>
      <c r="AT831" s="65"/>
      <c r="AU831" s="65"/>
      <c r="AV831" s="65"/>
      <c r="AW831" s="65"/>
      <c r="AX831" s="65"/>
      <c r="AY831" s="65"/>
      <c r="AZ831" s="65"/>
      <c r="BA831" s="65"/>
    </row>
    <row r="832" spans="3:70">
      <c r="C832" s="8"/>
      <c r="D832" s="8"/>
      <c r="AG832" s="65"/>
      <c r="AH832" s="65"/>
      <c r="AI832" s="65"/>
      <c r="AJ832" s="65"/>
      <c r="AK832" s="65"/>
      <c r="AM832" s="93"/>
      <c r="AT832" s="65"/>
      <c r="AU832" s="65"/>
      <c r="AV832" s="65"/>
      <c r="AW832" s="65"/>
      <c r="AX832" s="65"/>
      <c r="AY832" s="65"/>
      <c r="AZ832" s="65"/>
      <c r="BA832" s="65"/>
    </row>
    <row r="833" spans="3:56">
      <c r="C833" s="8"/>
      <c r="D833" s="8"/>
      <c r="AG833" s="65"/>
      <c r="AH833" s="65"/>
      <c r="AI833" s="65"/>
      <c r="AJ833" s="65"/>
      <c r="AK833" s="65"/>
      <c r="AM833" s="93"/>
      <c r="AT833" s="65"/>
      <c r="AU833" s="65"/>
      <c r="AV833" s="65"/>
      <c r="AW833" s="65"/>
      <c r="AX833" s="65"/>
      <c r="AY833" s="65"/>
      <c r="AZ833" s="65"/>
      <c r="BA833" s="65"/>
      <c r="BB833" s="65"/>
      <c r="BD833" s="65"/>
    </row>
    <row r="834" spans="3:56">
      <c r="C834" s="8"/>
      <c r="D834" s="8"/>
      <c r="AG834" s="65"/>
      <c r="AH834" s="65"/>
      <c r="AI834" s="65"/>
      <c r="AJ834" s="65"/>
      <c r="AK834" s="65"/>
      <c r="AM834" s="93"/>
      <c r="AT834" s="65"/>
      <c r="AU834" s="65"/>
      <c r="AV834" s="65"/>
      <c r="AW834" s="65"/>
      <c r="AX834" s="65"/>
      <c r="AY834" s="65"/>
      <c r="AZ834" s="65"/>
      <c r="BA834" s="65"/>
    </row>
    <row r="835" spans="3:56">
      <c r="C835" s="8"/>
      <c r="D835" s="8"/>
      <c r="AG835" s="65"/>
      <c r="AH835" s="65"/>
      <c r="AI835" s="65"/>
      <c r="AJ835" s="65"/>
      <c r="AK835" s="65"/>
      <c r="AM835" s="93"/>
      <c r="AT835" s="65"/>
      <c r="AU835" s="65"/>
      <c r="AV835" s="65"/>
      <c r="AW835" s="65"/>
      <c r="AX835" s="65"/>
      <c r="AY835" s="65"/>
      <c r="AZ835" s="65"/>
      <c r="BA835" s="65"/>
    </row>
    <row r="836" spans="3:56">
      <c r="C836" s="8"/>
      <c r="D836" s="8"/>
      <c r="AG836" s="65"/>
      <c r="AH836" s="65"/>
      <c r="AI836" s="65"/>
      <c r="AJ836" s="65"/>
      <c r="AK836" s="65"/>
      <c r="AM836" s="93"/>
      <c r="AT836" s="65"/>
      <c r="AU836" s="65"/>
      <c r="AV836" s="65"/>
      <c r="AW836" s="65"/>
      <c r="AX836" s="65"/>
      <c r="AY836" s="65"/>
      <c r="AZ836" s="65"/>
      <c r="BA836" s="65"/>
    </row>
    <row r="837" spans="3:56">
      <c r="C837" s="8"/>
      <c r="D837" s="8"/>
      <c r="AG837" s="65"/>
      <c r="AH837" s="65"/>
      <c r="AI837" s="65"/>
      <c r="AJ837" s="65"/>
      <c r="AK837" s="65"/>
      <c r="AM837" s="93"/>
      <c r="AT837" s="65"/>
      <c r="AU837" s="65"/>
      <c r="AV837" s="65"/>
      <c r="AW837" s="65"/>
      <c r="AX837" s="65"/>
      <c r="AY837" s="65"/>
      <c r="AZ837" s="65"/>
      <c r="BA837" s="65"/>
    </row>
    <row r="838" spans="3:56">
      <c r="C838" s="8"/>
      <c r="D838" s="8"/>
      <c r="AG838" s="65"/>
      <c r="AH838" s="65"/>
      <c r="AI838" s="65"/>
      <c r="AJ838" s="65"/>
      <c r="AK838" s="65"/>
      <c r="AM838" s="93"/>
      <c r="AT838" s="65"/>
      <c r="AU838" s="65"/>
      <c r="AV838" s="65"/>
      <c r="AW838" s="65"/>
      <c r="AX838" s="65"/>
      <c r="AY838" s="65"/>
      <c r="AZ838" s="65"/>
      <c r="BA838" s="65"/>
    </row>
    <row r="839" spans="3:56">
      <c r="C839" s="8"/>
      <c r="D839" s="8"/>
      <c r="AG839" s="65"/>
      <c r="AH839" s="65"/>
      <c r="AI839" s="65"/>
      <c r="AJ839" s="65"/>
      <c r="AK839" s="65"/>
      <c r="AM839" s="93"/>
      <c r="AT839" s="65"/>
      <c r="AU839" s="65"/>
      <c r="AV839" s="65"/>
      <c r="AW839" s="65"/>
      <c r="AX839" s="65"/>
      <c r="AY839" s="65"/>
      <c r="AZ839" s="65"/>
      <c r="BA839" s="65"/>
    </row>
    <row r="840" spans="3:56">
      <c r="C840" s="8"/>
      <c r="D840" s="8"/>
      <c r="AG840" s="65"/>
      <c r="AH840" s="65"/>
      <c r="AI840" s="65"/>
      <c r="AJ840" s="65"/>
      <c r="AK840" s="65"/>
      <c r="AM840" s="93"/>
      <c r="AT840" s="65"/>
      <c r="AU840" s="65"/>
      <c r="AV840" s="65"/>
      <c r="AW840" s="65"/>
      <c r="AX840" s="65"/>
      <c r="AY840" s="65"/>
      <c r="AZ840" s="65"/>
      <c r="BA840" s="65"/>
    </row>
    <row r="841" spans="3:56">
      <c r="C841" s="8"/>
      <c r="D841" s="8"/>
      <c r="AG841" s="65"/>
      <c r="AH841" s="65"/>
      <c r="AI841" s="65"/>
      <c r="AJ841" s="65"/>
      <c r="AK841" s="65"/>
      <c r="AM841" s="93"/>
      <c r="AT841" s="65"/>
      <c r="AU841" s="65"/>
      <c r="AV841" s="65"/>
      <c r="AW841" s="65"/>
      <c r="AX841" s="65"/>
      <c r="AY841" s="65"/>
      <c r="AZ841" s="65"/>
      <c r="BA841" s="65"/>
    </row>
    <row r="842" spans="3:56">
      <c r="C842" s="8"/>
      <c r="D842" s="8"/>
      <c r="AG842" s="65"/>
      <c r="AH842" s="65"/>
      <c r="AI842" s="65"/>
      <c r="AJ842" s="65"/>
      <c r="AK842" s="65"/>
      <c r="AM842" s="93"/>
      <c r="AT842" s="65"/>
      <c r="AU842" s="65"/>
      <c r="AV842" s="65"/>
      <c r="AW842" s="65"/>
      <c r="AX842" s="65"/>
      <c r="AY842" s="65"/>
      <c r="AZ842" s="65"/>
      <c r="BA842" s="65"/>
    </row>
    <row r="843" spans="3:56">
      <c r="C843" s="8"/>
      <c r="D843" s="8"/>
      <c r="AG843" s="65"/>
      <c r="AH843" s="65"/>
      <c r="AI843" s="65"/>
      <c r="AJ843" s="65"/>
      <c r="AK843" s="65"/>
      <c r="AM843" s="93"/>
      <c r="AT843" s="65"/>
      <c r="AU843" s="65"/>
      <c r="AV843" s="65"/>
      <c r="AW843" s="65"/>
      <c r="AX843" s="65"/>
      <c r="AY843" s="65"/>
      <c r="AZ843" s="65"/>
      <c r="BA843" s="65"/>
    </row>
    <row r="844" spans="3:56">
      <c r="C844" s="8"/>
      <c r="D844" s="8"/>
      <c r="AG844" s="65"/>
      <c r="AH844" s="65"/>
      <c r="AI844" s="65"/>
      <c r="AJ844" s="65"/>
      <c r="AK844" s="65"/>
      <c r="AM844" s="93"/>
      <c r="AT844" s="65"/>
      <c r="AU844" s="65"/>
      <c r="AV844" s="65"/>
      <c r="AW844" s="65"/>
      <c r="AX844" s="65"/>
      <c r="AY844" s="65"/>
      <c r="AZ844" s="65"/>
      <c r="BA844" s="65"/>
    </row>
    <row r="845" spans="3:56">
      <c r="C845" s="8"/>
      <c r="D845" s="8"/>
      <c r="AG845" s="65"/>
      <c r="AH845" s="65"/>
      <c r="AI845" s="65"/>
      <c r="AJ845" s="65"/>
      <c r="AK845" s="65"/>
      <c r="AM845" s="93"/>
      <c r="AT845" s="65"/>
      <c r="AU845" s="65"/>
      <c r="AV845" s="65"/>
      <c r="AW845" s="65"/>
      <c r="AX845" s="65"/>
      <c r="AY845" s="65"/>
      <c r="AZ845" s="65"/>
      <c r="BA845" s="65"/>
    </row>
    <row r="846" spans="3:56">
      <c r="C846" s="8"/>
      <c r="D846" s="8"/>
      <c r="AG846" s="65"/>
      <c r="AH846" s="65"/>
      <c r="AI846" s="65"/>
      <c r="AJ846" s="65"/>
      <c r="AK846" s="65"/>
      <c r="AM846" s="93"/>
      <c r="AT846" s="65"/>
      <c r="AU846" s="65"/>
      <c r="AV846" s="65"/>
      <c r="AW846" s="65"/>
      <c r="AX846" s="65"/>
      <c r="AY846" s="65"/>
      <c r="AZ846" s="65"/>
      <c r="BA846" s="65"/>
    </row>
    <row r="847" spans="3:56">
      <c r="C847" s="8"/>
      <c r="D847" s="8"/>
      <c r="AG847" s="65"/>
      <c r="AH847" s="65"/>
      <c r="AI847" s="65"/>
      <c r="AJ847" s="65"/>
      <c r="AK847" s="65"/>
      <c r="AM847" s="93"/>
      <c r="AT847" s="65"/>
      <c r="AU847" s="65"/>
      <c r="AV847" s="65"/>
      <c r="AW847" s="65"/>
      <c r="AX847" s="65"/>
      <c r="AY847" s="65"/>
      <c r="AZ847" s="65"/>
      <c r="BA847" s="65"/>
    </row>
    <row r="848" spans="3:56">
      <c r="C848" s="8"/>
      <c r="D848" s="8"/>
      <c r="AG848" s="65"/>
      <c r="AH848" s="65"/>
      <c r="AI848" s="65"/>
      <c r="AJ848" s="65"/>
      <c r="AK848" s="65"/>
      <c r="AM848" s="93"/>
      <c r="AT848" s="65"/>
      <c r="AU848" s="65"/>
      <c r="AV848" s="65"/>
      <c r="AW848" s="65"/>
      <c r="AX848" s="65"/>
      <c r="AY848" s="65"/>
      <c r="AZ848" s="65"/>
      <c r="BA848" s="65"/>
    </row>
    <row r="849" spans="3:53">
      <c r="C849" s="8"/>
      <c r="D849" s="8"/>
      <c r="AG849" s="65"/>
      <c r="AH849" s="65"/>
      <c r="AI849" s="65"/>
      <c r="AJ849" s="65"/>
      <c r="AK849" s="65"/>
      <c r="AM849" s="93"/>
      <c r="AT849" s="65"/>
      <c r="AU849" s="65"/>
      <c r="AV849" s="65"/>
      <c r="AW849" s="65"/>
      <c r="AX849" s="65"/>
      <c r="AY849" s="65"/>
      <c r="AZ849" s="65"/>
      <c r="BA849" s="65"/>
    </row>
    <row r="850" spans="3:53">
      <c r="C850" s="8"/>
      <c r="D850" s="8"/>
      <c r="AG850" s="65"/>
      <c r="AH850" s="65"/>
      <c r="AI850" s="65"/>
      <c r="AJ850" s="65"/>
      <c r="AK850" s="65"/>
      <c r="AM850" s="93"/>
      <c r="AT850" s="65"/>
      <c r="AU850" s="65"/>
      <c r="AV850" s="65"/>
      <c r="AW850" s="65"/>
      <c r="AX850" s="65"/>
      <c r="AY850" s="65"/>
      <c r="AZ850" s="65"/>
      <c r="BA850" s="65"/>
    </row>
    <row r="851" spans="3:53">
      <c r="C851" s="8"/>
      <c r="D851" s="8"/>
      <c r="AG851" s="65"/>
      <c r="AH851" s="65"/>
      <c r="AI851" s="65"/>
      <c r="AJ851" s="65"/>
      <c r="AK851" s="65"/>
      <c r="AM851" s="93"/>
      <c r="AT851" s="65"/>
      <c r="AU851" s="65"/>
      <c r="AV851" s="65"/>
      <c r="AW851" s="65"/>
      <c r="AX851" s="65"/>
      <c r="AY851" s="65"/>
      <c r="AZ851" s="65"/>
      <c r="BA851" s="65"/>
    </row>
    <row r="852" spans="3:53">
      <c r="C852" s="8"/>
      <c r="D852" s="8"/>
      <c r="AG852" s="65"/>
      <c r="AH852" s="65"/>
      <c r="AI852" s="65"/>
      <c r="AJ852" s="65"/>
      <c r="AK852" s="65"/>
      <c r="AM852" s="93"/>
      <c r="AT852" s="65"/>
      <c r="AU852" s="65"/>
      <c r="AV852" s="65"/>
      <c r="AW852" s="65"/>
      <c r="AX852" s="65"/>
      <c r="AY852" s="65"/>
      <c r="AZ852" s="65"/>
      <c r="BA852" s="65"/>
    </row>
    <row r="853" spans="3:53">
      <c r="C853" s="8"/>
      <c r="D853" s="8"/>
      <c r="AG853" s="65"/>
      <c r="AH853" s="65"/>
      <c r="AI853" s="65"/>
      <c r="AJ853" s="65"/>
      <c r="AK853" s="65"/>
      <c r="AM853" s="93"/>
      <c r="AT853" s="65"/>
      <c r="AU853" s="65"/>
      <c r="AV853" s="65"/>
      <c r="AW853" s="65"/>
      <c r="AX853" s="65"/>
      <c r="AY853" s="65"/>
      <c r="AZ853" s="65"/>
      <c r="BA853" s="65"/>
    </row>
    <row r="854" spans="3:53">
      <c r="C854" s="8"/>
      <c r="D854" s="8"/>
      <c r="AG854" s="65"/>
      <c r="AH854" s="65"/>
      <c r="AI854" s="65"/>
      <c r="AJ854" s="65"/>
      <c r="AK854" s="65"/>
      <c r="AM854" s="93"/>
      <c r="AT854" s="65"/>
      <c r="AU854" s="65"/>
      <c r="AV854" s="65"/>
      <c r="AW854" s="65"/>
      <c r="AX854" s="65"/>
      <c r="AY854" s="65"/>
      <c r="AZ854" s="65"/>
      <c r="BA854" s="65"/>
    </row>
    <row r="855" spans="3:53">
      <c r="C855" s="8"/>
      <c r="D855" s="8"/>
      <c r="AG855" s="65"/>
      <c r="AH855" s="65"/>
      <c r="AI855" s="65"/>
      <c r="AJ855" s="65"/>
      <c r="AK855" s="65"/>
      <c r="AM855" s="93"/>
      <c r="AT855" s="65"/>
      <c r="AU855" s="65"/>
      <c r="AV855" s="65"/>
      <c r="AW855" s="65"/>
      <c r="AX855" s="65"/>
      <c r="AY855" s="65"/>
      <c r="AZ855" s="65"/>
      <c r="BA855" s="65"/>
    </row>
    <row r="856" spans="3:53">
      <c r="C856" s="8"/>
      <c r="D856" s="8"/>
      <c r="AG856" s="65"/>
      <c r="AH856" s="65"/>
      <c r="AI856" s="65"/>
      <c r="AJ856" s="65"/>
      <c r="AK856" s="65"/>
      <c r="AM856" s="93"/>
      <c r="AT856" s="65"/>
      <c r="AU856" s="65"/>
      <c r="AV856" s="65"/>
      <c r="AW856" s="65"/>
      <c r="AX856" s="65"/>
      <c r="AY856" s="65"/>
      <c r="AZ856" s="65"/>
      <c r="BA856" s="65"/>
    </row>
    <row r="857" spans="3:53">
      <c r="C857" s="8"/>
      <c r="D857" s="8"/>
      <c r="AG857" s="65"/>
      <c r="AH857" s="65"/>
      <c r="AI857" s="65"/>
      <c r="AJ857" s="65"/>
      <c r="AK857" s="65"/>
      <c r="AM857" s="93"/>
      <c r="AT857" s="65"/>
      <c r="AU857" s="65"/>
      <c r="AV857" s="65"/>
      <c r="AW857" s="65"/>
      <c r="AX857" s="65"/>
      <c r="AY857" s="65"/>
      <c r="AZ857" s="65"/>
      <c r="BA857" s="65"/>
    </row>
    <row r="858" spans="3:53">
      <c r="C858" s="8"/>
      <c r="D858" s="8"/>
      <c r="AG858" s="65"/>
      <c r="AH858" s="65"/>
      <c r="AI858" s="65"/>
      <c r="AJ858" s="65"/>
      <c r="AK858" s="65"/>
      <c r="AM858" s="93"/>
      <c r="AT858" s="65"/>
      <c r="AU858" s="65"/>
      <c r="AV858" s="65"/>
      <c r="AW858" s="65"/>
      <c r="AX858" s="65"/>
      <c r="AY858" s="65"/>
      <c r="AZ858" s="65"/>
      <c r="BA858" s="65"/>
    </row>
    <row r="859" spans="3:53">
      <c r="C859" s="8"/>
      <c r="D859" s="8"/>
      <c r="AG859" s="65"/>
      <c r="AH859" s="65"/>
      <c r="AI859" s="65"/>
      <c r="AJ859" s="65"/>
      <c r="AK859" s="65"/>
      <c r="AM859" s="93"/>
      <c r="AT859" s="65"/>
      <c r="AU859" s="65"/>
      <c r="AV859" s="65"/>
      <c r="AW859" s="65"/>
      <c r="AX859" s="65"/>
      <c r="AY859" s="65"/>
      <c r="AZ859" s="65"/>
      <c r="BA859" s="65"/>
    </row>
    <row r="860" spans="3:53">
      <c r="C860" s="8"/>
      <c r="D860" s="8"/>
      <c r="AG860" s="65"/>
      <c r="AH860" s="65"/>
      <c r="AI860" s="65"/>
      <c r="AJ860" s="65"/>
      <c r="AK860" s="65"/>
      <c r="AM860" s="93"/>
      <c r="AT860" s="65"/>
      <c r="AU860" s="65"/>
      <c r="AV860" s="65"/>
      <c r="AW860" s="65"/>
      <c r="AX860" s="65"/>
      <c r="AY860" s="65"/>
      <c r="AZ860" s="65"/>
      <c r="BA860" s="65"/>
    </row>
    <row r="861" spans="3:53">
      <c r="C861" s="8"/>
      <c r="D861" s="8"/>
      <c r="AG861" s="65"/>
      <c r="AH861" s="65"/>
      <c r="AI861" s="65"/>
      <c r="AJ861" s="65"/>
      <c r="AK861" s="65"/>
      <c r="AM861" s="93"/>
      <c r="AT861" s="65"/>
      <c r="AU861" s="65"/>
      <c r="AV861" s="65"/>
      <c r="AW861" s="65"/>
      <c r="AX861" s="65"/>
      <c r="AY861" s="65"/>
      <c r="AZ861" s="65"/>
      <c r="BA861" s="65"/>
    </row>
    <row r="862" spans="3:53">
      <c r="C862" s="8"/>
      <c r="D862" s="8"/>
      <c r="AG862" s="65"/>
      <c r="AH862" s="65"/>
      <c r="AI862" s="65"/>
      <c r="AJ862" s="65"/>
      <c r="AK862" s="65"/>
      <c r="AM862" s="93"/>
      <c r="AT862" s="65"/>
      <c r="AU862" s="65"/>
      <c r="AV862" s="65"/>
      <c r="AW862" s="65"/>
      <c r="AX862" s="65"/>
      <c r="AY862" s="65"/>
      <c r="AZ862" s="65"/>
      <c r="BA862" s="65"/>
    </row>
    <row r="863" spans="3:53">
      <c r="C863" s="8"/>
      <c r="D863" s="8"/>
      <c r="AG863" s="65"/>
      <c r="AH863" s="65"/>
      <c r="AI863" s="65"/>
      <c r="AJ863" s="65"/>
      <c r="AK863" s="65"/>
      <c r="AM863" s="93"/>
      <c r="AT863" s="65"/>
      <c r="AU863" s="65"/>
      <c r="AV863" s="65"/>
      <c r="AW863" s="65"/>
      <c r="AX863" s="65"/>
      <c r="AY863" s="65"/>
      <c r="AZ863" s="65"/>
      <c r="BA863" s="65"/>
    </row>
    <row r="864" spans="3:53">
      <c r="C864" s="8"/>
      <c r="D864" s="8"/>
      <c r="AG864" s="65"/>
      <c r="AH864" s="65"/>
      <c r="AI864" s="65"/>
      <c r="AJ864" s="65"/>
      <c r="AK864" s="65"/>
      <c r="AM864" s="93"/>
      <c r="AT864" s="65"/>
      <c r="AU864" s="65"/>
      <c r="AV864" s="65"/>
      <c r="AW864" s="65"/>
      <c r="AX864" s="65"/>
      <c r="AY864" s="65"/>
      <c r="AZ864" s="65"/>
      <c r="BA864" s="65"/>
    </row>
    <row r="865" spans="3:53">
      <c r="C865" s="8"/>
      <c r="D865" s="8"/>
      <c r="AG865" s="65"/>
      <c r="AH865" s="65"/>
      <c r="AI865" s="65"/>
      <c r="AJ865" s="65"/>
      <c r="AK865" s="65"/>
      <c r="AM865" s="93"/>
      <c r="AT865" s="65"/>
      <c r="AU865" s="65"/>
      <c r="AV865" s="65"/>
      <c r="AW865" s="65"/>
      <c r="AX865" s="65"/>
      <c r="AY865" s="65"/>
      <c r="AZ865" s="65"/>
      <c r="BA865" s="65"/>
    </row>
    <row r="866" spans="3:53">
      <c r="C866" s="8"/>
      <c r="D866" s="8"/>
      <c r="AG866" s="65"/>
      <c r="AH866" s="65"/>
      <c r="AI866" s="65"/>
      <c r="AJ866" s="65"/>
      <c r="AK866" s="65"/>
      <c r="AM866" s="93"/>
      <c r="AT866" s="65"/>
      <c r="AU866" s="65"/>
      <c r="AV866" s="65"/>
      <c r="AW866" s="65"/>
      <c r="AX866" s="65"/>
      <c r="AY866" s="65"/>
      <c r="AZ866" s="65"/>
      <c r="BA866" s="65"/>
    </row>
    <row r="867" spans="3:53">
      <c r="C867" s="8"/>
      <c r="D867" s="8"/>
      <c r="AG867" s="65"/>
      <c r="AH867" s="65"/>
      <c r="AI867" s="65"/>
      <c r="AJ867" s="65"/>
      <c r="AK867" s="65"/>
      <c r="AM867" s="93"/>
      <c r="AT867" s="65"/>
      <c r="AU867" s="65"/>
      <c r="AV867" s="65"/>
      <c r="AW867" s="65"/>
      <c r="AX867" s="65"/>
      <c r="AY867" s="65"/>
      <c r="AZ867" s="65"/>
      <c r="BA867" s="65"/>
    </row>
    <row r="868" spans="3:53">
      <c r="C868" s="8"/>
      <c r="D868" s="8"/>
      <c r="AG868" s="65"/>
      <c r="AH868" s="65"/>
      <c r="AI868" s="65"/>
      <c r="AJ868" s="65"/>
      <c r="AK868" s="65"/>
      <c r="AM868" s="93"/>
      <c r="AT868" s="65"/>
      <c r="AU868" s="65"/>
      <c r="AV868" s="65"/>
      <c r="AW868" s="65"/>
      <c r="AX868" s="65"/>
      <c r="AY868" s="65"/>
      <c r="AZ868" s="65"/>
      <c r="BA868" s="65"/>
    </row>
    <row r="869" spans="3:53">
      <c r="C869" s="8"/>
      <c r="D869" s="8"/>
      <c r="AG869" s="65"/>
      <c r="AH869" s="65"/>
      <c r="AI869" s="65"/>
      <c r="AJ869" s="65"/>
      <c r="AK869" s="65"/>
      <c r="AM869" s="93"/>
      <c r="AT869" s="65"/>
      <c r="AU869" s="65"/>
      <c r="AV869" s="65"/>
      <c r="AW869" s="65"/>
      <c r="AX869" s="65"/>
      <c r="AY869" s="65"/>
      <c r="AZ869" s="65"/>
      <c r="BA869" s="65"/>
    </row>
    <row r="870" spans="3:53">
      <c r="C870" s="8"/>
      <c r="D870" s="8"/>
      <c r="AG870" s="65"/>
      <c r="AH870" s="65"/>
      <c r="AI870" s="65"/>
      <c r="AJ870" s="65"/>
      <c r="AK870" s="65"/>
      <c r="AM870" s="93"/>
      <c r="AT870" s="65"/>
      <c r="AU870" s="65"/>
      <c r="AV870" s="65"/>
      <c r="AW870" s="65"/>
      <c r="AX870" s="65"/>
      <c r="AY870" s="65"/>
      <c r="AZ870" s="65"/>
      <c r="BA870" s="65"/>
    </row>
    <row r="871" spans="3:53">
      <c r="C871" s="8"/>
      <c r="D871" s="8"/>
      <c r="AG871" s="65"/>
      <c r="AH871" s="65"/>
      <c r="AI871" s="65"/>
      <c r="AJ871" s="65"/>
      <c r="AK871" s="65"/>
      <c r="AM871" s="93"/>
      <c r="AT871" s="65"/>
      <c r="AU871" s="65"/>
      <c r="AV871" s="65"/>
      <c r="AW871" s="65"/>
      <c r="AX871" s="65"/>
      <c r="AY871" s="65"/>
      <c r="AZ871" s="65"/>
      <c r="BA871" s="65"/>
    </row>
    <row r="872" spans="3:53">
      <c r="C872" s="8"/>
      <c r="D872" s="8"/>
      <c r="AG872" s="65"/>
      <c r="AH872" s="65"/>
      <c r="AI872" s="65"/>
      <c r="AJ872" s="65"/>
      <c r="AK872" s="65"/>
      <c r="AM872" s="93"/>
      <c r="AT872" s="65"/>
      <c r="AU872" s="65"/>
      <c r="AV872" s="65"/>
      <c r="AW872" s="65"/>
      <c r="AX872" s="65"/>
      <c r="AY872" s="65"/>
      <c r="AZ872" s="65"/>
      <c r="BA872" s="65"/>
    </row>
    <row r="873" spans="3:53">
      <c r="C873" s="8"/>
      <c r="D873" s="8"/>
      <c r="AG873" s="65"/>
      <c r="AH873" s="65"/>
      <c r="AI873" s="65"/>
      <c r="AJ873" s="65"/>
      <c r="AK873" s="65"/>
      <c r="AM873" s="93"/>
      <c r="AT873" s="65"/>
      <c r="AU873" s="65"/>
      <c r="AV873" s="65"/>
      <c r="AW873" s="65"/>
      <c r="AX873" s="65"/>
      <c r="AY873" s="65"/>
      <c r="AZ873" s="65"/>
      <c r="BA873" s="65"/>
    </row>
    <row r="874" spans="3:53">
      <c r="C874" s="8"/>
      <c r="D874" s="8"/>
      <c r="AG874" s="65"/>
      <c r="AH874" s="65"/>
      <c r="AI874" s="65"/>
      <c r="AJ874" s="65"/>
      <c r="AK874" s="65"/>
      <c r="AM874" s="93"/>
      <c r="AT874" s="65"/>
      <c r="AU874" s="65"/>
      <c r="AV874" s="65"/>
      <c r="AW874" s="65"/>
      <c r="AX874" s="65"/>
      <c r="AY874" s="65"/>
      <c r="AZ874" s="65"/>
      <c r="BA874" s="65"/>
    </row>
    <row r="875" spans="3:53">
      <c r="C875" s="8"/>
      <c r="D875" s="8"/>
      <c r="AG875" s="65"/>
      <c r="AH875" s="65"/>
      <c r="AI875" s="65"/>
      <c r="AJ875" s="65"/>
      <c r="AK875" s="65"/>
      <c r="AM875" s="93"/>
      <c r="AT875" s="65"/>
      <c r="AU875" s="65"/>
      <c r="AV875" s="65"/>
      <c r="AW875" s="65"/>
      <c r="AX875" s="65"/>
      <c r="AY875" s="65"/>
      <c r="AZ875" s="65"/>
      <c r="BA875" s="65"/>
    </row>
    <row r="876" spans="3:53">
      <c r="C876" s="8"/>
      <c r="D876" s="8"/>
      <c r="AG876" s="65"/>
      <c r="AH876" s="65"/>
      <c r="AI876" s="65"/>
      <c r="AJ876" s="65"/>
      <c r="AK876" s="65"/>
      <c r="AM876" s="93"/>
      <c r="AT876" s="65"/>
      <c r="AU876" s="65"/>
      <c r="AV876" s="65"/>
      <c r="AW876" s="65"/>
      <c r="AX876" s="65"/>
      <c r="AY876" s="65"/>
      <c r="AZ876" s="65"/>
      <c r="BA876" s="65"/>
    </row>
    <row r="877" spans="3:53">
      <c r="C877" s="8"/>
      <c r="D877" s="8"/>
      <c r="AG877" s="65"/>
      <c r="AH877" s="65"/>
      <c r="AI877" s="65"/>
      <c r="AJ877" s="65"/>
      <c r="AK877" s="65"/>
      <c r="AM877" s="93"/>
      <c r="AT877" s="65"/>
      <c r="AU877" s="65"/>
      <c r="AV877" s="65"/>
      <c r="AW877" s="65"/>
      <c r="AX877" s="65"/>
      <c r="AY877" s="65"/>
      <c r="AZ877" s="65"/>
      <c r="BA877" s="65"/>
    </row>
    <row r="878" spans="3:53">
      <c r="C878" s="8"/>
      <c r="D878" s="8"/>
      <c r="AG878" s="65"/>
      <c r="AH878" s="65"/>
      <c r="AI878" s="65"/>
      <c r="AJ878" s="65"/>
      <c r="AK878" s="65"/>
      <c r="AM878" s="93"/>
      <c r="AT878" s="65"/>
      <c r="AU878" s="65"/>
      <c r="AV878" s="65"/>
      <c r="AW878" s="65"/>
      <c r="AX878" s="65"/>
      <c r="AY878" s="65"/>
      <c r="AZ878" s="65"/>
      <c r="BA878" s="65"/>
    </row>
    <row r="879" spans="3:53">
      <c r="C879" s="8"/>
      <c r="D879" s="8"/>
      <c r="AG879" s="65"/>
      <c r="AH879" s="65"/>
      <c r="AI879" s="65"/>
      <c r="AJ879" s="65"/>
      <c r="AK879" s="65"/>
      <c r="AM879" s="93"/>
      <c r="AT879" s="65"/>
      <c r="AU879" s="65"/>
      <c r="AV879" s="65"/>
      <c r="AW879" s="65"/>
      <c r="AX879" s="65"/>
      <c r="AY879" s="65"/>
      <c r="AZ879" s="65"/>
      <c r="BA879" s="65"/>
    </row>
    <row r="880" spans="3:53">
      <c r="C880" s="8"/>
      <c r="D880" s="8"/>
      <c r="AG880" s="65"/>
      <c r="AH880" s="65"/>
      <c r="AI880" s="65"/>
      <c r="AJ880" s="65"/>
      <c r="AK880" s="65"/>
      <c r="AM880" s="93"/>
      <c r="AT880" s="65"/>
      <c r="AU880" s="65"/>
      <c r="AV880" s="65"/>
      <c r="AW880" s="65"/>
      <c r="AX880" s="65"/>
      <c r="AY880" s="65"/>
      <c r="AZ880" s="65"/>
      <c r="BA880" s="65"/>
    </row>
    <row r="881" spans="3:54">
      <c r="C881" s="8"/>
      <c r="D881" s="8"/>
      <c r="AG881" s="65"/>
      <c r="AH881" s="65"/>
      <c r="AI881" s="65"/>
      <c r="AJ881" s="65"/>
      <c r="AK881" s="65"/>
      <c r="AM881" s="93"/>
      <c r="AT881" s="65"/>
      <c r="AU881" s="65"/>
      <c r="AV881" s="65"/>
      <c r="AW881" s="65"/>
      <c r="AX881" s="65"/>
      <c r="AY881" s="65"/>
      <c r="AZ881" s="65"/>
      <c r="BA881" s="65"/>
    </row>
    <row r="882" spans="3:54">
      <c r="C882" s="8"/>
      <c r="D882" s="8"/>
      <c r="AG882" s="65"/>
      <c r="AH882" s="65"/>
      <c r="AI882" s="65"/>
      <c r="AJ882" s="65"/>
      <c r="AK882" s="65"/>
      <c r="AM882" s="93"/>
      <c r="AT882" s="65"/>
      <c r="AU882" s="65"/>
      <c r="AV882" s="65"/>
      <c r="AW882" s="65"/>
      <c r="AX882" s="65"/>
      <c r="AY882" s="65"/>
      <c r="AZ882" s="65"/>
      <c r="BA882" s="65"/>
    </row>
    <row r="883" spans="3:54">
      <c r="C883" s="8"/>
      <c r="D883" s="8"/>
      <c r="AG883" s="65"/>
      <c r="AH883" s="65"/>
      <c r="AI883" s="65"/>
      <c r="AJ883" s="65"/>
      <c r="AK883" s="65"/>
      <c r="AM883" s="93"/>
      <c r="AT883" s="65"/>
      <c r="AU883" s="65"/>
      <c r="AV883" s="65"/>
      <c r="AW883" s="65"/>
      <c r="AX883" s="65"/>
      <c r="AY883" s="65"/>
      <c r="AZ883" s="65"/>
      <c r="BA883" s="65"/>
    </row>
    <row r="884" spans="3:54">
      <c r="C884" s="8"/>
      <c r="D884" s="8"/>
      <c r="AG884" s="65"/>
      <c r="AH884" s="65"/>
      <c r="AI884" s="65"/>
      <c r="AJ884" s="65"/>
      <c r="AK884" s="65"/>
      <c r="AM884" s="93"/>
      <c r="AT884" s="65"/>
      <c r="AU884" s="65"/>
      <c r="AV884" s="65"/>
      <c r="AW884" s="65"/>
      <c r="AX884" s="65"/>
      <c r="AY884" s="65"/>
      <c r="AZ884" s="65"/>
      <c r="BA884" s="65"/>
    </row>
    <row r="885" spans="3:54">
      <c r="C885" s="8"/>
      <c r="D885" s="8"/>
      <c r="AG885" s="65"/>
      <c r="AH885" s="65"/>
      <c r="AI885" s="65"/>
      <c r="AJ885" s="65"/>
      <c r="AK885" s="65"/>
      <c r="AM885" s="93"/>
      <c r="AT885" s="65"/>
      <c r="AU885" s="65"/>
      <c r="AV885" s="65"/>
      <c r="AW885" s="65"/>
      <c r="AX885" s="65"/>
      <c r="AY885" s="65"/>
      <c r="AZ885" s="65"/>
      <c r="BA885" s="65"/>
    </row>
    <row r="886" spans="3:54">
      <c r="C886" s="8"/>
      <c r="D886" s="8"/>
      <c r="AG886" s="65"/>
      <c r="AH886" s="65"/>
      <c r="AI886" s="65"/>
      <c r="AJ886" s="65"/>
      <c r="AK886" s="65"/>
      <c r="AM886" s="93"/>
      <c r="AT886" s="65"/>
      <c r="AU886" s="65"/>
      <c r="AV886" s="65"/>
      <c r="AW886" s="65"/>
      <c r="AX886" s="65"/>
      <c r="AY886" s="65"/>
      <c r="AZ886" s="65"/>
      <c r="BA886" s="65"/>
    </row>
    <row r="887" spans="3:54">
      <c r="C887" s="8"/>
      <c r="D887" s="8"/>
      <c r="AG887" s="65"/>
      <c r="AH887" s="65"/>
      <c r="AI887" s="65"/>
      <c r="AJ887" s="65"/>
      <c r="AK887" s="65"/>
      <c r="AM887" s="93"/>
      <c r="AT887" s="65"/>
      <c r="AU887" s="65"/>
      <c r="AV887" s="65"/>
      <c r="AW887" s="65"/>
      <c r="AX887" s="65"/>
      <c r="AY887" s="65"/>
      <c r="AZ887" s="65"/>
      <c r="BA887" s="65"/>
    </row>
    <row r="888" spans="3:54">
      <c r="C888" s="8"/>
      <c r="D888" s="8"/>
      <c r="AG888" s="65"/>
      <c r="AH888" s="65"/>
      <c r="AI888" s="65"/>
      <c r="AJ888" s="65"/>
      <c r="AK888" s="65"/>
      <c r="AM888" s="93"/>
      <c r="AT888" s="65"/>
      <c r="AU888" s="65"/>
      <c r="AV888" s="65"/>
      <c r="AW888" s="65"/>
      <c r="AX888" s="65"/>
      <c r="AY888" s="65"/>
      <c r="AZ888" s="65"/>
      <c r="BA888" s="65"/>
      <c r="BB888" s="65"/>
    </row>
    <row r="889" spans="3:54">
      <c r="C889" s="8"/>
      <c r="D889" s="8"/>
      <c r="AG889" s="65"/>
      <c r="AH889" s="65"/>
      <c r="AI889" s="65"/>
      <c r="AJ889" s="65"/>
      <c r="AK889" s="65"/>
      <c r="AM889" s="93"/>
      <c r="AT889" s="65"/>
      <c r="AU889" s="65"/>
      <c r="AV889" s="65"/>
      <c r="AW889" s="65"/>
      <c r="AX889" s="65"/>
      <c r="AY889" s="65"/>
      <c r="AZ889" s="65"/>
      <c r="BA889" s="65"/>
    </row>
    <row r="890" spans="3:54">
      <c r="C890" s="8"/>
      <c r="D890" s="8"/>
      <c r="AG890" s="65"/>
      <c r="AH890" s="65"/>
      <c r="AI890" s="65"/>
      <c r="AJ890" s="65"/>
      <c r="AK890" s="65"/>
      <c r="AM890" s="93"/>
      <c r="AT890" s="65"/>
      <c r="AU890" s="65"/>
      <c r="AV890" s="65"/>
      <c r="AW890" s="65"/>
      <c r="AX890" s="65"/>
      <c r="AY890" s="65"/>
      <c r="AZ890" s="65"/>
      <c r="BA890" s="65"/>
    </row>
    <row r="891" spans="3:54">
      <c r="C891" s="8"/>
      <c r="D891" s="8"/>
      <c r="AG891" s="65"/>
      <c r="AH891" s="65"/>
      <c r="AI891" s="65"/>
      <c r="AJ891" s="65"/>
      <c r="AK891" s="65"/>
      <c r="AM891" s="93"/>
      <c r="AT891" s="65"/>
      <c r="AU891" s="65"/>
      <c r="AV891" s="65"/>
      <c r="AW891" s="65"/>
      <c r="AX891" s="65"/>
      <c r="AY891" s="65"/>
      <c r="AZ891" s="65"/>
      <c r="BA891" s="65"/>
    </row>
    <row r="892" spans="3:54">
      <c r="C892" s="8"/>
      <c r="D892" s="8"/>
      <c r="AG892" s="65"/>
      <c r="AH892" s="65"/>
      <c r="AI892" s="65"/>
      <c r="AJ892" s="65"/>
      <c r="AK892" s="65"/>
      <c r="AM892" s="93"/>
      <c r="AT892" s="65"/>
      <c r="AU892" s="65"/>
      <c r="AV892" s="65"/>
      <c r="AW892" s="65"/>
      <c r="AX892" s="65"/>
      <c r="AY892" s="65"/>
      <c r="AZ892" s="65"/>
      <c r="BA892" s="65"/>
    </row>
    <row r="893" spans="3:54">
      <c r="C893" s="8"/>
      <c r="D893" s="8"/>
      <c r="AG893" s="65"/>
      <c r="AH893" s="65"/>
      <c r="AI893" s="65"/>
      <c r="AJ893" s="65"/>
      <c r="AK893" s="65"/>
      <c r="AM893" s="93"/>
      <c r="AT893" s="65"/>
      <c r="AU893" s="65"/>
      <c r="AV893" s="65"/>
      <c r="AW893" s="65"/>
      <c r="AX893" s="65"/>
      <c r="AY893" s="65"/>
      <c r="AZ893" s="65"/>
      <c r="BA893" s="65"/>
    </row>
    <row r="894" spans="3:54">
      <c r="C894" s="8"/>
      <c r="D894" s="8"/>
      <c r="AG894" s="65"/>
      <c r="AH894" s="65"/>
      <c r="AI894" s="65"/>
      <c r="AJ894" s="65"/>
      <c r="AK894" s="65"/>
      <c r="AM894" s="93"/>
      <c r="AT894" s="65"/>
      <c r="AU894" s="65"/>
      <c r="AV894" s="65"/>
      <c r="AW894" s="65"/>
      <c r="AX894" s="65"/>
      <c r="AY894" s="65"/>
      <c r="AZ894" s="65"/>
      <c r="BA894" s="65"/>
    </row>
    <row r="895" spans="3:54">
      <c r="C895" s="8"/>
      <c r="D895" s="8"/>
      <c r="AG895" s="65"/>
      <c r="AH895" s="65"/>
      <c r="AI895" s="65"/>
      <c r="AJ895" s="65"/>
      <c r="AK895" s="65"/>
      <c r="AM895" s="93"/>
      <c r="AT895" s="65"/>
      <c r="AU895" s="65"/>
      <c r="AV895" s="65"/>
      <c r="AW895" s="65"/>
      <c r="AX895" s="65"/>
      <c r="AY895" s="65"/>
      <c r="AZ895" s="65"/>
      <c r="BA895" s="65"/>
    </row>
    <row r="896" spans="3:54">
      <c r="C896" s="8"/>
      <c r="D896" s="8"/>
      <c r="AG896" s="65"/>
      <c r="AH896" s="65"/>
      <c r="AI896" s="65"/>
      <c r="AJ896" s="65"/>
      <c r="AK896" s="65"/>
      <c r="AM896" s="93"/>
      <c r="AT896" s="65"/>
      <c r="AU896" s="65"/>
      <c r="AV896" s="65"/>
      <c r="AW896" s="65"/>
      <c r="AX896" s="65"/>
      <c r="AY896" s="65"/>
      <c r="AZ896" s="65"/>
      <c r="BA896" s="65"/>
    </row>
    <row r="897" spans="3:70">
      <c r="C897" s="8"/>
      <c r="D897" s="8"/>
      <c r="AG897" s="65"/>
      <c r="AH897" s="65"/>
      <c r="AI897" s="65"/>
      <c r="AJ897" s="65"/>
      <c r="AK897" s="65"/>
      <c r="AM897" s="93"/>
      <c r="AT897" s="65"/>
      <c r="AU897" s="65"/>
      <c r="AV897" s="65"/>
      <c r="AW897" s="65"/>
      <c r="AX897" s="65"/>
      <c r="AY897" s="65"/>
      <c r="AZ897" s="65"/>
      <c r="BA897" s="65"/>
    </row>
    <row r="898" spans="3:70">
      <c r="C898" s="8"/>
      <c r="D898" s="8"/>
      <c r="AG898" s="65"/>
      <c r="AH898" s="65"/>
      <c r="AI898" s="65"/>
      <c r="AJ898" s="65"/>
      <c r="AK898" s="65"/>
      <c r="AM898" s="93"/>
      <c r="AT898" s="65"/>
      <c r="AU898" s="65"/>
      <c r="AV898" s="65"/>
      <c r="AW898" s="65"/>
      <c r="AX898" s="65"/>
      <c r="AY898" s="65"/>
      <c r="AZ898" s="65"/>
      <c r="BA898" s="65"/>
    </row>
    <row r="899" spans="3:70">
      <c r="C899" s="8"/>
      <c r="D899" s="8"/>
      <c r="AG899" s="65"/>
      <c r="AH899" s="65"/>
      <c r="AI899" s="65"/>
      <c r="AJ899" s="65"/>
      <c r="AK899" s="65"/>
      <c r="AM899" s="93"/>
      <c r="AT899" s="65"/>
      <c r="AU899" s="65"/>
      <c r="AV899" s="65"/>
      <c r="AW899" s="65"/>
      <c r="AX899" s="65"/>
      <c r="AY899" s="65"/>
      <c r="AZ899" s="65"/>
      <c r="BA899" s="65"/>
    </row>
    <row r="900" spans="3:70">
      <c r="C900" s="8"/>
      <c r="D900" s="8"/>
      <c r="AG900" s="65"/>
      <c r="AH900" s="65"/>
      <c r="AI900" s="65"/>
      <c r="AJ900" s="65"/>
      <c r="AK900" s="65"/>
      <c r="AM900" s="93"/>
      <c r="AT900" s="65"/>
      <c r="AU900" s="65"/>
      <c r="AV900" s="65"/>
      <c r="AW900" s="65"/>
      <c r="AX900" s="65"/>
      <c r="AY900" s="65"/>
      <c r="AZ900" s="65"/>
      <c r="BA900" s="65"/>
    </row>
    <row r="901" spans="3:70">
      <c r="C901" s="8"/>
      <c r="D901" s="8"/>
      <c r="AG901" s="65"/>
      <c r="AH901" s="65"/>
      <c r="AI901" s="65"/>
      <c r="AJ901" s="65"/>
      <c r="AK901" s="65"/>
      <c r="AM901" s="93"/>
      <c r="AT901" s="65"/>
      <c r="AU901" s="65"/>
      <c r="AV901" s="65"/>
      <c r="AW901" s="65"/>
      <c r="AX901" s="65"/>
      <c r="AY901" s="65"/>
      <c r="AZ901" s="65"/>
      <c r="BA901" s="65"/>
    </row>
    <row r="902" spans="3:70">
      <c r="C902" s="8"/>
      <c r="D902" s="8"/>
      <c r="AG902" s="65"/>
      <c r="AH902" s="65"/>
      <c r="AI902" s="65"/>
      <c r="AJ902" s="65"/>
      <c r="AK902" s="65"/>
      <c r="AM902" s="93"/>
      <c r="AT902" s="65"/>
      <c r="AU902" s="65"/>
      <c r="AV902" s="65"/>
      <c r="AW902" s="65"/>
      <c r="AX902" s="65"/>
      <c r="AY902" s="65"/>
      <c r="AZ902" s="65"/>
      <c r="BA902" s="65"/>
    </row>
    <row r="903" spans="3:70">
      <c r="C903" s="8"/>
      <c r="D903" s="8"/>
      <c r="AG903" s="65"/>
      <c r="AH903" s="65"/>
      <c r="AI903" s="65"/>
      <c r="AJ903" s="65"/>
      <c r="AK903" s="65"/>
      <c r="AM903" s="93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  <c r="BM903" s="65"/>
      <c r="BN903" s="65"/>
      <c r="BO903" s="65"/>
      <c r="BP903" s="65"/>
      <c r="BQ903" s="65"/>
      <c r="BR903" s="65"/>
    </row>
    <row r="904" spans="3:70">
      <c r="C904" s="8"/>
      <c r="D904" s="8"/>
      <c r="AG904" s="65"/>
      <c r="AH904" s="65"/>
      <c r="AI904" s="65"/>
      <c r="AJ904" s="65"/>
      <c r="AK904" s="65"/>
      <c r="AM904" s="93"/>
      <c r="AT904" s="65"/>
      <c r="AU904" s="65"/>
      <c r="AV904" s="65"/>
      <c r="AW904" s="65"/>
      <c r="AX904" s="65"/>
      <c r="AY904" s="65"/>
      <c r="AZ904" s="65"/>
      <c r="BA904" s="65"/>
    </row>
    <row r="905" spans="3:70">
      <c r="C905" s="8"/>
      <c r="D905" s="8"/>
      <c r="AG905" s="65"/>
      <c r="AH905" s="65"/>
      <c r="AI905" s="65"/>
      <c r="AJ905" s="65"/>
      <c r="AK905" s="65"/>
      <c r="AM905" s="93"/>
      <c r="AT905" s="65"/>
      <c r="AU905" s="65"/>
      <c r="AV905" s="65"/>
      <c r="AW905" s="65"/>
      <c r="AX905" s="65"/>
      <c r="AY905" s="65"/>
      <c r="AZ905" s="65"/>
      <c r="BA905" s="65"/>
    </row>
    <row r="906" spans="3:70">
      <c r="C906" s="8"/>
      <c r="D906" s="8"/>
      <c r="AG906" s="65"/>
      <c r="AH906" s="65"/>
      <c r="AI906" s="65"/>
      <c r="AJ906" s="65"/>
      <c r="AK906" s="65"/>
      <c r="AM906" s="93"/>
      <c r="AT906" s="65"/>
      <c r="AU906" s="65"/>
      <c r="AV906" s="65"/>
      <c r="AW906" s="65"/>
      <c r="AX906" s="65"/>
      <c r="AY906" s="65"/>
      <c r="AZ906" s="65"/>
      <c r="BA906" s="65"/>
    </row>
    <row r="907" spans="3:70">
      <c r="C907" s="8"/>
      <c r="D907" s="8"/>
      <c r="AG907" s="65"/>
      <c r="AH907" s="65"/>
      <c r="AI907" s="65"/>
      <c r="AJ907" s="65"/>
      <c r="AK907" s="65"/>
      <c r="AM907" s="93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</row>
    <row r="908" spans="3:70">
      <c r="C908" s="8"/>
      <c r="D908" s="8"/>
      <c r="AG908" s="65"/>
      <c r="AH908" s="65"/>
      <c r="AI908" s="65"/>
      <c r="AJ908" s="65"/>
      <c r="AK908" s="65"/>
      <c r="AM908" s="93"/>
      <c r="AT908" s="65"/>
      <c r="AU908" s="65"/>
      <c r="AV908" s="65"/>
      <c r="AW908" s="65"/>
      <c r="AX908" s="65"/>
      <c r="AY908" s="65"/>
      <c r="AZ908" s="65"/>
      <c r="BA908" s="65"/>
    </row>
    <row r="909" spans="3:70">
      <c r="C909" s="8"/>
      <c r="D909" s="8"/>
      <c r="AG909" s="65"/>
      <c r="AH909" s="65"/>
      <c r="AI909" s="65"/>
      <c r="AJ909" s="65"/>
      <c r="AK909" s="65"/>
      <c r="AM909" s="93"/>
      <c r="AT909" s="65"/>
      <c r="AU909" s="65"/>
      <c r="AV909" s="65"/>
      <c r="AW909" s="65"/>
      <c r="AX909" s="65"/>
      <c r="AY909" s="65"/>
      <c r="AZ909" s="65"/>
      <c r="BA909" s="65"/>
    </row>
    <row r="910" spans="3:70">
      <c r="C910" s="8"/>
      <c r="D910" s="8"/>
      <c r="AG910" s="65"/>
      <c r="AH910" s="65"/>
      <c r="AI910" s="65"/>
      <c r="AJ910" s="65"/>
      <c r="AK910" s="65"/>
      <c r="AM910" s="93"/>
      <c r="AT910" s="65"/>
      <c r="AU910" s="65"/>
      <c r="AV910" s="65"/>
      <c r="AW910" s="65"/>
      <c r="AX910" s="65"/>
      <c r="AY910" s="65"/>
      <c r="AZ910" s="65"/>
      <c r="BA910" s="65"/>
    </row>
    <row r="911" spans="3:70">
      <c r="C911" s="8"/>
      <c r="D911" s="8"/>
      <c r="AG911" s="65"/>
      <c r="AH911" s="65"/>
      <c r="AI911" s="65"/>
      <c r="AJ911" s="65"/>
      <c r="AK911" s="65"/>
      <c r="AM911" s="93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</row>
    <row r="912" spans="3:70">
      <c r="C912" s="8"/>
      <c r="D912" s="8"/>
      <c r="AG912" s="65"/>
      <c r="AH912" s="65"/>
      <c r="AI912" s="65"/>
      <c r="AJ912" s="65"/>
      <c r="AK912" s="65"/>
      <c r="AM912" s="93"/>
      <c r="AT912" s="65"/>
      <c r="AU912" s="65"/>
      <c r="AV912" s="65"/>
      <c r="AW912" s="65"/>
      <c r="AX912" s="65"/>
      <c r="AY912" s="65"/>
      <c r="AZ912" s="65"/>
      <c r="BA912" s="65"/>
    </row>
    <row r="913" spans="3:70">
      <c r="C913" s="8"/>
      <c r="D913" s="8"/>
      <c r="AG913" s="65"/>
      <c r="AH913" s="65"/>
      <c r="AI913" s="65"/>
      <c r="AJ913" s="65"/>
      <c r="AK913" s="65"/>
      <c r="AM913" s="93"/>
      <c r="AT913" s="65"/>
      <c r="AU913" s="65"/>
      <c r="AV913" s="65"/>
      <c r="AW913" s="65"/>
      <c r="AX913" s="65"/>
      <c r="AY913" s="65"/>
      <c r="AZ913" s="65"/>
      <c r="BA913" s="65"/>
    </row>
    <row r="914" spans="3:70">
      <c r="C914" s="8"/>
      <c r="D914" s="8"/>
      <c r="AG914" s="65"/>
      <c r="AH914" s="65"/>
      <c r="AI914" s="65"/>
      <c r="AJ914" s="65"/>
      <c r="AK914" s="65"/>
      <c r="AM914" s="93"/>
      <c r="AT914" s="65"/>
      <c r="AU914" s="65"/>
      <c r="AV914" s="65"/>
      <c r="AW914" s="65"/>
      <c r="AX914" s="65"/>
      <c r="AY914" s="65"/>
      <c r="AZ914" s="65"/>
      <c r="BA914" s="65"/>
    </row>
    <row r="915" spans="3:70">
      <c r="C915" s="8"/>
      <c r="D915" s="8"/>
      <c r="AG915" s="65"/>
      <c r="AH915" s="65"/>
      <c r="AI915" s="65"/>
      <c r="AJ915" s="65"/>
      <c r="AK915" s="65"/>
      <c r="AM915" s="93"/>
      <c r="AT915" s="65"/>
      <c r="AU915" s="65"/>
      <c r="AV915" s="65"/>
      <c r="AW915" s="65"/>
      <c r="AX915" s="65"/>
      <c r="AY915" s="65"/>
      <c r="AZ915" s="65"/>
      <c r="BA915" s="65"/>
    </row>
    <row r="916" spans="3:70">
      <c r="C916" s="8"/>
      <c r="D916" s="8"/>
      <c r="AG916" s="65"/>
      <c r="AH916" s="65"/>
      <c r="AI916" s="65"/>
      <c r="AJ916" s="65"/>
      <c r="AK916" s="65"/>
      <c r="AM916" s="93"/>
      <c r="AT916" s="65"/>
      <c r="AU916" s="65"/>
      <c r="AV916" s="65"/>
      <c r="AW916" s="65"/>
      <c r="AX916" s="65"/>
      <c r="AY916" s="65"/>
      <c r="AZ916" s="65"/>
      <c r="BA916" s="65"/>
    </row>
    <row r="917" spans="3:70">
      <c r="C917" s="8"/>
      <c r="D917" s="8"/>
      <c r="AG917" s="65"/>
      <c r="AH917" s="65"/>
      <c r="AI917" s="65"/>
      <c r="AJ917" s="65"/>
      <c r="AK917" s="65"/>
      <c r="AM917" s="93"/>
      <c r="AT917" s="65"/>
      <c r="AU917" s="65"/>
      <c r="AV917" s="65"/>
      <c r="AW917" s="65"/>
      <c r="AX917" s="65"/>
      <c r="AY917" s="65"/>
      <c r="AZ917" s="65"/>
      <c r="BA917" s="65"/>
    </row>
    <row r="918" spans="3:70">
      <c r="C918" s="8"/>
      <c r="D918" s="8"/>
      <c r="AG918" s="65"/>
      <c r="AH918" s="65"/>
      <c r="AI918" s="65"/>
      <c r="AJ918" s="65"/>
      <c r="AK918" s="65"/>
      <c r="AM918" s="93"/>
      <c r="AT918" s="65"/>
      <c r="AU918" s="65"/>
      <c r="AV918" s="65"/>
      <c r="AW918" s="65"/>
      <c r="AX918" s="65"/>
      <c r="AY918" s="65"/>
      <c r="AZ918" s="65"/>
      <c r="BA918" s="65"/>
    </row>
    <row r="919" spans="3:70">
      <c r="C919" s="8"/>
      <c r="D919" s="8"/>
      <c r="AG919" s="65"/>
      <c r="AH919" s="65"/>
      <c r="AI919" s="65"/>
      <c r="AJ919" s="65"/>
      <c r="AK919" s="65"/>
      <c r="AM919" s="93"/>
      <c r="AT919" s="65"/>
      <c r="AU919" s="65"/>
      <c r="AV919" s="65"/>
      <c r="AW919" s="65"/>
      <c r="AX919" s="65"/>
      <c r="AY919" s="65"/>
      <c r="AZ919" s="65"/>
      <c r="BA919" s="65"/>
    </row>
    <row r="920" spans="3:70">
      <c r="C920" s="8"/>
      <c r="D920" s="8"/>
      <c r="AG920" s="65"/>
      <c r="AH920" s="65"/>
      <c r="AI920" s="65"/>
      <c r="AJ920" s="65"/>
      <c r="AK920" s="65"/>
      <c r="AM920" s="93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</row>
    <row r="921" spans="3:70">
      <c r="C921" s="8"/>
      <c r="D921" s="8"/>
      <c r="AG921" s="65"/>
      <c r="AH921" s="65"/>
      <c r="AI921" s="65"/>
      <c r="AJ921" s="65"/>
      <c r="AK921" s="65"/>
      <c r="AM921" s="93"/>
      <c r="AT921" s="65"/>
      <c r="AU921" s="65"/>
      <c r="AV921" s="65"/>
      <c r="AW921" s="65"/>
      <c r="AX921" s="65"/>
      <c r="AY921" s="65"/>
      <c r="AZ921" s="65"/>
      <c r="BA921" s="65"/>
    </row>
    <row r="922" spans="3:70">
      <c r="C922" s="8"/>
      <c r="D922" s="8"/>
      <c r="AG922" s="65"/>
      <c r="AH922" s="65"/>
      <c r="AI922" s="65"/>
      <c r="AJ922" s="65"/>
      <c r="AK922" s="65"/>
      <c r="AM922" s="93"/>
      <c r="AT922" s="65"/>
      <c r="AU922" s="65"/>
      <c r="AV922" s="65"/>
      <c r="AW922" s="65"/>
      <c r="AX922" s="65"/>
      <c r="AY922" s="65"/>
      <c r="AZ922" s="65"/>
      <c r="BA922" s="65"/>
    </row>
    <row r="923" spans="3:70">
      <c r="C923" s="8"/>
      <c r="D923" s="8"/>
      <c r="AG923" s="65"/>
      <c r="AH923" s="65"/>
      <c r="AI923" s="65"/>
      <c r="AJ923" s="65"/>
      <c r="AK923" s="65"/>
      <c r="AM923" s="93"/>
      <c r="AT923" s="65"/>
      <c r="AU923" s="65"/>
      <c r="AV923" s="65"/>
      <c r="AW923" s="65"/>
      <c r="AX923" s="65"/>
      <c r="AY923" s="65"/>
      <c r="AZ923" s="65"/>
      <c r="BA923" s="65"/>
    </row>
    <row r="924" spans="3:70">
      <c r="C924" s="8"/>
      <c r="D924" s="8"/>
      <c r="AG924" s="65"/>
      <c r="AH924" s="65"/>
      <c r="AI924" s="65"/>
      <c r="AJ924" s="65"/>
      <c r="AK924" s="65"/>
      <c r="AM924" s="93"/>
      <c r="AT924" s="65"/>
      <c r="AU924" s="65"/>
      <c r="AV924" s="65"/>
      <c r="AW924" s="65"/>
      <c r="AX924" s="65"/>
      <c r="AY924" s="65"/>
      <c r="AZ924" s="65"/>
      <c r="BA924" s="65"/>
    </row>
    <row r="925" spans="3:70">
      <c r="C925" s="8"/>
      <c r="D925" s="8"/>
      <c r="AG925" s="65"/>
      <c r="AH925" s="65"/>
      <c r="AI925" s="65"/>
      <c r="AJ925" s="65"/>
      <c r="AK925" s="65"/>
      <c r="AM925" s="93"/>
      <c r="AT925" s="65"/>
      <c r="AU925" s="65"/>
      <c r="AV925" s="65"/>
      <c r="AW925" s="65"/>
      <c r="AX925" s="65"/>
      <c r="AY925" s="65"/>
      <c r="AZ925" s="65"/>
      <c r="BA925" s="65"/>
    </row>
    <row r="926" spans="3:70">
      <c r="C926" s="8"/>
      <c r="D926" s="8"/>
      <c r="AG926" s="65"/>
      <c r="AH926" s="65"/>
      <c r="AI926" s="65"/>
      <c r="AJ926" s="65"/>
      <c r="AK926" s="65"/>
      <c r="AM926" s="93"/>
      <c r="AT926" s="65"/>
      <c r="AU926" s="65"/>
      <c r="AV926" s="65"/>
      <c r="AW926" s="65"/>
      <c r="AX926" s="65"/>
      <c r="AY926" s="65"/>
      <c r="AZ926" s="65"/>
      <c r="BA926" s="65"/>
    </row>
    <row r="927" spans="3:70">
      <c r="C927" s="8"/>
      <c r="D927" s="8"/>
      <c r="AG927" s="65"/>
      <c r="AH927" s="65"/>
      <c r="AI927" s="65"/>
      <c r="AJ927" s="65"/>
      <c r="AK927" s="65"/>
      <c r="AM927" s="93"/>
      <c r="AT927" s="65"/>
      <c r="AU927" s="65"/>
      <c r="AV927" s="65"/>
      <c r="AW927" s="65"/>
      <c r="AX927" s="65"/>
      <c r="AY927" s="65"/>
      <c r="AZ927" s="65"/>
      <c r="BA927" s="65"/>
    </row>
    <row r="928" spans="3:70">
      <c r="C928" s="8"/>
      <c r="D928" s="8"/>
      <c r="AG928" s="65"/>
      <c r="AH928" s="65"/>
      <c r="AI928" s="65"/>
      <c r="AJ928" s="65"/>
      <c r="AK928" s="65"/>
      <c r="AM928" s="93"/>
      <c r="AT928" s="65"/>
      <c r="AU928" s="65"/>
      <c r="AV928" s="65"/>
      <c r="AW928" s="65"/>
      <c r="AX928" s="65"/>
      <c r="AY928" s="65"/>
      <c r="AZ928" s="65"/>
      <c r="BA928" s="65"/>
    </row>
    <row r="929" spans="3:70">
      <c r="C929" s="8"/>
      <c r="D929" s="8"/>
      <c r="AG929" s="65"/>
      <c r="AH929" s="65"/>
      <c r="AI929" s="65"/>
      <c r="AJ929" s="65"/>
      <c r="AK929" s="65"/>
      <c r="AM929" s="93"/>
      <c r="AT929" s="65"/>
      <c r="AU929" s="65"/>
      <c r="AV929" s="65"/>
      <c r="AW929" s="65"/>
      <c r="AX929" s="65"/>
      <c r="AY929" s="65"/>
      <c r="AZ929" s="65"/>
      <c r="BA929" s="65"/>
    </row>
    <row r="930" spans="3:70">
      <c r="C930" s="8"/>
      <c r="D930" s="8"/>
      <c r="AG930" s="65"/>
      <c r="AH930" s="65"/>
      <c r="AI930" s="65"/>
      <c r="AJ930" s="65"/>
      <c r="AK930" s="65"/>
      <c r="AM930" s="93"/>
      <c r="AT930" s="65"/>
      <c r="AU930" s="65"/>
      <c r="AV930" s="65"/>
      <c r="AW930" s="65"/>
      <c r="AX930" s="65"/>
      <c r="AY930" s="65"/>
      <c r="AZ930" s="65"/>
      <c r="BA930" s="65"/>
    </row>
    <row r="931" spans="3:70">
      <c r="C931" s="8"/>
      <c r="D931" s="8"/>
      <c r="AG931" s="65"/>
      <c r="AH931" s="65"/>
      <c r="AI931" s="65"/>
      <c r="AJ931" s="65"/>
      <c r="AK931" s="65"/>
      <c r="AM931" s="93"/>
      <c r="AT931" s="65"/>
      <c r="AU931" s="65"/>
      <c r="AV931" s="65"/>
      <c r="AW931" s="65"/>
      <c r="AX931" s="65"/>
      <c r="AY931" s="65"/>
      <c r="AZ931" s="65"/>
      <c r="BA931" s="65"/>
    </row>
    <row r="932" spans="3:70">
      <c r="C932" s="8"/>
      <c r="D932" s="8"/>
      <c r="AG932" s="65"/>
      <c r="AH932" s="65"/>
      <c r="AI932" s="65"/>
      <c r="AJ932" s="65"/>
      <c r="AK932" s="65"/>
      <c r="AM932" s="93"/>
      <c r="AT932" s="65"/>
      <c r="AU932" s="65"/>
      <c r="AV932" s="65"/>
      <c r="AW932" s="65"/>
      <c r="AX932" s="65"/>
      <c r="AY932" s="65"/>
      <c r="AZ932" s="65"/>
      <c r="BA932" s="65"/>
    </row>
    <row r="933" spans="3:70">
      <c r="C933" s="8"/>
      <c r="D933" s="8"/>
      <c r="AG933" s="65"/>
      <c r="AH933" s="65"/>
      <c r="AI933" s="65"/>
      <c r="AJ933" s="65"/>
      <c r="AK933" s="65"/>
      <c r="AM933" s="93"/>
      <c r="AT933" s="65"/>
      <c r="AU933" s="65"/>
      <c r="AV933" s="65"/>
      <c r="AW933" s="65"/>
      <c r="AX933" s="65"/>
      <c r="AY933" s="65"/>
      <c r="AZ933" s="65"/>
      <c r="BA933" s="65"/>
    </row>
    <row r="934" spans="3:70">
      <c r="C934" s="8"/>
      <c r="D934" s="8"/>
      <c r="AG934" s="65"/>
      <c r="AH934" s="65"/>
      <c r="AI934" s="65"/>
      <c r="AJ934" s="65"/>
      <c r="AK934" s="65"/>
      <c r="AM934" s="93"/>
      <c r="AT934" s="65"/>
      <c r="AU934" s="65"/>
      <c r="AV934" s="65"/>
      <c r="AW934" s="65"/>
      <c r="AX934" s="65"/>
      <c r="AY934" s="65"/>
      <c r="AZ934" s="65"/>
      <c r="BA934" s="65"/>
    </row>
    <row r="935" spans="3:70">
      <c r="C935" s="8"/>
      <c r="D935" s="8"/>
      <c r="AG935" s="65"/>
      <c r="AH935" s="65"/>
      <c r="AI935" s="65"/>
      <c r="AJ935" s="65"/>
      <c r="AK935" s="65"/>
      <c r="AM935" s="93"/>
      <c r="AT935" s="65"/>
      <c r="AU935" s="65"/>
      <c r="AV935" s="65"/>
      <c r="AW935" s="65"/>
      <c r="AX935" s="65"/>
      <c r="AY935" s="65"/>
      <c r="AZ935" s="65"/>
      <c r="BA935" s="65"/>
    </row>
    <row r="936" spans="3:70">
      <c r="C936" s="8"/>
      <c r="D936" s="8"/>
      <c r="AG936" s="65"/>
      <c r="AH936" s="65"/>
      <c r="AI936" s="65"/>
      <c r="AJ936" s="65"/>
      <c r="AK936" s="65"/>
      <c r="AM936" s="93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</row>
    <row r="937" spans="3:70">
      <c r="C937" s="8"/>
      <c r="D937" s="8"/>
      <c r="AG937" s="65"/>
      <c r="AH937" s="65"/>
      <c r="AI937" s="65"/>
      <c r="AJ937" s="65"/>
      <c r="AK937" s="65"/>
      <c r="AM937" s="93"/>
      <c r="AT937" s="65"/>
      <c r="AU937" s="65"/>
      <c r="AV937" s="65"/>
      <c r="AW937" s="65"/>
      <c r="AX937" s="65"/>
      <c r="AY937" s="65"/>
      <c r="AZ937" s="65"/>
      <c r="BA937" s="65"/>
    </row>
    <row r="938" spans="3:70">
      <c r="C938" s="8"/>
      <c r="D938" s="8"/>
      <c r="AG938" s="65"/>
      <c r="AH938" s="65"/>
      <c r="AI938" s="65"/>
      <c r="AJ938" s="65"/>
      <c r="AK938" s="65"/>
      <c r="AM938" s="93"/>
      <c r="AT938" s="65"/>
      <c r="AU938" s="65"/>
      <c r="AV938" s="65"/>
      <c r="AW938" s="65"/>
      <c r="AX938" s="65"/>
      <c r="AY938" s="65"/>
      <c r="AZ938" s="65"/>
      <c r="BA938" s="65"/>
    </row>
    <row r="939" spans="3:70">
      <c r="C939" s="8"/>
      <c r="D939" s="8"/>
      <c r="AG939" s="65"/>
      <c r="AH939" s="65"/>
      <c r="AI939" s="65"/>
      <c r="AJ939" s="65"/>
      <c r="AK939" s="65"/>
      <c r="AM939" s="93"/>
      <c r="AT939" s="65"/>
      <c r="AU939" s="65"/>
      <c r="AV939" s="65"/>
      <c r="AW939" s="65"/>
      <c r="AX939" s="65"/>
      <c r="AY939" s="65"/>
      <c r="AZ939" s="65"/>
      <c r="BA939" s="65"/>
    </row>
    <row r="940" spans="3:70">
      <c r="C940" s="8"/>
      <c r="D940" s="8"/>
      <c r="AG940" s="65"/>
      <c r="AH940" s="65"/>
      <c r="AI940" s="65"/>
      <c r="AJ940" s="65"/>
      <c r="AK940" s="65"/>
      <c r="AM940" s="93"/>
      <c r="AT940" s="65"/>
      <c r="AU940" s="65"/>
      <c r="AV940" s="65"/>
      <c r="AW940" s="65"/>
      <c r="AX940" s="65"/>
      <c r="AY940" s="65"/>
      <c r="AZ940" s="65"/>
      <c r="BA940" s="65"/>
    </row>
    <row r="941" spans="3:70">
      <c r="C941" s="8"/>
      <c r="D941" s="8"/>
      <c r="AG941" s="65"/>
      <c r="AH941" s="65"/>
      <c r="AI941" s="65"/>
      <c r="AJ941" s="65"/>
      <c r="AK941" s="65"/>
      <c r="AM941" s="93"/>
      <c r="AT941" s="65"/>
      <c r="AU941" s="65"/>
      <c r="AV941" s="65"/>
      <c r="AW941" s="65"/>
      <c r="AX941" s="65"/>
      <c r="AY941" s="65"/>
      <c r="AZ941" s="65"/>
      <c r="BA941" s="65"/>
    </row>
    <row r="942" spans="3:70">
      <c r="C942" s="8"/>
      <c r="D942" s="8"/>
      <c r="AG942" s="65"/>
      <c r="AH942" s="65"/>
      <c r="AI942" s="65"/>
      <c r="AJ942" s="65"/>
      <c r="AK942" s="65"/>
      <c r="AM942" s="93"/>
      <c r="AT942" s="65"/>
      <c r="AU942" s="65"/>
      <c r="AV942" s="65"/>
      <c r="AW942" s="65"/>
      <c r="AX942" s="65"/>
      <c r="AY942" s="65"/>
      <c r="AZ942" s="65"/>
      <c r="BA942" s="65"/>
    </row>
    <row r="943" spans="3:70">
      <c r="C943" s="8"/>
      <c r="D943" s="8"/>
      <c r="AG943" s="65"/>
      <c r="AH943" s="65"/>
      <c r="AI943" s="65"/>
      <c r="AJ943" s="65"/>
      <c r="AK943" s="65"/>
      <c r="AM943" s="93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</row>
    <row r="944" spans="3:70">
      <c r="C944" s="8"/>
      <c r="D944" s="8"/>
      <c r="AG944" s="65"/>
      <c r="AH944" s="65"/>
      <c r="AI944" s="65"/>
      <c r="AJ944" s="65"/>
      <c r="AK944" s="65"/>
      <c r="AM944" s="93"/>
      <c r="AT944" s="65"/>
      <c r="AU944" s="65"/>
      <c r="AV944" s="65"/>
      <c r="AW944" s="65"/>
      <c r="AX944" s="65"/>
      <c r="AY944" s="65"/>
      <c r="AZ944" s="65"/>
      <c r="BA944" s="65"/>
    </row>
    <row r="945" spans="3:70">
      <c r="C945" s="8"/>
      <c r="D945" s="8"/>
      <c r="AG945" s="65"/>
      <c r="AH945" s="65"/>
      <c r="AI945" s="65"/>
      <c r="AJ945" s="65"/>
      <c r="AK945" s="65"/>
      <c r="AM945" s="93"/>
      <c r="AT945" s="65"/>
      <c r="AU945" s="65"/>
      <c r="AV945" s="65"/>
      <c r="AW945" s="65"/>
      <c r="AX945" s="65"/>
      <c r="AY945" s="65"/>
      <c r="AZ945" s="65"/>
      <c r="BA945" s="65"/>
    </row>
    <row r="946" spans="3:70">
      <c r="C946" s="8"/>
      <c r="D946" s="8"/>
      <c r="AG946" s="65"/>
      <c r="AH946" s="65"/>
      <c r="AI946" s="65"/>
      <c r="AJ946" s="65"/>
      <c r="AK946" s="65"/>
      <c r="AM946" s="93"/>
      <c r="AT946" s="65"/>
      <c r="AU946" s="65"/>
      <c r="AV946" s="65"/>
      <c r="AW946" s="65"/>
      <c r="AX946" s="65"/>
      <c r="AY946" s="65"/>
      <c r="AZ946" s="65"/>
      <c r="BA946" s="65"/>
    </row>
    <row r="947" spans="3:70">
      <c r="C947" s="8"/>
      <c r="D947" s="8"/>
      <c r="AG947" s="65"/>
      <c r="AH947" s="65"/>
      <c r="AI947" s="65"/>
      <c r="AJ947" s="65"/>
      <c r="AK947" s="65"/>
      <c r="AM947" s="93"/>
      <c r="AT947" s="65"/>
      <c r="AU947" s="65"/>
      <c r="AV947" s="65"/>
      <c r="AW947" s="65"/>
      <c r="AX947" s="65"/>
      <c r="AY947" s="65"/>
      <c r="AZ947" s="65"/>
      <c r="BA947" s="65"/>
    </row>
    <row r="948" spans="3:70">
      <c r="C948" s="8"/>
      <c r="D948" s="8"/>
      <c r="AG948" s="65"/>
      <c r="AH948" s="65"/>
      <c r="AI948" s="65"/>
      <c r="AJ948" s="65"/>
      <c r="AK948" s="65"/>
      <c r="AM948" s="93"/>
      <c r="AT948" s="65"/>
      <c r="AU948" s="65"/>
      <c r="AV948" s="65"/>
      <c r="AW948" s="65"/>
      <c r="AX948" s="65"/>
      <c r="AY948" s="65"/>
      <c r="AZ948" s="65"/>
      <c r="BA948" s="65"/>
    </row>
    <row r="949" spans="3:70">
      <c r="C949" s="8"/>
      <c r="D949" s="8"/>
      <c r="AG949" s="65"/>
      <c r="AH949" s="65"/>
      <c r="AI949" s="65"/>
      <c r="AJ949" s="65"/>
      <c r="AK949" s="65"/>
      <c r="AM949" s="93"/>
      <c r="AT949" s="65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/>
      <c r="BI949" s="65"/>
      <c r="BJ949" s="65"/>
      <c r="BK949" s="65"/>
      <c r="BL949" s="65"/>
      <c r="BM949" s="65"/>
      <c r="BN949" s="65"/>
      <c r="BO949" s="65"/>
      <c r="BP949" s="65"/>
      <c r="BQ949" s="65"/>
      <c r="BR949" s="65"/>
    </row>
    <row r="950" spans="3:70">
      <c r="C950" s="8"/>
      <c r="D950" s="8"/>
      <c r="AG950" s="65"/>
      <c r="AH950" s="65"/>
      <c r="AI950" s="65"/>
      <c r="AJ950" s="65"/>
      <c r="AK950" s="65"/>
      <c r="AM950" s="93"/>
      <c r="AT950" s="65"/>
      <c r="AU950" s="65"/>
      <c r="AV950" s="65"/>
      <c r="AW950" s="65"/>
      <c r="AX950" s="65"/>
      <c r="AY950" s="65"/>
      <c r="AZ950" s="65"/>
      <c r="BA950" s="65"/>
    </row>
    <row r="951" spans="3:70">
      <c r="C951" s="8"/>
      <c r="D951" s="8"/>
      <c r="AG951" s="65"/>
      <c r="AH951" s="65"/>
      <c r="AI951" s="65"/>
      <c r="AJ951" s="65"/>
      <c r="AK951" s="65"/>
      <c r="AM951" s="93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</row>
    <row r="952" spans="3:70">
      <c r="C952" s="8"/>
      <c r="D952" s="8"/>
      <c r="AG952" s="65"/>
      <c r="AH952" s="65"/>
      <c r="AI952" s="65"/>
      <c r="AJ952" s="65"/>
      <c r="AK952" s="65"/>
      <c r="AM952" s="93"/>
      <c r="AT952" s="65"/>
      <c r="AU952" s="65"/>
      <c r="AV952" s="65"/>
      <c r="AW952" s="65"/>
      <c r="AX952" s="65"/>
      <c r="AY952" s="65"/>
      <c r="AZ952" s="65"/>
      <c r="BA952" s="65"/>
    </row>
    <row r="953" spans="3:70">
      <c r="C953" s="8"/>
      <c r="D953" s="8"/>
      <c r="AG953" s="65"/>
      <c r="AH953" s="65"/>
      <c r="AI953" s="65"/>
      <c r="AJ953" s="65"/>
      <c r="AK953" s="65"/>
      <c r="AM953" s="93"/>
      <c r="AT953" s="65"/>
      <c r="AU953" s="65"/>
      <c r="AV953" s="65"/>
      <c r="AW953" s="65"/>
      <c r="AX953" s="65"/>
      <c r="AY953" s="65"/>
      <c r="AZ953" s="65"/>
      <c r="BA953" s="65"/>
      <c r="BB953" s="65"/>
    </row>
    <row r="954" spans="3:70">
      <c r="C954" s="8"/>
      <c r="D954" s="8"/>
      <c r="AG954" s="65"/>
      <c r="AH954" s="65"/>
      <c r="AI954" s="65"/>
      <c r="AJ954" s="65"/>
      <c r="AK954" s="65"/>
      <c r="AM954" s="93"/>
      <c r="AT954" s="65"/>
      <c r="AU954" s="65"/>
      <c r="AV954" s="65"/>
      <c r="AW954" s="65"/>
      <c r="AX954" s="65"/>
      <c r="AY954" s="65"/>
      <c r="AZ954" s="65"/>
      <c r="BA954" s="65"/>
    </row>
    <row r="955" spans="3:70">
      <c r="C955" s="8"/>
      <c r="D955" s="8"/>
      <c r="AG955" s="65"/>
      <c r="AH955" s="65"/>
      <c r="AI955" s="65"/>
      <c r="AJ955" s="65"/>
      <c r="AK955" s="65"/>
      <c r="AM955" s="93"/>
      <c r="AT955" s="65"/>
      <c r="AU955" s="65"/>
      <c r="AV955" s="65"/>
      <c r="AW955" s="65"/>
      <c r="AX955" s="65"/>
      <c r="AY955" s="65"/>
      <c r="AZ955" s="65"/>
      <c r="BA955" s="65"/>
    </row>
    <row r="956" spans="3:70">
      <c r="C956" s="8"/>
      <c r="D956" s="8"/>
      <c r="AG956" s="65"/>
      <c r="AH956" s="65"/>
      <c r="AI956" s="65"/>
      <c r="AJ956" s="65"/>
      <c r="AK956" s="65"/>
      <c r="AM956" s="93"/>
      <c r="AT956" s="65"/>
      <c r="AU956" s="65"/>
      <c r="AV956" s="65"/>
      <c r="AW956" s="65"/>
      <c r="AX956" s="65"/>
      <c r="AY956" s="65"/>
      <c r="AZ956" s="65"/>
      <c r="BA956" s="65"/>
    </row>
    <row r="957" spans="3:70">
      <c r="C957" s="8"/>
      <c r="D957" s="8"/>
      <c r="AG957" s="65"/>
      <c r="AH957" s="65"/>
      <c r="AI957" s="65"/>
      <c r="AJ957" s="65"/>
      <c r="AK957" s="65"/>
      <c r="AM957" s="93"/>
      <c r="AT957" s="65"/>
      <c r="AU957" s="65"/>
      <c r="AV957" s="65"/>
      <c r="AW957" s="65"/>
      <c r="AX957" s="65"/>
      <c r="AY957" s="65"/>
      <c r="AZ957" s="65"/>
      <c r="BA957" s="65"/>
    </row>
    <row r="958" spans="3:70">
      <c r="C958" s="8"/>
      <c r="D958" s="8"/>
      <c r="AG958" s="65"/>
      <c r="AH958" s="65"/>
      <c r="AI958" s="65"/>
      <c r="AJ958" s="65"/>
      <c r="AK958" s="65"/>
      <c r="AM958" s="93"/>
      <c r="AT958" s="65"/>
      <c r="AU958" s="65"/>
      <c r="AV958" s="65"/>
      <c r="AW958" s="65"/>
      <c r="AX958" s="65"/>
      <c r="AY958" s="65"/>
      <c r="AZ958" s="65"/>
      <c r="BA958" s="65"/>
    </row>
    <row r="959" spans="3:70">
      <c r="C959" s="8"/>
      <c r="D959" s="8"/>
      <c r="AG959" s="65"/>
      <c r="AH959" s="65"/>
      <c r="AI959" s="65"/>
      <c r="AJ959" s="65"/>
      <c r="AK959" s="65"/>
      <c r="AM959" s="93"/>
      <c r="AT959" s="65"/>
      <c r="AU959" s="65"/>
      <c r="AV959" s="65"/>
      <c r="AW959" s="65"/>
      <c r="AX959" s="65"/>
      <c r="AY959" s="65"/>
      <c r="AZ959" s="65"/>
      <c r="BA959" s="65"/>
      <c r="BB959" s="65"/>
    </row>
    <row r="960" spans="3:70">
      <c r="C960" s="8"/>
      <c r="D960" s="8"/>
      <c r="AG960" s="65"/>
      <c r="AH960" s="65"/>
      <c r="AI960" s="65"/>
      <c r="AJ960" s="65"/>
      <c r="AK960" s="65"/>
      <c r="AM960" s="93"/>
      <c r="AT960" s="65"/>
      <c r="AU960" s="65"/>
      <c r="AV960" s="65"/>
      <c r="AW960" s="65"/>
      <c r="AX960" s="65"/>
      <c r="AY960" s="65"/>
      <c r="AZ960" s="65"/>
      <c r="BA960" s="65"/>
    </row>
    <row r="961" spans="3:54">
      <c r="C961" s="8"/>
      <c r="D961" s="8"/>
      <c r="AG961" s="65"/>
      <c r="AH961" s="65"/>
      <c r="AI961" s="65"/>
      <c r="AJ961" s="65"/>
      <c r="AK961" s="65"/>
      <c r="AM961" s="93"/>
      <c r="AT961" s="65"/>
      <c r="AU961" s="65"/>
      <c r="AV961" s="65"/>
      <c r="AW961" s="65"/>
      <c r="AX961" s="65"/>
      <c r="AY961" s="65"/>
      <c r="AZ961" s="65"/>
      <c r="BA961" s="65"/>
    </row>
    <row r="962" spans="3:54">
      <c r="C962" s="8"/>
      <c r="D962" s="8"/>
      <c r="AG962" s="65"/>
      <c r="AH962" s="65"/>
      <c r="AI962" s="65"/>
      <c r="AJ962" s="65"/>
      <c r="AK962" s="65"/>
      <c r="AM962" s="93"/>
      <c r="AT962" s="65"/>
      <c r="AU962" s="65"/>
      <c r="AV962" s="65"/>
      <c r="AW962" s="65"/>
      <c r="AX962" s="65"/>
      <c r="AY962" s="65"/>
      <c r="AZ962" s="65"/>
      <c r="BA962" s="65"/>
    </row>
    <row r="963" spans="3:54">
      <c r="C963" s="8"/>
      <c r="D963" s="8"/>
      <c r="AG963" s="65"/>
      <c r="AH963" s="65"/>
      <c r="AI963" s="65"/>
      <c r="AJ963" s="65"/>
      <c r="AK963" s="65"/>
      <c r="AM963" s="93"/>
      <c r="AT963" s="65"/>
      <c r="AU963" s="65"/>
      <c r="AV963" s="65"/>
      <c r="AW963" s="65"/>
      <c r="AX963" s="65"/>
      <c r="AY963" s="65"/>
      <c r="AZ963" s="65"/>
      <c r="BA963" s="65"/>
    </row>
    <row r="964" spans="3:54">
      <c r="C964" s="8"/>
      <c r="D964" s="8"/>
      <c r="AG964" s="65"/>
      <c r="AH964" s="65"/>
      <c r="AI964" s="65"/>
      <c r="AJ964" s="65"/>
      <c r="AK964" s="65"/>
      <c r="AM964" s="93"/>
      <c r="AT964" s="65"/>
      <c r="AU964" s="65"/>
      <c r="AV964" s="65"/>
      <c r="AW964" s="65"/>
      <c r="AX964" s="65"/>
      <c r="AY964" s="65"/>
      <c r="AZ964" s="65"/>
      <c r="BA964" s="65"/>
    </row>
    <row r="965" spans="3:54">
      <c r="C965" s="8"/>
      <c r="D965" s="8"/>
      <c r="AG965" s="65"/>
      <c r="AH965" s="65"/>
      <c r="AI965" s="65"/>
      <c r="AJ965" s="65"/>
      <c r="AK965" s="65"/>
      <c r="AM965" s="93"/>
      <c r="AT965" s="65"/>
      <c r="AU965" s="65"/>
      <c r="AV965" s="65"/>
      <c r="AW965" s="65"/>
      <c r="AX965" s="65"/>
      <c r="AY965" s="65"/>
      <c r="AZ965" s="65"/>
      <c r="BA965" s="65"/>
    </row>
    <row r="966" spans="3:54">
      <c r="C966" s="8"/>
      <c r="D966" s="8"/>
      <c r="AG966" s="65"/>
      <c r="AH966" s="65"/>
      <c r="AI966" s="65"/>
      <c r="AJ966" s="65"/>
      <c r="AK966" s="65"/>
      <c r="AM966" s="93"/>
      <c r="AT966" s="65"/>
      <c r="AU966" s="65"/>
      <c r="AV966" s="65"/>
      <c r="AW966" s="65"/>
      <c r="AX966" s="65"/>
      <c r="AY966" s="65"/>
      <c r="AZ966" s="65"/>
      <c r="BA966" s="65"/>
    </row>
    <row r="967" spans="3:54">
      <c r="C967" s="8"/>
      <c r="D967" s="8"/>
      <c r="AG967" s="65"/>
      <c r="AH967" s="65"/>
      <c r="AI967" s="65"/>
      <c r="AJ967" s="65"/>
      <c r="AK967" s="65"/>
      <c r="AM967" s="93"/>
      <c r="AT967" s="65"/>
      <c r="AU967" s="65"/>
      <c r="AV967" s="65"/>
      <c r="AW967" s="65"/>
      <c r="AX967" s="65"/>
      <c r="AY967" s="65"/>
      <c r="AZ967" s="65"/>
      <c r="BA967" s="65"/>
    </row>
    <row r="968" spans="3:54">
      <c r="C968" s="8"/>
      <c r="D968" s="8"/>
      <c r="AG968" s="65"/>
      <c r="AH968" s="65"/>
      <c r="AI968" s="65"/>
      <c r="AJ968" s="65"/>
      <c r="AK968" s="65"/>
      <c r="AM968" s="93"/>
      <c r="AT968" s="65"/>
      <c r="AU968" s="65"/>
      <c r="AV968" s="65"/>
      <c r="AW968" s="65"/>
      <c r="AX968" s="65"/>
      <c r="AY968" s="65"/>
      <c r="AZ968" s="65"/>
      <c r="BA968" s="65"/>
    </row>
    <row r="969" spans="3:54">
      <c r="C969" s="8"/>
      <c r="D969" s="8"/>
      <c r="AG969" s="65"/>
      <c r="AH969" s="65"/>
      <c r="AI969" s="65"/>
      <c r="AJ969" s="65"/>
      <c r="AK969" s="65"/>
      <c r="AM969" s="93"/>
      <c r="AT969" s="65"/>
      <c r="AU969" s="65"/>
      <c r="AV969" s="65"/>
      <c r="AW969" s="65"/>
      <c r="AX969" s="65"/>
      <c r="AY969" s="65"/>
      <c r="AZ969" s="65"/>
      <c r="BA969" s="65"/>
    </row>
    <row r="970" spans="3:54">
      <c r="C970" s="8"/>
      <c r="D970" s="8"/>
      <c r="AG970" s="65"/>
      <c r="AH970" s="65"/>
      <c r="AI970" s="65"/>
      <c r="AJ970" s="65"/>
      <c r="AK970" s="65"/>
      <c r="AM970" s="93"/>
      <c r="AT970" s="65"/>
      <c r="AU970" s="65"/>
      <c r="AV970" s="65"/>
      <c r="AW970" s="65"/>
      <c r="AX970" s="65"/>
      <c r="AY970" s="65"/>
      <c r="AZ970" s="65"/>
      <c r="BA970" s="65"/>
      <c r="BB970" s="65"/>
    </row>
    <row r="971" spans="3:54">
      <c r="C971" s="8"/>
      <c r="D971" s="8"/>
      <c r="AG971" s="65"/>
      <c r="AH971" s="65"/>
      <c r="AI971" s="65"/>
      <c r="AJ971" s="65"/>
      <c r="AK971" s="65"/>
      <c r="AM971" s="93"/>
      <c r="AT971" s="65"/>
      <c r="AU971" s="65"/>
      <c r="AV971" s="65"/>
      <c r="AW971" s="65"/>
      <c r="AX971" s="65"/>
      <c r="AY971" s="65"/>
      <c r="AZ971" s="65"/>
      <c r="BA971" s="65"/>
    </row>
    <row r="972" spans="3:54">
      <c r="C972" s="8"/>
      <c r="D972" s="8"/>
      <c r="AG972" s="65"/>
      <c r="AH972" s="65"/>
      <c r="AI972" s="65"/>
      <c r="AJ972" s="65"/>
      <c r="AK972" s="65"/>
      <c r="AM972" s="93"/>
      <c r="AT972" s="65"/>
      <c r="AU972" s="65"/>
      <c r="AV972" s="65"/>
      <c r="AW972" s="65"/>
      <c r="AX972" s="65"/>
      <c r="AY972" s="65"/>
      <c r="AZ972" s="65"/>
      <c r="BA972" s="65"/>
    </row>
    <row r="973" spans="3:54">
      <c r="C973" s="8"/>
      <c r="D973" s="8"/>
      <c r="AG973" s="65"/>
      <c r="AH973" s="65"/>
      <c r="AI973" s="65"/>
      <c r="AJ973" s="65"/>
      <c r="AK973" s="65"/>
      <c r="AM973" s="93"/>
      <c r="AT973" s="65"/>
      <c r="AU973" s="65"/>
      <c r="AV973" s="65"/>
      <c r="AW973" s="65"/>
      <c r="AX973" s="65"/>
      <c r="AY973" s="65"/>
      <c r="AZ973" s="65"/>
      <c r="BA973" s="65"/>
    </row>
    <row r="974" spans="3:54">
      <c r="C974" s="8"/>
      <c r="D974" s="8"/>
      <c r="AG974" s="65"/>
      <c r="AH974" s="65"/>
      <c r="AI974" s="65"/>
      <c r="AJ974" s="65"/>
      <c r="AK974" s="65"/>
      <c r="AM974" s="93"/>
      <c r="AT974" s="65"/>
      <c r="AU974" s="65"/>
      <c r="AV974" s="65"/>
      <c r="AW974" s="65"/>
      <c r="AX974" s="65"/>
      <c r="AY974" s="65"/>
      <c r="AZ974" s="65"/>
      <c r="BA974" s="65"/>
    </row>
    <row r="975" spans="3:54">
      <c r="C975" s="8"/>
      <c r="D975" s="8"/>
      <c r="AG975" s="65"/>
      <c r="AH975" s="65"/>
      <c r="AI975" s="65"/>
      <c r="AJ975" s="65"/>
      <c r="AK975" s="65"/>
      <c r="AM975" s="93"/>
      <c r="AT975" s="65"/>
      <c r="AU975" s="65"/>
      <c r="AV975" s="65"/>
      <c r="AW975" s="65"/>
      <c r="AX975" s="65"/>
      <c r="AY975" s="65"/>
      <c r="AZ975" s="65"/>
      <c r="BA975" s="65"/>
    </row>
    <row r="976" spans="3:54">
      <c r="C976" s="8"/>
      <c r="D976" s="8"/>
      <c r="AG976" s="65"/>
      <c r="AH976" s="65"/>
      <c r="AI976" s="65"/>
      <c r="AJ976" s="65"/>
      <c r="AK976" s="65"/>
      <c r="AM976" s="93"/>
      <c r="AT976" s="65"/>
      <c r="AU976" s="65"/>
      <c r="AV976" s="65"/>
      <c r="AW976" s="65"/>
      <c r="AX976" s="65"/>
      <c r="AY976" s="65"/>
      <c r="AZ976" s="65"/>
      <c r="BA976" s="65"/>
      <c r="BB976" s="65"/>
    </row>
    <row r="977" spans="3:70">
      <c r="C977" s="8"/>
      <c r="D977" s="8"/>
      <c r="AG977" s="65"/>
      <c r="AH977" s="65"/>
      <c r="AI977" s="65"/>
      <c r="AJ977" s="65"/>
      <c r="AK977" s="65"/>
      <c r="AM977" s="93"/>
      <c r="AT977" s="65"/>
      <c r="AU977" s="65"/>
      <c r="AV977" s="65"/>
      <c r="AW977" s="65"/>
      <c r="AX977" s="65"/>
      <c r="AY977" s="65"/>
      <c r="AZ977" s="65"/>
      <c r="BA977" s="65"/>
    </row>
    <row r="978" spans="3:70">
      <c r="C978" s="8"/>
      <c r="D978" s="8"/>
      <c r="AG978" s="65"/>
      <c r="AH978" s="65"/>
      <c r="AI978" s="65"/>
      <c r="AJ978" s="65"/>
      <c r="AK978" s="65"/>
      <c r="AM978" s="93"/>
      <c r="AT978" s="65"/>
      <c r="AU978" s="65"/>
      <c r="AV978" s="65"/>
      <c r="AW978" s="65"/>
      <c r="AX978" s="65"/>
      <c r="AY978" s="65"/>
      <c r="AZ978" s="65"/>
      <c r="BA978" s="65"/>
    </row>
    <row r="979" spans="3:70">
      <c r="C979" s="8"/>
      <c r="D979" s="8"/>
      <c r="AG979" s="65"/>
      <c r="AH979" s="65"/>
      <c r="AI979" s="65"/>
      <c r="AJ979" s="65"/>
      <c r="AK979" s="65"/>
      <c r="AM979" s="93"/>
      <c r="AT979" s="65"/>
      <c r="AU979" s="65"/>
      <c r="AV979" s="65"/>
      <c r="AW979" s="65"/>
      <c r="AX979" s="65"/>
      <c r="AY979" s="65"/>
      <c r="AZ979" s="65"/>
      <c r="BA979" s="65"/>
    </row>
    <row r="980" spans="3:70">
      <c r="C980" s="8"/>
      <c r="D980" s="8"/>
      <c r="AG980" s="65"/>
      <c r="AH980" s="65"/>
      <c r="AI980" s="65"/>
      <c r="AJ980" s="65"/>
      <c r="AK980" s="65"/>
      <c r="AM980" s="93"/>
      <c r="AT980" s="65"/>
      <c r="AU980" s="65"/>
      <c r="AV980" s="65"/>
      <c r="AW980" s="65"/>
      <c r="AX980" s="65"/>
      <c r="AY980" s="65"/>
      <c r="AZ980" s="65"/>
      <c r="BA980" s="65"/>
    </row>
    <row r="981" spans="3:70">
      <c r="C981" s="8"/>
      <c r="D981" s="8"/>
      <c r="AG981" s="65"/>
      <c r="AH981" s="65"/>
      <c r="AI981" s="65"/>
      <c r="AJ981" s="65"/>
      <c r="AK981" s="65"/>
      <c r="AM981" s="93"/>
      <c r="AT981" s="65"/>
      <c r="AU981" s="65"/>
      <c r="AV981" s="65"/>
      <c r="AW981" s="65"/>
      <c r="AX981" s="65"/>
      <c r="AY981" s="65"/>
      <c r="AZ981" s="65"/>
      <c r="BA981" s="65"/>
    </row>
    <row r="982" spans="3:70">
      <c r="C982" s="8"/>
      <c r="D982" s="8"/>
      <c r="AG982" s="65"/>
      <c r="AH982" s="65"/>
      <c r="AI982" s="65"/>
      <c r="AJ982" s="65"/>
      <c r="AK982" s="65"/>
      <c r="AM982" s="93"/>
      <c r="AT982" s="65"/>
      <c r="AU982" s="65"/>
      <c r="AV982" s="65"/>
      <c r="AW982" s="65"/>
      <c r="AX982" s="65"/>
      <c r="AY982" s="65"/>
      <c r="AZ982" s="65"/>
      <c r="BA982" s="65"/>
    </row>
    <row r="983" spans="3:70">
      <c r="C983" s="8"/>
      <c r="D983" s="8"/>
      <c r="AG983" s="65"/>
      <c r="AH983" s="65"/>
      <c r="AI983" s="65"/>
      <c r="AJ983" s="65"/>
      <c r="AK983" s="65"/>
      <c r="AM983" s="93"/>
      <c r="AT983" s="65"/>
      <c r="AU983" s="65"/>
      <c r="AV983" s="65"/>
      <c r="AW983" s="65"/>
      <c r="AX983" s="65"/>
      <c r="AY983" s="65"/>
      <c r="AZ983" s="65"/>
      <c r="BA983" s="65"/>
    </row>
    <row r="984" spans="3:70">
      <c r="C984" s="8"/>
      <c r="D984" s="8"/>
      <c r="AG984" s="65"/>
      <c r="AH984" s="65"/>
      <c r="AI984" s="65"/>
      <c r="AJ984" s="65"/>
      <c r="AK984" s="65"/>
      <c r="AM984" s="93"/>
      <c r="AT984" s="65"/>
      <c r="AU984" s="65"/>
      <c r="AV984" s="65"/>
      <c r="AW984" s="65"/>
      <c r="AX984" s="65"/>
      <c r="AY984" s="65"/>
      <c r="AZ984" s="65"/>
      <c r="BA984" s="65"/>
    </row>
    <row r="985" spans="3:70">
      <c r="C985" s="8"/>
      <c r="D985" s="8"/>
      <c r="AG985" s="65"/>
      <c r="AH985" s="65"/>
      <c r="AI985" s="65"/>
      <c r="AJ985" s="65"/>
      <c r="AK985" s="65"/>
      <c r="AM985" s="93"/>
      <c r="AT985" s="65"/>
      <c r="AU985" s="65"/>
      <c r="AV985" s="65"/>
      <c r="AW985" s="65"/>
      <c r="AX985" s="65"/>
      <c r="AY985" s="65"/>
      <c r="AZ985" s="65"/>
      <c r="BA985" s="65"/>
    </row>
    <row r="986" spans="3:70">
      <c r="C986" s="8"/>
      <c r="D986" s="8"/>
      <c r="AG986" s="65"/>
      <c r="AH986" s="65"/>
      <c r="AI986" s="65"/>
      <c r="AJ986" s="65"/>
      <c r="AK986" s="65"/>
      <c r="AM986" s="93"/>
      <c r="AT986" s="65"/>
      <c r="AU986" s="65"/>
      <c r="AV986" s="65"/>
      <c r="AW986" s="65"/>
      <c r="AX986" s="65"/>
      <c r="AY986" s="65"/>
      <c r="AZ986" s="65"/>
      <c r="BA986" s="65"/>
    </row>
    <row r="987" spans="3:70">
      <c r="C987" s="8"/>
      <c r="D987" s="8"/>
      <c r="AG987" s="65"/>
      <c r="AH987" s="65"/>
      <c r="AI987" s="65"/>
      <c r="AJ987" s="65"/>
      <c r="AK987" s="65"/>
      <c r="AM987" s="93"/>
      <c r="AT987" s="65"/>
      <c r="AU987" s="65"/>
      <c r="AV987" s="65"/>
      <c r="AW987" s="65"/>
      <c r="AX987" s="65"/>
      <c r="AY987" s="65"/>
      <c r="AZ987" s="65"/>
      <c r="BA987" s="65"/>
    </row>
    <row r="988" spans="3:70">
      <c r="C988" s="8"/>
      <c r="D988" s="8"/>
      <c r="AG988" s="65"/>
      <c r="AH988" s="65"/>
      <c r="AI988" s="65"/>
      <c r="AJ988" s="65"/>
      <c r="AK988" s="65"/>
      <c r="AM988" s="93"/>
      <c r="AT988" s="65"/>
      <c r="AU988" s="65"/>
      <c r="AV988" s="65"/>
      <c r="AW988" s="65"/>
      <c r="AX988" s="65"/>
      <c r="AY988" s="65"/>
      <c r="AZ988" s="65"/>
      <c r="BA988" s="65"/>
    </row>
    <row r="989" spans="3:70">
      <c r="C989" s="8"/>
      <c r="D989" s="8"/>
      <c r="AG989" s="65"/>
      <c r="AH989" s="65"/>
      <c r="AI989" s="65"/>
      <c r="AJ989" s="65"/>
      <c r="AK989" s="65"/>
      <c r="AM989" s="93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</row>
    <row r="990" spans="3:70">
      <c r="C990" s="8"/>
      <c r="D990" s="8"/>
      <c r="AG990" s="65"/>
      <c r="AH990" s="65"/>
      <c r="AI990" s="65"/>
      <c r="AJ990" s="65"/>
      <c r="AK990" s="65"/>
      <c r="AM990" s="93"/>
      <c r="AT990" s="65"/>
      <c r="AU990" s="65"/>
      <c r="AV990" s="65"/>
      <c r="AW990" s="65"/>
      <c r="AX990" s="65"/>
      <c r="AY990" s="65"/>
      <c r="AZ990" s="65"/>
      <c r="BA990" s="65"/>
    </row>
    <row r="991" spans="3:70">
      <c r="C991" s="8"/>
      <c r="D991" s="8"/>
      <c r="AG991" s="65"/>
      <c r="AH991" s="65"/>
      <c r="AI991" s="65"/>
      <c r="AJ991" s="65"/>
      <c r="AK991" s="65"/>
      <c r="AM991" s="93"/>
      <c r="AT991" s="65"/>
      <c r="AU991" s="65"/>
      <c r="AV991" s="65"/>
      <c r="AW991" s="65"/>
      <c r="AX991" s="65"/>
      <c r="AY991" s="65"/>
      <c r="AZ991" s="65"/>
      <c r="BA991" s="65"/>
    </row>
    <row r="992" spans="3:70">
      <c r="C992" s="8"/>
      <c r="D992" s="8"/>
      <c r="AG992" s="65"/>
      <c r="AH992" s="65"/>
      <c r="AI992" s="65"/>
      <c r="AJ992" s="65"/>
      <c r="AK992" s="65"/>
      <c r="AM992" s="93"/>
      <c r="AT992" s="65"/>
      <c r="AU992" s="65"/>
      <c r="AV992" s="65"/>
      <c r="AW992" s="65"/>
      <c r="AX992" s="65"/>
      <c r="AY992" s="65"/>
      <c r="AZ992" s="65"/>
      <c r="BA992" s="65"/>
    </row>
    <row r="993" spans="3:70">
      <c r="C993" s="8"/>
      <c r="D993" s="8"/>
      <c r="AG993" s="65"/>
      <c r="AH993" s="65"/>
      <c r="AI993" s="65"/>
      <c r="AJ993" s="65"/>
      <c r="AK993" s="65"/>
      <c r="AM993" s="93"/>
      <c r="AT993" s="65"/>
      <c r="AU993" s="65"/>
      <c r="AV993" s="65"/>
      <c r="AW993" s="65"/>
      <c r="AX993" s="65"/>
      <c r="AY993" s="65"/>
      <c r="AZ993" s="65"/>
      <c r="BA993" s="65"/>
    </row>
    <row r="994" spans="3:70">
      <c r="C994" s="8"/>
      <c r="D994" s="8"/>
      <c r="AG994" s="65"/>
      <c r="AH994" s="65"/>
      <c r="AI994" s="65"/>
      <c r="AJ994" s="65"/>
      <c r="AK994" s="65"/>
      <c r="AM994" s="93"/>
      <c r="AT994" s="65"/>
      <c r="AU994" s="65"/>
      <c r="AV994" s="65"/>
      <c r="AW994" s="65"/>
      <c r="AX994" s="65"/>
      <c r="AY994" s="65"/>
      <c r="AZ994" s="65"/>
      <c r="BA994" s="65"/>
    </row>
    <row r="995" spans="3:70">
      <c r="C995" s="8"/>
      <c r="D995" s="8"/>
      <c r="AG995" s="65"/>
      <c r="AH995" s="65"/>
      <c r="AI995" s="65"/>
      <c r="AJ995" s="65"/>
      <c r="AK995" s="65"/>
      <c r="AM995" s="93"/>
      <c r="AT995" s="65"/>
      <c r="AU995" s="65"/>
      <c r="AV995" s="65"/>
      <c r="AW995" s="65"/>
      <c r="AX995" s="65"/>
      <c r="AY995" s="65"/>
      <c r="AZ995" s="65"/>
      <c r="BA995" s="65"/>
    </row>
    <row r="996" spans="3:70">
      <c r="C996" s="8"/>
      <c r="D996" s="8"/>
      <c r="AG996" s="65"/>
      <c r="AH996" s="65"/>
      <c r="AI996" s="65"/>
      <c r="AJ996" s="65"/>
      <c r="AK996" s="65"/>
      <c r="AM996" s="93"/>
      <c r="AT996" s="65"/>
      <c r="AU996" s="65"/>
      <c r="AV996" s="65"/>
      <c r="AW996" s="65"/>
      <c r="AX996" s="65"/>
      <c r="AY996" s="65"/>
      <c r="AZ996" s="65"/>
      <c r="BA996" s="65"/>
    </row>
    <row r="997" spans="3:70">
      <c r="C997" s="8"/>
      <c r="D997" s="8"/>
      <c r="AG997" s="65"/>
      <c r="AH997" s="65"/>
      <c r="AI997" s="65"/>
      <c r="AJ997" s="65"/>
      <c r="AK997" s="65"/>
      <c r="AM997" s="93"/>
      <c r="AT997" s="65"/>
      <c r="AU997" s="65"/>
      <c r="AV997" s="65"/>
      <c r="AW997" s="65"/>
      <c r="AX997" s="65"/>
      <c r="AY997" s="65"/>
      <c r="AZ997" s="65"/>
      <c r="BA997" s="65"/>
    </row>
    <row r="998" spans="3:70">
      <c r="C998" s="8"/>
      <c r="D998" s="8"/>
      <c r="AG998" s="65"/>
      <c r="AH998" s="65"/>
      <c r="AI998" s="65"/>
      <c r="AJ998" s="65"/>
      <c r="AK998" s="65"/>
      <c r="AM998" s="93"/>
      <c r="AT998" s="65"/>
      <c r="AU998" s="65"/>
      <c r="AV998" s="65"/>
      <c r="AW998" s="65"/>
      <c r="AX998" s="65"/>
      <c r="AY998" s="65"/>
      <c r="AZ998" s="65"/>
      <c r="BA998" s="65"/>
    </row>
    <row r="999" spans="3:70">
      <c r="C999" s="8"/>
      <c r="D999" s="8"/>
      <c r="AG999" s="65"/>
      <c r="AH999" s="65"/>
      <c r="AI999" s="65"/>
      <c r="AJ999" s="65"/>
      <c r="AK999" s="65"/>
      <c r="AM999" s="93"/>
      <c r="AT999" s="65"/>
      <c r="AU999" s="65"/>
      <c r="AV999" s="65"/>
      <c r="AW999" s="65"/>
      <c r="AX999" s="65"/>
      <c r="AY999" s="65"/>
      <c r="AZ999" s="65"/>
      <c r="BA999" s="65"/>
    </row>
    <row r="1000" spans="3:70">
      <c r="C1000" s="8"/>
      <c r="D1000" s="8"/>
      <c r="AG1000" s="65"/>
      <c r="AH1000" s="65"/>
      <c r="AI1000" s="65"/>
      <c r="AJ1000" s="65"/>
      <c r="AK1000" s="65"/>
      <c r="AM1000" s="93"/>
      <c r="AT1000" s="65"/>
      <c r="AU1000" s="65"/>
      <c r="AV1000" s="65"/>
      <c r="AW1000" s="65"/>
      <c r="AX1000" s="65"/>
      <c r="AY1000" s="65"/>
      <c r="AZ1000" s="65"/>
      <c r="BA1000" s="65"/>
    </row>
    <row r="1001" spans="3:70">
      <c r="C1001" s="8"/>
      <c r="D1001" s="8"/>
      <c r="AG1001" s="65"/>
      <c r="AH1001" s="65"/>
      <c r="AI1001" s="65"/>
      <c r="AJ1001" s="65"/>
      <c r="AK1001" s="65"/>
      <c r="AM1001" s="93"/>
      <c r="AT1001" s="65"/>
      <c r="AU1001" s="65"/>
      <c r="AV1001" s="65"/>
      <c r="AW1001" s="65"/>
      <c r="AX1001" s="65"/>
      <c r="AY1001" s="65"/>
      <c r="AZ1001" s="65"/>
      <c r="BA1001" s="65"/>
    </row>
    <row r="1002" spans="3:70">
      <c r="C1002" s="8"/>
      <c r="D1002" s="8"/>
      <c r="AG1002" s="65"/>
      <c r="AH1002" s="65"/>
      <c r="AI1002" s="65"/>
      <c r="AJ1002" s="65"/>
      <c r="AK1002" s="65"/>
      <c r="AM1002" s="93"/>
      <c r="AT1002" s="65"/>
      <c r="AU1002" s="65"/>
      <c r="AV1002" s="65"/>
      <c r="AW1002" s="65"/>
      <c r="AX1002" s="65"/>
      <c r="AY1002" s="65"/>
      <c r="AZ1002" s="65"/>
      <c r="BA1002" s="65"/>
    </row>
    <row r="1003" spans="3:70">
      <c r="C1003" s="8"/>
      <c r="D1003" s="8"/>
      <c r="AG1003" s="65"/>
      <c r="AH1003" s="65"/>
      <c r="AI1003" s="65"/>
      <c r="AJ1003" s="65"/>
      <c r="AK1003" s="65"/>
      <c r="AM1003" s="93"/>
      <c r="AT1003" s="65"/>
      <c r="AU1003" s="65"/>
      <c r="AV1003" s="65"/>
      <c r="AW1003" s="65"/>
      <c r="AX1003" s="65"/>
      <c r="AY1003" s="65"/>
      <c r="AZ1003" s="65"/>
      <c r="BA1003" s="65"/>
    </row>
    <row r="1004" spans="3:70">
      <c r="C1004" s="8"/>
      <c r="D1004" s="8"/>
      <c r="AG1004" s="65"/>
      <c r="AH1004" s="65"/>
      <c r="AI1004" s="65"/>
      <c r="AJ1004" s="65"/>
      <c r="AK1004" s="65"/>
      <c r="AM1004" s="93"/>
      <c r="AT1004" s="65"/>
      <c r="AU1004" s="65"/>
      <c r="AV1004" s="65"/>
      <c r="AW1004" s="65"/>
      <c r="AX1004" s="65"/>
      <c r="AY1004" s="65"/>
      <c r="AZ1004" s="65"/>
      <c r="BA1004" s="65"/>
    </row>
    <row r="1005" spans="3:70">
      <c r="C1005" s="8"/>
      <c r="D1005" s="8"/>
      <c r="AG1005" s="65"/>
      <c r="AH1005" s="65"/>
      <c r="AI1005" s="65"/>
      <c r="AJ1005" s="65"/>
      <c r="AK1005" s="65"/>
      <c r="AM1005" s="93"/>
      <c r="AT1005" s="65"/>
      <c r="AU1005" s="65"/>
      <c r="AV1005" s="65"/>
      <c r="AW1005" s="65"/>
      <c r="AX1005" s="65"/>
      <c r="AY1005" s="65"/>
      <c r="AZ1005" s="65"/>
      <c r="BA1005" s="65"/>
    </row>
    <row r="1006" spans="3:70">
      <c r="C1006" s="8"/>
      <c r="D1006" s="8"/>
      <c r="AG1006" s="65"/>
      <c r="AH1006" s="65"/>
      <c r="AI1006" s="65"/>
      <c r="AJ1006" s="65"/>
      <c r="AK1006" s="65"/>
      <c r="AM1006" s="93"/>
      <c r="AT1006" s="65"/>
      <c r="AU1006" s="65"/>
      <c r="AV1006" s="65"/>
      <c r="AW1006" s="65"/>
      <c r="AX1006" s="65"/>
      <c r="AY1006" s="65"/>
      <c r="AZ1006" s="65"/>
      <c r="BA1006" s="65"/>
    </row>
    <row r="1007" spans="3:70">
      <c r="C1007" s="8"/>
      <c r="D1007" s="8"/>
      <c r="AG1007" s="65"/>
      <c r="AH1007" s="65"/>
      <c r="AI1007" s="65"/>
      <c r="AJ1007" s="65"/>
      <c r="AK1007" s="65"/>
      <c r="AM1007" s="93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</row>
    <row r="1008" spans="3:70">
      <c r="C1008" s="8"/>
      <c r="D1008" s="8"/>
      <c r="AG1008" s="65"/>
      <c r="AH1008" s="65"/>
      <c r="AI1008" s="65"/>
      <c r="AJ1008" s="65"/>
      <c r="AK1008" s="65"/>
      <c r="AM1008" s="93"/>
      <c r="AT1008" s="65"/>
      <c r="AU1008" s="65"/>
      <c r="AV1008" s="65"/>
      <c r="AW1008" s="65"/>
      <c r="AX1008" s="65"/>
      <c r="AY1008" s="65"/>
      <c r="AZ1008" s="65"/>
      <c r="BA1008" s="65"/>
    </row>
    <row r="1009" spans="3:53">
      <c r="C1009" s="8"/>
      <c r="D1009" s="8"/>
      <c r="AG1009" s="65"/>
      <c r="AH1009" s="65"/>
      <c r="AI1009" s="65"/>
      <c r="AJ1009" s="65"/>
      <c r="AK1009" s="65"/>
      <c r="AM1009" s="93"/>
      <c r="AT1009" s="65"/>
      <c r="AU1009" s="65"/>
      <c r="AV1009" s="65"/>
      <c r="AW1009" s="65"/>
      <c r="AX1009" s="65"/>
      <c r="AY1009" s="65"/>
      <c r="AZ1009" s="65"/>
      <c r="BA1009" s="65"/>
    </row>
    <row r="1010" spans="3:53">
      <c r="C1010" s="8"/>
      <c r="D1010" s="8"/>
      <c r="AG1010" s="65"/>
      <c r="AH1010" s="65"/>
      <c r="AI1010" s="65"/>
      <c r="AJ1010" s="65"/>
      <c r="AK1010" s="65"/>
      <c r="AM1010" s="93"/>
      <c r="AT1010" s="65"/>
      <c r="AU1010" s="65"/>
      <c r="AV1010" s="65"/>
      <c r="AW1010" s="65"/>
      <c r="AX1010" s="65"/>
      <c r="AY1010" s="65"/>
      <c r="AZ1010" s="65"/>
      <c r="BA1010" s="65"/>
    </row>
    <row r="1011" spans="3:53">
      <c r="C1011" s="8"/>
      <c r="D1011" s="8"/>
      <c r="AG1011" s="65"/>
      <c r="AH1011" s="65"/>
      <c r="AI1011" s="65"/>
      <c r="AJ1011" s="65"/>
      <c r="AK1011" s="65"/>
      <c r="AM1011" s="93"/>
      <c r="AT1011" s="65"/>
      <c r="AU1011" s="65"/>
      <c r="AV1011" s="65"/>
      <c r="AW1011" s="65"/>
      <c r="AX1011" s="65"/>
      <c r="AY1011" s="65"/>
      <c r="AZ1011" s="65"/>
      <c r="BA1011" s="65"/>
    </row>
    <row r="1012" spans="3:53">
      <c r="C1012" s="8"/>
      <c r="D1012" s="8"/>
      <c r="AG1012" s="65"/>
      <c r="AH1012" s="65"/>
      <c r="AI1012" s="65"/>
      <c r="AJ1012" s="65"/>
      <c r="AK1012" s="65"/>
      <c r="AM1012" s="93"/>
      <c r="AT1012" s="65"/>
      <c r="AU1012" s="65"/>
      <c r="AV1012" s="65"/>
      <c r="AW1012" s="65"/>
      <c r="AX1012" s="65"/>
      <c r="AY1012" s="65"/>
      <c r="AZ1012" s="65"/>
      <c r="BA1012" s="65"/>
    </row>
    <row r="1013" spans="3:53">
      <c r="C1013" s="8"/>
      <c r="D1013" s="8"/>
      <c r="AG1013" s="65"/>
      <c r="AH1013" s="65"/>
      <c r="AI1013" s="65"/>
      <c r="AJ1013" s="65"/>
      <c r="AK1013" s="65"/>
      <c r="AM1013" s="93"/>
      <c r="AT1013" s="65"/>
      <c r="AU1013" s="65"/>
      <c r="AV1013" s="65"/>
      <c r="AW1013" s="65"/>
      <c r="AX1013" s="65"/>
      <c r="AY1013" s="65"/>
      <c r="AZ1013" s="65"/>
      <c r="BA1013" s="65"/>
    </row>
    <row r="1014" spans="3:53">
      <c r="C1014" s="8"/>
      <c r="D1014" s="8"/>
      <c r="AG1014" s="65"/>
      <c r="AH1014" s="65"/>
      <c r="AI1014" s="65"/>
      <c r="AJ1014" s="65"/>
      <c r="AK1014" s="65"/>
      <c r="AM1014" s="93"/>
      <c r="AT1014" s="65"/>
      <c r="AU1014" s="65"/>
      <c r="AV1014" s="65"/>
      <c r="AW1014" s="65"/>
      <c r="AX1014" s="65"/>
      <c r="AY1014" s="65"/>
      <c r="AZ1014" s="65"/>
      <c r="BA1014" s="65"/>
    </row>
    <row r="1015" spans="3:53">
      <c r="C1015" s="8"/>
      <c r="D1015" s="8"/>
      <c r="AG1015" s="65"/>
      <c r="AH1015" s="65"/>
      <c r="AI1015" s="65"/>
      <c r="AJ1015" s="65"/>
      <c r="AK1015" s="65"/>
      <c r="AM1015" s="93"/>
      <c r="AT1015" s="65"/>
      <c r="AU1015" s="65"/>
      <c r="AV1015" s="65"/>
      <c r="AW1015" s="65"/>
      <c r="AX1015" s="65"/>
      <c r="AY1015" s="65"/>
      <c r="AZ1015" s="65"/>
      <c r="BA1015" s="65"/>
    </row>
    <row r="1016" spans="3:53">
      <c r="C1016" s="8"/>
      <c r="D1016" s="8"/>
      <c r="AG1016" s="65"/>
      <c r="AH1016" s="65"/>
      <c r="AI1016" s="65"/>
      <c r="AJ1016" s="65"/>
      <c r="AK1016" s="65"/>
      <c r="AM1016" s="93"/>
      <c r="AT1016" s="65"/>
      <c r="AU1016" s="65"/>
      <c r="AV1016" s="65"/>
      <c r="AW1016" s="65"/>
      <c r="AX1016" s="65"/>
      <c r="AY1016" s="65"/>
      <c r="AZ1016" s="65"/>
      <c r="BA1016" s="65"/>
    </row>
    <row r="1017" spans="3:53">
      <c r="C1017" s="8"/>
      <c r="D1017" s="8"/>
      <c r="AG1017" s="65"/>
      <c r="AH1017" s="65"/>
      <c r="AI1017" s="65"/>
      <c r="AJ1017" s="65"/>
      <c r="AK1017" s="65"/>
      <c r="AM1017" s="93"/>
      <c r="AT1017" s="65"/>
      <c r="AU1017" s="65"/>
      <c r="AV1017" s="65"/>
      <c r="AW1017" s="65"/>
      <c r="AX1017" s="65"/>
      <c r="AY1017" s="65"/>
      <c r="AZ1017" s="65"/>
      <c r="BA1017" s="65"/>
    </row>
    <row r="1018" spans="3:53">
      <c r="C1018" s="8"/>
      <c r="D1018" s="8"/>
      <c r="AG1018" s="65"/>
      <c r="AH1018" s="65"/>
      <c r="AI1018" s="65"/>
      <c r="AJ1018" s="65"/>
      <c r="AK1018" s="65"/>
      <c r="AM1018" s="93"/>
      <c r="AT1018" s="65"/>
      <c r="AU1018" s="65"/>
      <c r="AV1018" s="65"/>
      <c r="AW1018" s="65"/>
      <c r="AX1018" s="65"/>
      <c r="AY1018" s="65"/>
      <c r="AZ1018" s="65"/>
      <c r="BA1018" s="65"/>
    </row>
    <row r="1019" spans="3:53">
      <c r="C1019" s="8"/>
      <c r="D1019" s="8"/>
      <c r="AG1019" s="65"/>
      <c r="AH1019" s="65"/>
      <c r="AI1019" s="65"/>
      <c r="AJ1019" s="65"/>
      <c r="AK1019" s="65"/>
      <c r="AM1019" s="93"/>
      <c r="AT1019" s="65"/>
      <c r="AU1019" s="65"/>
      <c r="AV1019" s="65"/>
      <c r="AW1019" s="65"/>
      <c r="AX1019" s="65"/>
      <c r="AY1019" s="65"/>
      <c r="AZ1019" s="65"/>
      <c r="BA1019" s="65"/>
    </row>
    <row r="1020" spans="3:53">
      <c r="C1020" s="8"/>
      <c r="D1020" s="8"/>
      <c r="AG1020" s="65"/>
      <c r="AH1020" s="65"/>
      <c r="AI1020" s="65"/>
      <c r="AJ1020" s="65"/>
      <c r="AK1020" s="65"/>
      <c r="AM1020" s="93"/>
      <c r="AT1020" s="65"/>
      <c r="AU1020" s="65"/>
      <c r="AV1020" s="65"/>
      <c r="AW1020" s="65"/>
      <c r="AX1020" s="65"/>
      <c r="AY1020" s="65"/>
      <c r="AZ1020" s="65"/>
      <c r="BA1020" s="65"/>
    </row>
    <row r="1021" spans="3:53">
      <c r="C1021" s="8"/>
      <c r="D1021" s="8"/>
      <c r="AG1021" s="65"/>
      <c r="AH1021" s="65"/>
      <c r="AI1021" s="65"/>
      <c r="AJ1021" s="65"/>
      <c r="AK1021" s="65"/>
      <c r="AM1021" s="93"/>
      <c r="AT1021" s="65"/>
      <c r="AU1021" s="65"/>
      <c r="AV1021" s="65"/>
      <c r="AW1021" s="65"/>
      <c r="AX1021" s="65"/>
      <c r="AY1021" s="65"/>
      <c r="AZ1021" s="65"/>
      <c r="BA1021" s="65"/>
    </row>
    <row r="1022" spans="3:53">
      <c r="C1022" s="8"/>
      <c r="D1022" s="8"/>
      <c r="AG1022" s="65"/>
      <c r="AH1022" s="65"/>
      <c r="AI1022" s="65"/>
      <c r="AJ1022" s="65"/>
      <c r="AK1022" s="65"/>
      <c r="AM1022" s="93"/>
      <c r="AT1022" s="65"/>
      <c r="AU1022" s="65"/>
      <c r="AV1022" s="65"/>
      <c r="AW1022" s="65"/>
      <c r="AX1022" s="65"/>
      <c r="AY1022" s="65"/>
      <c r="AZ1022" s="65"/>
      <c r="BA1022" s="65"/>
    </row>
    <row r="1023" spans="3:53">
      <c r="C1023" s="8"/>
      <c r="D1023" s="8"/>
      <c r="AG1023" s="65"/>
      <c r="AH1023" s="65"/>
      <c r="AI1023" s="65"/>
      <c r="AJ1023" s="65"/>
      <c r="AK1023" s="65"/>
      <c r="AM1023" s="93"/>
      <c r="AT1023" s="65"/>
      <c r="AU1023" s="65"/>
      <c r="AV1023" s="65"/>
      <c r="AW1023" s="65"/>
      <c r="AX1023" s="65"/>
      <c r="AY1023" s="65"/>
      <c r="AZ1023" s="65"/>
      <c r="BA1023" s="65"/>
    </row>
    <row r="1024" spans="3:53">
      <c r="C1024" s="8"/>
      <c r="D1024" s="8"/>
      <c r="AG1024" s="65"/>
      <c r="AH1024" s="65"/>
      <c r="AI1024" s="65"/>
      <c r="AJ1024" s="65"/>
      <c r="AK1024" s="65"/>
      <c r="AM1024" s="93"/>
      <c r="AT1024" s="65"/>
      <c r="AU1024" s="65"/>
      <c r="AV1024" s="65"/>
      <c r="AW1024" s="65"/>
      <c r="AX1024" s="65"/>
      <c r="AY1024" s="65"/>
      <c r="AZ1024" s="65"/>
      <c r="BA1024" s="65"/>
    </row>
    <row r="1025" spans="3:53">
      <c r="C1025" s="8"/>
      <c r="D1025" s="8"/>
      <c r="AG1025" s="65"/>
      <c r="AH1025" s="65"/>
      <c r="AI1025" s="65"/>
      <c r="AJ1025" s="65"/>
      <c r="AK1025" s="65"/>
      <c r="AM1025" s="93"/>
      <c r="AT1025" s="65"/>
      <c r="AU1025" s="65"/>
      <c r="AV1025" s="65"/>
      <c r="AW1025" s="65"/>
      <c r="AX1025" s="65"/>
      <c r="AY1025" s="65"/>
      <c r="AZ1025" s="65"/>
      <c r="BA1025" s="65"/>
    </row>
    <row r="1026" spans="3:53">
      <c r="C1026" s="8"/>
      <c r="D1026" s="8"/>
      <c r="AG1026" s="65"/>
      <c r="AH1026" s="65"/>
      <c r="AI1026" s="65"/>
      <c r="AJ1026" s="65"/>
      <c r="AK1026" s="65"/>
      <c r="AM1026" s="93"/>
      <c r="AT1026" s="65"/>
      <c r="AU1026" s="65"/>
      <c r="AV1026" s="65"/>
      <c r="AW1026" s="65"/>
      <c r="AX1026" s="65"/>
      <c r="AY1026" s="65"/>
      <c r="AZ1026" s="65"/>
      <c r="BA1026" s="65"/>
    </row>
    <row r="1027" spans="3:53">
      <c r="C1027" s="8"/>
      <c r="D1027" s="8"/>
      <c r="AG1027" s="65"/>
      <c r="AH1027" s="65"/>
      <c r="AI1027" s="65"/>
      <c r="AJ1027" s="65"/>
      <c r="AK1027" s="65"/>
      <c r="AM1027" s="93"/>
      <c r="AT1027" s="65"/>
      <c r="AU1027" s="65"/>
      <c r="AV1027" s="65"/>
      <c r="AW1027" s="65"/>
      <c r="AX1027" s="65"/>
      <c r="AY1027" s="65"/>
      <c r="AZ1027" s="65"/>
      <c r="BA1027" s="65"/>
    </row>
    <row r="1028" spans="3:53">
      <c r="C1028" s="8"/>
      <c r="D1028" s="8"/>
      <c r="AG1028" s="65"/>
      <c r="AH1028" s="65"/>
      <c r="AI1028" s="65"/>
      <c r="AJ1028" s="65"/>
      <c r="AK1028" s="65"/>
      <c r="AM1028" s="93"/>
      <c r="AT1028" s="65"/>
      <c r="AU1028" s="65"/>
      <c r="AV1028" s="65"/>
      <c r="AW1028" s="65"/>
      <c r="AX1028" s="65"/>
      <c r="AY1028" s="65"/>
      <c r="AZ1028" s="65"/>
      <c r="BA1028" s="65"/>
    </row>
    <row r="1029" spans="3:53">
      <c r="C1029" s="8"/>
      <c r="D1029" s="8"/>
      <c r="AG1029" s="65"/>
      <c r="AH1029" s="65"/>
      <c r="AI1029" s="65"/>
      <c r="AJ1029" s="65"/>
      <c r="AK1029" s="65"/>
      <c r="AM1029" s="93"/>
      <c r="AT1029" s="65"/>
      <c r="AU1029" s="65"/>
      <c r="AV1029" s="65"/>
      <c r="AW1029" s="65"/>
      <c r="AX1029" s="65"/>
      <c r="AY1029" s="65"/>
      <c r="AZ1029" s="65"/>
      <c r="BA1029" s="65"/>
    </row>
    <row r="1030" spans="3:53">
      <c r="C1030" s="8"/>
      <c r="D1030" s="8"/>
      <c r="AG1030" s="65"/>
      <c r="AH1030" s="65"/>
      <c r="AI1030" s="65"/>
      <c r="AJ1030" s="65"/>
      <c r="AK1030" s="65"/>
      <c r="AM1030" s="93"/>
      <c r="AT1030" s="65"/>
      <c r="AU1030" s="65"/>
      <c r="AV1030" s="65"/>
      <c r="AW1030" s="65"/>
      <c r="AX1030" s="65"/>
      <c r="AY1030" s="65"/>
      <c r="AZ1030" s="65"/>
      <c r="BA1030" s="65"/>
    </row>
    <row r="1031" spans="3:53">
      <c r="C1031" s="8"/>
      <c r="D1031" s="8"/>
      <c r="AG1031" s="65"/>
      <c r="AH1031" s="65"/>
      <c r="AI1031" s="65"/>
      <c r="AJ1031" s="65"/>
      <c r="AK1031" s="65"/>
      <c r="AM1031" s="93"/>
      <c r="AT1031" s="65"/>
      <c r="AU1031" s="65"/>
      <c r="AV1031" s="65"/>
      <c r="AW1031" s="65"/>
      <c r="AX1031" s="65"/>
      <c r="AY1031" s="65"/>
      <c r="AZ1031" s="65"/>
      <c r="BA1031" s="65"/>
    </row>
    <row r="1032" spans="3:53">
      <c r="C1032" s="8"/>
      <c r="D1032" s="8"/>
      <c r="AG1032" s="65"/>
      <c r="AH1032" s="65"/>
      <c r="AI1032" s="65"/>
      <c r="AJ1032" s="65"/>
      <c r="AK1032" s="65"/>
      <c r="AM1032" s="93"/>
      <c r="AT1032" s="65"/>
      <c r="AU1032" s="65"/>
      <c r="AV1032" s="65"/>
      <c r="AW1032" s="65"/>
      <c r="AX1032" s="65"/>
      <c r="AY1032" s="65"/>
      <c r="AZ1032" s="65"/>
      <c r="BA1032" s="65"/>
    </row>
    <row r="1033" spans="3:53">
      <c r="C1033" s="8"/>
      <c r="D1033" s="8"/>
      <c r="AG1033" s="65"/>
      <c r="AH1033" s="65"/>
      <c r="AI1033" s="65"/>
      <c r="AJ1033" s="65"/>
      <c r="AK1033" s="65"/>
      <c r="AM1033" s="93"/>
      <c r="AT1033" s="65"/>
      <c r="AU1033" s="65"/>
      <c r="AV1033" s="65"/>
      <c r="AW1033" s="65"/>
      <c r="AX1033" s="65"/>
      <c r="AY1033" s="65"/>
      <c r="AZ1033" s="65"/>
      <c r="BA1033" s="65"/>
    </row>
    <row r="1034" spans="3:53">
      <c r="C1034" s="8"/>
      <c r="D1034" s="8"/>
      <c r="AG1034" s="65"/>
      <c r="AH1034" s="65"/>
      <c r="AI1034" s="65"/>
      <c r="AJ1034" s="65"/>
      <c r="AK1034" s="65"/>
      <c r="AM1034" s="93"/>
      <c r="AT1034" s="65"/>
      <c r="AU1034" s="65"/>
      <c r="AV1034" s="65"/>
      <c r="AW1034" s="65"/>
      <c r="AX1034" s="65"/>
      <c r="AY1034" s="65"/>
      <c r="AZ1034" s="65"/>
      <c r="BA1034" s="65"/>
    </row>
    <row r="1035" spans="3:53">
      <c r="C1035" s="8"/>
      <c r="D1035" s="8"/>
      <c r="AG1035" s="65"/>
      <c r="AH1035" s="65"/>
      <c r="AI1035" s="65"/>
      <c r="AJ1035" s="65"/>
      <c r="AK1035" s="65"/>
      <c r="AM1035" s="93"/>
      <c r="AT1035" s="65"/>
      <c r="AU1035" s="65"/>
      <c r="AV1035" s="65"/>
      <c r="AW1035" s="65"/>
      <c r="AX1035" s="65"/>
      <c r="AY1035" s="65"/>
      <c r="AZ1035" s="65"/>
      <c r="BA1035" s="65"/>
    </row>
    <row r="1036" spans="3:53">
      <c r="C1036" s="8"/>
      <c r="D1036" s="8"/>
      <c r="AG1036" s="65"/>
      <c r="AH1036" s="65"/>
      <c r="AI1036" s="65"/>
      <c r="AJ1036" s="65"/>
      <c r="AK1036" s="65"/>
      <c r="AM1036" s="93"/>
      <c r="AT1036" s="65"/>
      <c r="AU1036" s="65"/>
      <c r="AV1036" s="65"/>
      <c r="AW1036" s="65"/>
      <c r="AX1036" s="65"/>
      <c r="AY1036" s="65"/>
      <c r="AZ1036" s="65"/>
      <c r="BA1036" s="65"/>
    </row>
    <row r="1037" spans="3:53">
      <c r="C1037" s="8"/>
      <c r="D1037" s="8"/>
      <c r="AG1037" s="65"/>
      <c r="AH1037" s="65"/>
      <c r="AI1037" s="65"/>
      <c r="AJ1037" s="65"/>
      <c r="AK1037" s="65"/>
      <c r="AM1037" s="93"/>
      <c r="AT1037" s="65"/>
      <c r="AU1037" s="65"/>
      <c r="AV1037" s="65"/>
      <c r="AW1037" s="65"/>
      <c r="AX1037" s="65"/>
      <c r="AY1037" s="65"/>
      <c r="AZ1037" s="65"/>
      <c r="BA1037" s="65"/>
    </row>
    <row r="1038" spans="3:53">
      <c r="C1038" s="8"/>
      <c r="D1038" s="8"/>
      <c r="AG1038" s="65"/>
      <c r="AH1038" s="65"/>
      <c r="AI1038" s="65"/>
      <c r="AJ1038" s="65"/>
      <c r="AK1038" s="65"/>
      <c r="AM1038" s="93"/>
      <c r="AT1038" s="65"/>
      <c r="AU1038" s="65"/>
      <c r="AV1038" s="65"/>
      <c r="AW1038" s="65"/>
      <c r="AX1038" s="65"/>
      <c r="AY1038" s="65"/>
      <c r="AZ1038" s="65"/>
      <c r="BA1038" s="65"/>
    </row>
    <row r="1039" spans="3:53">
      <c r="C1039" s="8"/>
      <c r="D1039" s="8"/>
      <c r="AG1039" s="65"/>
      <c r="AH1039" s="65"/>
      <c r="AI1039" s="65"/>
      <c r="AJ1039" s="65"/>
      <c r="AK1039" s="65"/>
      <c r="AM1039" s="93"/>
      <c r="AT1039" s="65"/>
      <c r="AU1039" s="65"/>
      <c r="AV1039" s="65"/>
      <c r="AW1039" s="65"/>
      <c r="AX1039" s="65"/>
      <c r="AY1039" s="65"/>
      <c r="AZ1039" s="65"/>
      <c r="BA1039" s="65"/>
    </row>
    <row r="1040" spans="3:53">
      <c r="C1040" s="8"/>
      <c r="D1040" s="8"/>
      <c r="AG1040" s="65"/>
      <c r="AH1040" s="65"/>
      <c r="AI1040" s="65"/>
      <c r="AJ1040" s="65"/>
      <c r="AK1040" s="65"/>
      <c r="AM1040" s="93"/>
      <c r="AT1040" s="65"/>
      <c r="AU1040" s="65"/>
      <c r="AV1040" s="65"/>
      <c r="AW1040" s="65"/>
      <c r="AX1040" s="65"/>
      <c r="AY1040" s="65"/>
      <c r="AZ1040" s="65"/>
      <c r="BA1040" s="65"/>
    </row>
    <row r="1041" spans="3:54">
      <c r="C1041" s="8"/>
      <c r="D1041" s="8"/>
      <c r="AG1041" s="65"/>
      <c r="AH1041" s="65"/>
      <c r="AI1041" s="65"/>
      <c r="AJ1041" s="65"/>
      <c r="AK1041" s="65"/>
      <c r="AM1041" s="93"/>
      <c r="AT1041" s="65"/>
      <c r="AU1041" s="65"/>
      <c r="AV1041" s="65"/>
      <c r="AW1041" s="65"/>
      <c r="AX1041" s="65"/>
      <c r="AY1041" s="65"/>
      <c r="AZ1041" s="65"/>
      <c r="BA1041" s="65"/>
    </row>
    <row r="1042" spans="3:54">
      <c r="C1042" s="8"/>
      <c r="D1042" s="8"/>
      <c r="AG1042" s="65"/>
      <c r="AH1042" s="65"/>
      <c r="AI1042" s="65"/>
      <c r="AJ1042" s="65"/>
      <c r="AK1042" s="65"/>
      <c r="AM1042" s="93"/>
      <c r="AT1042" s="65"/>
      <c r="AU1042" s="65"/>
      <c r="AV1042" s="65"/>
      <c r="AW1042" s="65"/>
      <c r="AX1042" s="65"/>
      <c r="AY1042" s="65"/>
      <c r="AZ1042" s="65"/>
      <c r="BA1042" s="65"/>
    </row>
    <row r="1043" spans="3:54">
      <c r="C1043" s="8"/>
      <c r="D1043" s="8"/>
      <c r="AG1043" s="65"/>
      <c r="AH1043" s="65"/>
      <c r="AI1043" s="65"/>
      <c r="AJ1043" s="65"/>
      <c r="AK1043" s="65"/>
      <c r="AM1043" s="93"/>
      <c r="AT1043" s="65"/>
      <c r="AU1043" s="65"/>
      <c r="AV1043" s="65"/>
      <c r="AW1043" s="65"/>
      <c r="AX1043" s="65"/>
      <c r="AY1043" s="65"/>
      <c r="AZ1043" s="65"/>
      <c r="BA1043" s="65"/>
    </row>
    <row r="1044" spans="3:54">
      <c r="C1044" s="8"/>
      <c r="D1044" s="8"/>
      <c r="AG1044" s="65"/>
      <c r="AH1044" s="65"/>
      <c r="AI1044" s="65"/>
      <c r="AJ1044" s="65"/>
      <c r="AK1044" s="65"/>
      <c r="AM1044" s="93"/>
      <c r="AT1044" s="65"/>
      <c r="AU1044" s="65"/>
      <c r="AV1044" s="65"/>
      <c r="AW1044" s="65"/>
      <c r="AX1044" s="65"/>
      <c r="AY1044" s="65"/>
      <c r="AZ1044" s="65"/>
      <c r="BA1044" s="65"/>
      <c r="BB1044" s="65"/>
    </row>
    <row r="1045" spans="3:54">
      <c r="C1045" s="8"/>
      <c r="D1045" s="8"/>
      <c r="AG1045" s="65"/>
      <c r="AH1045" s="65"/>
      <c r="AI1045" s="65"/>
      <c r="AJ1045" s="65"/>
      <c r="AK1045" s="65"/>
      <c r="AM1045" s="93"/>
      <c r="AT1045" s="65"/>
      <c r="AU1045" s="65"/>
      <c r="AV1045" s="65"/>
      <c r="AW1045" s="65"/>
      <c r="AX1045" s="65"/>
      <c r="AY1045" s="65"/>
      <c r="AZ1045" s="65"/>
      <c r="BA1045" s="65"/>
      <c r="BB1045" s="65"/>
    </row>
    <row r="1046" spans="3:54">
      <c r="C1046" s="8"/>
      <c r="D1046" s="8"/>
      <c r="AG1046" s="65"/>
      <c r="AH1046" s="65"/>
      <c r="AI1046" s="65"/>
      <c r="AJ1046" s="65"/>
      <c r="AK1046" s="65"/>
      <c r="AM1046" s="93"/>
      <c r="AT1046" s="65"/>
      <c r="AU1046" s="65"/>
      <c r="AV1046" s="65"/>
      <c r="AW1046" s="65"/>
      <c r="AX1046" s="65"/>
      <c r="AY1046" s="65"/>
      <c r="AZ1046" s="65"/>
      <c r="BA1046" s="65"/>
    </row>
    <row r="1047" spans="3:54">
      <c r="C1047" s="8"/>
      <c r="D1047" s="8"/>
      <c r="AG1047" s="65"/>
      <c r="AH1047" s="65"/>
      <c r="AI1047" s="65"/>
      <c r="AJ1047" s="65"/>
      <c r="AK1047" s="65"/>
      <c r="AM1047" s="93"/>
      <c r="AT1047" s="65"/>
      <c r="AU1047" s="65"/>
      <c r="AV1047" s="65"/>
      <c r="AW1047" s="65"/>
      <c r="AX1047" s="65"/>
      <c r="AY1047" s="65"/>
      <c r="AZ1047" s="65"/>
      <c r="BA1047" s="65"/>
    </row>
    <row r="1048" spans="3:54">
      <c r="C1048" s="8"/>
      <c r="D1048" s="8"/>
      <c r="AG1048" s="65"/>
      <c r="AH1048" s="65"/>
      <c r="AI1048" s="65"/>
      <c r="AJ1048" s="65"/>
      <c r="AK1048" s="65"/>
      <c r="AM1048" s="93"/>
      <c r="AT1048" s="65"/>
      <c r="AU1048" s="65"/>
      <c r="AV1048" s="65"/>
      <c r="AW1048" s="65"/>
      <c r="AX1048" s="65"/>
      <c r="AY1048" s="65"/>
      <c r="AZ1048" s="65"/>
      <c r="BA1048" s="65"/>
    </row>
    <row r="1049" spans="3:54">
      <c r="C1049" s="8"/>
      <c r="D1049" s="8"/>
      <c r="AG1049" s="65"/>
      <c r="AH1049" s="65"/>
      <c r="AI1049" s="65"/>
      <c r="AJ1049" s="65"/>
      <c r="AK1049" s="65"/>
      <c r="AM1049" s="93"/>
      <c r="AT1049" s="65"/>
      <c r="AU1049" s="65"/>
      <c r="AV1049" s="65"/>
      <c r="AW1049" s="65"/>
      <c r="AX1049" s="65"/>
      <c r="AY1049" s="65"/>
      <c r="AZ1049" s="65"/>
      <c r="BA1049" s="65"/>
    </row>
    <row r="1050" spans="3:54">
      <c r="C1050" s="8"/>
      <c r="D1050" s="8"/>
      <c r="AG1050" s="65"/>
      <c r="AH1050" s="65"/>
      <c r="AI1050" s="65"/>
      <c r="AJ1050" s="65"/>
      <c r="AK1050" s="65"/>
      <c r="AM1050" s="93"/>
      <c r="AT1050" s="65"/>
      <c r="AU1050" s="65"/>
      <c r="AV1050" s="65"/>
      <c r="AW1050" s="65"/>
      <c r="AX1050" s="65"/>
      <c r="AY1050" s="65"/>
      <c r="AZ1050" s="65"/>
      <c r="BA1050" s="65"/>
    </row>
    <row r="1051" spans="3:54">
      <c r="C1051" s="8"/>
      <c r="D1051" s="8"/>
      <c r="AG1051" s="65"/>
      <c r="AH1051" s="65"/>
      <c r="AI1051" s="65"/>
      <c r="AJ1051" s="65"/>
      <c r="AK1051" s="65"/>
      <c r="AM1051" s="93"/>
      <c r="AT1051" s="65"/>
      <c r="AU1051" s="65"/>
      <c r="AV1051" s="65"/>
      <c r="AW1051" s="65"/>
      <c r="AX1051" s="65"/>
      <c r="AY1051" s="65"/>
      <c r="AZ1051" s="65"/>
      <c r="BA1051" s="65"/>
    </row>
    <row r="1052" spans="3:54">
      <c r="C1052" s="8"/>
      <c r="D1052" s="8"/>
      <c r="AG1052" s="65"/>
      <c r="AH1052" s="65"/>
      <c r="AI1052" s="65"/>
      <c r="AJ1052" s="65"/>
      <c r="AK1052" s="65"/>
      <c r="AM1052" s="93"/>
      <c r="AT1052" s="65"/>
      <c r="AU1052" s="65"/>
      <c r="AV1052" s="65"/>
      <c r="AW1052" s="65"/>
      <c r="AX1052" s="65"/>
      <c r="AY1052" s="65"/>
      <c r="AZ1052" s="65"/>
      <c r="BA1052" s="65"/>
    </row>
    <row r="1053" spans="3:54">
      <c r="C1053" s="8"/>
      <c r="D1053" s="8"/>
      <c r="AG1053" s="65"/>
      <c r="AH1053" s="65"/>
      <c r="AI1053" s="65"/>
      <c r="AJ1053" s="65"/>
      <c r="AK1053" s="65"/>
      <c r="AM1053" s="93"/>
      <c r="AT1053" s="65"/>
      <c r="AU1053" s="65"/>
      <c r="AV1053" s="65"/>
      <c r="AW1053" s="65"/>
      <c r="AX1053" s="65"/>
      <c r="AY1053" s="65"/>
      <c r="AZ1053" s="65"/>
      <c r="BA1053" s="65"/>
    </row>
    <row r="1054" spans="3:54">
      <c r="C1054" s="8"/>
      <c r="D1054" s="8"/>
      <c r="AG1054" s="65"/>
      <c r="AH1054" s="65"/>
      <c r="AI1054" s="65"/>
      <c r="AJ1054" s="65"/>
      <c r="AK1054" s="65"/>
      <c r="AM1054" s="93"/>
      <c r="AT1054" s="65"/>
      <c r="AU1054" s="65"/>
      <c r="AV1054" s="65"/>
      <c r="AW1054" s="65"/>
      <c r="AX1054" s="65"/>
      <c r="AY1054" s="65"/>
      <c r="AZ1054" s="65"/>
      <c r="BA1054" s="65"/>
    </row>
    <row r="1055" spans="3:54">
      <c r="C1055" s="8"/>
      <c r="D1055" s="8"/>
      <c r="AG1055" s="65"/>
      <c r="AH1055" s="65"/>
      <c r="AI1055" s="65"/>
      <c r="AJ1055" s="65"/>
      <c r="AK1055" s="65"/>
      <c r="AM1055" s="93"/>
      <c r="AT1055" s="65"/>
      <c r="AU1055" s="65"/>
      <c r="AV1055" s="65"/>
      <c r="AW1055" s="65"/>
      <c r="AX1055" s="65"/>
      <c r="AY1055" s="65"/>
      <c r="AZ1055" s="65"/>
      <c r="BA1055" s="65"/>
    </row>
    <row r="1056" spans="3:54">
      <c r="C1056" s="8"/>
      <c r="D1056" s="8"/>
      <c r="AG1056" s="65"/>
      <c r="AH1056" s="65"/>
      <c r="AI1056" s="65"/>
      <c r="AJ1056" s="65"/>
      <c r="AK1056" s="65"/>
      <c r="AM1056" s="93"/>
      <c r="AT1056" s="65"/>
      <c r="AU1056" s="65"/>
      <c r="AV1056" s="65"/>
      <c r="AW1056" s="65"/>
      <c r="AX1056" s="65"/>
      <c r="AY1056" s="65"/>
      <c r="AZ1056" s="65"/>
      <c r="BA1056" s="65"/>
    </row>
    <row r="1057" spans="3:70">
      <c r="C1057" s="8"/>
      <c r="D1057" s="8"/>
      <c r="AG1057" s="65"/>
      <c r="AH1057" s="65"/>
      <c r="AI1057" s="65"/>
      <c r="AJ1057" s="65"/>
      <c r="AK1057" s="65"/>
      <c r="AM1057" s="93"/>
      <c r="AT1057" s="65"/>
      <c r="AU1057" s="65"/>
      <c r="AV1057" s="65"/>
      <c r="AW1057" s="65"/>
      <c r="AX1057" s="65"/>
      <c r="AY1057" s="65"/>
      <c r="AZ1057" s="65"/>
      <c r="BA1057" s="65"/>
    </row>
    <row r="1058" spans="3:70">
      <c r="C1058" s="8"/>
      <c r="D1058" s="8"/>
      <c r="AG1058" s="65"/>
      <c r="AH1058" s="65"/>
      <c r="AI1058" s="65"/>
      <c r="AJ1058" s="65"/>
      <c r="AK1058" s="65"/>
      <c r="AM1058" s="93"/>
      <c r="AT1058" s="65"/>
      <c r="AU1058" s="65"/>
      <c r="AV1058" s="65"/>
      <c r="AW1058" s="65"/>
      <c r="AX1058" s="65"/>
      <c r="AY1058" s="65"/>
      <c r="AZ1058" s="65"/>
      <c r="BA1058" s="65"/>
    </row>
    <row r="1059" spans="3:70">
      <c r="C1059" s="8"/>
      <c r="D1059" s="8"/>
      <c r="AG1059" s="65"/>
      <c r="AH1059" s="65"/>
      <c r="AI1059" s="65"/>
      <c r="AJ1059" s="65"/>
      <c r="AK1059" s="65"/>
      <c r="AM1059" s="93"/>
      <c r="AT1059" s="65"/>
      <c r="AU1059" s="65"/>
      <c r="AV1059" s="65"/>
      <c r="AW1059" s="65"/>
      <c r="AX1059" s="65"/>
      <c r="AY1059" s="65"/>
      <c r="AZ1059" s="65"/>
      <c r="BA1059" s="65"/>
    </row>
    <row r="1060" spans="3:70">
      <c r="C1060" s="8"/>
      <c r="D1060" s="8"/>
      <c r="AG1060" s="65"/>
      <c r="AH1060" s="65"/>
      <c r="AI1060" s="65"/>
      <c r="AJ1060" s="65"/>
      <c r="AK1060" s="65"/>
      <c r="AM1060" s="93"/>
      <c r="AT1060" s="65"/>
      <c r="AU1060" s="65"/>
      <c r="AV1060" s="65"/>
      <c r="AW1060" s="65"/>
      <c r="AX1060" s="65"/>
      <c r="AY1060" s="65"/>
      <c r="AZ1060" s="65"/>
      <c r="BA1060" s="65"/>
    </row>
    <row r="1061" spans="3:70">
      <c r="C1061" s="8"/>
      <c r="D1061" s="8"/>
      <c r="AG1061" s="65"/>
      <c r="AH1061" s="65"/>
      <c r="AI1061" s="65"/>
      <c r="AJ1061" s="65"/>
      <c r="AK1061" s="65"/>
      <c r="AM1061" s="93"/>
      <c r="AT1061" s="65"/>
      <c r="AU1061" s="65"/>
      <c r="AV1061" s="65"/>
      <c r="AW1061" s="65"/>
      <c r="AX1061" s="65"/>
      <c r="AY1061" s="65"/>
      <c r="AZ1061" s="65"/>
      <c r="BA1061" s="65"/>
    </row>
    <row r="1062" spans="3:70">
      <c r="C1062" s="8"/>
      <c r="D1062" s="8"/>
      <c r="AG1062" s="65"/>
      <c r="AH1062" s="65"/>
      <c r="AI1062" s="65"/>
      <c r="AJ1062" s="65"/>
      <c r="AK1062" s="65"/>
      <c r="AM1062" s="93"/>
      <c r="AT1062" s="65"/>
      <c r="AU1062" s="65"/>
      <c r="AV1062" s="65"/>
      <c r="AW1062" s="65"/>
      <c r="AX1062" s="65"/>
      <c r="AY1062" s="65"/>
      <c r="AZ1062" s="65"/>
      <c r="BA1062" s="65"/>
    </row>
    <row r="1063" spans="3:70">
      <c r="C1063" s="8"/>
      <c r="D1063" s="8"/>
      <c r="AG1063" s="65"/>
      <c r="AH1063" s="65"/>
      <c r="AI1063" s="65"/>
      <c r="AJ1063" s="65"/>
      <c r="AK1063" s="65"/>
      <c r="AM1063" s="93"/>
      <c r="AT1063" s="65"/>
      <c r="AU1063" s="65"/>
      <c r="AV1063" s="65"/>
      <c r="AW1063" s="65"/>
      <c r="AX1063" s="65"/>
      <c r="AY1063" s="65"/>
      <c r="AZ1063" s="65"/>
      <c r="BA1063" s="65"/>
    </row>
    <row r="1064" spans="3:70">
      <c r="C1064" s="8"/>
      <c r="D1064" s="8"/>
      <c r="AG1064" s="65"/>
      <c r="AH1064" s="65"/>
      <c r="AI1064" s="65"/>
      <c r="AJ1064" s="65"/>
      <c r="AK1064" s="65"/>
      <c r="AM1064" s="93"/>
      <c r="AT1064" s="65"/>
      <c r="AU1064" s="65"/>
      <c r="AV1064" s="65"/>
      <c r="AW1064" s="65"/>
      <c r="AX1064" s="65"/>
      <c r="AY1064" s="65"/>
      <c r="AZ1064" s="65"/>
      <c r="BA1064" s="65"/>
    </row>
    <row r="1065" spans="3:70">
      <c r="C1065" s="8"/>
      <c r="D1065" s="8"/>
      <c r="AG1065" s="65"/>
      <c r="AH1065" s="65"/>
      <c r="AI1065" s="65"/>
      <c r="AJ1065" s="65"/>
      <c r="AK1065" s="65"/>
      <c r="AM1065" s="93"/>
      <c r="AT1065" s="65"/>
      <c r="AU1065" s="65"/>
      <c r="AV1065" s="65"/>
      <c r="AW1065" s="65"/>
      <c r="AX1065" s="65"/>
      <c r="AY1065" s="65"/>
      <c r="AZ1065" s="65"/>
      <c r="BA1065" s="65"/>
    </row>
    <row r="1066" spans="3:70">
      <c r="C1066" s="8"/>
      <c r="D1066" s="8"/>
      <c r="AG1066" s="65"/>
      <c r="AH1066" s="65"/>
      <c r="AI1066" s="65"/>
      <c r="AJ1066" s="65"/>
      <c r="AK1066" s="65"/>
      <c r="AM1066" s="93"/>
      <c r="AT1066" s="65"/>
      <c r="AU1066" s="65"/>
      <c r="AV1066" s="65"/>
      <c r="AW1066" s="65"/>
      <c r="AX1066" s="65"/>
      <c r="AY1066" s="65"/>
      <c r="AZ1066" s="65"/>
      <c r="BA1066" s="65"/>
    </row>
    <row r="1067" spans="3:70">
      <c r="C1067" s="8"/>
      <c r="D1067" s="8"/>
      <c r="AG1067" s="65"/>
      <c r="AH1067" s="65"/>
      <c r="AI1067" s="65"/>
      <c r="AJ1067" s="65"/>
      <c r="AK1067" s="65"/>
      <c r="AM1067" s="93"/>
      <c r="AT1067" s="65"/>
      <c r="AU1067" s="65"/>
      <c r="AV1067" s="65"/>
      <c r="AW1067" s="65"/>
      <c r="AX1067" s="65"/>
      <c r="AY1067" s="65"/>
      <c r="AZ1067" s="65"/>
      <c r="BA1067" s="65"/>
    </row>
    <row r="1068" spans="3:70">
      <c r="C1068" s="8"/>
      <c r="D1068" s="8"/>
      <c r="AG1068" s="65"/>
      <c r="AH1068" s="65"/>
      <c r="AI1068" s="65"/>
      <c r="AJ1068" s="65"/>
      <c r="AK1068" s="65"/>
      <c r="AM1068" s="93"/>
      <c r="AT1068" s="65"/>
      <c r="AU1068" s="65"/>
      <c r="AV1068" s="65"/>
      <c r="AW1068" s="65"/>
      <c r="AX1068" s="65"/>
      <c r="AY1068" s="65"/>
      <c r="AZ1068" s="65"/>
      <c r="BA1068" s="65"/>
    </row>
    <row r="1069" spans="3:70">
      <c r="C1069" s="8"/>
      <c r="D1069" s="8"/>
      <c r="AG1069" s="65"/>
      <c r="AH1069" s="65"/>
      <c r="AI1069" s="65"/>
      <c r="AJ1069" s="65"/>
      <c r="AK1069" s="65"/>
      <c r="AM1069" s="93"/>
      <c r="AT1069" s="65"/>
      <c r="AU1069" s="65"/>
      <c r="AV1069" s="65"/>
      <c r="AW1069" s="65"/>
      <c r="AX1069" s="65"/>
      <c r="AY1069" s="65"/>
      <c r="AZ1069" s="65"/>
      <c r="BA1069" s="65"/>
      <c r="BB1069" s="65"/>
      <c r="BC1069" s="65"/>
      <c r="BD1069" s="65"/>
      <c r="BE1069" s="65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</row>
    <row r="1070" spans="3:70">
      <c r="C1070" s="8"/>
      <c r="D1070" s="8"/>
      <c r="AG1070" s="65"/>
      <c r="AH1070" s="65"/>
      <c r="AI1070" s="65"/>
      <c r="AJ1070" s="65"/>
      <c r="AK1070" s="65"/>
      <c r="AM1070" s="93"/>
      <c r="AT1070" s="65"/>
      <c r="AU1070" s="65"/>
      <c r="AV1070" s="65"/>
      <c r="AW1070" s="65"/>
      <c r="AX1070" s="65"/>
      <c r="AY1070" s="65"/>
      <c r="AZ1070" s="65"/>
      <c r="BA1070" s="65"/>
    </row>
    <row r="1071" spans="3:70">
      <c r="C1071" s="8"/>
      <c r="D1071" s="8"/>
      <c r="AG1071" s="65"/>
      <c r="AH1071" s="65"/>
      <c r="AI1071" s="65"/>
      <c r="AJ1071" s="65"/>
      <c r="AK1071" s="65"/>
      <c r="AM1071" s="93"/>
      <c r="AT1071" s="65"/>
      <c r="AU1071" s="65"/>
      <c r="AV1071" s="65"/>
      <c r="AW1071" s="65"/>
      <c r="AX1071" s="65"/>
      <c r="AY1071" s="65"/>
      <c r="AZ1071" s="65"/>
      <c r="BA1071" s="65"/>
    </row>
    <row r="1072" spans="3:70">
      <c r="C1072" s="8"/>
      <c r="D1072" s="8"/>
      <c r="AG1072" s="65"/>
      <c r="AH1072" s="65"/>
      <c r="AI1072" s="65"/>
      <c r="AJ1072" s="65"/>
      <c r="AK1072" s="65"/>
      <c r="AM1072" s="93"/>
      <c r="AT1072" s="65"/>
      <c r="AU1072" s="65"/>
      <c r="AV1072" s="65"/>
      <c r="AW1072" s="65"/>
      <c r="AX1072" s="65"/>
      <c r="AY1072" s="65"/>
      <c r="AZ1072" s="65"/>
      <c r="BA1072" s="65"/>
    </row>
    <row r="1073" spans="3:54">
      <c r="C1073" s="8"/>
      <c r="D1073" s="8"/>
      <c r="AG1073" s="65"/>
      <c r="AH1073" s="65"/>
      <c r="AI1073" s="65"/>
      <c r="AJ1073" s="65"/>
      <c r="AK1073" s="65"/>
      <c r="AM1073" s="93"/>
      <c r="AT1073" s="65"/>
      <c r="AU1073" s="65"/>
      <c r="AV1073" s="65"/>
      <c r="AW1073" s="65"/>
      <c r="AX1073" s="65"/>
      <c r="AY1073" s="65"/>
      <c r="AZ1073" s="65"/>
      <c r="BA1073" s="65"/>
    </row>
    <row r="1074" spans="3:54">
      <c r="C1074" s="8"/>
      <c r="D1074" s="8"/>
      <c r="AG1074" s="65"/>
      <c r="AH1074" s="65"/>
      <c r="AI1074" s="65"/>
      <c r="AJ1074" s="65"/>
      <c r="AK1074" s="65"/>
      <c r="AM1074" s="93"/>
      <c r="AT1074" s="65"/>
      <c r="AU1074" s="65"/>
      <c r="AV1074" s="65"/>
      <c r="AW1074" s="65"/>
      <c r="AX1074" s="65"/>
      <c r="AY1074" s="65"/>
      <c r="AZ1074" s="65"/>
      <c r="BA1074" s="65"/>
    </row>
    <row r="1075" spans="3:54">
      <c r="C1075" s="8"/>
      <c r="D1075" s="8"/>
      <c r="AG1075" s="65"/>
      <c r="AH1075" s="65"/>
      <c r="AI1075" s="65"/>
      <c r="AJ1075" s="65"/>
      <c r="AK1075" s="65"/>
      <c r="AM1075" s="93"/>
      <c r="AT1075" s="65"/>
      <c r="AU1075" s="65"/>
      <c r="AV1075" s="65"/>
      <c r="AW1075" s="65"/>
      <c r="AX1075" s="65"/>
      <c r="AY1075" s="65"/>
      <c r="AZ1075" s="65"/>
      <c r="BA1075" s="65"/>
    </row>
    <row r="1076" spans="3:54">
      <c r="C1076" s="8"/>
      <c r="D1076" s="8"/>
      <c r="AG1076" s="65"/>
      <c r="AH1076" s="65"/>
      <c r="AI1076" s="65"/>
      <c r="AJ1076" s="65"/>
      <c r="AK1076" s="65"/>
      <c r="AM1076" s="93"/>
      <c r="AT1076" s="65"/>
      <c r="AU1076" s="65"/>
      <c r="AV1076" s="65"/>
      <c r="AW1076" s="65"/>
      <c r="AX1076" s="65"/>
      <c r="AY1076" s="65"/>
      <c r="AZ1076" s="65"/>
      <c r="BA1076" s="65"/>
    </row>
    <row r="1077" spans="3:54">
      <c r="C1077" s="8"/>
      <c r="D1077" s="8"/>
      <c r="AG1077" s="65"/>
      <c r="AH1077" s="65"/>
      <c r="AI1077" s="65"/>
      <c r="AJ1077" s="65"/>
      <c r="AK1077" s="65"/>
      <c r="AM1077" s="93"/>
      <c r="AT1077" s="65"/>
      <c r="AU1077" s="65"/>
      <c r="AV1077" s="65"/>
      <c r="AW1077" s="65"/>
      <c r="AX1077" s="65"/>
      <c r="AY1077" s="65"/>
      <c r="AZ1077" s="65"/>
      <c r="BA1077" s="65"/>
    </row>
    <row r="1078" spans="3:54">
      <c r="C1078" s="8"/>
      <c r="D1078" s="8"/>
      <c r="AG1078" s="65"/>
      <c r="AH1078" s="65"/>
      <c r="AI1078" s="65"/>
      <c r="AJ1078" s="65"/>
      <c r="AK1078" s="65"/>
      <c r="AM1078" s="93"/>
      <c r="AT1078" s="65"/>
      <c r="AU1078" s="65"/>
      <c r="AV1078" s="65"/>
      <c r="AW1078" s="65"/>
      <c r="AX1078" s="65"/>
      <c r="AY1078" s="65"/>
      <c r="AZ1078" s="65"/>
      <c r="BA1078" s="65"/>
    </row>
    <row r="1079" spans="3:54">
      <c r="C1079" s="8"/>
      <c r="D1079" s="8"/>
      <c r="AG1079" s="65"/>
      <c r="AH1079" s="65"/>
      <c r="AI1079" s="65"/>
      <c r="AJ1079" s="65"/>
      <c r="AK1079" s="65"/>
      <c r="AM1079" s="93"/>
      <c r="AT1079" s="65"/>
      <c r="AU1079" s="65"/>
      <c r="AV1079" s="65"/>
      <c r="AW1079" s="65"/>
      <c r="AX1079" s="65"/>
      <c r="AY1079" s="65"/>
      <c r="AZ1079" s="65"/>
      <c r="BA1079" s="65"/>
    </row>
    <row r="1080" spans="3:54">
      <c r="C1080" s="8"/>
      <c r="D1080" s="8"/>
      <c r="AG1080" s="65"/>
      <c r="AH1080" s="65"/>
      <c r="AI1080" s="65"/>
      <c r="AJ1080" s="65"/>
      <c r="AK1080" s="65"/>
      <c r="AM1080" s="93"/>
      <c r="AT1080" s="65"/>
      <c r="AU1080" s="65"/>
      <c r="AV1080" s="65"/>
      <c r="AW1080" s="65"/>
      <c r="AX1080" s="65"/>
      <c r="AY1080" s="65"/>
      <c r="AZ1080" s="65"/>
      <c r="BA1080" s="65"/>
    </row>
    <row r="1081" spans="3:54">
      <c r="C1081" s="8"/>
      <c r="D1081" s="8"/>
      <c r="AG1081" s="65"/>
      <c r="AH1081" s="65"/>
      <c r="AI1081" s="65"/>
      <c r="AJ1081" s="65"/>
      <c r="AK1081" s="65"/>
      <c r="AM1081" s="93"/>
      <c r="AT1081" s="65"/>
      <c r="AU1081" s="65"/>
      <c r="AV1081" s="65"/>
      <c r="AW1081" s="65"/>
      <c r="AX1081" s="65"/>
      <c r="AY1081" s="65"/>
      <c r="AZ1081" s="65"/>
      <c r="BA1081" s="65"/>
      <c r="BB1081" s="65"/>
    </row>
    <row r="1082" spans="3:54">
      <c r="C1082" s="8"/>
      <c r="D1082" s="8"/>
      <c r="AG1082" s="65"/>
      <c r="AH1082" s="65"/>
      <c r="AI1082" s="65"/>
      <c r="AJ1082" s="65"/>
      <c r="AK1082" s="65"/>
      <c r="AM1082" s="93"/>
      <c r="AT1082" s="65"/>
      <c r="AU1082" s="65"/>
      <c r="AV1082" s="65"/>
      <c r="AW1082" s="65"/>
      <c r="AX1082" s="65"/>
      <c r="AY1082" s="65"/>
      <c r="AZ1082" s="65"/>
      <c r="BA1082" s="65"/>
    </row>
    <row r="1083" spans="3:54">
      <c r="C1083" s="8"/>
      <c r="D1083" s="8"/>
      <c r="AG1083" s="65"/>
      <c r="AH1083" s="65"/>
      <c r="AI1083" s="65"/>
      <c r="AJ1083" s="65"/>
      <c r="AK1083" s="65"/>
      <c r="AM1083" s="93"/>
      <c r="AT1083" s="65"/>
      <c r="AU1083" s="65"/>
      <c r="AV1083" s="65"/>
      <c r="AW1083" s="65"/>
      <c r="AX1083" s="65"/>
      <c r="AY1083" s="65"/>
      <c r="AZ1083" s="65"/>
      <c r="BA1083" s="65"/>
      <c r="BB1083" s="65"/>
    </row>
    <row r="1084" spans="3:54">
      <c r="C1084" s="8"/>
      <c r="D1084" s="8"/>
      <c r="AG1084" s="65"/>
      <c r="AH1084" s="65"/>
      <c r="AI1084" s="65"/>
      <c r="AJ1084" s="65"/>
      <c r="AK1084" s="65"/>
      <c r="AM1084" s="93"/>
      <c r="AT1084" s="65"/>
      <c r="AU1084" s="65"/>
      <c r="AV1084" s="65"/>
      <c r="AW1084" s="65"/>
      <c r="AX1084" s="65"/>
      <c r="AY1084" s="65"/>
      <c r="AZ1084" s="65"/>
      <c r="BA1084" s="65"/>
    </row>
    <row r="1085" spans="3:54">
      <c r="C1085" s="8"/>
      <c r="D1085" s="8"/>
      <c r="AG1085" s="65"/>
      <c r="AH1085" s="65"/>
      <c r="AI1085" s="65"/>
      <c r="AJ1085" s="65"/>
      <c r="AK1085" s="65"/>
      <c r="AM1085" s="93"/>
      <c r="AT1085" s="65"/>
      <c r="AU1085" s="65"/>
      <c r="AV1085" s="65"/>
      <c r="AW1085" s="65"/>
      <c r="AX1085" s="65"/>
      <c r="AY1085" s="65"/>
      <c r="AZ1085" s="65"/>
      <c r="BA1085" s="65"/>
    </row>
    <row r="1086" spans="3:54">
      <c r="C1086" s="8"/>
      <c r="D1086" s="8"/>
      <c r="AG1086" s="65"/>
      <c r="AH1086" s="65"/>
      <c r="AI1086" s="65"/>
      <c r="AJ1086" s="65"/>
      <c r="AK1086" s="65"/>
      <c r="AM1086" s="93"/>
      <c r="AT1086" s="65"/>
      <c r="AU1086" s="65"/>
      <c r="AV1086" s="65"/>
      <c r="AW1086" s="65"/>
      <c r="AX1086" s="65"/>
      <c r="AY1086" s="65"/>
      <c r="AZ1086" s="65"/>
      <c r="BA1086" s="65"/>
    </row>
    <row r="1087" spans="3:54">
      <c r="C1087" s="8"/>
      <c r="D1087" s="8"/>
      <c r="AG1087" s="65"/>
      <c r="AH1087" s="65"/>
      <c r="AI1087" s="65"/>
      <c r="AJ1087" s="65"/>
      <c r="AK1087" s="65"/>
      <c r="AM1087" s="93"/>
      <c r="AT1087" s="65"/>
      <c r="AU1087" s="65"/>
      <c r="AV1087" s="65"/>
      <c r="AW1087" s="65"/>
      <c r="AX1087" s="65"/>
      <c r="AY1087" s="65"/>
      <c r="AZ1087" s="65"/>
      <c r="BA1087" s="65"/>
    </row>
    <row r="1088" spans="3:54">
      <c r="C1088" s="8"/>
      <c r="D1088" s="8"/>
      <c r="AG1088" s="65"/>
      <c r="AH1088" s="65"/>
      <c r="AI1088" s="65"/>
      <c r="AJ1088" s="65"/>
      <c r="AK1088" s="65"/>
      <c r="AM1088" s="93"/>
      <c r="AT1088" s="65"/>
      <c r="AU1088" s="65"/>
      <c r="AV1088" s="65"/>
      <c r="AW1088" s="65"/>
      <c r="AX1088" s="65"/>
      <c r="AY1088" s="65"/>
      <c r="AZ1088" s="65"/>
      <c r="BA1088" s="65"/>
    </row>
    <row r="1089" spans="3:53">
      <c r="C1089" s="8"/>
      <c r="D1089" s="8"/>
      <c r="AG1089" s="65"/>
      <c r="AH1089" s="65"/>
      <c r="AI1089" s="65"/>
      <c r="AJ1089" s="65"/>
      <c r="AK1089" s="65"/>
      <c r="AM1089" s="93"/>
      <c r="AT1089" s="65"/>
      <c r="AU1089" s="65"/>
      <c r="AV1089" s="65"/>
      <c r="AW1089" s="65"/>
      <c r="AX1089" s="65"/>
      <c r="AY1089" s="65"/>
      <c r="AZ1089" s="65"/>
      <c r="BA1089" s="65"/>
    </row>
    <row r="1090" spans="3:53">
      <c r="C1090" s="8"/>
      <c r="D1090" s="8"/>
      <c r="AG1090" s="65"/>
      <c r="AH1090" s="65"/>
      <c r="AI1090" s="65"/>
      <c r="AJ1090" s="65"/>
      <c r="AK1090" s="65"/>
      <c r="AM1090" s="93"/>
      <c r="AT1090" s="65"/>
      <c r="AU1090" s="65"/>
      <c r="AV1090" s="65"/>
      <c r="AW1090" s="65"/>
      <c r="AX1090" s="65"/>
      <c r="AY1090" s="65"/>
      <c r="AZ1090" s="65"/>
      <c r="BA1090" s="65"/>
    </row>
    <row r="1091" spans="3:53">
      <c r="C1091" s="8"/>
      <c r="D1091" s="8"/>
      <c r="AG1091" s="65"/>
      <c r="AH1091" s="65"/>
      <c r="AI1091" s="65"/>
      <c r="AJ1091" s="65"/>
      <c r="AK1091" s="65"/>
      <c r="AM1091" s="93"/>
      <c r="AT1091" s="65"/>
      <c r="AU1091" s="65"/>
      <c r="AV1091" s="65"/>
      <c r="AW1091" s="65"/>
      <c r="AX1091" s="65"/>
      <c r="AY1091" s="65"/>
      <c r="AZ1091" s="65"/>
      <c r="BA1091" s="65"/>
    </row>
    <row r="1092" spans="3:53">
      <c r="C1092" s="8"/>
      <c r="D1092" s="8"/>
      <c r="AG1092" s="65"/>
      <c r="AH1092" s="65"/>
      <c r="AI1092" s="65"/>
      <c r="AJ1092" s="65"/>
      <c r="AK1092" s="65"/>
      <c r="AM1092" s="93"/>
      <c r="AT1092" s="65"/>
      <c r="AU1092" s="65"/>
      <c r="AV1092" s="65"/>
      <c r="AW1092" s="65"/>
      <c r="AX1092" s="65"/>
      <c r="AY1092" s="65"/>
      <c r="AZ1092" s="65"/>
      <c r="BA1092" s="65"/>
    </row>
    <row r="1093" spans="3:53">
      <c r="C1093" s="8"/>
      <c r="D1093" s="8"/>
      <c r="AG1093" s="65"/>
      <c r="AH1093" s="65"/>
      <c r="AI1093" s="65"/>
      <c r="AJ1093" s="65"/>
      <c r="AK1093" s="65"/>
      <c r="AM1093" s="93"/>
      <c r="AT1093" s="65"/>
      <c r="AU1093" s="65"/>
      <c r="AV1093" s="65"/>
      <c r="AW1093" s="65"/>
      <c r="AX1093" s="65"/>
      <c r="AY1093" s="65"/>
      <c r="AZ1093" s="65"/>
      <c r="BA1093" s="65"/>
    </row>
    <row r="1094" spans="3:53">
      <c r="C1094" s="8"/>
      <c r="D1094" s="8"/>
      <c r="AG1094" s="65"/>
      <c r="AH1094" s="65"/>
      <c r="AI1094" s="65"/>
      <c r="AJ1094" s="65"/>
      <c r="AK1094" s="65"/>
      <c r="AM1094" s="93"/>
      <c r="AT1094" s="65"/>
      <c r="AU1094" s="65"/>
      <c r="AV1094" s="65"/>
      <c r="AW1094" s="65"/>
      <c r="AX1094" s="65"/>
      <c r="AY1094" s="65"/>
      <c r="AZ1094" s="65"/>
      <c r="BA1094" s="65"/>
    </row>
    <row r="1095" spans="3:53">
      <c r="C1095" s="8"/>
      <c r="D1095" s="8"/>
      <c r="AG1095" s="65"/>
      <c r="AH1095" s="65"/>
      <c r="AI1095" s="65"/>
      <c r="AJ1095" s="65"/>
      <c r="AK1095" s="65"/>
      <c r="AM1095" s="93"/>
      <c r="AT1095" s="65"/>
      <c r="AU1095" s="65"/>
      <c r="AV1095" s="65"/>
      <c r="AW1095" s="65"/>
      <c r="AX1095" s="65"/>
      <c r="AY1095" s="65"/>
      <c r="AZ1095" s="65"/>
      <c r="BA1095" s="65"/>
    </row>
    <row r="1096" spans="3:53">
      <c r="C1096" s="8"/>
      <c r="D1096" s="8"/>
      <c r="AG1096" s="65"/>
      <c r="AH1096" s="65"/>
      <c r="AI1096" s="65"/>
      <c r="AJ1096" s="65"/>
      <c r="AK1096" s="65"/>
      <c r="AM1096" s="93"/>
      <c r="AT1096" s="65"/>
      <c r="AU1096" s="65"/>
      <c r="AV1096" s="65"/>
      <c r="AW1096" s="65"/>
      <c r="AX1096" s="65"/>
      <c r="AY1096" s="65"/>
      <c r="AZ1096" s="65"/>
      <c r="BA1096" s="65"/>
    </row>
    <row r="1097" spans="3:53">
      <c r="C1097" s="8"/>
      <c r="D1097" s="8"/>
      <c r="AG1097" s="65"/>
      <c r="AH1097" s="65"/>
      <c r="AI1097" s="65"/>
      <c r="AJ1097" s="65"/>
      <c r="AK1097" s="65"/>
      <c r="AM1097" s="93"/>
      <c r="AT1097" s="65"/>
      <c r="AU1097" s="65"/>
      <c r="AV1097" s="65"/>
      <c r="AW1097" s="65"/>
      <c r="AX1097" s="65"/>
      <c r="AY1097" s="65"/>
      <c r="AZ1097" s="65"/>
      <c r="BA1097" s="65"/>
    </row>
    <row r="1098" spans="3:53">
      <c r="C1098" s="8"/>
      <c r="D1098" s="8"/>
      <c r="AG1098" s="65"/>
      <c r="AH1098" s="65"/>
      <c r="AI1098" s="65"/>
      <c r="AJ1098" s="65"/>
      <c r="AK1098" s="65"/>
      <c r="AM1098" s="93"/>
      <c r="AT1098" s="65"/>
      <c r="AU1098" s="65"/>
      <c r="AV1098" s="65"/>
      <c r="AW1098" s="65"/>
      <c r="AX1098" s="65"/>
      <c r="AY1098" s="65"/>
      <c r="AZ1098" s="65"/>
      <c r="BA1098" s="65"/>
    </row>
    <row r="1099" spans="3:53">
      <c r="C1099" s="8"/>
      <c r="D1099" s="8"/>
      <c r="AG1099" s="65"/>
      <c r="AH1099" s="65"/>
      <c r="AI1099" s="65"/>
      <c r="AJ1099" s="65"/>
      <c r="AK1099" s="65"/>
      <c r="AM1099" s="93"/>
      <c r="AT1099" s="65"/>
      <c r="AU1099" s="65"/>
      <c r="AV1099" s="65"/>
      <c r="AW1099" s="65"/>
      <c r="AX1099" s="65"/>
      <c r="AY1099" s="65"/>
      <c r="AZ1099" s="65"/>
      <c r="BA1099" s="65"/>
    </row>
    <row r="1100" spans="3:53">
      <c r="C1100" s="8"/>
      <c r="D1100" s="8"/>
      <c r="AG1100" s="65"/>
      <c r="AH1100" s="65"/>
      <c r="AI1100" s="65"/>
      <c r="AJ1100" s="65"/>
      <c r="AK1100" s="65"/>
      <c r="AM1100" s="93"/>
      <c r="AT1100" s="65"/>
      <c r="AU1100" s="65"/>
      <c r="AV1100" s="65"/>
      <c r="AW1100" s="65"/>
      <c r="AX1100" s="65"/>
      <c r="AY1100" s="65"/>
      <c r="AZ1100" s="65"/>
      <c r="BA1100" s="65"/>
    </row>
    <row r="1101" spans="3:53">
      <c r="C1101" s="8"/>
      <c r="D1101" s="8"/>
      <c r="AG1101" s="65"/>
      <c r="AH1101" s="65"/>
      <c r="AI1101" s="65"/>
      <c r="AJ1101" s="65"/>
      <c r="AK1101" s="65"/>
      <c r="AM1101" s="93"/>
      <c r="AT1101" s="65"/>
      <c r="AU1101" s="65"/>
      <c r="AV1101" s="65"/>
      <c r="AW1101" s="65"/>
      <c r="AX1101" s="65"/>
      <c r="AY1101" s="65"/>
      <c r="AZ1101" s="65"/>
      <c r="BA1101" s="65"/>
    </row>
    <row r="1102" spans="3:53">
      <c r="C1102" s="8"/>
      <c r="D1102" s="8"/>
      <c r="AG1102" s="65"/>
      <c r="AH1102" s="65"/>
      <c r="AI1102" s="65"/>
      <c r="AJ1102" s="65"/>
      <c r="AK1102" s="65"/>
      <c r="AM1102" s="93"/>
      <c r="AT1102" s="65"/>
      <c r="AU1102" s="65"/>
      <c r="AV1102" s="65"/>
      <c r="AW1102" s="65"/>
      <c r="AX1102" s="65"/>
      <c r="AY1102" s="65"/>
      <c r="AZ1102" s="65"/>
      <c r="BA1102" s="65"/>
    </row>
    <row r="1103" spans="3:53">
      <c r="C1103" s="8"/>
      <c r="D1103" s="8"/>
      <c r="AG1103" s="65"/>
      <c r="AH1103" s="65"/>
      <c r="AI1103" s="65"/>
      <c r="AJ1103" s="65"/>
      <c r="AK1103" s="65"/>
      <c r="AM1103" s="93"/>
      <c r="AT1103" s="65"/>
      <c r="AU1103" s="65"/>
      <c r="AV1103" s="65"/>
      <c r="AW1103" s="65"/>
      <c r="AX1103" s="65"/>
      <c r="AY1103" s="65"/>
      <c r="AZ1103" s="65"/>
      <c r="BA1103" s="65"/>
    </row>
    <row r="1104" spans="3:53">
      <c r="C1104" s="8"/>
      <c r="D1104" s="8"/>
      <c r="AG1104" s="65"/>
      <c r="AH1104" s="65"/>
      <c r="AI1104" s="65"/>
      <c r="AJ1104" s="65"/>
      <c r="AK1104" s="65"/>
      <c r="AM1104" s="93"/>
      <c r="AT1104" s="65"/>
      <c r="AU1104" s="65"/>
      <c r="AV1104" s="65"/>
      <c r="AW1104" s="65"/>
      <c r="AX1104" s="65"/>
      <c r="AY1104" s="65"/>
      <c r="AZ1104" s="65"/>
      <c r="BA1104" s="65"/>
    </row>
    <row r="1105" spans="3:53">
      <c r="C1105" s="8"/>
      <c r="D1105" s="8"/>
      <c r="AG1105" s="65"/>
      <c r="AH1105" s="65"/>
      <c r="AI1105" s="65"/>
      <c r="AJ1105" s="65"/>
      <c r="AK1105" s="65"/>
      <c r="AM1105" s="93"/>
      <c r="AT1105" s="65"/>
      <c r="AU1105" s="65"/>
      <c r="AV1105" s="65"/>
      <c r="AW1105" s="65"/>
      <c r="AX1105" s="65"/>
      <c r="AY1105" s="65"/>
      <c r="AZ1105" s="65"/>
      <c r="BA1105" s="65"/>
    </row>
    <row r="1106" spans="3:53">
      <c r="C1106" s="8"/>
      <c r="D1106" s="8"/>
      <c r="AG1106" s="65"/>
      <c r="AH1106" s="65"/>
      <c r="AI1106" s="65"/>
      <c r="AJ1106" s="65"/>
      <c r="AK1106" s="65"/>
      <c r="AM1106" s="93"/>
      <c r="AT1106" s="65"/>
      <c r="AU1106" s="65"/>
      <c r="AV1106" s="65"/>
      <c r="AW1106" s="65"/>
      <c r="AX1106" s="65"/>
      <c r="AY1106" s="65"/>
      <c r="AZ1106" s="65"/>
      <c r="BA1106" s="65"/>
    </row>
    <row r="1107" spans="3:53">
      <c r="C1107" s="8"/>
      <c r="D1107" s="8"/>
      <c r="AG1107" s="65"/>
      <c r="AH1107" s="65"/>
      <c r="AI1107" s="65"/>
      <c r="AJ1107" s="65"/>
      <c r="AK1107" s="65"/>
      <c r="AM1107" s="93"/>
      <c r="AT1107" s="65"/>
      <c r="AU1107" s="65"/>
      <c r="AV1107" s="65"/>
      <c r="AW1107" s="65"/>
      <c r="AX1107" s="65"/>
      <c r="AY1107" s="65"/>
      <c r="AZ1107" s="65"/>
      <c r="BA1107" s="65"/>
    </row>
    <row r="1108" spans="3:53">
      <c r="C1108" s="8"/>
      <c r="D1108" s="8"/>
      <c r="AG1108" s="65"/>
      <c r="AH1108" s="65"/>
      <c r="AI1108" s="65"/>
      <c r="AJ1108" s="65"/>
      <c r="AK1108" s="65"/>
      <c r="AM1108" s="93"/>
      <c r="AT1108" s="65"/>
      <c r="AU1108" s="65"/>
      <c r="AV1108" s="65"/>
      <c r="AW1108" s="65"/>
      <c r="AX1108" s="65"/>
      <c r="AY1108" s="65"/>
      <c r="AZ1108" s="65"/>
      <c r="BA1108" s="65"/>
    </row>
    <row r="1109" spans="3:53">
      <c r="C1109" s="8"/>
      <c r="D1109" s="8"/>
      <c r="AG1109" s="65"/>
      <c r="AH1109" s="65"/>
      <c r="AI1109" s="65"/>
      <c r="AJ1109" s="65"/>
      <c r="AK1109" s="65"/>
      <c r="AM1109" s="93"/>
      <c r="AT1109" s="65"/>
      <c r="AU1109" s="65"/>
      <c r="AV1109" s="65"/>
      <c r="AW1109" s="65"/>
      <c r="AX1109" s="65"/>
      <c r="AY1109" s="65"/>
      <c r="AZ1109" s="65"/>
      <c r="BA1109" s="65"/>
    </row>
    <row r="1110" spans="3:53">
      <c r="C1110" s="8"/>
      <c r="D1110" s="8"/>
      <c r="AG1110" s="65"/>
      <c r="AH1110" s="65"/>
      <c r="AI1110" s="65"/>
      <c r="AJ1110" s="65"/>
      <c r="AK1110" s="65"/>
      <c r="AM1110" s="93"/>
      <c r="AT1110" s="65"/>
      <c r="AU1110" s="65"/>
      <c r="AV1110" s="65"/>
      <c r="AW1110" s="65"/>
      <c r="AX1110" s="65"/>
      <c r="AY1110" s="65"/>
      <c r="AZ1110" s="65"/>
      <c r="BA1110" s="65"/>
    </row>
    <row r="1111" spans="3:53">
      <c r="C1111" s="8"/>
      <c r="D1111" s="8"/>
      <c r="AG1111" s="65"/>
      <c r="AH1111" s="65"/>
      <c r="AI1111" s="65"/>
      <c r="AJ1111" s="65"/>
      <c r="AK1111" s="65"/>
      <c r="AM1111" s="93"/>
      <c r="AT1111" s="65"/>
      <c r="AU1111" s="65"/>
      <c r="AV1111" s="65"/>
      <c r="AW1111" s="65"/>
      <c r="AX1111" s="65"/>
      <c r="AY1111" s="65"/>
      <c r="AZ1111" s="65"/>
      <c r="BA1111" s="65"/>
    </row>
    <row r="1112" spans="3:53">
      <c r="C1112" s="8"/>
      <c r="D1112" s="8"/>
      <c r="AG1112" s="65"/>
      <c r="AH1112" s="65"/>
      <c r="AI1112" s="65"/>
      <c r="AJ1112" s="65"/>
      <c r="AK1112" s="65"/>
      <c r="AM1112" s="93"/>
      <c r="AT1112" s="65"/>
      <c r="AU1112" s="65"/>
      <c r="AV1112" s="65"/>
      <c r="AW1112" s="65"/>
      <c r="AX1112" s="65"/>
      <c r="AY1112" s="65"/>
      <c r="AZ1112" s="65"/>
      <c r="BA1112" s="65"/>
    </row>
    <row r="1113" spans="3:53">
      <c r="C1113" s="8"/>
      <c r="D1113" s="8"/>
      <c r="AG1113" s="65"/>
      <c r="AH1113" s="65"/>
      <c r="AI1113" s="65"/>
      <c r="AJ1113" s="65"/>
      <c r="AK1113" s="65"/>
      <c r="AM1113" s="93"/>
      <c r="AT1113" s="65"/>
      <c r="AU1113" s="65"/>
      <c r="AV1113" s="65"/>
      <c r="AW1113" s="65"/>
      <c r="AX1113" s="65"/>
      <c r="AY1113" s="65"/>
      <c r="AZ1113" s="65"/>
      <c r="BA1113" s="65"/>
    </row>
    <row r="1114" spans="3:53">
      <c r="C1114" s="8"/>
      <c r="D1114" s="8"/>
      <c r="AG1114" s="65"/>
      <c r="AH1114" s="65"/>
      <c r="AI1114" s="65"/>
      <c r="AJ1114" s="65"/>
      <c r="AK1114" s="65"/>
      <c r="AM1114" s="93"/>
      <c r="AT1114" s="65"/>
      <c r="AU1114" s="65"/>
      <c r="AV1114" s="65"/>
      <c r="AW1114" s="65"/>
      <c r="AX1114" s="65"/>
      <c r="AY1114" s="65"/>
      <c r="AZ1114" s="65"/>
      <c r="BA1114" s="65"/>
    </row>
    <row r="1115" spans="3:53">
      <c r="C1115" s="8"/>
      <c r="D1115" s="8"/>
      <c r="AG1115" s="65"/>
      <c r="AH1115" s="65"/>
      <c r="AI1115" s="65"/>
      <c r="AJ1115" s="65"/>
      <c r="AK1115" s="65"/>
      <c r="AM1115" s="93"/>
      <c r="AT1115" s="65"/>
      <c r="AU1115" s="65"/>
      <c r="AV1115" s="65"/>
      <c r="AW1115" s="65"/>
      <c r="AX1115" s="65"/>
      <c r="AY1115" s="65"/>
      <c r="AZ1115" s="65"/>
      <c r="BA1115" s="65"/>
    </row>
    <row r="1116" spans="3:53">
      <c r="C1116" s="8"/>
      <c r="D1116" s="8"/>
      <c r="AG1116" s="65"/>
      <c r="AH1116" s="65"/>
      <c r="AI1116" s="65"/>
      <c r="AJ1116" s="65"/>
      <c r="AK1116" s="65"/>
      <c r="AM1116" s="93"/>
      <c r="AT1116" s="65"/>
      <c r="AU1116" s="65"/>
      <c r="AV1116" s="65"/>
      <c r="AW1116" s="65"/>
      <c r="AX1116" s="65"/>
      <c r="AY1116" s="65"/>
      <c r="AZ1116" s="65"/>
      <c r="BA1116" s="65"/>
    </row>
    <row r="1117" spans="3:53">
      <c r="C1117" s="8"/>
      <c r="D1117" s="8"/>
      <c r="AG1117" s="65"/>
      <c r="AH1117" s="65"/>
      <c r="AI1117" s="65"/>
      <c r="AJ1117" s="65"/>
      <c r="AK1117" s="65"/>
      <c r="AM1117" s="93"/>
      <c r="AT1117" s="65"/>
      <c r="AU1117" s="65"/>
      <c r="AV1117" s="65"/>
      <c r="AW1117" s="65"/>
      <c r="AX1117" s="65"/>
      <c r="AY1117" s="65"/>
      <c r="AZ1117" s="65"/>
      <c r="BA1117" s="65"/>
    </row>
    <row r="1118" spans="3:53">
      <c r="C1118" s="8"/>
      <c r="D1118" s="8"/>
      <c r="AG1118" s="65"/>
      <c r="AH1118" s="65"/>
      <c r="AI1118" s="65"/>
      <c r="AJ1118" s="65"/>
      <c r="AK1118" s="65"/>
      <c r="AM1118" s="93"/>
      <c r="AT1118" s="65"/>
      <c r="AU1118" s="65"/>
      <c r="AV1118" s="65"/>
      <c r="AW1118" s="65"/>
      <c r="AX1118" s="65"/>
      <c r="AY1118" s="65"/>
      <c r="AZ1118" s="65"/>
      <c r="BA1118" s="65"/>
    </row>
    <row r="1119" spans="3:53">
      <c r="C1119" s="8"/>
      <c r="D1119" s="8"/>
      <c r="AG1119" s="65"/>
      <c r="AH1119" s="65"/>
      <c r="AI1119" s="65"/>
      <c r="AJ1119" s="65"/>
      <c r="AK1119" s="65"/>
      <c r="AM1119" s="93"/>
      <c r="AT1119" s="65"/>
      <c r="AU1119" s="65"/>
      <c r="AV1119" s="65"/>
      <c r="AW1119" s="65"/>
      <c r="AX1119" s="65"/>
      <c r="AY1119" s="65"/>
      <c r="AZ1119" s="65"/>
      <c r="BA1119" s="65"/>
    </row>
    <row r="1120" spans="3:53">
      <c r="C1120" s="8"/>
      <c r="D1120" s="8"/>
      <c r="AG1120" s="65"/>
      <c r="AH1120" s="65"/>
      <c r="AI1120" s="65"/>
      <c r="AJ1120" s="65"/>
      <c r="AK1120" s="65"/>
      <c r="AM1120" s="93"/>
      <c r="AT1120" s="65"/>
      <c r="AU1120" s="65"/>
      <c r="AV1120" s="65"/>
      <c r="AW1120" s="65"/>
      <c r="AX1120" s="65"/>
      <c r="AY1120" s="65"/>
      <c r="AZ1120" s="65"/>
      <c r="BA1120" s="65"/>
    </row>
    <row r="1121" spans="3:53">
      <c r="C1121" s="8"/>
      <c r="D1121" s="8"/>
      <c r="AG1121" s="65"/>
      <c r="AH1121" s="65"/>
      <c r="AI1121" s="65"/>
      <c r="AJ1121" s="65"/>
      <c r="AK1121" s="65"/>
      <c r="AM1121" s="93"/>
      <c r="AT1121" s="65"/>
      <c r="AU1121" s="65"/>
      <c r="AV1121" s="65"/>
      <c r="AW1121" s="65"/>
      <c r="AX1121" s="65"/>
      <c r="AY1121" s="65"/>
      <c r="AZ1121" s="65"/>
      <c r="BA1121" s="65"/>
    </row>
    <row r="1122" spans="3:53">
      <c r="C1122" s="8"/>
      <c r="D1122" s="8"/>
      <c r="AG1122" s="65"/>
      <c r="AH1122" s="65"/>
      <c r="AI1122" s="65"/>
      <c r="AJ1122" s="65"/>
      <c r="AK1122" s="65"/>
      <c r="AM1122" s="93"/>
      <c r="AT1122" s="65"/>
      <c r="AU1122" s="65"/>
      <c r="AV1122" s="65"/>
      <c r="AW1122" s="65"/>
      <c r="AX1122" s="65"/>
      <c r="AY1122" s="65"/>
      <c r="AZ1122" s="65"/>
      <c r="BA1122" s="65"/>
    </row>
    <row r="1123" spans="3:53">
      <c r="C1123" s="8"/>
      <c r="D1123" s="8"/>
      <c r="AG1123" s="65"/>
      <c r="AH1123" s="65"/>
      <c r="AI1123" s="65"/>
      <c r="AJ1123" s="65"/>
      <c r="AK1123" s="65"/>
      <c r="AM1123" s="93"/>
      <c r="AT1123" s="65"/>
      <c r="AU1123" s="65"/>
      <c r="AV1123" s="65"/>
      <c r="AW1123" s="65"/>
      <c r="AX1123" s="65"/>
      <c r="AY1123" s="65"/>
      <c r="AZ1123" s="65"/>
      <c r="BA1123" s="65"/>
    </row>
    <row r="1124" spans="3:53">
      <c r="C1124" s="8"/>
      <c r="D1124" s="8"/>
      <c r="AG1124" s="65"/>
      <c r="AH1124" s="65"/>
      <c r="AI1124" s="65"/>
      <c r="AJ1124" s="65"/>
      <c r="AK1124" s="65"/>
      <c r="AM1124" s="93"/>
      <c r="AT1124" s="65"/>
      <c r="AU1124" s="65"/>
      <c r="AV1124" s="65"/>
      <c r="AW1124" s="65"/>
      <c r="AX1124" s="65"/>
      <c r="AY1124" s="65"/>
      <c r="AZ1124" s="65"/>
      <c r="BA1124" s="65"/>
    </row>
    <row r="1125" spans="3:53">
      <c r="C1125" s="8"/>
      <c r="D1125" s="8"/>
      <c r="AG1125" s="65"/>
      <c r="AH1125" s="65"/>
      <c r="AI1125" s="65"/>
      <c r="AJ1125" s="65"/>
      <c r="AK1125" s="65"/>
      <c r="AM1125" s="93"/>
      <c r="AT1125" s="65"/>
      <c r="AU1125" s="65"/>
      <c r="AV1125" s="65"/>
      <c r="AW1125" s="65"/>
      <c r="AX1125" s="65"/>
      <c r="AY1125" s="65"/>
      <c r="AZ1125" s="65"/>
      <c r="BA1125" s="65"/>
    </row>
    <row r="1126" spans="3:53">
      <c r="C1126" s="8"/>
      <c r="D1126" s="8"/>
      <c r="AG1126" s="65"/>
      <c r="AH1126" s="65"/>
      <c r="AI1126" s="65"/>
      <c r="AJ1126" s="65"/>
      <c r="AK1126" s="65"/>
      <c r="AM1126" s="93"/>
      <c r="AT1126" s="65"/>
      <c r="AU1126" s="65"/>
      <c r="AV1126" s="65"/>
      <c r="AW1126" s="65"/>
      <c r="AX1126" s="65"/>
      <c r="AY1126" s="65"/>
      <c r="AZ1126" s="65"/>
      <c r="BA1126" s="65"/>
    </row>
    <row r="1127" spans="3:53">
      <c r="C1127" s="8"/>
      <c r="D1127" s="8"/>
      <c r="AG1127" s="65"/>
      <c r="AH1127" s="65"/>
      <c r="AI1127" s="65"/>
      <c r="AJ1127" s="65"/>
      <c r="AK1127" s="65"/>
      <c r="AM1127" s="93"/>
      <c r="AT1127" s="65"/>
      <c r="AU1127" s="65"/>
      <c r="AV1127" s="65"/>
      <c r="AW1127" s="65"/>
      <c r="AX1127" s="65"/>
      <c r="AY1127" s="65"/>
      <c r="AZ1127" s="65"/>
      <c r="BA1127" s="65"/>
    </row>
    <row r="1128" spans="3:53">
      <c r="C1128" s="8"/>
      <c r="D1128" s="8"/>
      <c r="AG1128" s="65"/>
      <c r="AH1128" s="65"/>
      <c r="AI1128" s="65"/>
      <c r="AJ1128" s="65"/>
      <c r="AK1128" s="65"/>
      <c r="AM1128" s="93"/>
      <c r="AT1128" s="65"/>
      <c r="AU1128" s="65"/>
      <c r="AV1128" s="65"/>
      <c r="AW1128" s="65"/>
      <c r="AX1128" s="65"/>
      <c r="AY1128" s="65"/>
      <c r="AZ1128" s="65"/>
      <c r="BA1128" s="65"/>
    </row>
    <row r="1129" spans="3:53">
      <c r="C1129" s="8"/>
      <c r="D1129" s="8"/>
      <c r="AG1129" s="65"/>
      <c r="AH1129" s="65"/>
      <c r="AI1129" s="65"/>
      <c r="AJ1129" s="65"/>
      <c r="AK1129" s="65"/>
      <c r="AM1129" s="93"/>
      <c r="AT1129" s="65"/>
      <c r="AU1129" s="65"/>
      <c r="AV1129" s="65"/>
      <c r="AW1129" s="65"/>
      <c r="AX1129" s="65"/>
      <c r="AY1129" s="65"/>
      <c r="AZ1129" s="65"/>
      <c r="BA1129" s="65"/>
    </row>
    <row r="1130" spans="3:53">
      <c r="C1130" s="8"/>
      <c r="D1130" s="8"/>
      <c r="AG1130" s="65"/>
      <c r="AH1130" s="65"/>
      <c r="AI1130" s="65"/>
      <c r="AJ1130" s="65"/>
      <c r="AK1130" s="65"/>
      <c r="AM1130" s="93"/>
      <c r="AT1130" s="65"/>
      <c r="AU1130" s="65"/>
      <c r="AV1130" s="65"/>
      <c r="AW1130" s="65"/>
      <c r="AX1130" s="65"/>
      <c r="AY1130" s="65"/>
      <c r="AZ1130" s="65"/>
      <c r="BA1130" s="65"/>
    </row>
    <row r="1131" spans="3:53">
      <c r="C1131" s="8"/>
      <c r="D1131" s="8"/>
      <c r="AG1131" s="65"/>
      <c r="AH1131" s="65"/>
      <c r="AI1131" s="65"/>
      <c r="AJ1131" s="65"/>
      <c r="AK1131" s="65"/>
      <c r="AM1131" s="93"/>
      <c r="AT1131" s="65"/>
      <c r="AU1131" s="65"/>
      <c r="AV1131" s="65"/>
      <c r="AW1131" s="65"/>
      <c r="AX1131" s="65"/>
      <c r="AY1131" s="65"/>
      <c r="AZ1131" s="65"/>
      <c r="BA1131" s="65"/>
    </row>
    <row r="1132" spans="3:53">
      <c r="C1132" s="8"/>
      <c r="D1132" s="8"/>
      <c r="AG1132" s="65"/>
      <c r="AH1132" s="65"/>
      <c r="AI1132" s="65"/>
      <c r="AJ1132" s="65"/>
      <c r="AK1132" s="65"/>
      <c r="AM1132" s="93"/>
      <c r="AT1132" s="65"/>
      <c r="AU1132" s="65"/>
      <c r="AV1132" s="65"/>
      <c r="AW1132" s="65"/>
      <c r="AX1132" s="65"/>
      <c r="AY1132" s="65"/>
      <c r="AZ1132" s="65"/>
      <c r="BA1132" s="65"/>
    </row>
    <row r="1133" spans="3:53">
      <c r="C1133" s="8"/>
      <c r="D1133" s="8"/>
      <c r="AG1133" s="65"/>
      <c r="AH1133" s="65"/>
      <c r="AI1133" s="65"/>
      <c r="AJ1133" s="65"/>
      <c r="AK1133" s="65"/>
      <c r="AM1133" s="93"/>
      <c r="AT1133" s="65"/>
      <c r="AU1133" s="65"/>
      <c r="AV1133" s="65"/>
      <c r="AW1133" s="65"/>
      <c r="AX1133" s="65"/>
      <c r="AY1133" s="65"/>
      <c r="AZ1133" s="65"/>
      <c r="BA1133" s="65"/>
    </row>
    <row r="1134" spans="3:53">
      <c r="C1134" s="8"/>
      <c r="D1134" s="8"/>
      <c r="AG1134" s="65"/>
      <c r="AH1134" s="65"/>
      <c r="AI1134" s="65"/>
      <c r="AJ1134" s="65"/>
      <c r="AK1134" s="65"/>
      <c r="AM1134" s="93"/>
      <c r="AT1134" s="65"/>
      <c r="AU1134" s="65"/>
      <c r="AV1134" s="65"/>
      <c r="AW1134" s="65"/>
      <c r="AX1134" s="65"/>
      <c r="AY1134" s="65"/>
      <c r="AZ1134" s="65"/>
      <c r="BA1134" s="65"/>
    </row>
    <row r="1135" spans="3:53">
      <c r="C1135" s="8"/>
      <c r="D1135" s="8"/>
      <c r="AG1135" s="65"/>
      <c r="AH1135" s="65"/>
      <c r="AI1135" s="65"/>
      <c r="AJ1135" s="65"/>
      <c r="AK1135" s="65"/>
      <c r="AM1135" s="93"/>
      <c r="AT1135" s="65"/>
      <c r="AU1135" s="65"/>
      <c r="AV1135" s="65"/>
      <c r="AW1135" s="65"/>
      <c r="AX1135" s="65"/>
      <c r="AY1135" s="65"/>
      <c r="AZ1135" s="65"/>
      <c r="BA1135" s="65"/>
    </row>
    <row r="1136" spans="3:53">
      <c r="C1136" s="8"/>
      <c r="D1136" s="8"/>
      <c r="AG1136" s="65"/>
      <c r="AH1136" s="65"/>
      <c r="AI1136" s="65"/>
      <c r="AJ1136" s="65"/>
      <c r="AK1136" s="65"/>
      <c r="AM1136" s="93"/>
      <c r="AT1136" s="65"/>
      <c r="AU1136" s="65"/>
      <c r="AV1136" s="65"/>
      <c r="AW1136" s="65"/>
      <c r="AX1136" s="65"/>
      <c r="AY1136" s="65"/>
      <c r="AZ1136" s="65"/>
      <c r="BA1136" s="65"/>
    </row>
    <row r="1137" spans="3:53">
      <c r="C1137" s="8"/>
      <c r="D1137" s="8"/>
      <c r="AG1137" s="65"/>
      <c r="AH1137" s="65"/>
      <c r="AI1137" s="65"/>
      <c r="AJ1137" s="65"/>
      <c r="AK1137" s="65"/>
      <c r="AM1137" s="93"/>
      <c r="AT1137" s="65"/>
      <c r="AU1137" s="65"/>
      <c r="AV1137" s="65"/>
      <c r="AW1137" s="65"/>
      <c r="AX1137" s="65"/>
      <c r="AY1137" s="65"/>
      <c r="AZ1137" s="65"/>
      <c r="BA1137" s="65"/>
    </row>
    <row r="1138" spans="3:53">
      <c r="C1138" s="8"/>
      <c r="D1138" s="8"/>
      <c r="AG1138" s="65"/>
      <c r="AH1138" s="65"/>
      <c r="AI1138" s="65"/>
      <c r="AJ1138" s="65"/>
      <c r="AK1138" s="65"/>
      <c r="AM1138" s="93"/>
      <c r="AT1138" s="65"/>
      <c r="AU1138" s="65"/>
      <c r="AV1138" s="65"/>
      <c r="AW1138" s="65"/>
      <c r="AX1138" s="65"/>
      <c r="AY1138" s="65"/>
      <c r="AZ1138" s="65"/>
      <c r="BA1138" s="65"/>
    </row>
    <row r="1139" spans="3:53">
      <c r="C1139" s="8"/>
      <c r="D1139" s="8"/>
      <c r="AG1139" s="65"/>
      <c r="AH1139" s="65"/>
      <c r="AI1139" s="65"/>
      <c r="AJ1139" s="65"/>
      <c r="AK1139" s="65"/>
      <c r="AM1139" s="93"/>
      <c r="AT1139" s="65"/>
      <c r="AU1139" s="65"/>
      <c r="AV1139" s="65"/>
      <c r="AW1139" s="65"/>
      <c r="AX1139" s="65"/>
      <c r="AY1139" s="65"/>
      <c r="AZ1139" s="65"/>
      <c r="BA1139" s="65"/>
    </row>
    <row r="1140" spans="3:53">
      <c r="C1140" s="8"/>
      <c r="D1140" s="8"/>
      <c r="AG1140" s="65"/>
      <c r="AH1140" s="65"/>
      <c r="AI1140" s="65"/>
      <c r="AJ1140" s="65"/>
      <c r="AK1140" s="65"/>
      <c r="AM1140" s="93"/>
      <c r="AT1140" s="65"/>
      <c r="AU1140" s="65"/>
      <c r="AV1140" s="65"/>
      <c r="AW1140" s="65"/>
      <c r="AX1140" s="65"/>
      <c r="AY1140" s="65"/>
      <c r="AZ1140" s="65"/>
      <c r="BA1140" s="65"/>
    </row>
    <row r="1141" spans="3:53">
      <c r="C1141" s="8"/>
      <c r="D1141" s="8"/>
      <c r="AG1141" s="65"/>
      <c r="AH1141" s="65"/>
      <c r="AI1141" s="65"/>
      <c r="AJ1141" s="65"/>
      <c r="AK1141" s="65"/>
      <c r="AM1141" s="93"/>
      <c r="AT1141" s="65"/>
      <c r="AU1141" s="65"/>
      <c r="AV1141" s="65"/>
      <c r="AW1141" s="65"/>
      <c r="AX1141" s="65"/>
      <c r="AY1141" s="65"/>
      <c r="AZ1141" s="65"/>
      <c r="BA1141" s="65"/>
    </row>
    <row r="1142" spans="3:53">
      <c r="C1142" s="8"/>
      <c r="D1142" s="8"/>
      <c r="AG1142" s="65"/>
      <c r="AH1142" s="65"/>
      <c r="AI1142" s="65"/>
      <c r="AJ1142" s="65"/>
      <c r="AK1142" s="65"/>
      <c r="AM1142" s="93"/>
      <c r="AT1142" s="65"/>
      <c r="AU1142" s="65"/>
      <c r="AV1142" s="65"/>
      <c r="AW1142" s="65"/>
      <c r="AX1142" s="65"/>
      <c r="AY1142" s="65"/>
      <c r="AZ1142" s="65"/>
      <c r="BA1142" s="65"/>
    </row>
    <row r="1143" spans="3:53">
      <c r="C1143" s="8"/>
      <c r="D1143" s="8"/>
      <c r="AG1143" s="65"/>
      <c r="AH1143" s="65"/>
      <c r="AI1143" s="65"/>
      <c r="AJ1143" s="65"/>
      <c r="AK1143" s="65"/>
      <c r="AM1143" s="93"/>
      <c r="AT1143" s="65"/>
      <c r="AU1143" s="65"/>
      <c r="AV1143" s="65"/>
      <c r="AW1143" s="65"/>
      <c r="AX1143" s="65"/>
      <c r="AY1143" s="65"/>
      <c r="AZ1143" s="65"/>
      <c r="BA1143" s="65"/>
    </row>
    <row r="1144" spans="3:53">
      <c r="C1144" s="8"/>
      <c r="D1144" s="8"/>
      <c r="AG1144" s="65"/>
      <c r="AH1144" s="65"/>
      <c r="AI1144" s="65"/>
      <c r="AJ1144" s="65"/>
      <c r="AK1144" s="65"/>
      <c r="AM1144" s="93"/>
      <c r="AT1144" s="65"/>
      <c r="AU1144" s="65"/>
      <c r="AV1144" s="65"/>
      <c r="AW1144" s="65"/>
      <c r="AX1144" s="65"/>
      <c r="AY1144" s="65"/>
      <c r="AZ1144" s="65"/>
      <c r="BA1144" s="65"/>
    </row>
    <row r="1145" spans="3:53">
      <c r="C1145" s="8"/>
      <c r="D1145" s="8"/>
      <c r="AG1145" s="65"/>
      <c r="AH1145" s="65"/>
      <c r="AI1145" s="65"/>
      <c r="AJ1145" s="65"/>
      <c r="AK1145" s="65"/>
      <c r="AM1145" s="93"/>
      <c r="AT1145" s="65"/>
      <c r="AU1145" s="65"/>
      <c r="AV1145" s="65"/>
      <c r="AW1145" s="65"/>
      <c r="AX1145" s="65"/>
      <c r="AY1145" s="65"/>
      <c r="AZ1145" s="65"/>
      <c r="BA1145" s="65"/>
    </row>
    <row r="1146" spans="3:53">
      <c r="C1146" s="8"/>
      <c r="D1146" s="8"/>
      <c r="AG1146" s="65"/>
      <c r="AH1146" s="65"/>
      <c r="AI1146" s="65"/>
      <c r="AJ1146" s="65"/>
      <c r="AK1146" s="65"/>
      <c r="AM1146" s="93"/>
      <c r="AT1146" s="65"/>
      <c r="AU1146" s="65"/>
      <c r="AV1146" s="65"/>
      <c r="AW1146" s="65"/>
      <c r="AX1146" s="65"/>
      <c r="AY1146" s="65"/>
      <c r="AZ1146" s="65"/>
      <c r="BA1146" s="65"/>
    </row>
    <row r="1147" spans="3:53">
      <c r="C1147" s="8"/>
      <c r="D1147" s="8"/>
      <c r="AG1147" s="65"/>
      <c r="AH1147" s="65"/>
      <c r="AI1147" s="65"/>
      <c r="AJ1147" s="65"/>
      <c r="AK1147" s="65"/>
      <c r="AM1147" s="93"/>
      <c r="AT1147" s="65"/>
      <c r="AU1147" s="65"/>
      <c r="AV1147" s="65"/>
      <c r="AW1147" s="65"/>
      <c r="AX1147" s="65"/>
      <c r="AY1147" s="65"/>
      <c r="AZ1147" s="65"/>
      <c r="BA1147" s="65"/>
    </row>
    <row r="1148" spans="3:53">
      <c r="C1148" s="8"/>
      <c r="D1148" s="8"/>
      <c r="AG1148" s="65"/>
      <c r="AH1148" s="65"/>
      <c r="AI1148" s="65"/>
      <c r="AJ1148" s="65"/>
      <c r="AK1148" s="65"/>
      <c r="AM1148" s="93"/>
      <c r="AT1148" s="65"/>
      <c r="AU1148" s="65"/>
      <c r="AV1148" s="65"/>
      <c r="AW1148" s="65"/>
      <c r="AX1148" s="65"/>
      <c r="AY1148" s="65"/>
      <c r="AZ1148" s="65"/>
      <c r="BA1148" s="65"/>
    </row>
    <row r="1149" spans="3:53">
      <c r="C1149" s="8"/>
      <c r="D1149" s="8"/>
      <c r="AG1149" s="65"/>
      <c r="AH1149" s="65"/>
      <c r="AI1149" s="65"/>
      <c r="AJ1149" s="65"/>
      <c r="AK1149" s="65"/>
      <c r="AM1149" s="93"/>
      <c r="AT1149" s="65"/>
      <c r="AU1149" s="65"/>
      <c r="AV1149" s="65"/>
      <c r="AW1149" s="65"/>
      <c r="AX1149" s="65"/>
      <c r="AY1149" s="65"/>
      <c r="AZ1149" s="65"/>
      <c r="BA1149" s="65"/>
    </row>
    <row r="1150" spans="3:53">
      <c r="C1150" s="8"/>
      <c r="D1150" s="8"/>
      <c r="AG1150" s="65"/>
      <c r="AH1150" s="65"/>
      <c r="AI1150" s="65"/>
      <c r="AJ1150" s="65"/>
      <c r="AK1150" s="65"/>
      <c r="AM1150" s="93"/>
      <c r="AT1150" s="65"/>
      <c r="AU1150" s="65"/>
      <c r="AV1150" s="65"/>
      <c r="AW1150" s="65"/>
      <c r="AX1150" s="65"/>
      <c r="AY1150" s="65"/>
      <c r="AZ1150" s="65"/>
      <c r="BA1150" s="65"/>
    </row>
    <row r="1151" spans="3:53">
      <c r="C1151" s="8"/>
      <c r="D1151" s="8"/>
      <c r="AG1151" s="65"/>
      <c r="AH1151" s="65"/>
      <c r="AI1151" s="65"/>
      <c r="AJ1151" s="65"/>
      <c r="AK1151" s="65"/>
      <c r="AM1151" s="93"/>
      <c r="AT1151" s="65"/>
      <c r="AU1151" s="65"/>
      <c r="AV1151" s="65"/>
      <c r="AW1151" s="65"/>
      <c r="AX1151" s="65"/>
      <c r="AY1151" s="65"/>
      <c r="AZ1151" s="65"/>
      <c r="BA1151" s="65"/>
    </row>
    <row r="1152" spans="3:53">
      <c r="C1152" s="8"/>
      <c r="D1152" s="8"/>
      <c r="AG1152" s="65"/>
      <c r="AH1152" s="65"/>
      <c r="AI1152" s="65"/>
      <c r="AJ1152" s="65"/>
      <c r="AK1152" s="65"/>
      <c r="AM1152" s="93"/>
      <c r="AT1152" s="65"/>
      <c r="AU1152" s="65"/>
      <c r="AV1152" s="65"/>
      <c r="AW1152" s="65"/>
      <c r="AX1152" s="65"/>
      <c r="AY1152" s="65"/>
      <c r="AZ1152" s="65"/>
      <c r="BA1152" s="65"/>
    </row>
    <row r="1153" spans="3:54">
      <c r="C1153" s="8"/>
      <c r="D1153" s="8"/>
      <c r="AG1153" s="65"/>
      <c r="AH1153" s="65"/>
      <c r="AI1153" s="65"/>
      <c r="AJ1153" s="65"/>
      <c r="AK1153" s="65"/>
      <c r="AM1153" s="93"/>
      <c r="AT1153" s="65"/>
      <c r="AU1153" s="65"/>
      <c r="AV1153" s="65"/>
      <c r="AW1153" s="65"/>
      <c r="AX1153" s="65"/>
      <c r="AY1153" s="65"/>
      <c r="AZ1153" s="65"/>
      <c r="BA1153" s="65"/>
    </row>
    <row r="1154" spans="3:54">
      <c r="C1154" s="8"/>
      <c r="D1154" s="8"/>
      <c r="AG1154" s="65"/>
      <c r="AH1154" s="65"/>
      <c r="AI1154" s="65"/>
      <c r="AJ1154" s="65"/>
      <c r="AK1154" s="65"/>
      <c r="AM1154" s="93"/>
      <c r="AT1154" s="65"/>
      <c r="AU1154" s="65"/>
      <c r="AV1154" s="65"/>
      <c r="AW1154" s="65"/>
      <c r="AX1154" s="65"/>
      <c r="AY1154" s="65"/>
      <c r="AZ1154" s="65"/>
      <c r="BA1154" s="65"/>
    </row>
    <row r="1155" spans="3:54">
      <c r="C1155" s="8"/>
      <c r="D1155" s="8"/>
      <c r="AG1155" s="65"/>
      <c r="AH1155" s="65"/>
      <c r="AI1155" s="65"/>
      <c r="AJ1155" s="65"/>
      <c r="AK1155" s="65"/>
      <c r="AM1155" s="93"/>
      <c r="AT1155" s="65"/>
      <c r="AU1155" s="65"/>
      <c r="AV1155" s="65"/>
      <c r="AW1155" s="65"/>
      <c r="AX1155" s="65"/>
      <c r="AY1155" s="65"/>
      <c r="AZ1155" s="65"/>
      <c r="BA1155" s="65"/>
    </row>
    <row r="1156" spans="3:54">
      <c r="C1156" s="8"/>
      <c r="D1156" s="8"/>
      <c r="AG1156" s="65"/>
      <c r="AH1156" s="65"/>
      <c r="AI1156" s="65"/>
      <c r="AJ1156" s="65"/>
      <c r="AK1156" s="65"/>
      <c r="AM1156" s="93"/>
      <c r="AT1156" s="65"/>
      <c r="AU1156" s="65"/>
      <c r="AV1156" s="65"/>
      <c r="AW1156" s="65"/>
      <c r="AX1156" s="65"/>
      <c r="AY1156" s="65"/>
      <c r="AZ1156" s="65"/>
      <c r="BA1156" s="65"/>
    </row>
    <row r="1157" spans="3:54">
      <c r="C1157" s="8"/>
      <c r="D1157" s="8"/>
      <c r="AG1157" s="65"/>
      <c r="AH1157" s="65"/>
      <c r="AI1157" s="65"/>
      <c r="AJ1157" s="65"/>
      <c r="AK1157" s="65"/>
      <c r="AM1157" s="93"/>
      <c r="AT1157" s="65"/>
      <c r="AU1157" s="65"/>
      <c r="AV1157" s="65"/>
      <c r="AW1157" s="65"/>
      <c r="AX1157" s="65"/>
      <c r="AY1157" s="65"/>
      <c r="AZ1157" s="65"/>
      <c r="BA1157" s="65"/>
      <c r="BB1157" s="65"/>
    </row>
    <row r="1158" spans="3:54">
      <c r="C1158" s="8"/>
      <c r="D1158" s="8"/>
      <c r="AG1158" s="65"/>
      <c r="AH1158" s="65"/>
      <c r="AI1158" s="65"/>
      <c r="AJ1158" s="65"/>
      <c r="AK1158" s="65"/>
      <c r="AM1158" s="93"/>
      <c r="AT1158" s="65"/>
      <c r="AU1158" s="65"/>
      <c r="AV1158" s="65"/>
      <c r="AW1158" s="65"/>
      <c r="AX1158" s="65"/>
      <c r="AY1158" s="65"/>
      <c r="AZ1158" s="65"/>
      <c r="BA1158" s="65"/>
    </row>
    <row r="1159" spans="3:54">
      <c r="C1159" s="8"/>
      <c r="D1159" s="8"/>
      <c r="AG1159" s="65"/>
      <c r="AH1159" s="65"/>
      <c r="AI1159" s="65"/>
      <c r="AJ1159" s="65"/>
      <c r="AK1159" s="65"/>
      <c r="AM1159" s="93"/>
      <c r="AT1159" s="65"/>
      <c r="AU1159" s="65"/>
      <c r="AV1159" s="65"/>
      <c r="AW1159" s="65"/>
      <c r="AX1159" s="65"/>
      <c r="AY1159" s="65"/>
      <c r="AZ1159" s="65"/>
      <c r="BA1159" s="65"/>
    </row>
    <row r="1160" spans="3:54">
      <c r="C1160" s="8"/>
      <c r="D1160" s="8"/>
      <c r="AG1160" s="65"/>
      <c r="AH1160" s="65"/>
      <c r="AI1160" s="65"/>
      <c r="AJ1160" s="65"/>
      <c r="AK1160" s="65"/>
      <c r="AM1160" s="93"/>
      <c r="AT1160" s="65"/>
      <c r="AU1160" s="65"/>
      <c r="AV1160" s="65"/>
      <c r="AW1160" s="65"/>
      <c r="AX1160" s="65"/>
      <c r="AY1160" s="65"/>
      <c r="AZ1160" s="65"/>
      <c r="BA1160" s="65"/>
    </row>
    <row r="1161" spans="3:54">
      <c r="C1161" s="8"/>
      <c r="D1161" s="8"/>
      <c r="AG1161" s="65"/>
      <c r="AH1161" s="65"/>
      <c r="AI1161" s="65"/>
      <c r="AJ1161" s="65"/>
      <c r="AK1161" s="65"/>
      <c r="AM1161" s="93"/>
      <c r="AT1161" s="65"/>
      <c r="AU1161" s="65"/>
      <c r="AV1161" s="65"/>
      <c r="AW1161" s="65"/>
      <c r="AX1161" s="65"/>
      <c r="AY1161" s="65"/>
      <c r="AZ1161" s="65"/>
      <c r="BA1161" s="65"/>
    </row>
    <row r="1162" spans="3:54">
      <c r="C1162" s="8"/>
      <c r="D1162" s="8"/>
      <c r="AG1162" s="65"/>
      <c r="AH1162" s="65"/>
      <c r="AI1162" s="65"/>
      <c r="AJ1162" s="65"/>
      <c r="AK1162" s="65"/>
      <c r="AM1162" s="93"/>
      <c r="AT1162" s="65"/>
      <c r="AU1162" s="65"/>
      <c r="AV1162" s="65"/>
      <c r="AW1162" s="65"/>
      <c r="AX1162" s="65"/>
      <c r="AY1162" s="65"/>
      <c r="AZ1162" s="65"/>
      <c r="BA1162" s="65"/>
    </row>
    <row r="1163" spans="3:54">
      <c r="C1163" s="8"/>
      <c r="D1163" s="8"/>
      <c r="AG1163" s="65"/>
      <c r="AH1163" s="65"/>
      <c r="AI1163" s="65"/>
      <c r="AJ1163" s="65"/>
      <c r="AK1163" s="65"/>
      <c r="AM1163" s="93"/>
      <c r="AT1163" s="65"/>
      <c r="AU1163" s="65"/>
      <c r="AV1163" s="65"/>
      <c r="AW1163" s="65"/>
      <c r="AX1163" s="65"/>
      <c r="AY1163" s="65"/>
      <c r="AZ1163" s="65"/>
      <c r="BA1163" s="65"/>
    </row>
    <row r="1164" spans="3:54">
      <c r="C1164" s="8"/>
      <c r="D1164" s="8"/>
      <c r="AG1164" s="65"/>
      <c r="AH1164" s="65"/>
      <c r="AI1164" s="65"/>
      <c r="AJ1164" s="65"/>
      <c r="AK1164" s="65"/>
      <c r="AM1164" s="93"/>
      <c r="AT1164" s="65"/>
      <c r="AU1164" s="65"/>
      <c r="AV1164" s="65"/>
      <c r="AW1164" s="65"/>
      <c r="AX1164" s="65"/>
      <c r="AY1164" s="65"/>
      <c r="AZ1164" s="65"/>
      <c r="BA1164" s="65"/>
    </row>
    <row r="1165" spans="3:54">
      <c r="C1165" s="8"/>
      <c r="D1165" s="8"/>
      <c r="AG1165" s="65"/>
      <c r="AH1165" s="65"/>
      <c r="AI1165" s="65"/>
      <c r="AJ1165" s="65"/>
      <c r="AK1165" s="65"/>
      <c r="AM1165" s="93"/>
      <c r="AT1165" s="65"/>
      <c r="AU1165" s="65"/>
      <c r="AV1165" s="65"/>
      <c r="AW1165" s="65"/>
      <c r="AX1165" s="65"/>
      <c r="AY1165" s="65"/>
      <c r="AZ1165" s="65"/>
      <c r="BA1165" s="65"/>
    </row>
    <row r="1166" spans="3:54">
      <c r="C1166" s="8"/>
      <c r="D1166" s="8"/>
      <c r="AG1166" s="65"/>
      <c r="AH1166" s="65"/>
      <c r="AI1166" s="65"/>
      <c r="AJ1166" s="65"/>
      <c r="AK1166" s="65"/>
      <c r="AM1166" s="93"/>
      <c r="AT1166" s="65"/>
      <c r="AU1166" s="65"/>
      <c r="AV1166" s="65"/>
      <c r="AW1166" s="65"/>
      <c r="AX1166" s="65"/>
      <c r="AY1166" s="65"/>
      <c r="AZ1166" s="65"/>
      <c r="BA1166" s="65"/>
    </row>
    <row r="1167" spans="3:54">
      <c r="C1167" s="8"/>
      <c r="D1167" s="8"/>
      <c r="AG1167" s="65"/>
      <c r="AH1167" s="65"/>
      <c r="AI1167" s="65"/>
      <c r="AJ1167" s="65"/>
      <c r="AK1167" s="65"/>
      <c r="AM1167" s="93"/>
      <c r="AT1167" s="65"/>
      <c r="AU1167" s="65"/>
      <c r="AV1167" s="65"/>
      <c r="AW1167" s="65"/>
      <c r="AX1167" s="65"/>
      <c r="AY1167" s="65"/>
      <c r="AZ1167" s="65"/>
      <c r="BA1167" s="65"/>
    </row>
    <row r="1168" spans="3:54">
      <c r="C1168" s="8"/>
      <c r="D1168" s="8"/>
      <c r="AG1168" s="65"/>
      <c r="AH1168" s="65"/>
      <c r="AI1168" s="65"/>
      <c r="AJ1168" s="65"/>
      <c r="AK1168" s="65"/>
      <c r="AM1168" s="93"/>
      <c r="AT1168" s="65"/>
      <c r="AU1168" s="65"/>
      <c r="AV1168" s="65"/>
      <c r="AW1168" s="65"/>
      <c r="AX1168" s="65"/>
      <c r="AY1168" s="65"/>
      <c r="AZ1168" s="65"/>
      <c r="BA1168" s="65"/>
    </row>
    <row r="1169" spans="3:70">
      <c r="C1169" s="8"/>
      <c r="D1169" s="8"/>
      <c r="AG1169" s="65"/>
      <c r="AH1169" s="65"/>
      <c r="AI1169" s="65"/>
      <c r="AJ1169" s="65"/>
      <c r="AK1169" s="65"/>
      <c r="AM1169" s="93"/>
      <c r="AT1169" s="65"/>
      <c r="AU1169" s="65"/>
      <c r="AV1169" s="65"/>
      <c r="AW1169" s="65"/>
      <c r="AX1169" s="65"/>
      <c r="AY1169" s="65"/>
      <c r="AZ1169" s="65"/>
      <c r="BA1169" s="65"/>
    </row>
    <row r="1170" spans="3:70">
      <c r="C1170" s="8"/>
      <c r="D1170" s="8"/>
      <c r="AG1170" s="65"/>
      <c r="AH1170" s="65"/>
      <c r="AI1170" s="65"/>
      <c r="AJ1170" s="65"/>
      <c r="AK1170" s="65"/>
      <c r="AM1170" s="93"/>
      <c r="AT1170" s="65"/>
      <c r="AU1170" s="65"/>
      <c r="AV1170" s="65"/>
      <c r="AW1170" s="65"/>
      <c r="AX1170" s="65"/>
      <c r="AY1170" s="65"/>
      <c r="AZ1170" s="65"/>
      <c r="BA1170" s="65"/>
    </row>
    <row r="1171" spans="3:70">
      <c r="C1171" s="8"/>
      <c r="D1171" s="8"/>
      <c r="AG1171" s="65"/>
      <c r="AH1171" s="65"/>
      <c r="AI1171" s="65"/>
      <c r="AJ1171" s="65"/>
      <c r="AK1171" s="65"/>
      <c r="AM1171" s="93"/>
      <c r="AT1171" s="65"/>
      <c r="AU1171" s="65"/>
      <c r="AV1171" s="65"/>
      <c r="AW1171" s="65"/>
      <c r="AX1171" s="65"/>
      <c r="AY1171" s="65"/>
      <c r="AZ1171" s="65"/>
      <c r="BA1171" s="65"/>
    </row>
    <row r="1172" spans="3:70">
      <c r="C1172" s="8"/>
      <c r="D1172" s="8"/>
      <c r="AG1172" s="65"/>
      <c r="AH1172" s="65"/>
      <c r="AI1172" s="65"/>
      <c r="AJ1172" s="65"/>
      <c r="AK1172" s="65"/>
      <c r="AM1172" s="93"/>
      <c r="AT1172" s="65"/>
      <c r="AU1172" s="65"/>
      <c r="AV1172" s="65"/>
      <c r="AW1172" s="65"/>
      <c r="AX1172" s="65"/>
      <c r="AY1172" s="65"/>
      <c r="AZ1172" s="65"/>
      <c r="BA1172" s="65"/>
    </row>
    <row r="1173" spans="3:70">
      <c r="C1173" s="8"/>
      <c r="D1173" s="8"/>
      <c r="AG1173" s="65"/>
      <c r="AH1173" s="65"/>
      <c r="AI1173" s="65"/>
      <c r="AJ1173" s="65"/>
      <c r="AK1173" s="65"/>
      <c r="AM1173" s="93"/>
      <c r="AT1173" s="65"/>
      <c r="AU1173" s="65"/>
      <c r="AV1173" s="65"/>
      <c r="AW1173" s="65"/>
      <c r="AX1173" s="65"/>
      <c r="AY1173" s="65"/>
      <c r="AZ1173" s="65"/>
      <c r="BA1173" s="65"/>
    </row>
    <row r="1174" spans="3:70">
      <c r="C1174" s="8"/>
      <c r="D1174" s="8"/>
      <c r="AG1174" s="65"/>
      <c r="AH1174" s="65"/>
      <c r="AI1174" s="65"/>
      <c r="AJ1174" s="65"/>
      <c r="AK1174" s="65"/>
      <c r="AM1174" s="93"/>
      <c r="AT1174" s="65"/>
      <c r="AU1174" s="65"/>
      <c r="AV1174" s="65"/>
      <c r="AW1174" s="65"/>
      <c r="AX1174" s="65"/>
      <c r="AY1174" s="65"/>
      <c r="AZ1174" s="65"/>
      <c r="BA1174" s="65"/>
    </row>
    <row r="1175" spans="3:70">
      <c r="C1175" s="8"/>
      <c r="D1175" s="8"/>
      <c r="AG1175" s="65"/>
      <c r="AH1175" s="65"/>
      <c r="AI1175" s="65"/>
      <c r="AJ1175" s="65"/>
      <c r="AK1175" s="65"/>
      <c r="AM1175" s="93"/>
      <c r="AT1175" s="65"/>
      <c r="AU1175" s="65"/>
      <c r="AV1175" s="65"/>
      <c r="AW1175" s="65"/>
      <c r="AX1175" s="65"/>
      <c r="AY1175" s="65"/>
      <c r="AZ1175" s="65"/>
      <c r="BA1175" s="65"/>
    </row>
    <row r="1176" spans="3:70">
      <c r="C1176" s="8"/>
      <c r="D1176" s="8"/>
      <c r="AG1176" s="65"/>
      <c r="AH1176" s="65"/>
      <c r="AI1176" s="65"/>
      <c r="AJ1176" s="65"/>
      <c r="AK1176" s="65"/>
      <c r="AM1176" s="93"/>
      <c r="AT1176" s="65"/>
      <c r="AU1176" s="65"/>
      <c r="AV1176" s="65"/>
      <c r="AW1176" s="65"/>
      <c r="AX1176" s="65"/>
      <c r="AY1176" s="65"/>
      <c r="AZ1176" s="65"/>
      <c r="BA1176" s="65"/>
    </row>
    <row r="1177" spans="3:70">
      <c r="C1177" s="8"/>
      <c r="D1177" s="8"/>
      <c r="AG1177" s="65"/>
      <c r="AH1177" s="65"/>
      <c r="AI1177" s="65"/>
      <c r="AJ1177" s="65"/>
      <c r="AK1177" s="65"/>
      <c r="AM1177" s="93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  <c r="BM1177" s="65"/>
      <c r="BN1177" s="65"/>
      <c r="BO1177" s="65"/>
      <c r="BP1177" s="65"/>
      <c r="BQ1177" s="65"/>
      <c r="BR1177" s="65"/>
    </row>
    <row r="1178" spans="3:70">
      <c r="C1178" s="8"/>
      <c r="D1178" s="8"/>
      <c r="AG1178" s="65"/>
      <c r="AH1178" s="65"/>
      <c r="AI1178" s="65"/>
      <c r="AJ1178" s="65"/>
      <c r="AK1178" s="65"/>
      <c r="AM1178" s="93"/>
      <c r="AT1178" s="65"/>
      <c r="AU1178" s="65"/>
      <c r="AV1178" s="65"/>
      <c r="AW1178" s="65"/>
      <c r="AX1178" s="65"/>
      <c r="AY1178" s="65"/>
      <c r="AZ1178" s="65"/>
      <c r="BA1178" s="65"/>
    </row>
    <row r="1179" spans="3:70">
      <c r="C1179" s="8"/>
      <c r="D1179" s="8"/>
      <c r="AG1179" s="65"/>
      <c r="AH1179" s="65"/>
      <c r="AI1179" s="65"/>
      <c r="AJ1179" s="65"/>
      <c r="AK1179" s="65"/>
      <c r="AM1179" s="93"/>
      <c r="AT1179" s="65"/>
      <c r="AU1179" s="65"/>
      <c r="AV1179" s="65"/>
      <c r="AW1179" s="65"/>
      <c r="AX1179" s="65"/>
      <c r="AY1179" s="65"/>
      <c r="AZ1179" s="65"/>
      <c r="BA1179" s="65"/>
    </row>
    <row r="1180" spans="3:70">
      <c r="C1180" s="8"/>
      <c r="D1180" s="8"/>
      <c r="AG1180" s="65"/>
      <c r="AH1180" s="65"/>
      <c r="AI1180" s="65"/>
      <c r="AJ1180" s="65"/>
      <c r="AK1180" s="65"/>
      <c r="AM1180" s="93"/>
      <c r="AT1180" s="65"/>
      <c r="AU1180" s="65"/>
      <c r="AV1180" s="65"/>
      <c r="AW1180" s="65"/>
      <c r="AX1180" s="65"/>
      <c r="AY1180" s="65"/>
      <c r="AZ1180" s="65"/>
      <c r="BA1180" s="65"/>
    </row>
    <row r="1181" spans="3:70">
      <c r="C1181" s="8"/>
      <c r="D1181" s="8"/>
      <c r="AG1181" s="65"/>
      <c r="AH1181" s="65"/>
      <c r="AI1181" s="65"/>
      <c r="AJ1181" s="65"/>
      <c r="AK1181" s="65"/>
      <c r="AM1181" s="93"/>
      <c r="AT1181" s="65"/>
      <c r="AU1181" s="65"/>
      <c r="AV1181" s="65"/>
      <c r="AW1181" s="65"/>
      <c r="AX1181" s="65"/>
      <c r="AY1181" s="65"/>
      <c r="AZ1181" s="65"/>
      <c r="BA1181" s="65"/>
    </row>
    <row r="1182" spans="3:70">
      <c r="C1182" s="8"/>
      <c r="D1182" s="8"/>
      <c r="AG1182" s="65"/>
      <c r="AH1182" s="65"/>
      <c r="AI1182" s="65"/>
      <c r="AJ1182" s="65"/>
      <c r="AK1182" s="65"/>
      <c r="AM1182" s="93"/>
      <c r="AT1182" s="65"/>
      <c r="AU1182" s="65"/>
      <c r="AV1182" s="65"/>
      <c r="AW1182" s="65"/>
      <c r="AX1182" s="65"/>
      <c r="AY1182" s="65"/>
      <c r="AZ1182" s="65"/>
      <c r="BA1182" s="65"/>
    </row>
    <row r="1183" spans="3:70">
      <c r="C1183" s="8"/>
      <c r="D1183" s="8"/>
      <c r="AG1183" s="65"/>
      <c r="AH1183" s="65"/>
      <c r="AI1183" s="65"/>
      <c r="AJ1183" s="65"/>
      <c r="AK1183" s="65"/>
      <c r="AM1183" s="93"/>
      <c r="AT1183" s="65"/>
      <c r="AU1183" s="65"/>
      <c r="AV1183" s="65"/>
      <c r="AW1183" s="65"/>
      <c r="AX1183" s="65"/>
      <c r="AY1183" s="65"/>
      <c r="AZ1183" s="65"/>
      <c r="BA1183" s="65"/>
    </row>
    <row r="1184" spans="3:70">
      <c r="C1184" s="8"/>
      <c r="D1184" s="8"/>
      <c r="AG1184" s="65"/>
      <c r="AH1184" s="65"/>
      <c r="AI1184" s="65"/>
      <c r="AJ1184" s="65"/>
      <c r="AK1184" s="65"/>
      <c r="AM1184" s="93"/>
      <c r="AT1184" s="65"/>
      <c r="AU1184" s="65"/>
      <c r="AV1184" s="65"/>
      <c r="AW1184" s="65"/>
      <c r="AX1184" s="65"/>
      <c r="AY1184" s="65"/>
      <c r="AZ1184" s="65"/>
      <c r="BA1184" s="65"/>
    </row>
    <row r="1185" spans="3:54">
      <c r="C1185" s="8"/>
      <c r="D1185" s="8"/>
      <c r="AG1185" s="65"/>
      <c r="AH1185" s="65"/>
      <c r="AI1185" s="65"/>
      <c r="AJ1185" s="65"/>
      <c r="AK1185" s="65"/>
      <c r="AM1185" s="93"/>
      <c r="AT1185" s="65"/>
      <c r="AU1185" s="65"/>
      <c r="AV1185" s="65"/>
      <c r="AW1185" s="65"/>
      <c r="AX1185" s="65"/>
      <c r="AY1185" s="65"/>
      <c r="AZ1185" s="65"/>
      <c r="BA1185" s="65"/>
    </row>
    <row r="1186" spans="3:54">
      <c r="C1186" s="8"/>
      <c r="D1186" s="8"/>
      <c r="AG1186" s="65"/>
      <c r="AH1186" s="65"/>
      <c r="AI1186" s="65"/>
      <c r="AJ1186" s="65"/>
      <c r="AK1186" s="65"/>
      <c r="AM1186" s="93"/>
      <c r="AT1186" s="65"/>
      <c r="AU1186" s="65"/>
      <c r="AV1186" s="65"/>
      <c r="AW1186" s="65"/>
      <c r="AX1186" s="65"/>
      <c r="AY1186" s="65"/>
      <c r="AZ1186" s="65"/>
      <c r="BA1186" s="65"/>
    </row>
    <row r="1187" spans="3:54">
      <c r="C1187" s="8"/>
      <c r="D1187" s="8"/>
      <c r="AG1187" s="65"/>
      <c r="AH1187" s="65"/>
      <c r="AI1187" s="65"/>
      <c r="AJ1187" s="65"/>
      <c r="AK1187" s="65"/>
      <c r="AM1187" s="93"/>
      <c r="AT1187" s="65"/>
      <c r="AU1187" s="65"/>
      <c r="AV1187" s="65"/>
      <c r="AW1187" s="65"/>
      <c r="AX1187" s="65"/>
      <c r="AY1187" s="65"/>
      <c r="AZ1187" s="65"/>
      <c r="BA1187" s="65"/>
    </row>
    <row r="1188" spans="3:54">
      <c r="C1188" s="8"/>
      <c r="D1188" s="8"/>
      <c r="AG1188" s="65"/>
      <c r="AH1188" s="65"/>
      <c r="AI1188" s="65"/>
      <c r="AJ1188" s="65"/>
      <c r="AK1188" s="65"/>
      <c r="AM1188" s="93"/>
      <c r="AT1188" s="65"/>
      <c r="AU1188" s="65"/>
      <c r="AV1188" s="65"/>
      <c r="AW1188" s="65"/>
      <c r="AX1188" s="65"/>
      <c r="AY1188" s="65"/>
      <c r="AZ1188" s="65"/>
      <c r="BA1188" s="65"/>
    </row>
    <row r="1189" spans="3:54">
      <c r="C1189" s="8"/>
      <c r="D1189" s="8"/>
      <c r="AG1189" s="65"/>
      <c r="AH1189" s="65"/>
      <c r="AI1189" s="65"/>
      <c r="AJ1189" s="65"/>
      <c r="AK1189" s="65"/>
      <c r="AM1189" s="93"/>
      <c r="AT1189" s="65"/>
      <c r="AU1189" s="65"/>
      <c r="AV1189" s="65"/>
      <c r="AW1189" s="65"/>
      <c r="AX1189" s="65"/>
      <c r="AY1189" s="65"/>
      <c r="AZ1189" s="65"/>
      <c r="BA1189" s="65"/>
    </row>
    <row r="1190" spans="3:54">
      <c r="C1190" s="8"/>
      <c r="D1190" s="8"/>
      <c r="AG1190" s="65"/>
      <c r="AH1190" s="65"/>
      <c r="AI1190" s="65"/>
      <c r="AJ1190" s="65"/>
      <c r="AK1190" s="65"/>
      <c r="AM1190" s="93"/>
      <c r="AT1190" s="65"/>
      <c r="AU1190" s="65"/>
      <c r="AV1190" s="65"/>
      <c r="AW1190" s="65"/>
      <c r="AX1190" s="65"/>
      <c r="AY1190" s="65"/>
      <c r="AZ1190" s="65"/>
      <c r="BA1190" s="65"/>
      <c r="BB1190" s="65"/>
    </row>
    <row r="1191" spans="3:54">
      <c r="C1191" s="8"/>
      <c r="D1191" s="8"/>
      <c r="AG1191" s="65"/>
      <c r="AH1191" s="65"/>
      <c r="AI1191" s="65"/>
      <c r="AJ1191" s="65"/>
      <c r="AK1191" s="65"/>
      <c r="AM1191" s="93"/>
      <c r="AT1191" s="65"/>
      <c r="AU1191" s="65"/>
      <c r="AV1191" s="65"/>
      <c r="AW1191" s="65"/>
      <c r="AX1191" s="65"/>
      <c r="AY1191" s="65"/>
      <c r="AZ1191" s="65"/>
      <c r="BA1191" s="65"/>
    </row>
    <row r="1192" spans="3:54">
      <c r="C1192" s="8"/>
      <c r="D1192" s="8"/>
      <c r="AG1192" s="65"/>
      <c r="AH1192" s="65"/>
      <c r="AI1192" s="65"/>
      <c r="AJ1192" s="65"/>
      <c r="AK1192" s="65"/>
      <c r="AM1192" s="93"/>
      <c r="AT1192" s="65"/>
      <c r="AU1192" s="65"/>
      <c r="AV1192" s="65"/>
      <c r="AW1192" s="65"/>
      <c r="AX1192" s="65"/>
      <c r="AY1192" s="65"/>
      <c r="AZ1192" s="65"/>
      <c r="BA1192" s="65"/>
    </row>
    <row r="1193" spans="3:54">
      <c r="C1193" s="8"/>
      <c r="D1193" s="8"/>
      <c r="AG1193" s="65"/>
      <c r="AH1193" s="65"/>
      <c r="AI1193" s="65"/>
      <c r="AJ1193" s="65"/>
      <c r="AK1193" s="65"/>
      <c r="AM1193" s="93"/>
      <c r="AT1193" s="65"/>
      <c r="AU1193" s="65"/>
      <c r="AV1193" s="65"/>
      <c r="AW1193" s="65"/>
      <c r="AX1193" s="65"/>
      <c r="AY1193" s="65"/>
      <c r="AZ1193" s="65"/>
      <c r="BA1193" s="65"/>
      <c r="BB1193" s="65"/>
    </row>
    <row r="1194" spans="3:54">
      <c r="C1194" s="8"/>
      <c r="D1194" s="8"/>
      <c r="AG1194" s="65"/>
      <c r="AH1194" s="65"/>
      <c r="AI1194" s="65"/>
      <c r="AJ1194" s="65"/>
      <c r="AK1194" s="65"/>
      <c r="AM1194" s="93"/>
      <c r="AT1194" s="65"/>
      <c r="AU1194" s="65"/>
      <c r="AV1194" s="65"/>
      <c r="AW1194" s="65"/>
      <c r="AX1194" s="65"/>
      <c r="AY1194" s="65"/>
      <c r="AZ1194" s="65"/>
      <c r="BA1194" s="65"/>
    </row>
    <row r="1195" spans="3:54">
      <c r="C1195" s="8"/>
      <c r="D1195" s="8"/>
      <c r="AG1195" s="65"/>
      <c r="AH1195" s="65"/>
      <c r="AI1195" s="65"/>
      <c r="AJ1195" s="65"/>
      <c r="AK1195" s="65"/>
      <c r="AM1195" s="93"/>
      <c r="AT1195" s="65"/>
      <c r="AU1195" s="65"/>
      <c r="AV1195" s="65"/>
      <c r="AW1195" s="65"/>
      <c r="AX1195" s="65"/>
      <c r="AY1195" s="65"/>
      <c r="AZ1195" s="65"/>
      <c r="BA1195" s="65"/>
    </row>
    <row r="1196" spans="3:54">
      <c r="C1196" s="8"/>
      <c r="D1196" s="8"/>
      <c r="AG1196" s="65"/>
      <c r="AH1196" s="65"/>
      <c r="AI1196" s="65"/>
      <c r="AJ1196" s="65"/>
      <c r="AK1196" s="65"/>
      <c r="AM1196" s="93"/>
      <c r="AT1196" s="65"/>
      <c r="AU1196" s="65"/>
      <c r="AV1196" s="65"/>
      <c r="AW1196" s="65"/>
      <c r="AX1196" s="65"/>
      <c r="AY1196" s="65"/>
      <c r="AZ1196" s="65"/>
      <c r="BA1196" s="65"/>
    </row>
    <row r="1197" spans="3:54">
      <c r="C1197" s="8"/>
      <c r="D1197" s="8"/>
      <c r="AG1197" s="65"/>
      <c r="AH1197" s="65"/>
      <c r="AI1197" s="65"/>
      <c r="AJ1197" s="65"/>
      <c r="AK1197" s="65"/>
      <c r="AM1197" s="93"/>
      <c r="AT1197" s="65"/>
      <c r="AU1197" s="65"/>
      <c r="AV1197" s="65"/>
      <c r="AW1197" s="65"/>
      <c r="AX1197" s="65"/>
      <c r="AY1197" s="65"/>
      <c r="AZ1197" s="65"/>
      <c r="BA1197" s="65"/>
    </row>
    <row r="1198" spans="3:54">
      <c r="C1198" s="8"/>
      <c r="D1198" s="8"/>
      <c r="AG1198" s="65"/>
      <c r="AH1198" s="65"/>
      <c r="AI1198" s="65"/>
      <c r="AJ1198" s="65"/>
      <c r="AK1198" s="65"/>
      <c r="AM1198" s="93"/>
      <c r="AT1198" s="65"/>
      <c r="AU1198" s="65"/>
      <c r="AV1198" s="65"/>
      <c r="AW1198" s="65"/>
      <c r="AX1198" s="65"/>
      <c r="AY1198" s="65"/>
      <c r="AZ1198" s="65"/>
      <c r="BA1198" s="65"/>
    </row>
    <row r="1199" spans="3:54">
      <c r="C1199" s="8"/>
      <c r="D1199" s="8"/>
      <c r="AG1199" s="65"/>
      <c r="AH1199" s="65"/>
      <c r="AI1199" s="65"/>
      <c r="AJ1199" s="65"/>
      <c r="AK1199" s="65"/>
      <c r="AM1199" s="93"/>
      <c r="AT1199" s="65"/>
      <c r="AU1199" s="65"/>
      <c r="AV1199" s="65"/>
      <c r="AW1199" s="65"/>
      <c r="AX1199" s="65"/>
      <c r="AY1199" s="65"/>
      <c r="AZ1199" s="65"/>
      <c r="BA1199" s="65"/>
    </row>
    <row r="1200" spans="3:54">
      <c r="C1200" s="8"/>
      <c r="D1200" s="8"/>
      <c r="AG1200" s="65"/>
      <c r="AH1200" s="65"/>
      <c r="AI1200" s="65"/>
      <c r="AJ1200" s="65"/>
      <c r="AK1200" s="65"/>
      <c r="AM1200" s="93"/>
      <c r="AT1200" s="65"/>
      <c r="AU1200" s="65"/>
      <c r="AV1200" s="65"/>
      <c r="AW1200" s="65"/>
      <c r="AX1200" s="65"/>
      <c r="AY1200" s="65"/>
      <c r="AZ1200" s="65"/>
      <c r="BA1200" s="65"/>
    </row>
    <row r="1201" spans="3:54">
      <c r="C1201" s="8"/>
      <c r="D1201" s="8"/>
      <c r="AG1201" s="65"/>
      <c r="AH1201" s="65"/>
      <c r="AI1201" s="65"/>
      <c r="AJ1201" s="65"/>
      <c r="AK1201" s="65"/>
      <c r="AM1201" s="93"/>
      <c r="AT1201" s="65"/>
      <c r="AU1201" s="65"/>
      <c r="AV1201" s="65"/>
      <c r="AW1201" s="65"/>
      <c r="AX1201" s="65"/>
      <c r="AY1201" s="65"/>
      <c r="AZ1201" s="65"/>
      <c r="BA1201" s="65"/>
    </row>
    <row r="1202" spans="3:54">
      <c r="C1202" s="8"/>
      <c r="D1202" s="8"/>
      <c r="AG1202" s="65"/>
      <c r="AH1202" s="65"/>
      <c r="AI1202" s="65"/>
      <c r="AJ1202" s="65"/>
      <c r="AK1202" s="65"/>
      <c r="AM1202" s="93"/>
      <c r="AT1202" s="65"/>
      <c r="AU1202" s="65"/>
      <c r="AV1202" s="65"/>
      <c r="AW1202" s="65"/>
      <c r="AX1202" s="65"/>
      <c r="AY1202" s="65"/>
      <c r="AZ1202" s="65"/>
      <c r="BA1202" s="65"/>
    </row>
    <row r="1203" spans="3:54">
      <c r="C1203" s="8"/>
      <c r="D1203" s="8"/>
      <c r="AG1203" s="65"/>
      <c r="AH1203" s="65"/>
      <c r="AI1203" s="65"/>
      <c r="AJ1203" s="65"/>
      <c r="AK1203" s="65"/>
      <c r="AM1203" s="93"/>
      <c r="AT1203" s="65"/>
      <c r="AU1203" s="65"/>
      <c r="AV1203" s="65"/>
      <c r="AW1203" s="65"/>
      <c r="AX1203" s="65"/>
      <c r="AY1203" s="65"/>
      <c r="AZ1203" s="65"/>
      <c r="BA1203" s="65"/>
    </row>
    <row r="1204" spans="3:54">
      <c r="C1204" s="8"/>
      <c r="D1204" s="8"/>
      <c r="AG1204" s="65"/>
      <c r="AH1204" s="65"/>
      <c r="AI1204" s="65"/>
      <c r="AJ1204" s="65"/>
      <c r="AK1204" s="65"/>
      <c r="AM1204" s="93"/>
      <c r="AT1204" s="65"/>
      <c r="AU1204" s="65"/>
      <c r="AV1204" s="65"/>
      <c r="AW1204" s="65"/>
      <c r="AX1204" s="65"/>
      <c r="AY1204" s="65"/>
      <c r="AZ1204" s="65"/>
      <c r="BA1204" s="65"/>
    </row>
    <row r="1205" spans="3:54">
      <c r="C1205" s="8"/>
      <c r="D1205" s="8"/>
      <c r="AG1205" s="65"/>
      <c r="AH1205" s="65"/>
      <c r="AI1205" s="65"/>
      <c r="AJ1205" s="65"/>
      <c r="AK1205" s="65"/>
      <c r="AM1205" s="93"/>
      <c r="AT1205" s="65"/>
      <c r="AU1205" s="65"/>
      <c r="AV1205" s="65"/>
      <c r="AW1205" s="65"/>
      <c r="AX1205" s="65"/>
      <c r="AY1205" s="65"/>
      <c r="AZ1205" s="65"/>
      <c r="BA1205" s="65"/>
      <c r="BB1205" s="65"/>
    </row>
    <row r="1206" spans="3:54">
      <c r="C1206" s="8"/>
      <c r="D1206" s="8"/>
      <c r="AG1206" s="65"/>
      <c r="AH1206" s="65"/>
      <c r="AI1206" s="65"/>
      <c r="AJ1206" s="65"/>
      <c r="AK1206" s="65"/>
      <c r="AM1206" s="93"/>
      <c r="AT1206" s="65"/>
      <c r="AU1206" s="65"/>
      <c r="AV1206" s="65"/>
      <c r="AW1206" s="65"/>
      <c r="AX1206" s="65"/>
      <c r="AY1206" s="65"/>
      <c r="AZ1206" s="65"/>
      <c r="BA1206" s="65"/>
    </row>
    <row r="1207" spans="3:54">
      <c r="C1207" s="8"/>
      <c r="D1207" s="8"/>
      <c r="AG1207" s="65"/>
      <c r="AH1207" s="65"/>
      <c r="AI1207" s="65"/>
      <c r="AJ1207" s="65"/>
      <c r="AK1207" s="65"/>
      <c r="AM1207" s="93"/>
      <c r="AT1207" s="65"/>
      <c r="AU1207" s="65"/>
      <c r="AV1207" s="65"/>
      <c r="AW1207" s="65"/>
      <c r="AX1207" s="65"/>
      <c r="AY1207" s="65"/>
      <c r="AZ1207" s="65"/>
      <c r="BA1207" s="65"/>
    </row>
    <row r="1208" spans="3:54">
      <c r="C1208" s="8"/>
      <c r="D1208" s="8"/>
      <c r="AG1208" s="65"/>
      <c r="AH1208" s="65"/>
      <c r="AI1208" s="65"/>
      <c r="AJ1208" s="65"/>
      <c r="AK1208" s="65"/>
      <c r="AM1208" s="93"/>
      <c r="AT1208" s="65"/>
      <c r="AU1208" s="65"/>
      <c r="AV1208" s="65"/>
      <c r="AW1208" s="65"/>
      <c r="AX1208" s="65"/>
      <c r="AY1208" s="65"/>
      <c r="AZ1208" s="65"/>
      <c r="BA1208" s="65"/>
    </row>
    <row r="1209" spans="3:54">
      <c r="C1209" s="8"/>
      <c r="D1209" s="8"/>
      <c r="AG1209" s="65"/>
      <c r="AH1209" s="65"/>
      <c r="AI1209" s="65"/>
      <c r="AJ1209" s="65"/>
      <c r="AK1209" s="65"/>
      <c r="AM1209" s="93"/>
      <c r="AT1209" s="65"/>
      <c r="AU1209" s="65"/>
      <c r="AV1209" s="65"/>
      <c r="AW1209" s="65"/>
      <c r="AX1209" s="65"/>
      <c r="AY1209" s="65"/>
      <c r="AZ1209" s="65"/>
      <c r="BA1209" s="65"/>
    </row>
    <row r="1210" spans="3:54">
      <c r="C1210" s="8"/>
      <c r="D1210" s="8"/>
      <c r="AG1210" s="65"/>
      <c r="AH1210" s="65"/>
      <c r="AI1210" s="65"/>
      <c r="AJ1210" s="65"/>
      <c r="AK1210" s="65"/>
      <c r="AM1210" s="93"/>
      <c r="AT1210" s="65"/>
      <c r="AU1210" s="65"/>
      <c r="AV1210" s="65"/>
      <c r="AW1210" s="65"/>
      <c r="AX1210" s="65"/>
      <c r="AY1210" s="65"/>
      <c r="AZ1210" s="65"/>
      <c r="BA1210" s="65"/>
    </row>
    <row r="1211" spans="3:54">
      <c r="C1211" s="8"/>
      <c r="D1211" s="8"/>
      <c r="AG1211" s="65"/>
      <c r="AH1211" s="65"/>
      <c r="AI1211" s="65"/>
      <c r="AJ1211" s="65"/>
      <c r="AK1211" s="65"/>
      <c r="AM1211" s="93"/>
      <c r="AT1211" s="65"/>
      <c r="AU1211" s="65"/>
      <c r="AV1211" s="65"/>
      <c r="AW1211" s="65"/>
      <c r="AX1211" s="65"/>
      <c r="AY1211" s="65"/>
      <c r="AZ1211" s="65"/>
      <c r="BA1211" s="65"/>
    </row>
    <row r="1212" spans="3:54">
      <c r="C1212" s="8"/>
      <c r="D1212" s="8"/>
      <c r="AG1212" s="65"/>
      <c r="AH1212" s="65"/>
      <c r="AI1212" s="65"/>
      <c r="AJ1212" s="65"/>
      <c r="AK1212" s="65"/>
      <c r="AM1212" s="93"/>
      <c r="AT1212" s="65"/>
      <c r="AU1212" s="65"/>
      <c r="AV1212" s="65"/>
      <c r="AW1212" s="65"/>
      <c r="AX1212" s="65"/>
      <c r="AY1212" s="65"/>
      <c r="AZ1212" s="65"/>
      <c r="BA1212" s="65"/>
    </row>
    <row r="1213" spans="3:54">
      <c r="C1213" s="8"/>
      <c r="D1213" s="8"/>
      <c r="AG1213" s="65"/>
      <c r="AH1213" s="65"/>
      <c r="AI1213" s="65"/>
      <c r="AJ1213" s="65"/>
      <c r="AK1213" s="65"/>
      <c r="AM1213" s="93"/>
      <c r="AT1213" s="65"/>
      <c r="AU1213" s="65"/>
      <c r="AV1213" s="65"/>
      <c r="AW1213" s="65"/>
      <c r="AX1213" s="65"/>
      <c r="AY1213" s="65"/>
      <c r="AZ1213" s="65"/>
      <c r="BA1213" s="65"/>
    </row>
    <row r="1214" spans="3:54">
      <c r="C1214" s="8"/>
      <c r="D1214" s="8"/>
      <c r="AG1214" s="65"/>
      <c r="AH1214" s="65"/>
      <c r="AI1214" s="65"/>
      <c r="AJ1214" s="65"/>
      <c r="AK1214" s="65"/>
      <c r="AM1214" s="93"/>
      <c r="AT1214" s="65"/>
      <c r="AU1214" s="65"/>
      <c r="AV1214" s="65"/>
      <c r="AW1214" s="65"/>
      <c r="AX1214" s="65"/>
      <c r="AY1214" s="65"/>
      <c r="AZ1214" s="65"/>
      <c r="BA1214" s="65"/>
    </row>
    <row r="1215" spans="3:54">
      <c r="C1215" s="8"/>
      <c r="D1215" s="8"/>
      <c r="AG1215" s="65"/>
      <c r="AH1215" s="65"/>
      <c r="AI1215" s="65"/>
      <c r="AJ1215" s="65"/>
      <c r="AK1215" s="65"/>
      <c r="AM1215" s="93"/>
      <c r="AT1215" s="65"/>
      <c r="AU1215" s="65"/>
      <c r="AV1215" s="65"/>
      <c r="AW1215" s="65"/>
      <c r="AX1215" s="65"/>
      <c r="AY1215" s="65"/>
      <c r="AZ1215" s="65"/>
      <c r="BA1215" s="65"/>
    </row>
    <row r="1216" spans="3:54">
      <c r="C1216" s="8"/>
      <c r="D1216" s="8"/>
      <c r="AG1216" s="65"/>
      <c r="AH1216" s="65"/>
      <c r="AI1216" s="65"/>
      <c r="AJ1216" s="65"/>
      <c r="AK1216" s="65"/>
      <c r="AM1216" s="93"/>
      <c r="AT1216" s="65"/>
      <c r="AU1216" s="65"/>
      <c r="AV1216" s="65"/>
      <c r="AW1216" s="65"/>
      <c r="AX1216" s="65"/>
      <c r="AY1216" s="65"/>
      <c r="AZ1216" s="65"/>
      <c r="BA1216" s="65"/>
    </row>
    <row r="1217" spans="3:70">
      <c r="C1217" s="8"/>
      <c r="D1217" s="8"/>
      <c r="AG1217" s="65"/>
      <c r="AH1217" s="65"/>
      <c r="AI1217" s="65"/>
      <c r="AJ1217" s="65"/>
      <c r="AK1217" s="65"/>
      <c r="AM1217" s="93"/>
      <c r="AT1217" s="65"/>
      <c r="AU1217" s="65"/>
      <c r="AV1217" s="65"/>
      <c r="AW1217" s="65"/>
      <c r="AX1217" s="65"/>
      <c r="AY1217" s="65"/>
      <c r="AZ1217" s="65"/>
      <c r="BA1217" s="65"/>
    </row>
    <row r="1218" spans="3:70">
      <c r="C1218" s="8"/>
      <c r="D1218" s="8"/>
      <c r="AG1218" s="65"/>
      <c r="AH1218" s="65"/>
      <c r="AI1218" s="65"/>
      <c r="AJ1218" s="65"/>
      <c r="AK1218" s="65"/>
      <c r="AM1218" s="93"/>
      <c r="AT1218" s="65"/>
      <c r="AU1218" s="65"/>
      <c r="AV1218" s="65"/>
      <c r="AW1218" s="65"/>
      <c r="AX1218" s="65"/>
      <c r="AY1218" s="65"/>
      <c r="AZ1218" s="65"/>
      <c r="BA1218" s="65"/>
    </row>
    <row r="1219" spans="3:70">
      <c r="C1219" s="8"/>
      <c r="D1219" s="8"/>
      <c r="AG1219" s="65"/>
      <c r="AH1219" s="65"/>
      <c r="AI1219" s="65"/>
      <c r="AJ1219" s="65"/>
      <c r="AK1219" s="65"/>
      <c r="AM1219" s="93"/>
      <c r="AT1219" s="65"/>
      <c r="AU1219" s="65"/>
      <c r="AV1219" s="65"/>
      <c r="AW1219" s="65"/>
      <c r="AX1219" s="65"/>
      <c r="AY1219" s="65"/>
      <c r="AZ1219" s="65"/>
      <c r="BA1219" s="65"/>
    </row>
    <row r="1220" spans="3:70">
      <c r="C1220" s="8"/>
      <c r="D1220" s="8"/>
      <c r="AG1220" s="65"/>
      <c r="AH1220" s="65"/>
      <c r="AI1220" s="65"/>
      <c r="AJ1220" s="65"/>
      <c r="AK1220" s="65"/>
      <c r="AM1220" s="93"/>
      <c r="AT1220" s="65"/>
      <c r="AU1220" s="65"/>
      <c r="AV1220" s="65"/>
      <c r="AW1220" s="65"/>
      <c r="AX1220" s="65"/>
      <c r="AY1220" s="65"/>
      <c r="AZ1220" s="65"/>
      <c r="BA1220" s="65"/>
    </row>
    <row r="1221" spans="3:70">
      <c r="C1221" s="8"/>
      <c r="D1221" s="8"/>
      <c r="AG1221" s="65"/>
      <c r="AH1221" s="65"/>
      <c r="AI1221" s="65"/>
      <c r="AJ1221" s="65"/>
      <c r="AK1221" s="65"/>
      <c r="AM1221" s="93"/>
      <c r="AT1221" s="65"/>
      <c r="AU1221" s="65"/>
      <c r="AV1221" s="65"/>
      <c r="AW1221" s="65"/>
      <c r="AX1221" s="65"/>
      <c r="AY1221" s="65"/>
      <c r="AZ1221" s="65"/>
      <c r="BA1221" s="65"/>
    </row>
    <row r="1222" spans="3:70">
      <c r="C1222" s="8"/>
      <c r="D1222" s="8"/>
      <c r="AG1222" s="65"/>
      <c r="AH1222" s="65"/>
      <c r="AI1222" s="65"/>
      <c r="AJ1222" s="65"/>
      <c r="AK1222" s="65"/>
      <c r="AM1222" s="93"/>
      <c r="AT1222" s="65"/>
      <c r="AU1222" s="65"/>
      <c r="AV1222" s="65"/>
      <c r="AW1222" s="65"/>
      <c r="AX1222" s="65"/>
      <c r="AY1222" s="65"/>
      <c r="AZ1222" s="65"/>
      <c r="BA1222" s="65"/>
    </row>
    <row r="1223" spans="3:70">
      <c r="C1223" s="8"/>
      <c r="D1223" s="8"/>
      <c r="AG1223" s="65"/>
      <c r="AH1223" s="65"/>
      <c r="AI1223" s="65"/>
      <c r="AJ1223" s="65"/>
      <c r="AK1223" s="65"/>
      <c r="AM1223" s="93"/>
      <c r="AT1223" s="65"/>
      <c r="AU1223" s="65"/>
      <c r="AV1223" s="65"/>
      <c r="AW1223" s="65"/>
      <c r="AX1223" s="65"/>
      <c r="AY1223" s="65"/>
      <c r="AZ1223" s="65"/>
      <c r="BA1223" s="65"/>
    </row>
    <row r="1224" spans="3:70">
      <c r="C1224" s="8"/>
      <c r="D1224" s="8"/>
      <c r="AG1224" s="65"/>
      <c r="AH1224" s="65"/>
      <c r="AI1224" s="65"/>
      <c r="AJ1224" s="65"/>
      <c r="AK1224" s="65"/>
      <c r="AM1224" s="93"/>
      <c r="AT1224" s="65"/>
      <c r="AU1224" s="65"/>
      <c r="AV1224" s="65"/>
      <c r="AW1224" s="65"/>
      <c r="AX1224" s="65"/>
      <c r="AY1224" s="65"/>
      <c r="AZ1224" s="65"/>
      <c r="BA1224" s="65"/>
    </row>
    <row r="1225" spans="3:70">
      <c r="C1225" s="8"/>
      <c r="D1225" s="8"/>
      <c r="AG1225" s="65"/>
      <c r="AH1225" s="65"/>
      <c r="AI1225" s="65"/>
      <c r="AJ1225" s="65"/>
      <c r="AK1225" s="65"/>
      <c r="AM1225" s="93"/>
      <c r="AT1225" s="65"/>
      <c r="AU1225" s="65"/>
      <c r="AV1225" s="65"/>
      <c r="AW1225" s="65"/>
      <c r="AX1225" s="65"/>
      <c r="AY1225" s="65"/>
      <c r="AZ1225" s="65"/>
      <c r="BA1225" s="65"/>
    </row>
    <row r="1226" spans="3:70">
      <c r="C1226" s="8"/>
      <c r="D1226" s="8"/>
      <c r="AG1226" s="65"/>
      <c r="AH1226" s="65"/>
      <c r="AI1226" s="65"/>
      <c r="AJ1226" s="65"/>
      <c r="AK1226" s="65"/>
      <c r="AM1226" s="93"/>
      <c r="AT1226" s="65"/>
      <c r="AU1226" s="65"/>
      <c r="AV1226" s="65"/>
      <c r="AW1226" s="65"/>
      <c r="AX1226" s="65"/>
      <c r="AY1226" s="65"/>
      <c r="AZ1226" s="65"/>
      <c r="BA1226" s="65"/>
    </row>
    <row r="1227" spans="3:70">
      <c r="C1227" s="8"/>
      <c r="D1227" s="8"/>
      <c r="AG1227" s="65"/>
      <c r="AH1227" s="65"/>
      <c r="AI1227" s="65"/>
      <c r="AJ1227" s="65"/>
      <c r="AK1227" s="65"/>
      <c r="AM1227" s="93"/>
      <c r="AT1227" s="65"/>
      <c r="AU1227" s="65"/>
      <c r="AV1227" s="65"/>
      <c r="AW1227" s="65"/>
      <c r="AX1227" s="65"/>
      <c r="AY1227" s="65"/>
      <c r="AZ1227" s="65"/>
      <c r="BA1227" s="65"/>
    </row>
    <row r="1228" spans="3:70">
      <c r="C1228" s="8"/>
      <c r="D1228" s="8"/>
      <c r="AG1228" s="65"/>
      <c r="AH1228" s="65"/>
      <c r="AI1228" s="65"/>
      <c r="AJ1228" s="65"/>
      <c r="AK1228" s="65"/>
      <c r="AM1228" s="93"/>
      <c r="AT1228" s="65"/>
      <c r="AU1228" s="65"/>
      <c r="AV1228" s="65"/>
      <c r="AW1228" s="65"/>
      <c r="AX1228" s="65"/>
      <c r="AY1228" s="65"/>
      <c r="AZ1228" s="65"/>
      <c r="BA1228" s="65"/>
    </row>
    <row r="1229" spans="3:70">
      <c r="C1229" s="8"/>
      <c r="D1229" s="8"/>
      <c r="AG1229" s="65"/>
      <c r="AH1229" s="65"/>
      <c r="AI1229" s="65"/>
      <c r="AJ1229" s="65"/>
      <c r="AK1229" s="65"/>
      <c r="AM1229" s="93"/>
      <c r="AT1229" s="65"/>
      <c r="AU1229" s="65"/>
      <c r="AV1229" s="65"/>
      <c r="AW1229" s="65"/>
      <c r="AX1229" s="65"/>
      <c r="AY1229" s="65"/>
      <c r="AZ1229" s="65"/>
      <c r="BA1229" s="65"/>
    </row>
    <row r="1230" spans="3:70">
      <c r="C1230" s="8"/>
      <c r="D1230" s="8"/>
      <c r="AG1230" s="65"/>
      <c r="AH1230" s="65"/>
      <c r="AI1230" s="65"/>
      <c r="AJ1230" s="65"/>
      <c r="AK1230" s="65"/>
      <c r="AM1230" s="93"/>
      <c r="AT1230" s="65"/>
      <c r="AU1230" s="65"/>
      <c r="AV1230" s="65"/>
      <c r="AW1230" s="65"/>
      <c r="AX1230" s="65"/>
      <c r="AY1230" s="65"/>
      <c r="AZ1230" s="65"/>
      <c r="BA1230" s="65"/>
    </row>
    <row r="1231" spans="3:70">
      <c r="C1231" s="8"/>
      <c r="D1231" s="8"/>
      <c r="AG1231" s="65"/>
      <c r="AH1231" s="65"/>
      <c r="AI1231" s="65"/>
      <c r="AJ1231" s="65"/>
      <c r="AK1231" s="65"/>
      <c r="AM1231" s="93"/>
      <c r="AT1231" s="65"/>
      <c r="AU1231" s="65"/>
      <c r="AV1231" s="65"/>
      <c r="AW1231" s="65"/>
      <c r="AX1231" s="65"/>
      <c r="AY1231" s="65"/>
      <c r="AZ1231" s="65"/>
      <c r="BA1231" s="65"/>
    </row>
    <row r="1232" spans="3:70">
      <c r="C1232" s="8"/>
      <c r="D1232" s="8"/>
      <c r="AG1232" s="65"/>
      <c r="AH1232" s="65"/>
      <c r="AI1232" s="65"/>
      <c r="AJ1232" s="65"/>
      <c r="AK1232" s="65"/>
      <c r="AM1232" s="93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5"/>
      <c r="BF1232" s="65"/>
      <c r="BG1232" s="65"/>
      <c r="BH1232" s="65"/>
      <c r="BI1232" s="65"/>
      <c r="BJ1232" s="65"/>
      <c r="BK1232" s="65"/>
      <c r="BL1232" s="65"/>
      <c r="BM1232" s="65"/>
      <c r="BN1232" s="65"/>
      <c r="BO1232" s="65"/>
      <c r="BP1232" s="65"/>
      <c r="BQ1232" s="65"/>
      <c r="BR1232" s="65"/>
    </row>
    <row r="1233" spans="3:53">
      <c r="C1233" s="8"/>
      <c r="D1233" s="8"/>
      <c r="AG1233" s="65"/>
      <c r="AH1233" s="65"/>
      <c r="AI1233" s="65"/>
      <c r="AJ1233" s="65"/>
      <c r="AK1233" s="65"/>
      <c r="AM1233" s="93"/>
      <c r="AT1233" s="65"/>
      <c r="AU1233" s="65"/>
      <c r="AV1233" s="65"/>
      <c r="AW1233" s="65"/>
      <c r="AX1233" s="65"/>
      <c r="AY1233" s="65"/>
      <c r="AZ1233" s="65"/>
      <c r="BA1233" s="65"/>
    </row>
    <row r="1234" spans="3:53">
      <c r="C1234" s="8"/>
      <c r="D1234" s="8"/>
      <c r="AG1234" s="65"/>
      <c r="AH1234" s="65"/>
      <c r="AI1234" s="65"/>
      <c r="AJ1234" s="65"/>
      <c r="AK1234" s="65"/>
      <c r="AM1234" s="93"/>
      <c r="AT1234" s="65"/>
      <c r="AU1234" s="65"/>
      <c r="AV1234" s="65"/>
      <c r="AW1234" s="65"/>
      <c r="AX1234" s="65"/>
      <c r="AY1234" s="65"/>
      <c r="AZ1234" s="65"/>
      <c r="BA1234" s="65"/>
    </row>
    <row r="1235" spans="3:53">
      <c r="C1235" s="8"/>
      <c r="D1235" s="8"/>
      <c r="AG1235" s="65"/>
      <c r="AH1235" s="65"/>
      <c r="AI1235" s="65"/>
      <c r="AJ1235" s="65"/>
      <c r="AK1235" s="65"/>
      <c r="AM1235" s="93"/>
      <c r="AT1235" s="65"/>
      <c r="AU1235" s="65"/>
      <c r="AV1235" s="65"/>
      <c r="AW1235" s="65"/>
      <c r="AX1235" s="65"/>
      <c r="AY1235" s="65"/>
      <c r="AZ1235" s="65"/>
      <c r="BA1235" s="65"/>
    </row>
    <row r="1236" spans="3:53">
      <c r="C1236" s="8"/>
      <c r="D1236" s="8"/>
      <c r="AG1236" s="65"/>
      <c r="AH1236" s="65"/>
      <c r="AI1236" s="65"/>
      <c r="AJ1236" s="65"/>
      <c r="AK1236" s="65"/>
      <c r="AM1236" s="93"/>
      <c r="AT1236" s="65"/>
      <c r="AU1236" s="65"/>
      <c r="AV1236" s="65"/>
      <c r="AW1236" s="65"/>
      <c r="AX1236" s="65"/>
      <c r="AY1236" s="65"/>
      <c r="AZ1236" s="65"/>
      <c r="BA1236" s="65"/>
    </row>
    <row r="1237" spans="3:53">
      <c r="C1237" s="8"/>
      <c r="D1237" s="8"/>
      <c r="AG1237" s="65"/>
      <c r="AH1237" s="65"/>
      <c r="AI1237" s="65"/>
      <c r="AJ1237" s="65"/>
      <c r="AK1237" s="65"/>
      <c r="AM1237" s="93"/>
      <c r="AT1237" s="65"/>
      <c r="AU1237" s="65"/>
      <c r="AV1237" s="65"/>
      <c r="AW1237" s="65"/>
      <c r="AX1237" s="65"/>
      <c r="AY1237" s="65"/>
      <c r="AZ1237" s="65"/>
      <c r="BA1237" s="65"/>
    </row>
    <row r="1238" spans="3:53">
      <c r="C1238" s="8"/>
      <c r="D1238" s="8"/>
      <c r="AG1238" s="65"/>
      <c r="AH1238" s="65"/>
      <c r="AI1238" s="65"/>
      <c r="AJ1238" s="65"/>
      <c r="AK1238" s="65"/>
      <c r="AM1238" s="93"/>
      <c r="AT1238" s="65"/>
      <c r="AU1238" s="65"/>
      <c r="AV1238" s="65"/>
      <c r="AW1238" s="65"/>
      <c r="AX1238" s="65"/>
      <c r="AY1238" s="65"/>
      <c r="AZ1238" s="65"/>
      <c r="BA1238" s="65"/>
    </row>
    <row r="1239" spans="3:53">
      <c r="C1239" s="8"/>
      <c r="D1239" s="8"/>
      <c r="AG1239" s="65"/>
      <c r="AH1239" s="65"/>
      <c r="AI1239" s="65"/>
      <c r="AJ1239" s="65"/>
      <c r="AK1239" s="65"/>
      <c r="AM1239" s="93"/>
      <c r="AT1239" s="65"/>
      <c r="AU1239" s="65"/>
      <c r="AV1239" s="65"/>
      <c r="AW1239" s="65"/>
      <c r="AX1239" s="65"/>
      <c r="AY1239" s="65"/>
      <c r="AZ1239" s="65"/>
      <c r="BA1239" s="65"/>
    </row>
    <row r="1240" spans="3:53">
      <c r="C1240" s="8"/>
      <c r="D1240" s="8"/>
      <c r="AG1240" s="65"/>
      <c r="AH1240" s="65"/>
      <c r="AI1240" s="65"/>
      <c r="AJ1240" s="65"/>
      <c r="AK1240" s="65"/>
      <c r="AM1240" s="93"/>
      <c r="AT1240" s="65"/>
      <c r="AU1240" s="65"/>
      <c r="AV1240" s="65"/>
      <c r="AW1240" s="65"/>
      <c r="AX1240" s="65"/>
      <c r="AY1240" s="65"/>
      <c r="AZ1240" s="65"/>
      <c r="BA1240" s="65"/>
    </row>
    <row r="1241" spans="3:53">
      <c r="C1241" s="8"/>
      <c r="D1241" s="8"/>
      <c r="AG1241" s="65"/>
      <c r="AH1241" s="65"/>
      <c r="AI1241" s="65"/>
      <c r="AJ1241" s="65"/>
      <c r="AK1241" s="65"/>
      <c r="AM1241" s="93"/>
      <c r="AT1241" s="65"/>
      <c r="AU1241" s="65"/>
      <c r="AV1241" s="65"/>
      <c r="AW1241" s="65"/>
      <c r="AX1241" s="65"/>
      <c r="AY1241" s="65"/>
      <c r="AZ1241" s="65"/>
      <c r="BA1241" s="65"/>
    </row>
    <row r="1242" spans="3:53">
      <c r="C1242" s="8"/>
      <c r="D1242" s="8"/>
      <c r="AG1242" s="65"/>
      <c r="AH1242" s="65"/>
      <c r="AI1242" s="65"/>
      <c r="AJ1242" s="65"/>
      <c r="AK1242" s="65"/>
      <c r="AM1242" s="93"/>
      <c r="AT1242" s="65"/>
      <c r="AU1242" s="65"/>
      <c r="AV1242" s="65"/>
      <c r="AW1242" s="65"/>
      <c r="AX1242" s="65"/>
      <c r="AY1242" s="65"/>
      <c r="AZ1242" s="65"/>
      <c r="BA1242" s="65"/>
    </row>
    <row r="1243" spans="3:53">
      <c r="C1243" s="8"/>
      <c r="D1243" s="8"/>
      <c r="AG1243" s="65"/>
      <c r="AH1243" s="65"/>
      <c r="AI1243" s="65"/>
      <c r="AJ1243" s="65"/>
      <c r="AK1243" s="65"/>
      <c r="AM1243" s="93"/>
      <c r="AT1243" s="65"/>
      <c r="AU1243" s="65"/>
      <c r="AV1243" s="65"/>
      <c r="AW1243" s="65"/>
      <c r="AX1243" s="65"/>
      <c r="AY1243" s="65"/>
      <c r="AZ1243" s="65"/>
      <c r="BA1243" s="65"/>
    </row>
    <row r="1244" spans="3:53">
      <c r="C1244" s="8"/>
      <c r="D1244" s="8"/>
      <c r="AG1244" s="65"/>
      <c r="AH1244" s="65"/>
      <c r="AI1244" s="65"/>
      <c r="AJ1244" s="65"/>
      <c r="AK1244" s="65"/>
      <c r="AM1244" s="93"/>
      <c r="AT1244" s="65"/>
      <c r="AU1244" s="65"/>
      <c r="AV1244" s="65"/>
      <c r="AW1244" s="65"/>
      <c r="AX1244" s="65"/>
      <c r="AY1244" s="65"/>
      <c r="AZ1244" s="65"/>
      <c r="BA1244" s="65"/>
    </row>
    <row r="1245" spans="3:53">
      <c r="C1245" s="8"/>
      <c r="D1245" s="8"/>
      <c r="AG1245" s="65"/>
      <c r="AH1245" s="65"/>
      <c r="AI1245" s="65"/>
      <c r="AJ1245" s="65"/>
      <c r="AK1245" s="65"/>
      <c r="AM1245" s="93"/>
      <c r="AT1245" s="65"/>
      <c r="AU1245" s="65"/>
      <c r="AV1245" s="65"/>
      <c r="AW1245" s="65"/>
      <c r="AX1245" s="65"/>
      <c r="AY1245" s="65"/>
      <c r="AZ1245" s="65"/>
      <c r="BA1245" s="65"/>
    </row>
    <row r="1246" spans="3:53">
      <c r="C1246" s="8"/>
      <c r="D1246" s="8"/>
      <c r="AG1246" s="65"/>
      <c r="AH1246" s="65"/>
      <c r="AI1246" s="65"/>
      <c r="AJ1246" s="65"/>
      <c r="AK1246" s="65"/>
      <c r="AM1246" s="93"/>
      <c r="AT1246" s="65"/>
      <c r="AU1246" s="65"/>
      <c r="AV1246" s="65"/>
      <c r="AW1246" s="65"/>
      <c r="AX1246" s="65"/>
      <c r="AY1246" s="65"/>
      <c r="AZ1246" s="65"/>
      <c r="BA1246" s="65"/>
    </row>
    <row r="1247" spans="3:53">
      <c r="C1247" s="8"/>
      <c r="D1247" s="8"/>
      <c r="AG1247" s="65"/>
      <c r="AH1247" s="65"/>
      <c r="AI1247" s="65"/>
      <c r="AJ1247" s="65"/>
      <c r="AK1247" s="65"/>
      <c r="AM1247" s="93"/>
      <c r="AT1247" s="65"/>
      <c r="AU1247" s="65"/>
      <c r="AV1247" s="65"/>
      <c r="AW1247" s="65"/>
      <c r="AX1247" s="65"/>
      <c r="AY1247" s="65"/>
      <c r="AZ1247" s="65"/>
      <c r="BA1247" s="65"/>
    </row>
    <row r="1248" spans="3:53">
      <c r="C1248" s="8"/>
      <c r="D1248" s="8"/>
      <c r="AG1248" s="65"/>
      <c r="AH1248" s="65"/>
      <c r="AI1248" s="65"/>
      <c r="AJ1248" s="65"/>
      <c r="AK1248" s="65"/>
      <c r="AM1248" s="93"/>
      <c r="AT1248" s="65"/>
      <c r="AU1248" s="65"/>
      <c r="AV1248" s="65"/>
      <c r="AW1248" s="65"/>
      <c r="AX1248" s="65"/>
      <c r="AY1248" s="65"/>
      <c r="AZ1248" s="65"/>
      <c r="BA1248" s="65"/>
    </row>
    <row r="1249" spans="3:70">
      <c r="C1249" s="8"/>
      <c r="D1249" s="8"/>
      <c r="AG1249" s="65"/>
      <c r="AH1249" s="65"/>
      <c r="AI1249" s="65"/>
      <c r="AJ1249" s="65"/>
      <c r="AK1249" s="65"/>
      <c r="AM1249" s="93"/>
      <c r="AT1249" s="65"/>
      <c r="AU1249" s="65"/>
      <c r="AV1249" s="65"/>
      <c r="AW1249" s="65"/>
      <c r="AX1249" s="65"/>
      <c r="AY1249" s="65"/>
      <c r="AZ1249" s="65"/>
      <c r="BA1249" s="65"/>
      <c r="BB1249" s="65"/>
      <c r="BC1249" s="65"/>
      <c r="BD1249" s="65"/>
      <c r="BE1249" s="65"/>
      <c r="BF1249" s="65"/>
      <c r="BG1249" s="65"/>
      <c r="BH1249" s="65"/>
      <c r="BI1249" s="65"/>
      <c r="BJ1249" s="65"/>
      <c r="BK1249" s="65"/>
      <c r="BL1249" s="65"/>
      <c r="BM1249" s="65"/>
      <c r="BN1249" s="65"/>
      <c r="BO1249" s="65"/>
      <c r="BP1249" s="65"/>
      <c r="BQ1249" s="65"/>
      <c r="BR1249" s="65"/>
    </row>
    <row r="1250" spans="3:70">
      <c r="C1250" s="8"/>
      <c r="D1250" s="8"/>
      <c r="AG1250" s="65"/>
      <c r="AH1250" s="65"/>
      <c r="AI1250" s="65"/>
      <c r="AJ1250" s="65"/>
      <c r="AK1250" s="65"/>
      <c r="AM1250" s="93"/>
      <c r="AT1250" s="65"/>
      <c r="AU1250" s="65"/>
      <c r="AV1250" s="65"/>
      <c r="AW1250" s="65"/>
      <c r="AX1250" s="65"/>
      <c r="AY1250" s="65"/>
      <c r="AZ1250" s="65"/>
      <c r="BA1250" s="65"/>
    </row>
    <row r="1251" spans="3:70">
      <c r="C1251" s="8"/>
      <c r="D1251" s="8"/>
      <c r="AG1251" s="65"/>
      <c r="AH1251" s="65"/>
      <c r="AI1251" s="65"/>
      <c r="AJ1251" s="65"/>
      <c r="AK1251" s="65"/>
      <c r="AM1251" s="93"/>
      <c r="AT1251" s="65"/>
      <c r="AU1251" s="65"/>
      <c r="AV1251" s="65"/>
      <c r="AW1251" s="65"/>
      <c r="AX1251" s="65"/>
      <c r="AY1251" s="65"/>
      <c r="AZ1251" s="65"/>
      <c r="BA1251" s="65"/>
    </row>
    <row r="1252" spans="3:70">
      <c r="C1252" s="8"/>
      <c r="D1252" s="8"/>
      <c r="AG1252" s="65"/>
      <c r="AH1252" s="65"/>
      <c r="AI1252" s="65"/>
      <c r="AJ1252" s="65"/>
      <c r="AK1252" s="65"/>
      <c r="AM1252" s="93"/>
      <c r="AT1252" s="65"/>
      <c r="AU1252" s="65"/>
      <c r="AV1252" s="65"/>
      <c r="AW1252" s="65"/>
      <c r="AX1252" s="65"/>
      <c r="AY1252" s="65"/>
      <c r="AZ1252" s="65"/>
      <c r="BA1252" s="65"/>
    </row>
    <row r="1253" spans="3:70">
      <c r="C1253" s="8"/>
      <c r="D1253" s="8"/>
      <c r="AG1253" s="65"/>
      <c r="AH1253" s="65"/>
      <c r="AI1253" s="65"/>
      <c r="AJ1253" s="65"/>
      <c r="AK1253" s="65"/>
      <c r="AM1253" s="93"/>
      <c r="AT1253" s="65"/>
      <c r="AU1253" s="65"/>
      <c r="AV1253" s="65"/>
      <c r="AW1253" s="65"/>
      <c r="AX1253" s="65"/>
      <c r="AY1253" s="65"/>
      <c r="AZ1253" s="65"/>
      <c r="BA1253" s="65"/>
    </row>
    <row r="1254" spans="3:70">
      <c r="C1254" s="8"/>
      <c r="D1254" s="8"/>
      <c r="AG1254" s="65"/>
      <c r="AH1254" s="65"/>
      <c r="AI1254" s="65"/>
      <c r="AJ1254" s="65"/>
      <c r="AK1254" s="65"/>
      <c r="AM1254" s="93"/>
      <c r="AT1254" s="65"/>
      <c r="AU1254" s="65"/>
      <c r="AV1254" s="65"/>
      <c r="AW1254" s="65"/>
      <c r="AX1254" s="65"/>
      <c r="AY1254" s="65"/>
      <c r="AZ1254" s="65"/>
      <c r="BA1254" s="65"/>
    </row>
    <row r="1255" spans="3:70">
      <c r="C1255" s="8"/>
      <c r="D1255" s="8"/>
      <c r="AG1255" s="65"/>
      <c r="AH1255" s="65"/>
      <c r="AI1255" s="65"/>
      <c r="AJ1255" s="65"/>
      <c r="AK1255" s="65"/>
      <c r="AM1255" s="93"/>
      <c r="AT1255" s="65"/>
      <c r="AU1255" s="65"/>
      <c r="AV1255" s="65"/>
      <c r="AW1255" s="65"/>
      <c r="AX1255" s="65"/>
      <c r="AY1255" s="65"/>
      <c r="AZ1255" s="65"/>
      <c r="BA1255" s="65"/>
    </row>
    <row r="1256" spans="3:70">
      <c r="C1256" s="8"/>
      <c r="D1256" s="8"/>
      <c r="AG1256" s="65"/>
      <c r="AH1256" s="65"/>
      <c r="AI1256" s="65"/>
      <c r="AJ1256" s="65"/>
      <c r="AK1256" s="65"/>
      <c r="AM1256" s="93"/>
      <c r="AT1256" s="65"/>
      <c r="AU1256" s="65"/>
      <c r="AV1256" s="65"/>
      <c r="AW1256" s="65"/>
      <c r="AX1256" s="65"/>
      <c r="AY1256" s="65"/>
      <c r="AZ1256" s="65"/>
      <c r="BA1256" s="65"/>
    </row>
    <row r="1257" spans="3:70">
      <c r="C1257" s="8"/>
      <c r="D1257" s="8"/>
      <c r="AG1257" s="65"/>
      <c r="AH1257" s="65"/>
      <c r="AI1257" s="65"/>
      <c r="AJ1257" s="65"/>
      <c r="AK1257" s="65"/>
      <c r="AM1257" s="93"/>
      <c r="AT1257" s="65"/>
      <c r="AU1257" s="65"/>
      <c r="AV1257" s="65"/>
      <c r="AW1257" s="65"/>
      <c r="AX1257" s="65"/>
      <c r="AY1257" s="65"/>
      <c r="AZ1257" s="65"/>
      <c r="BA1257" s="65"/>
    </row>
    <row r="1258" spans="3:70">
      <c r="C1258" s="8"/>
      <c r="D1258" s="8"/>
      <c r="AG1258" s="65"/>
      <c r="AH1258" s="65"/>
      <c r="AI1258" s="65"/>
      <c r="AJ1258" s="65"/>
      <c r="AK1258" s="65"/>
      <c r="AM1258" s="93"/>
      <c r="AT1258" s="65"/>
      <c r="AU1258" s="65"/>
      <c r="AV1258" s="65"/>
      <c r="AW1258" s="65"/>
      <c r="AX1258" s="65"/>
      <c r="AY1258" s="65"/>
      <c r="AZ1258" s="65"/>
      <c r="BA1258" s="65"/>
      <c r="BB1258" s="65"/>
      <c r="BC1258" s="65"/>
      <c r="BD1258" s="65"/>
      <c r="BE1258" s="65"/>
      <c r="BF1258" s="65"/>
      <c r="BG1258" s="65"/>
      <c r="BH1258" s="65"/>
      <c r="BI1258" s="65"/>
      <c r="BJ1258" s="65"/>
      <c r="BK1258" s="65"/>
      <c r="BL1258" s="65"/>
      <c r="BM1258" s="65"/>
      <c r="BN1258" s="65"/>
      <c r="BO1258" s="65"/>
      <c r="BP1258" s="65"/>
      <c r="BQ1258" s="65"/>
      <c r="BR1258" s="65"/>
    </row>
    <row r="1259" spans="3:70">
      <c r="C1259" s="8"/>
      <c r="D1259" s="8"/>
      <c r="AG1259" s="65"/>
      <c r="AH1259" s="65"/>
      <c r="AI1259" s="65"/>
      <c r="AJ1259" s="65"/>
      <c r="AK1259" s="65"/>
      <c r="AM1259" s="93"/>
      <c r="AT1259" s="65"/>
      <c r="AU1259" s="65"/>
      <c r="AV1259" s="65"/>
      <c r="AW1259" s="65"/>
      <c r="AX1259" s="65"/>
      <c r="AY1259" s="65"/>
      <c r="AZ1259" s="65"/>
      <c r="BA1259" s="65"/>
    </row>
    <row r="1260" spans="3:70">
      <c r="C1260" s="8"/>
      <c r="D1260" s="8"/>
      <c r="AG1260" s="65"/>
      <c r="AH1260" s="65"/>
      <c r="AI1260" s="65"/>
      <c r="AJ1260" s="65"/>
      <c r="AK1260" s="65"/>
      <c r="AM1260" s="93"/>
      <c r="AT1260" s="65"/>
      <c r="AU1260" s="65"/>
      <c r="AV1260" s="65"/>
      <c r="AW1260" s="65"/>
      <c r="AX1260" s="65"/>
      <c r="AY1260" s="65"/>
      <c r="AZ1260" s="65"/>
      <c r="BA1260" s="65"/>
    </row>
    <row r="1261" spans="3:70">
      <c r="C1261" s="8"/>
      <c r="D1261" s="8"/>
      <c r="AG1261" s="65"/>
      <c r="AH1261" s="65"/>
      <c r="AI1261" s="65"/>
      <c r="AJ1261" s="65"/>
      <c r="AK1261" s="65"/>
      <c r="AM1261" s="93"/>
      <c r="AT1261" s="65"/>
      <c r="AU1261" s="65"/>
      <c r="AV1261" s="65"/>
      <c r="AW1261" s="65"/>
      <c r="AX1261" s="65"/>
      <c r="AY1261" s="65"/>
      <c r="AZ1261" s="65"/>
      <c r="BA1261" s="65"/>
    </row>
    <row r="1262" spans="3:70">
      <c r="C1262" s="8"/>
      <c r="D1262" s="8"/>
      <c r="AG1262" s="65"/>
      <c r="AH1262" s="65"/>
      <c r="AI1262" s="65"/>
      <c r="AJ1262" s="65"/>
      <c r="AK1262" s="65"/>
      <c r="AM1262" s="93"/>
      <c r="AT1262" s="65"/>
      <c r="AU1262" s="65"/>
      <c r="AV1262" s="65"/>
      <c r="AW1262" s="65"/>
      <c r="AX1262" s="65"/>
      <c r="AY1262" s="65"/>
      <c r="AZ1262" s="65"/>
      <c r="BA1262" s="65"/>
    </row>
    <row r="1263" spans="3:70">
      <c r="C1263" s="8"/>
      <c r="D1263" s="8"/>
      <c r="AG1263" s="65"/>
      <c r="AH1263" s="65"/>
      <c r="AI1263" s="65"/>
      <c r="AJ1263" s="65"/>
      <c r="AK1263" s="65"/>
      <c r="AM1263" s="93"/>
      <c r="AT1263" s="65"/>
      <c r="AU1263" s="65"/>
      <c r="AV1263" s="65"/>
      <c r="AW1263" s="65"/>
      <c r="AX1263" s="65"/>
      <c r="AY1263" s="65"/>
      <c r="AZ1263" s="65"/>
      <c r="BA1263" s="65"/>
    </row>
    <row r="1264" spans="3:70">
      <c r="C1264" s="8"/>
      <c r="D1264" s="8"/>
      <c r="AG1264" s="65"/>
      <c r="AH1264" s="65"/>
      <c r="AI1264" s="65"/>
      <c r="AJ1264" s="65"/>
      <c r="AK1264" s="65"/>
      <c r="AM1264" s="93"/>
      <c r="AT1264" s="65"/>
      <c r="AU1264" s="65"/>
      <c r="AV1264" s="65"/>
      <c r="AW1264" s="65"/>
      <c r="AX1264" s="65"/>
      <c r="AY1264" s="65"/>
      <c r="AZ1264" s="65"/>
      <c r="BA1264" s="65"/>
    </row>
    <row r="1265" spans="3:53">
      <c r="C1265" s="8"/>
      <c r="D1265" s="8"/>
      <c r="AG1265" s="65"/>
      <c r="AH1265" s="65"/>
      <c r="AI1265" s="65"/>
      <c r="AJ1265" s="65"/>
      <c r="AK1265" s="65"/>
      <c r="AM1265" s="93"/>
      <c r="AT1265" s="65"/>
      <c r="AU1265" s="65"/>
      <c r="AV1265" s="65"/>
      <c r="AW1265" s="65"/>
      <c r="AX1265" s="65"/>
      <c r="AY1265" s="65"/>
      <c r="AZ1265" s="65"/>
      <c r="BA1265" s="65"/>
    </row>
    <row r="1266" spans="3:53">
      <c r="C1266" s="8"/>
      <c r="D1266" s="8"/>
      <c r="AG1266" s="65"/>
      <c r="AH1266" s="65"/>
      <c r="AI1266" s="65"/>
      <c r="AJ1266" s="65"/>
      <c r="AK1266" s="65"/>
      <c r="AM1266" s="93"/>
      <c r="AT1266" s="65"/>
      <c r="AU1266" s="65"/>
      <c r="AV1266" s="65"/>
      <c r="AW1266" s="65"/>
      <c r="AX1266" s="65"/>
      <c r="AY1266" s="65"/>
      <c r="AZ1266" s="65"/>
      <c r="BA1266" s="65"/>
    </row>
    <row r="1267" spans="3:53">
      <c r="C1267" s="8"/>
      <c r="D1267" s="8"/>
      <c r="AG1267" s="65"/>
      <c r="AH1267" s="65"/>
      <c r="AI1267" s="65"/>
      <c r="AJ1267" s="65"/>
      <c r="AK1267" s="65"/>
      <c r="AM1267" s="93"/>
      <c r="AT1267" s="65"/>
      <c r="AU1267" s="65"/>
      <c r="AV1267" s="65"/>
      <c r="AW1267" s="65"/>
      <c r="AX1267" s="65"/>
      <c r="AY1267" s="65"/>
      <c r="AZ1267" s="65"/>
      <c r="BA1267" s="65"/>
    </row>
    <row r="1268" spans="3:53">
      <c r="C1268" s="8"/>
      <c r="D1268" s="8"/>
      <c r="AG1268" s="65"/>
      <c r="AH1268" s="65"/>
      <c r="AI1268" s="65"/>
      <c r="AJ1268" s="65"/>
      <c r="AK1268" s="65"/>
      <c r="AM1268" s="93"/>
      <c r="AT1268" s="65"/>
      <c r="AU1268" s="65"/>
      <c r="AV1268" s="65"/>
      <c r="AW1268" s="65"/>
      <c r="AX1268" s="65"/>
      <c r="AY1268" s="65"/>
      <c r="AZ1268" s="65"/>
      <c r="BA1268" s="65"/>
    </row>
    <row r="1269" spans="3:53">
      <c r="C1269" s="8"/>
      <c r="D1269" s="8"/>
      <c r="AG1269" s="65"/>
      <c r="AH1269" s="65"/>
      <c r="AI1269" s="65"/>
      <c r="AJ1269" s="65"/>
      <c r="AK1269" s="65"/>
      <c r="AM1269" s="93"/>
      <c r="AT1269" s="65"/>
      <c r="AU1269" s="65"/>
      <c r="AV1269" s="65"/>
      <c r="AW1269" s="65"/>
      <c r="AX1269" s="65"/>
      <c r="AY1269" s="65"/>
      <c r="AZ1269" s="65"/>
      <c r="BA1269" s="65"/>
    </row>
    <row r="1270" spans="3:53">
      <c r="C1270" s="8"/>
      <c r="D1270" s="8"/>
      <c r="AG1270" s="65"/>
      <c r="AH1270" s="65"/>
      <c r="AI1270" s="65"/>
      <c r="AJ1270" s="65"/>
      <c r="AK1270" s="65"/>
      <c r="AM1270" s="93"/>
      <c r="AT1270" s="65"/>
      <c r="AU1270" s="65"/>
      <c r="AV1270" s="65"/>
      <c r="AW1270" s="65"/>
      <c r="AX1270" s="65"/>
      <c r="AY1270" s="65"/>
      <c r="AZ1270" s="65"/>
      <c r="BA1270" s="65"/>
    </row>
    <row r="1271" spans="3:53">
      <c r="C1271" s="8"/>
      <c r="D1271" s="8"/>
      <c r="AG1271" s="65"/>
      <c r="AH1271" s="65"/>
      <c r="AI1271" s="65"/>
      <c r="AJ1271" s="65"/>
      <c r="AK1271" s="65"/>
      <c r="AM1271" s="93"/>
      <c r="AT1271" s="65"/>
      <c r="AU1271" s="65"/>
      <c r="AV1271" s="65"/>
      <c r="AW1271" s="65"/>
      <c r="AX1271" s="65"/>
      <c r="AY1271" s="65"/>
      <c r="AZ1271" s="65"/>
      <c r="BA1271" s="65"/>
    </row>
    <row r="1272" spans="3:53">
      <c r="C1272" s="8"/>
      <c r="D1272" s="8"/>
      <c r="AG1272" s="65"/>
      <c r="AH1272" s="65"/>
      <c r="AI1272" s="65"/>
      <c r="AJ1272" s="65"/>
      <c r="AK1272" s="65"/>
      <c r="AM1272" s="93"/>
      <c r="AT1272" s="65"/>
      <c r="AU1272" s="65"/>
      <c r="AV1272" s="65"/>
      <c r="AW1272" s="65"/>
      <c r="AX1272" s="65"/>
      <c r="AY1272" s="65"/>
      <c r="AZ1272" s="65"/>
      <c r="BA1272" s="65"/>
    </row>
    <row r="1273" spans="3:53">
      <c r="C1273" s="8"/>
      <c r="D1273" s="8"/>
      <c r="AG1273" s="65"/>
      <c r="AH1273" s="65"/>
      <c r="AI1273" s="65"/>
      <c r="AJ1273" s="65"/>
      <c r="AK1273" s="65"/>
      <c r="AM1273" s="93"/>
      <c r="AT1273" s="65"/>
      <c r="AU1273" s="65"/>
      <c r="AV1273" s="65"/>
      <c r="AW1273" s="65"/>
      <c r="AX1273" s="65"/>
      <c r="AY1273" s="65"/>
      <c r="AZ1273" s="65"/>
      <c r="BA1273" s="65"/>
    </row>
    <row r="1274" spans="3:53">
      <c r="C1274" s="8"/>
      <c r="D1274" s="8"/>
      <c r="AG1274" s="65"/>
      <c r="AH1274" s="65"/>
      <c r="AI1274" s="65"/>
      <c r="AJ1274" s="65"/>
      <c r="AK1274" s="65"/>
      <c r="AM1274" s="93"/>
      <c r="AT1274" s="65"/>
      <c r="AU1274" s="65"/>
      <c r="AV1274" s="65"/>
      <c r="AW1274" s="65"/>
      <c r="AX1274" s="65"/>
      <c r="AY1274" s="65"/>
      <c r="AZ1274" s="65"/>
      <c r="BA1274" s="65"/>
    </row>
    <row r="1275" spans="3:53">
      <c r="C1275" s="8"/>
      <c r="D1275" s="8"/>
      <c r="AG1275" s="65"/>
      <c r="AH1275" s="65"/>
      <c r="AI1275" s="65"/>
      <c r="AJ1275" s="65"/>
      <c r="AK1275" s="65"/>
      <c r="AM1275" s="93"/>
      <c r="AT1275" s="65"/>
      <c r="AU1275" s="65"/>
      <c r="AV1275" s="65"/>
      <c r="AW1275" s="65"/>
      <c r="AX1275" s="65"/>
      <c r="AY1275" s="65"/>
      <c r="AZ1275" s="65"/>
      <c r="BA1275" s="65"/>
    </row>
    <row r="1276" spans="3:53">
      <c r="C1276" s="8"/>
      <c r="D1276" s="8"/>
      <c r="AG1276" s="65"/>
      <c r="AH1276" s="65"/>
      <c r="AI1276" s="65"/>
      <c r="AJ1276" s="65"/>
      <c r="AK1276" s="65"/>
      <c r="AM1276" s="93"/>
      <c r="AT1276" s="65"/>
      <c r="AU1276" s="65"/>
      <c r="AV1276" s="65"/>
      <c r="AW1276" s="65"/>
      <c r="AX1276" s="65"/>
      <c r="AY1276" s="65"/>
      <c r="AZ1276" s="65"/>
      <c r="BA1276" s="65"/>
    </row>
    <row r="1277" spans="3:53">
      <c r="C1277" s="8"/>
      <c r="D1277" s="8"/>
      <c r="AG1277" s="65"/>
      <c r="AH1277" s="65"/>
      <c r="AI1277" s="65"/>
      <c r="AJ1277" s="65"/>
      <c r="AK1277" s="65"/>
      <c r="AM1277" s="93"/>
      <c r="AT1277" s="65"/>
      <c r="AU1277" s="65"/>
      <c r="AV1277" s="65"/>
      <c r="AW1277" s="65"/>
      <c r="AX1277" s="65"/>
      <c r="AY1277" s="65"/>
      <c r="AZ1277" s="65"/>
      <c r="BA1277" s="65"/>
    </row>
    <row r="1278" spans="3:53">
      <c r="C1278" s="8"/>
      <c r="D1278" s="8"/>
      <c r="AG1278" s="65"/>
      <c r="AH1278" s="65"/>
      <c r="AI1278" s="65"/>
      <c r="AJ1278" s="65"/>
      <c r="AK1278" s="65"/>
      <c r="AM1278" s="93"/>
      <c r="AT1278" s="65"/>
      <c r="AU1278" s="65"/>
      <c r="AV1278" s="65"/>
      <c r="AW1278" s="65"/>
      <c r="AX1278" s="65"/>
      <c r="AY1278" s="65"/>
      <c r="AZ1278" s="65"/>
      <c r="BA1278" s="65"/>
    </row>
    <row r="1279" spans="3:53">
      <c r="C1279" s="8"/>
      <c r="D1279" s="8"/>
      <c r="AG1279" s="65"/>
      <c r="AH1279" s="65"/>
      <c r="AI1279" s="65"/>
      <c r="AJ1279" s="65"/>
      <c r="AK1279" s="65"/>
      <c r="AM1279" s="93"/>
      <c r="AT1279" s="65"/>
      <c r="AU1279" s="65"/>
      <c r="AV1279" s="65"/>
      <c r="AW1279" s="65"/>
      <c r="AX1279" s="65"/>
      <c r="AY1279" s="65"/>
      <c r="AZ1279" s="65"/>
      <c r="BA1279" s="65"/>
    </row>
    <row r="1280" spans="3:53">
      <c r="C1280" s="8"/>
      <c r="D1280" s="8"/>
      <c r="AG1280" s="65"/>
      <c r="AH1280" s="65"/>
      <c r="AI1280" s="65"/>
      <c r="AJ1280" s="65"/>
      <c r="AK1280" s="65"/>
      <c r="AM1280" s="93"/>
      <c r="AT1280" s="65"/>
      <c r="AU1280" s="65"/>
      <c r="AV1280" s="65"/>
      <c r="AW1280" s="65"/>
      <c r="AX1280" s="65"/>
      <c r="AY1280" s="65"/>
      <c r="AZ1280" s="65"/>
      <c r="BA1280" s="65"/>
    </row>
    <row r="1281" spans="3:70">
      <c r="C1281" s="8"/>
      <c r="D1281" s="8"/>
      <c r="AG1281" s="65"/>
      <c r="AH1281" s="65"/>
      <c r="AI1281" s="65"/>
      <c r="AJ1281" s="65"/>
      <c r="AK1281" s="65"/>
      <c r="AM1281" s="93"/>
      <c r="AT1281" s="65"/>
      <c r="AU1281" s="65"/>
      <c r="AV1281" s="65"/>
      <c r="AW1281" s="65"/>
      <c r="AX1281" s="65"/>
      <c r="AY1281" s="65"/>
      <c r="AZ1281" s="65"/>
      <c r="BA1281" s="65"/>
    </row>
    <row r="1282" spans="3:70">
      <c r="C1282" s="8"/>
      <c r="D1282" s="8"/>
      <c r="AG1282" s="65"/>
      <c r="AH1282" s="65"/>
      <c r="AI1282" s="65"/>
      <c r="AJ1282" s="65"/>
      <c r="AK1282" s="65"/>
      <c r="AM1282" s="93"/>
      <c r="AT1282" s="65"/>
      <c r="AU1282" s="65"/>
      <c r="AV1282" s="65"/>
      <c r="AW1282" s="65"/>
      <c r="AX1282" s="65"/>
      <c r="AY1282" s="65"/>
      <c r="AZ1282" s="65"/>
      <c r="BA1282" s="65"/>
    </row>
    <row r="1283" spans="3:70">
      <c r="C1283" s="8"/>
      <c r="D1283" s="8"/>
      <c r="AG1283" s="65"/>
      <c r="AH1283" s="65"/>
      <c r="AI1283" s="65"/>
      <c r="AJ1283" s="65"/>
      <c r="AK1283" s="65"/>
      <c r="AM1283" s="93"/>
      <c r="AT1283" s="65"/>
      <c r="AU1283" s="65"/>
      <c r="AV1283" s="65"/>
      <c r="AW1283" s="65"/>
      <c r="AX1283" s="65"/>
      <c r="AY1283" s="65"/>
      <c r="AZ1283" s="65"/>
      <c r="BA1283" s="65"/>
    </row>
    <row r="1284" spans="3:70">
      <c r="C1284" s="8"/>
      <c r="D1284" s="8"/>
      <c r="AG1284" s="65"/>
      <c r="AH1284" s="65"/>
      <c r="AI1284" s="65"/>
      <c r="AJ1284" s="65"/>
      <c r="AK1284" s="65"/>
      <c r="AM1284" s="93"/>
      <c r="AT1284" s="65"/>
      <c r="AU1284" s="65"/>
      <c r="AV1284" s="65"/>
      <c r="AW1284" s="65"/>
      <c r="AX1284" s="65"/>
      <c r="AY1284" s="65"/>
      <c r="AZ1284" s="65"/>
      <c r="BA1284" s="65"/>
    </row>
    <row r="1285" spans="3:70">
      <c r="C1285" s="8"/>
      <c r="D1285" s="8"/>
      <c r="AG1285" s="65"/>
      <c r="AH1285" s="65"/>
      <c r="AI1285" s="65"/>
      <c r="AJ1285" s="65"/>
      <c r="AK1285" s="65"/>
      <c r="AM1285" s="93"/>
      <c r="AT1285" s="65"/>
      <c r="AU1285" s="65"/>
      <c r="AV1285" s="65"/>
      <c r="AW1285" s="65"/>
      <c r="AX1285" s="65"/>
      <c r="AY1285" s="65"/>
      <c r="AZ1285" s="65"/>
      <c r="BA1285" s="65"/>
    </row>
    <row r="1286" spans="3:70">
      <c r="C1286" s="8"/>
      <c r="D1286" s="8"/>
      <c r="AG1286" s="65"/>
      <c r="AH1286" s="65"/>
      <c r="AI1286" s="65"/>
      <c r="AJ1286" s="65"/>
      <c r="AK1286" s="65"/>
      <c r="AM1286" s="93"/>
      <c r="AT1286" s="65"/>
      <c r="AU1286" s="65"/>
      <c r="AV1286" s="65"/>
      <c r="AW1286" s="65"/>
      <c r="AX1286" s="65"/>
      <c r="AY1286" s="65"/>
      <c r="AZ1286" s="65"/>
      <c r="BA1286" s="65"/>
    </row>
    <row r="1287" spans="3:70">
      <c r="C1287" s="8"/>
      <c r="D1287" s="8"/>
      <c r="AG1287" s="65"/>
      <c r="AH1287" s="65"/>
      <c r="AI1287" s="65"/>
      <c r="AJ1287" s="65"/>
      <c r="AK1287" s="65"/>
      <c r="AM1287" s="93"/>
      <c r="AT1287" s="65"/>
      <c r="AU1287" s="65"/>
      <c r="AV1287" s="65"/>
      <c r="AW1287" s="65"/>
      <c r="AX1287" s="65"/>
      <c r="AY1287" s="65"/>
      <c r="AZ1287" s="65"/>
      <c r="BA1287" s="65"/>
    </row>
    <row r="1288" spans="3:70">
      <c r="C1288" s="8"/>
      <c r="D1288" s="8"/>
      <c r="AG1288" s="65"/>
      <c r="AH1288" s="65"/>
      <c r="AI1288" s="65"/>
      <c r="AJ1288" s="65"/>
      <c r="AK1288" s="65"/>
      <c r="AM1288" s="93"/>
      <c r="AT1288" s="65"/>
      <c r="AU1288" s="65"/>
      <c r="AV1288" s="65"/>
      <c r="AW1288" s="65"/>
      <c r="AX1288" s="65"/>
      <c r="AY1288" s="65"/>
      <c r="AZ1288" s="65"/>
      <c r="BA1288" s="65"/>
    </row>
    <row r="1289" spans="3:70">
      <c r="C1289" s="8"/>
      <c r="D1289" s="8"/>
      <c r="AG1289" s="65"/>
      <c r="AH1289" s="65"/>
      <c r="AI1289" s="65"/>
      <c r="AJ1289" s="65"/>
      <c r="AK1289" s="65"/>
      <c r="AM1289" s="93"/>
      <c r="AT1289" s="65"/>
      <c r="AU1289" s="65"/>
      <c r="AV1289" s="65"/>
      <c r="AW1289" s="65"/>
      <c r="AX1289" s="65"/>
      <c r="AY1289" s="65"/>
      <c r="AZ1289" s="65"/>
      <c r="BA1289" s="65"/>
    </row>
    <row r="1290" spans="3:70">
      <c r="C1290" s="8"/>
      <c r="D1290" s="8"/>
      <c r="AG1290" s="65"/>
      <c r="AH1290" s="65"/>
      <c r="AI1290" s="65"/>
      <c r="AJ1290" s="65"/>
      <c r="AK1290" s="65"/>
      <c r="AM1290" s="93"/>
      <c r="AT1290" s="65"/>
      <c r="AU1290" s="65"/>
      <c r="AV1290" s="65"/>
      <c r="AW1290" s="65"/>
      <c r="AX1290" s="65"/>
      <c r="AY1290" s="65"/>
      <c r="AZ1290" s="65"/>
      <c r="BA1290" s="65"/>
    </row>
    <row r="1291" spans="3:70">
      <c r="C1291" s="8"/>
      <c r="D1291" s="8"/>
      <c r="AG1291" s="65"/>
      <c r="AH1291" s="65"/>
      <c r="AI1291" s="65"/>
      <c r="AJ1291" s="65"/>
      <c r="AK1291" s="65"/>
      <c r="AM1291" s="93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5"/>
      <c r="BF1291" s="65"/>
      <c r="BG1291" s="65"/>
      <c r="BH1291" s="65"/>
      <c r="BI1291" s="65"/>
      <c r="BJ1291" s="65"/>
      <c r="BK1291" s="65"/>
      <c r="BL1291" s="65"/>
      <c r="BM1291" s="65"/>
      <c r="BN1291" s="65"/>
      <c r="BO1291" s="65"/>
      <c r="BP1291" s="65"/>
      <c r="BQ1291" s="65"/>
      <c r="BR1291" s="65"/>
    </row>
    <row r="1292" spans="3:70">
      <c r="C1292" s="8"/>
      <c r="D1292" s="8"/>
      <c r="AG1292" s="65"/>
      <c r="AH1292" s="65"/>
      <c r="AI1292" s="65"/>
      <c r="AJ1292" s="65"/>
      <c r="AK1292" s="65"/>
      <c r="AM1292" s="93"/>
      <c r="AT1292" s="65"/>
      <c r="AU1292" s="65"/>
      <c r="AV1292" s="65"/>
      <c r="AW1292" s="65"/>
      <c r="AX1292" s="65"/>
      <c r="AY1292" s="65"/>
      <c r="AZ1292" s="65"/>
      <c r="BA1292" s="65"/>
    </row>
    <row r="1293" spans="3:70">
      <c r="C1293" s="8"/>
      <c r="D1293" s="8"/>
      <c r="AG1293" s="65"/>
      <c r="AH1293" s="65"/>
      <c r="AI1293" s="65"/>
      <c r="AJ1293" s="65"/>
      <c r="AK1293" s="65"/>
      <c r="AM1293" s="93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/>
      <c r="BI1293" s="65"/>
      <c r="BJ1293" s="65"/>
      <c r="BK1293" s="65"/>
      <c r="BL1293" s="65"/>
      <c r="BM1293" s="65"/>
      <c r="BN1293" s="65"/>
      <c r="BO1293" s="65"/>
      <c r="BP1293" s="65"/>
      <c r="BQ1293" s="65"/>
      <c r="BR1293" s="65"/>
    </row>
    <row r="1294" spans="3:70">
      <c r="C1294" s="8"/>
      <c r="D1294" s="8"/>
      <c r="AG1294" s="65"/>
      <c r="AH1294" s="65"/>
      <c r="AI1294" s="65"/>
      <c r="AJ1294" s="65"/>
      <c r="AK1294" s="65"/>
      <c r="AM1294" s="93"/>
      <c r="AT1294" s="65"/>
      <c r="AU1294" s="65"/>
      <c r="AV1294" s="65"/>
      <c r="AW1294" s="65"/>
      <c r="AX1294" s="65"/>
      <c r="AY1294" s="65"/>
      <c r="AZ1294" s="65"/>
      <c r="BA1294" s="65"/>
    </row>
    <row r="1295" spans="3:70">
      <c r="C1295" s="8"/>
      <c r="D1295" s="8"/>
      <c r="AG1295" s="65"/>
      <c r="AH1295" s="65"/>
      <c r="AI1295" s="65"/>
      <c r="AJ1295" s="65"/>
      <c r="AK1295" s="65"/>
      <c r="AM1295" s="93"/>
      <c r="AT1295" s="65"/>
      <c r="AU1295" s="65"/>
      <c r="AV1295" s="65"/>
      <c r="AW1295" s="65"/>
      <c r="AX1295" s="65"/>
      <c r="AY1295" s="65"/>
      <c r="AZ1295" s="65"/>
      <c r="BA1295" s="65"/>
      <c r="BB1295" s="65"/>
    </row>
    <row r="1296" spans="3:70">
      <c r="C1296" s="8"/>
      <c r="D1296" s="8"/>
      <c r="AG1296" s="65"/>
      <c r="AH1296" s="65"/>
      <c r="AI1296" s="65"/>
      <c r="AJ1296" s="65"/>
      <c r="AK1296" s="65"/>
      <c r="AM1296" s="93"/>
      <c r="AT1296" s="65"/>
      <c r="AU1296" s="65"/>
      <c r="AV1296" s="65"/>
      <c r="AW1296" s="65"/>
      <c r="AX1296" s="65"/>
      <c r="AY1296" s="65"/>
      <c r="AZ1296" s="65"/>
      <c r="BA1296" s="65"/>
    </row>
    <row r="1297" spans="3:70">
      <c r="C1297" s="8"/>
      <c r="D1297" s="8"/>
      <c r="AG1297" s="65"/>
      <c r="AH1297" s="65"/>
      <c r="AI1297" s="65"/>
      <c r="AJ1297" s="65"/>
      <c r="AK1297" s="65"/>
      <c r="AM1297" s="93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5"/>
      <c r="BF1297" s="65"/>
      <c r="BG1297" s="65"/>
      <c r="BH1297" s="65"/>
      <c r="BI1297" s="65"/>
      <c r="BJ1297" s="65"/>
      <c r="BK1297" s="65"/>
      <c r="BL1297" s="65"/>
      <c r="BM1297" s="65"/>
      <c r="BN1297" s="65"/>
      <c r="BO1297" s="65"/>
      <c r="BP1297" s="65"/>
      <c r="BQ1297" s="65"/>
      <c r="BR1297" s="65"/>
    </row>
    <row r="1298" spans="3:70">
      <c r="C1298" s="8"/>
      <c r="D1298" s="8"/>
      <c r="AG1298" s="65"/>
      <c r="AH1298" s="65"/>
      <c r="AI1298" s="65"/>
      <c r="AJ1298" s="65"/>
      <c r="AK1298" s="65"/>
      <c r="AM1298" s="93"/>
      <c r="AT1298" s="65"/>
      <c r="AU1298" s="65"/>
      <c r="AV1298" s="65"/>
      <c r="AW1298" s="65"/>
      <c r="AX1298" s="65"/>
      <c r="AY1298" s="65"/>
      <c r="AZ1298" s="65"/>
      <c r="BA1298" s="65"/>
    </row>
    <row r="1299" spans="3:70">
      <c r="C1299" s="8"/>
      <c r="D1299" s="8"/>
      <c r="AG1299" s="65"/>
      <c r="AH1299" s="65"/>
      <c r="AI1299" s="65"/>
      <c r="AJ1299" s="65"/>
      <c r="AK1299" s="65"/>
      <c r="AM1299" s="93"/>
      <c r="AT1299" s="65"/>
      <c r="AU1299" s="65"/>
      <c r="AV1299" s="65"/>
      <c r="AW1299" s="65"/>
      <c r="AX1299" s="65"/>
      <c r="AY1299" s="65"/>
      <c r="AZ1299" s="65"/>
      <c r="BA1299" s="65"/>
    </row>
    <row r="1300" spans="3:70">
      <c r="C1300" s="8"/>
      <c r="D1300" s="8"/>
      <c r="AG1300" s="65"/>
      <c r="AH1300" s="65"/>
      <c r="AI1300" s="65"/>
      <c r="AJ1300" s="65"/>
      <c r="AK1300" s="65"/>
      <c r="AM1300" s="93"/>
      <c r="AT1300" s="65"/>
      <c r="AU1300" s="65"/>
      <c r="AV1300" s="65"/>
      <c r="AW1300" s="65"/>
      <c r="AX1300" s="65"/>
      <c r="AY1300" s="65"/>
      <c r="AZ1300" s="65"/>
      <c r="BA1300" s="65"/>
    </row>
    <row r="1301" spans="3:70">
      <c r="C1301" s="8"/>
      <c r="D1301" s="8"/>
      <c r="AG1301" s="65"/>
      <c r="AH1301" s="65"/>
      <c r="AI1301" s="65"/>
      <c r="AJ1301" s="65"/>
      <c r="AK1301" s="65"/>
      <c r="AM1301" s="93"/>
      <c r="AT1301" s="65"/>
      <c r="AU1301" s="65"/>
      <c r="AV1301" s="65"/>
      <c r="AW1301" s="65"/>
      <c r="AX1301" s="65"/>
      <c r="AY1301" s="65"/>
      <c r="AZ1301" s="65"/>
      <c r="BA1301" s="65"/>
      <c r="BB1301" s="65"/>
    </row>
    <row r="1302" spans="3:70">
      <c r="C1302" s="8"/>
      <c r="D1302" s="8"/>
      <c r="AG1302" s="65"/>
      <c r="AH1302" s="65"/>
      <c r="AI1302" s="65"/>
      <c r="AJ1302" s="65"/>
      <c r="AK1302" s="65"/>
      <c r="AM1302" s="93"/>
      <c r="AT1302" s="65"/>
      <c r="AU1302" s="65"/>
      <c r="AV1302" s="65"/>
      <c r="AW1302" s="65"/>
      <c r="AX1302" s="65"/>
      <c r="AY1302" s="65"/>
      <c r="AZ1302" s="65"/>
      <c r="BA1302" s="65"/>
    </row>
    <row r="1303" spans="3:70">
      <c r="C1303" s="8"/>
      <c r="D1303" s="8"/>
      <c r="AG1303" s="65"/>
      <c r="AH1303" s="65"/>
      <c r="AI1303" s="65"/>
      <c r="AJ1303" s="65"/>
      <c r="AK1303" s="65"/>
      <c r="AM1303" s="93"/>
      <c r="AT1303" s="65"/>
      <c r="AU1303" s="65"/>
      <c r="AV1303" s="65"/>
      <c r="AW1303" s="65"/>
      <c r="AX1303" s="65"/>
      <c r="AY1303" s="65"/>
      <c r="AZ1303" s="65"/>
      <c r="BA1303" s="65"/>
    </row>
    <row r="1304" spans="3:70">
      <c r="C1304" s="8"/>
      <c r="D1304" s="8"/>
      <c r="AG1304" s="65"/>
      <c r="AH1304" s="65"/>
      <c r="AI1304" s="65"/>
      <c r="AJ1304" s="65"/>
      <c r="AK1304" s="65"/>
      <c r="AM1304" s="93"/>
      <c r="AT1304" s="65"/>
      <c r="AU1304" s="65"/>
      <c r="AV1304" s="65"/>
      <c r="AW1304" s="65"/>
      <c r="AX1304" s="65"/>
      <c r="AY1304" s="65"/>
      <c r="AZ1304" s="65"/>
      <c r="BA1304" s="65"/>
    </row>
    <row r="1305" spans="3:70">
      <c r="C1305" s="8"/>
      <c r="D1305" s="8"/>
      <c r="AG1305" s="65"/>
      <c r="AH1305" s="65"/>
      <c r="AI1305" s="65"/>
      <c r="AJ1305" s="65"/>
      <c r="AK1305" s="65"/>
      <c r="AM1305" s="93"/>
      <c r="AT1305" s="65"/>
      <c r="AU1305" s="65"/>
      <c r="AV1305" s="65"/>
      <c r="AW1305" s="65"/>
      <c r="AX1305" s="65"/>
      <c r="AY1305" s="65"/>
      <c r="AZ1305" s="65"/>
      <c r="BA1305" s="65"/>
    </row>
    <row r="1306" spans="3:70">
      <c r="C1306" s="8"/>
      <c r="D1306" s="8"/>
      <c r="AG1306" s="65"/>
      <c r="AH1306" s="65"/>
      <c r="AI1306" s="65"/>
      <c r="AJ1306" s="65"/>
      <c r="AK1306" s="65"/>
      <c r="AM1306" s="93"/>
      <c r="AT1306" s="65"/>
      <c r="AU1306" s="65"/>
      <c r="AV1306" s="65"/>
      <c r="AW1306" s="65"/>
      <c r="AX1306" s="65"/>
      <c r="AY1306" s="65"/>
      <c r="AZ1306" s="65"/>
      <c r="BA1306" s="65"/>
    </row>
    <row r="1307" spans="3:70">
      <c r="C1307" s="8"/>
      <c r="D1307" s="8"/>
      <c r="AG1307" s="65"/>
      <c r="AH1307" s="65"/>
      <c r="AI1307" s="65"/>
      <c r="AJ1307" s="65"/>
      <c r="AK1307" s="65"/>
      <c r="AM1307" s="93"/>
      <c r="AT1307" s="65"/>
      <c r="AU1307" s="65"/>
      <c r="AV1307" s="65"/>
      <c r="AW1307" s="65"/>
      <c r="AX1307" s="65"/>
      <c r="AY1307" s="65"/>
      <c r="AZ1307" s="65"/>
      <c r="BA1307" s="65"/>
    </row>
    <row r="1308" spans="3:70">
      <c r="C1308" s="8"/>
      <c r="D1308" s="8"/>
      <c r="AG1308" s="65"/>
      <c r="AH1308" s="65"/>
      <c r="AI1308" s="65"/>
      <c r="AJ1308" s="65"/>
      <c r="AK1308" s="65"/>
      <c r="AM1308" s="93"/>
      <c r="AT1308" s="65"/>
      <c r="AU1308" s="65"/>
      <c r="AV1308" s="65"/>
      <c r="AW1308" s="65"/>
      <c r="AX1308" s="65"/>
      <c r="AY1308" s="65"/>
      <c r="AZ1308" s="65"/>
      <c r="BA1308" s="65"/>
    </row>
    <row r="1309" spans="3:70">
      <c r="C1309" s="8"/>
      <c r="D1309" s="8"/>
      <c r="AG1309" s="65"/>
      <c r="AH1309" s="65"/>
      <c r="AI1309" s="65"/>
      <c r="AJ1309" s="65"/>
      <c r="AK1309" s="65"/>
      <c r="AM1309" s="93"/>
      <c r="AT1309" s="65"/>
      <c r="AU1309" s="65"/>
      <c r="AV1309" s="65"/>
      <c r="AW1309" s="65"/>
      <c r="AX1309" s="65"/>
      <c r="AY1309" s="65"/>
      <c r="AZ1309" s="65"/>
      <c r="BA1309" s="65"/>
    </row>
    <row r="1310" spans="3:70">
      <c r="C1310" s="8"/>
      <c r="D1310" s="8"/>
      <c r="AG1310" s="65"/>
      <c r="AH1310" s="65"/>
      <c r="AI1310" s="65"/>
      <c r="AJ1310" s="65"/>
      <c r="AK1310" s="65"/>
      <c r="AM1310" s="93"/>
      <c r="AT1310" s="65"/>
      <c r="AU1310" s="65"/>
      <c r="AV1310" s="65"/>
      <c r="AW1310" s="65"/>
      <c r="AX1310" s="65"/>
      <c r="AY1310" s="65"/>
      <c r="AZ1310" s="65"/>
      <c r="BA1310" s="65"/>
    </row>
    <row r="1311" spans="3:70">
      <c r="C1311" s="8"/>
      <c r="D1311" s="8"/>
      <c r="AG1311" s="65"/>
      <c r="AH1311" s="65"/>
      <c r="AI1311" s="65"/>
      <c r="AJ1311" s="65"/>
      <c r="AK1311" s="65"/>
      <c r="AM1311" s="93"/>
      <c r="AT1311" s="65"/>
      <c r="AU1311" s="65"/>
      <c r="AV1311" s="65"/>
      <c r="AW1311" s="65"/>
      <c r="AX1311" s="65"/>
      <c r="AY1311" s="65"/>
      <c r="AZ1311" s="65"/>
      <c r="BA1311" s="65"/>
    </row>
    <row r="1312" spans="3:70">
      <c r="C1312" s="8"/>
      <c r="D1312" s="8"/>
      <c r="AG1312" s="65"/>
      <c r="AH1312" s="65"/>
      <c r="AI1312" s="65"/>
      <c r="AJ1312" s="65"/>
      <c r="AK1312" s="65"/>
      <c r="AM1312" s="93"/>
      <c r="AT1312" s="65"/>
      <c r="AU1312" s="65"/>
      <c r="AV1312" s="65"/>
      <c r="AW1312" s="65"/>
      <c r="AX1312" s="65"/>
      <c r="AY1312" s="65"/>
      <c r="AZ1312" s="65"/>
      <c r="BA1312" s="65"/>
    </row>
    <row r="1313" spans="3:70">
      <c r="C1313" s="8"/>
      <c r="D1313" s="8"/>
      <c r="AG1313" s="65"/>
      <c r="AH1313" s="65"/>
      <c r="AI1313" s="65"/>
      <c r="AJ1313" s="65"/>
      <c r="AK1313" s="65"/>
      <c r="AM1313" s="93"/>
      <c r="AT1313" s="65"/>
      <c r="AU1313" s="65"/>
      <c r="AV1313" s="65"/>
      <c r="AW1313" s="65"/>
      <c r="AX1313" s="65"/>
      <c r="AY1313" s="65"/>
      <c r="AZ1313" s="65"/>
      <c r="BA1313" s="65"/>
    </row>
    <row r="1314" spans="3:70">
      <c r="C1314" s="8"/>
      <c r="D1314" s="8"/>
      <c r="AG1314" s="65"/>
      <c r="AH1314" s="65"/>
      <c r="AI1314" s="65"/>
      <c r="AJ1314" s="65"/>
      <c r="AK1314" s="65"/>
      <c r="AM1314" s="93"/>
      <c r="AT1314" s="65"/>
      <c r="AU1314" s="65"/>
      <c r="AV1314" s="65"/>
      <c r="AW1314" s="65"/>
      <c r="AX1314" s="65"/>
      <c r="AY1314" s="65"/>
      <c r="AZ1314" s="65"/>
      <c r="BA1314" s="65"/>
    </row>
    <row r="1315" spans="3:70">
      <c r="C1315" s="8"/>
      <c r="D1315" s="8"/>
      <c r="AG1315" s="65"/>
      <c r="AH1315" s="65"/>
      <c r="AI1315" s="65"/>
      <c r="AJ1315" s="65"/>
      <c r="AK1315" s="65"/>
      <c r="AM1315" s="93"/>
      <c r="AT1315" s="65"/>
      <c r="AU1315" s="65"/>
      <c r="AV1315" s="65"/>
      <c r="AW1315" s="65"/>
      <c r="AX1315" s="65"/>
      <c r="AY1315" s="65"/>
      <c r="AZ1315" s="65"/>
      <c r="BA1315" s="65"/>
    </row>
    <row r="1316" spans="3:70">
      <c r="C1316" s="8"/>
      <c r="D1316" s="8"/>
      <c r="AG1316" s="65"/>
      <c r="AH1316" s="65"/>
      <c r="AI1316" s="65"/>
      <c r="AJ1316" s="65"/>
      <c r="AK1316" s="65"/>
      <c r="AM1316" s="93"/>
      <c r="AT1316" s="65"/>
      <c r="AU1316" s="65"/>
      <c r="AV1316" s="65"/>
      <c r="AW1316" s="65"/>
      <c r="AX1316" s="65"/>
      <c r="AY1316" s="65"/>
      <c r="AZ1316" s="65"/>
      <c r="BA1316" s="65"/>
    </row>
    <row r="1317" spans="3:70">
      <c r="C1317" s="8"/>
      <c r="D1317" s="8"/>
      <c r="AG1317" s="65"/>
      <c r="AH1317" s="65"/>
      <c r="AI1317" s="65"/>
      <c r="AJ1317" s="65"/>
      <c r="AK1317" s="65"/>
      <c r="AM1317" s="93"/>
      <c r="AT1317" s="65"/>
      <c r="AU1317" s="65"/>
      <c r="AV1317" s="65"/>
      <c r="AW1317" s="65"/>
      <c r="AX1317" s="65"/>
      <c r="AY1317" s="65"/>
      <c r="AZ1317" s="65"/>
      <c r="BA1317" s="65"/>
    </row>
    <row r="1318" spans="3:70">
      <c r="C1318" s="8"/>
      <c r="D1318" s="8"/>
      <c r="AG1318" s="65"/>
      <c r="AH1318" s="65"/>
      <c r="AI1318" s="65"/>
      <c r="AJ1318" s="65"/>
      <c r="AK1318" s="65"/>
      <c r="AM1318" s="93"/>
      <c r="AT1318" s="65"/>
      <c r="AU1318" s="65"/>
      <c r="AV1318" s="65"/>
      <c r="AW1318" s="65"/>
      <c r="AX1318" s="65"/>
      <c r="AY1318" s="65"/>
      <c r="AZ1318" s="65"/>
      <c r="BA1318" s="65"/>
    </row>
    <row r="1319" spans="3:70">
      <c r="C1319" s="8"/>
      <c r="D1319" s="8"/>
      <c r="AG1319" s="65"/>
      <c r="AH1319" s="65"/>
      <c r="AI1319" s="65"/>
      <c r="AJ1319" s="65"/>
      <c r="AK1319" s="65"/>
      <c r="AM1319" s="93"/>
      <c r="AT1319" s="65"/>
      <c r="AU1319" s="65"/>
      <c r="AV1319" s="65"/>
      <c r="AW1319" s="65"/>
      <c r="AX1319" s="65"/>
      <c r="AY1319" s="65"/>
      <c r="AZ1319" s="65"/>
      <c r="BA1319" s="65"/>
    </row>
    <row r="1320" spans="3:70">
      <c r="C1320" s="8"/>
      <c r="D1320" s="8"/>
      <c r="AG1320" s="65"/>
      <c r="AH1320" s="65"/>
      <c r="AI1320" s="65"/>
      <c r="AJ1320" s="65"/>
      <c r="AK1320" s="65"/>
      <c r="AM1320" s="93"/>
      <c r="AT1320" s="65"/>
      <c r="AU1320" s="65"/>
      <c r="AV1320" s="65"/>
      <c r="AW1320" s="65"/>
      <c r="AX1320" s="65"/>
      <c r="AY1320" s="65"/>
      <c r="AZ1320" s="65"/>
      <c r="BA1320" s="65"/>
    </row>
    <row r="1321" spans="3:70">
      <c r="C1321" s="8"/>
      <c r="D1321" s="8"/>
      <c r="AG1321" s="65"/>
      <c r="AH1321" s="65"/>
      <c r="AI1321" s="65"/>
      <c r="AJ1321" s="65"/>
      <c r="AK1321" s="65"/>
      <c r="AM1321" s="93"/>
      <c r="AT1321" s="65"/>
      <c r="AU1321" s="65"/>
      <c r="AV1321" s="65"/>
      <c r="AW1321" s="65"/>
      <c r="AX1321" s="65"/>
      <c r="AY1321" s="65"/>
      <c r="AZ1321" s="65"/>
      <c r="BA1321" s="65"/>
    </row>
    <row r="1322" spans="3:70">
      <c r="C1322" s="8"/>
      <c r="D1322" s="8"/>
      <c r="AG1322" s="65"/>
      <c r="AH1322" s="65"/>
      <c r="AI1322" s="65"/>
      <c r="AJ1322" s="65"/>
      <c r="AK1322" s="65"/>
      <c r="AM1322" s="93"/>
      <c r="AT1322" s="65"/>
      <c r="AU1322" s="65"/>
      <c r="AV1322" s="65"/>
      <c r="AW1322" s="65"/>
      <c r="AX1322" s="65"/>
      <c r="AY1322" s="65"/>
      <c r="AZ1322" s="65"/>
      <c r="BA1322" s="65"/>
    </row>
    <row r="1323" spans="3:70">
      <c r="C1323" s="8"/>
      <c r="D1323" s="8"/>
      <c r="AG1323" s="65"/>
      <c r="AH1323" s="65"/>
      <c r="AI1323" s="65"/>
      <c r="AJ1323" s="65"/>
      <c r="AK1323" s="65"/>
      <c r="AM1323" s="93"/>
      <c r="AT1323" s="65"/>
      <c r="AU1323" s="65"/>
      <c r="AV1323" s="65"/>
      <c r="AW1323" s="65"/>
      <c r="AX1323" s="65"/>
      <c r="AY1323" s="65"/>
      <c r="AZ1323" s="65"/>
      <c r="BA1323" s="65"/>
    </row>
    <row r="1324" spans="3:70">
      <c r="C1324" s="8"/>
      <c r="D1324" s="8"/>
      <c r="AG1324" s="65"/>
      <c r="AH1324" s="65"/>
      <c r="AI1324" s="65"/>
      <c r="AJ1324" s="65"/>
      <c r="AK1324" s="65"/>
      <c r="AM1324" s="93"/>
      <c r="AT1324" s="65"/>
      <c r="AU1324" s="65"/>
      <c r="AV1324" s="65"/>
      <c r="AW1324" s="65"/>
      <c r="AX1324" s="65"/>
      <c r="AY1324" s="65"/>
      <c r="AZ1324" s="65"/>
      <c r="BA1324" s="65"/>
    </row>
    <row r="1325" spans="3:70">
      <c r="C1325" s="8"/>
      <c r="D1325" s="8"/>
      <c r="AG1325" s="65"/>
      <c r="AH1325" s="65"/>
      <c r="AI1325" s="65"/>
      <c r="AJ1325" s="65"/>
      <c r="AK1325" s="65"/>
      <c r="AM1325" s="93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/>
      <c r="BI1325" s="65"/>
      <c r="BJ1325" s="65"/>
      <c r="BK1325" s="65"/>
      <c r="BL1325" s="65"/>
      <c r="BM1325" s="65"/>
      <c r="BN1325" s="65"/>
      <c r="BO1325" s="65"/>
      <c r="BP1325" s="65"/>
      <c r="BQ1325" s="65"/>
      <c r="BR1325" s="65"/>
    </row>
    <row r="1326" spans="3:70">
      <c r="C1326" s="8"/>
      <c r="D1326" s="8"/>
      <c r="AG1326" s="65"/>
      <c r="AH1326" s="65"/>
      <c r="AI1326" s="65"/>
      <c r="AJ1326" s="65"/>
      <c r="AK1326" s="65"/>
      <c r="AM1326" s="93"/>
      <c r="AT1326" s="65"/>
      <c r="AU1326" s="65"/>
      <c r="AV1326" s="65"/>
      <c r="AW1326" s="65"/>
      <c r="AX1326" s="65"/>
      <c r="AY1326" s="65"/>
      <c r="AZ1326" s="65"/>
      <c r="BA1326" s="65"/>
    </row>
    <row r="1327" spans="3:70">
      <c r="C1327" s="8"/>
      <c r="D1327" s="8"/>
      <c r="AG1327" s="65"/>
      <c r="AH1327" s="65"/>
      <c r="AI1327" s="65"/>
      <c r="AJ1327" s="65"/>
      <c r="AK1327" s="65"/>
      <c r="AM1327" s="93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5"/>
      <c r="BF1327" s="65"/>
      <c r="BG1327" s="65"/>
      <c r="BH1327" s="65"/>
      <c r="BI1327" s="65"/>
      <c r="BJ1327" s="65"/>
      <c r="BK1327" s="65"/>
      <c r="BL1327" s="65"/>
      <c r="BM1327" s="65"/>
      <c r="BN1327" s="65"/>
      <c r="BO1327" s="65"/>
      <c r="BP1327" s="65"/>
      <c r="BQ1327" s="65"/>
      <c r="BR1327" s="65"/>
    </row>
    <row r="1328" spans="3:70">
      <c r="C1328" s="8"/>
      <c r="D1328" s="8"/>
      <c r="AG1328" s="65"/>
      <c r="AH1328" s="65"/>
      <c r="AI1328" s="65"/>
      <c r="AJ1328" s="65"/>
      <c r="AK1328" s="65"/>
      <c r="AM1328" s="93"/>
      <c r="AT1328" s="65"/>
      <c r="AU1328" s="65"/>
      <c r="AV1328" s="65"/>
      <c r="AW1328" s="65"/>
      <c r="AX1328" s="65"/>
      <c r="AY1328" s="65"/>
      <c r="AZ1328" s="65"/>
      <c r="BA1328" s="65"/>
    </row>
    <row r="1329" spans="3:70">
      <c r="C1329" s="8"/>
      <c r="D1329" s="8"/>
      <c r="AG1329" s="65"/>
      <c r="AH1329" s="65"/>
      <c r="AI1329" s="65"/>
      <c r="AJ1329" s="65"/>
      <c r="AK1329" s="65"/>
      <c r="AM1329" s="93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/>
      <c r="BI1329" s="65"/>
      <c r="BJ1329" s="65"/>
      <c r="BK1329" s="65"/>
      <c r="BL1329" s="65"/>
      <c r="BM1329" s="65"/>
      <c r="BN1329" s="65"/>
      <c r="BO1329" s="65"/>
      <c r="BP1329" s="65"/>
      <c r="BQ1329" s="65"/>
      <c r="BR1329" s="65"/>
    </row>
    <row r="1330" spans="3:70">
      <c r="C1330" s="8"/>
      <c r="D1330" s="8"/>
      <c r="AG1330" s="65"/>
      <c r="AH1330" s="65"/>
      <c r="AI1330" s="65"/>
      <c r="AJ1330" s="65"/>
      <c r="AK1330" s="65"/>
      <c r="AM1330" s="93"/>
      <c r="AT1330" s="65"/>
      <c r="AU1330" s="65"/>
      <c r="AV1330" s="65"/>
      <c r="AW1330" s="65"/>
      <c r="AX1330" s="65"/>
      <c r="AY1330" s="65"/>
      <c r="AZ1330" s="65"/>
      <c r="BA1330" s="65"/>
    </row>
    <row r="1331" spans="3:70">
      <c r="C1331" s="8"/>
      <c r="D1331" s="8"/>
      <c r="AG1331" s="65"/>
      <c r="AH1331" s="65"/>
      <c r="AI1331" s="65"/>
      <c r="AJ1331" s="65"/>
      <c r="AK1331" s="65"/>
      <c r="AM1331" s="93"/>
      <c r="AT1331" s="65"/>
      <c r="AU1331" s="65"/>
      <c r="AV1331" s="65"/>
      <c r="AW1331" s="65"/>
      <c r="AX1331" s="65"/>
      <c r="AY1331" s="65"/>
      <c r="AZ1331" s="65"/>
      <c r="BA1331" s="65"/>
    </row>
    <row r="1332" spans="3:70">
      <c r="C1332" s="8"/>
      <c r="D1332" s="8"/>
      <c r="AG1332" s="65"/>
      <c r="AH1332" s="65"/>
      <c r="AI1332" s="65"/>
      <c r="AJ1332" s="65"/>
      <c r="AK1332" s="65"/>
      <c r="AM1332" s="93"/>
      <c r="AT1332" s="65"/>
      <c r="AU1332" s="65"/>
      <c r="AV1332" s="65"/>
      <c r="AW1332" s="65"/>
      <c r="AX1332" s="65"/>
      <c r="AY1332" s="65"/>
      <c r="AZ1332" s="65"/>
      <c r="BA1332" s="65"/>
    </row>
    <row r="1333" spans="3:70">
      <c r="C1333" s="8"/>
      <c r="D1333" s="8"/>
      <c r="AG1333" s="65"/>
      <c r="AH1333" s="65"/>
      <c r="AI1333" s="65"/>
      <c r="AJ1333" s="65"/>
      <c r="AK1333" s="65"/>
      <c r="AM1333" s="93"/>
      <c r="AT1333" s="65"/>
      <c r="AU1333" s="65"/>
      <c r="AV1333" s="65"/>
      <c r="AW1333" s="65"/>
      <c r="AX1333" s="65"/>
      <c r="AY1333" s="65"/>
      <c r="AZ1333" s="65"/>
      <c r="BA1333" s="65"/>
    </row>
    <row r="1334" spans="3:70">
      <c r="C1334" s="8"/>
      <c r="D1334" s="8"/>
      <c r="AG1334" s="65"/>
      <c r="AH1334" s="65"/>
      <c r="AI1334" s="65"/>
      <c r="AJ1334" s="65"/>
      <c r="AK1334" s="65"/>
      <c r="AM1334" s="93"/>
      <c r="AT1334" s="65"/>
      <c r="AU1334" s="65"/>
      <c r="AV1334" s="65"/>
      <c r="AW1334" s="65"/>
      <c r="AX1334" s="65"/>
      <c r="AY1334" s="65"/>
      <c r="AZ1334" s="65"/>
      <c r="BA1334" s="65"/>
    </row>
    <row r="1335" spans="3:70">
      <c r="C1335" s="8"/>
      <c r="D1335" s="8"/>
      <c r="AG1335" s="65"/>
      <c r="AH1335" s="65"/>
      <c r="AI1335" s="65"/>
      <c r="AJ1335" s="65"/>
      <c r="AK1335" s="65"/>
      <c r="AM1335" s="93"/>
      <c r="AT1335" s="65"/>
      <c r="AU1335" s="65"/>
      <c r="AV1335" s="65"/>
      <c r="AW1335" s="65"/>
      <c r="AX1335" s="65"/>
      <c r="AY1335" s="65"/>
      <c r="AZ1335" s="65"/>
      <c r="BA1335" s="65"/>
    </row>
    <row r="1336" spans="3:70">
      <c r="C1336" s="8"/>
      <c r="D1336" s="8"/>
      <c r="AG1336" s="65"/>
      <c r="AH1336" s="65"/>
      <c r="AI1336" s="65"/>
      <c r="AJ1336" s="65"/>
      <c r="AK1336" s="65"/>
      <c r="AM1336" s="93"/>
      <c r="AT1336" s="65"/>
      <c r="AU1336" s="65"/>
      <c r="AV1336" s="65"/>
      <c r="AW1336" s="65"/>
      <c r="AX1336" s="65"/>
      <c r="AY1336" s="65"/>
      <c r="AZ1336" s="65"/>
      <c r="BA1336" s="65"/>
    </row>
    <row r="1337" spans="3:70">
      <c r="C1337" s="8"/>
      <c r="D1337" s="8"/>
      <c r="AG1337" s="65"/>
      <c r="AH1337" s="65"/>
      <c r="AI1337" s="65"/>
      <c r="AJ1337" s="65"/>
      <c r="AK1337" s="65"/>
      <c r="AM1337" s="93"/>
      <c r="AT1337" s="65"/>
      <c r="AU1337" s="65"/>
      <c r="AV1337" s="65"/>
      <c r="AW1337" s="65"/>
      <c r="AX1337" s="65"/>
      <c r="AY1337" s="65"/>
      <c r="AZ1337" s="65"/>
      <c r="BA1337" s="65"/>
    </row>
    <row r="1338" spans="3:70">
      <c r="C1338" s="8"/>
      <c r="D1338" s="8"/>
      <c r="AG1338" s="65"/>
      <c r="AH1338" s="65"/>
      <c r="AI1338" s="65"/>
      <c r="AJ1338" s="65"/>
      <c r="AK1338" s="65"/>
      <c r="AM1338" s="93"/>
      <c r="AT1338" s="65"/>
      <c r="AU1338" s="65"/>
      <c r="AV1338" s="65"/>
      <c r="AW1338" s="65"/>
      <c r="AX1338" s="65"/>
      <c r="AY1338" s="65"/>
      <c r="AZ1338" s="65"/>
      <c r="BA1338" s="65"/>
      <c r="BB1338" s="65"/>
    </row>
    <row r="1339" spans="3:70">
      <c r="C1339" s="8"/>
      <c r="D1339" s="8"/>
      <c r="AG1339" s="65"/>
      <c r="AH1339" s="65"/>
      <c r="AI1339" s="65"/>
      <c r="AJ1339" s="65"/>
      <c r="AK1339" s="65"/>
      <c r="AM1339" s="93"/>
      <c r="AT1339" s="65"/>
      <c r="AU1339" s="65"/>
      <c r="AV1339" s="65"/>
      <c r="AW1339" s="65"/>
      <c r="AX1339" s="65"/>
      <c r="AY1339" s="65"/>
      <c r="AZ1339" s="65"/>
      <c r="BA1339" s="65"/>
    </row>
    <row r="1340" spans="3:70">
      <c r="C1340" s="8"/>
      <c r="D1340" s="8"/>
      <c r="AG1340" s="65"/>
      <c r="AH1340" s="65"/>
      <c r="AI1340" s="65"/>
      <c r="AJ1340" s="65"/>
      <c r="AK1340" s="65"/>
      <c r="AM1340" s="93"/>
      <c r="AT1340" s="65"/>
      <c r="AU1340" s="65"/>
      <c r="AV1340" s="65"/>
      <c r="AW1340" s="65"/>
      <c r="AX1340" s="65"/>
      <c r="AY1340" s="65"/>
      <c r="AZ1340" s="65"/>
      <c r="BA1340" s="65"/>
      <c r="BB1340" s="65"/>
    </row>
    <row r="1341" spans="3:70">
      <c r="C1341" s="8"/>
      <c r="D1341" s="8"/>
      <c r="AG1341" s="65"/>
      <c r="AH1341" s="65"/>
      <c r="AI1341" s="65"/>
      <c r="AJ1341" s="65"/>
      <c r="AK1341" s="65"/>
      <c r="AM1341" s="93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5"/>
      <c r="BF1341" s="65"/>
      <c r="BG1341" s="65"/>
      <c r="BH1341" s="65"/>
      <c r="BI1341" s="65"/>
      <c r="BJ1341" s="65"/>
      <c r="BK1341" s="65"/>
      <c r="BL1341" s="65"/>
      <c r="BM1341" s="65"/>
      <c r="BN1341" s="65"/>
      <c r="BO1341" s="65"/>
      <c r="BP1341" s="65"/>
      <c r="BQ1341" s="65"/>
      <c r="BR1341" s="65"/>
    </row>
    <row r="1342" spans="3:70">
      <c r="C1342" s="8"/>
      <c r="D1342" s="8"/>
      <c r="AG1342" s="65"/>
      <c r="AH1342" s="65"/>
      <c r="AI1342" s="65"/>
      <c r="AJ1342" s="65"/>
      <c r="AK1342" s="65"/>
      <c r="AM1342" s="93"/>
      <c r="AT1342" s="65"/>
      <c r="AU1342" s="65"/>
      <c r="AV1342" s="65"/>
      <c r="AW1342" s="65"/>
      <c r="AX1342" s="65"/>
      <c r="AY1342" s="65"/>
      <c r="AZ1342" s="65"/>
      <c r="BA1342" s="65"/>
    </row>
    <row r="1343" spans="3:70">
      <c r="C1343" s="8"/>
      <c r="D1343" s="8"/>
      <c r="AG1343" s="65"/>
      <c r="AH1343" s="65"/>
      <c r="AI1343" s="65"/>
      <c r="AJ1343" s="65"/>
      <c r="AK1343" s="65"/>
      <c r="AM1343" s="93"/>
      <c r="AT1343" s="65"/>
      <c r="AU1343" s="65"/>
      <c r="AV1343" s="65"/>
      <c r="AW1343" s="65"/>
      <c r="AX1343" s="65"/>
      <c r="AY1343" s="65"/>
      <c r="AZ1343" s="65"/>
      <c r="BA1343" s="65"/>
    </row>
    <row r="1344" spans="3:70">
      <c r="C1344" s="8"/>
      <c r="D1344" s="8"/>
      <c r="AG1344" s="65"/>
      <c r="AH1344" s="65"/>
      <c r="AI1344" s="65"/>
      <c r="AJ1344" s="65"/>
      <c r="AK1344" s="65"/>
      <c r="AM1344" s="93"/>
      <c r="AT1344" s="65"/>
      <c r="AU1344" s="65"/>
      <c r="AV1344" s="65"/>
      <c r="AW1344" s="65"/>
      <c r="AX1344" s="65"/>
      <c r="AY1344" s="65"/>
      <c r="AZ1344" s="65"/>
      <c r="BA1344" s="65"/>
    </row>
    <row r="1345" spans="3:70">
      <c r="C1345" s="8"/>
      <c r="D1345" s="8"/>
      <c r="AG1345" s="65"/>
      <c r="AH1345" s="65"/>
      <c r="AI1345" s="65"/>
      <c r="AJ1345" s="65"/>
      <c r="AK1345" s="65"/>
      <c r="AM1345" s="93"/>
      <c r="AT1345" s="65"/>
      <c r="AU1345" s="65"/>
      <c r="AV1345" s="65"/>
      <c r="AW1345" s="65"/>
      <c r="AX1345" s="65"/>
      <c r="AY1345" s="65"/>
      <c r="AZ1345" s="65"/>
      <c r="BA1345" s="65"/>
    </row>
    <row r="1346" spans="3:70">
      <c r="C1346" s="8"/>
      <c r="D1346" s="8"/>
      <c r="AG1346" s="65"/>
      <c r="AH1346" s="65"/>
      <c r="AI1346" s="65"/>
      <c r="AJ1346" s="65"/>
      <c r="AK1346" s="65"/>
      <c r="AM1346" s="93"/>
      <c r="AT1346" s="65"/>
      <c r="AU1346" s="65"/>
      <c r="AV1346" s="65"/>
      <c r="AW1346" s="65"/>
      <c r="AX1346" s="65"/>
      <c r="AY1346" s="65"/>
      <c r="AZ1346" s="65"/>
      <c r="BA1346" s="65"/>
    </row>
    <row r="1347" spans="3:70">
      <c r="C1347" s="8"/>
      <c r="D1347" s="8"/>
      <c r="AG1347" s="65"/>
      <c r="AH1347" s="65"/>
      <c r="AI1347" s="65"/>
      <c r="AJ1347" s="65"/>
      <c r="AK1347" s="65"/>
      <c r="AM1347" s="93"/>
      <c r="AT1347" s="65"/>
      <c r="AU1347" s="65"/>
      <c r="AV1347" s="65"/>
      <c r="AW1347" s="65"/>
      <c r="AX1347" s="65"/>
      <c r="AY1347" s="65"/>
      <c r="AZ1347" s="65"/>
      <c r="BA1347" s="65"/>
    </row>
    <row r="1348" spans="3:70">
      <c r="C1348" s="8"/>
      <c r="D1348" s="8"/>
      <c r="AG1348" s="65"/>
      <c r="AH1348" s="65"/>
      <c r="AI1348" s="65"/>
      <c r="AJ1348" s="65"/>
      <c r="AK1348" s="65"/>
      <c r="AM1348" s="93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5"/>
      <c r="BF1348" s="65"/>
      <c r="BG1348" s="65"/>
      <c r="BH1348" s="65"/>
      <c r="BI1348" s="65"/>
      <c r="BJ1348" s="65"/>
      <c r="BK1348" s="65"/>
      <c r="BL1348" s="65"/>
      <c r="BM1348" s="65"/>
      <c r="BN1348" s="65"/>
      <c r="BO1348" s="65"/>
      <c r="BP1348" s="65"/>
      <c r="BQ1348" s="65"/>
      <c r="BR1348" s="65"/>
    </row>
    <row r="1349" spans="3:70">
      <c r="C1349" s="8"/>
      <c r="D1349" s="8"/>
      <c r="AG1349" s="65"/>
      <c r="AH1349" s="65"/>
      <c r="AI1349" s="65"/>
      <c r="AJ1349" s="65"/>
      <c r="AK1349" s="65"/>
      <c r="AM1349" s="93"/>
      <c r="AT1349" s="65"/>
      <c r="AU1349" s="65"/>
      <c r="AV1349" s="65"/>
      <c r="AW1349" s="65"/>
      <c r="AX1349" s="65"/>
      <c r="AY1349" s="65"/>
      <c r="AZ1349" s="65"/>
      <c r="BA1349" s="65"/>
      <c r="BB1349" s="65"/>
      <c r="BD1349" s="65"/>
    </row>
    <row r="1350" spans="3:70">
      <c r="C1350" s="8"/>
      <c r="D1350" s="8"/>
      <c r="AG1350" s="65"/>
      <c r="AH1350" s="65"/>
      <c r="AI1350" s="65"/>
      <c r="AJ1350" s="65"/>
      <c r="AK1350" s="65"/>
      <c r="AM1350" s="93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5"/>
      <c r="BR1350" s="65"/>
    </row>
    <row r="1351" spans="3:70">
      <c r="C1351" s="8"/>
      <c r="D1351" s="8"/>
      <c r="AG1351" s="65"/>
      <c r="AH1351" s="65"/>
      <c r="AI1351" s="65"/>
      <c r="AJ1351" s="65"/>
      <c r="AK1351" s="65"/>
      <c r="AM1351" s="93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5"/>
      <c r="BF1351" s="65"/>
      <c r="BG1351" s="65"/>
      <c r="BH1351" s="65"/>
      <c r="BI1351" s="65"/>
      <c r="BJ1351" s="65"/>
      <c r="BK1351" s="65"/>
      <c r="BL1351" s="65"/>
      <c r="BM1351" s="65"/>
      <c r="BN1351" s="65"/>
      <c r="BO1351" s="65"/>
      <c r="BP1351" s="65"/>
      <c r="BQ1351" s="65"/>
      <c r="BR1351" s="65"/>
    </row>
    <row r="1352" spans="3:70">
      <c r="C1352" s="8"/>
      <c r="D1352" s="8"/>
      <c r="AG1352" s="65"/>
      <c r="AH1352" s="65"/>
      <c r="AI1352" s="65"/>
      <c r="AJ1352" s="65"/>
      <c r="AK1352" s="65"/>
      <c r="AM1352" s="93"/>
      <c r="AT1352" s="65"/>
      <c r="AU1352" s="65"/>
      <c r="AV1352" s="65"/>
      <c r="AW1352" s="65"/>
      <c r="AX1352" s="65"/>
      <c r="AY1352" s="65"/>
      <c r="AZ1352" s="65"/>
      <c r="BA1352" s="65"/>
    </row>
    <row r="1353" spans="3:70">
      <c r="C1353" s="8"/>
      <c r="D1353" s="8"/>
      <c r="AG1353" s="65"/>
      <c r="AH1353" s="65"/>
      <c r="AI1353" s="65"/>
      <c r="AJ1353" s="65"/>
      <c r="AK1353" s="65"/>
      <c r="AM1353" s="93"/>
      <c r="AT1353" s="65"/>
      <c r="AU1353" s="65"/>
      <c r="AV1353" s="65"/>
      <c r="AW1353" s="65"/>
      <c r="AX1353" s="65"/>
      <c r="AY1353" s="65"/>
      <c r="AZ1353" s="65"/>
      <c r="BA1353" s="65"/>
    </row>
    <row r="1354" spans="3:70">
      <c r="C1354" s="8"/>
      <c r="D1354" s="8"/>
      <c r="AG1354" s="65"/>
      <c r="AH1354" s="65"/>
      <c r="AI1354" s="65"/>
      <c r="AJ1354" s="65"/>
      <c r="AK1354" s="65"/>
      <c r="AM1354" s="93"/>
      <c r="AT1354" s="65"/>
      <c r="AU1354" s="65"/>
      <c r="AV1354" s="65"/>
      <c r="AW1354" s="65"/>
      <c r="AX1354" s="65"/>
      <c r="AY1354" s="65"/>
      <c r="AZ1354" s="65"/>
      <c r="BA1354" s="65"/>
    </row>
    <row r="1355" spans="3:70">
      <c r="C1355" s="8"/>
      <c r="D1355" s="8"/>
      <c r="AG1355" s="65"/>
      <c r="AH1355" s="65"/>
      <c r="AI1355" s="65"/>
      <c r="AJ1355" s="65"/>
      <c r="AK1355" s="65"/>
      <c r="AM1355" s="93"/>
      <c r="AT1355" s="65"/>
      <c r="AU1355" s="65"/>
      <c r="AV1355" s="65"/>
      <c r="AW1355" s="65"/>
      <c r="AX1355" s="65"/>
      <c r="AY1355" s="65"/>
      <c r="AZ1355" s="65"/>
      <c r="BA1355" s="65"/>
    </row>
    <row r="1356" spans="3:70">
      <c r="C1356" s="8"/>
      <c r="D1356" s="8"/>
      <c r="AG1356" s="65"/>
      <c r="AH1356" s="65"/>
      <c r="AI1356" s="65"/>
      <c r="AJ1356" s="65"/>
      <c r="AK1356" s="65"/>
      <c r="AM1356" s="93"/>
      <c r="AT1356" s="65"/>
      <c r="AU1356" s="65"/>
      <c r="AV1356" s="65"/>
      <c r="AW1356" s="65"/>
      <c r="AX1356" s="65"/>
      <c r="AY1356" s="65"/>
      <c r="AZ1356" s="65"/>
      <c r="BA1356" s="65"/>
    </row>
    <row r="1357" spans="3:70">
      <c r="C1357" s="8"/>
      <c r="D1357" s="8"/>
      <c r="AG1357" s="65"/>
      <c r="AH1357" s="65"/>
      <c r="AI1357" s="65"/>
      <c r="AJ1357" s="65"/>
      <c r="AK1357" s="65"/>
      <c r="AM1357" s="93"/>
      <c r="AT1357" s="65"/>
      <c r="AU1357" s="65"/>
      <c r="AV1357" s="65"/>
      <c r="AW1357" s="65"/>
      <c r="AX1357" s="65"/>
      <c r="AY1357" s="65"/>
      <c r="AZ1357" s="65"/>
      <c r="BA1357" s="65"/>
    </row>
    <row r="1358" spans="3:70">
      <c r="C1358" s="8"/>
      <c r="D1358" s="8"/>
      <c r="AG1358" s="65"/>
      <c r="AH1358" s="65"/>
      <c r="AI1358" s="65"/>
      <c r="AJ1358" s="65"/>
      <c r="AK1358" s="65"/>
      <c r="AM1358" s="93"/>
      <c r="AT1358" s="65"/>
      <c r="AU1358" s="65"/>
      <c r="AV1358" s="65"/>
      <c r="AW1358" s="65"/>
      <c r="AX1358" s="65"/>
      <c r="AY1358" s="65"/>
      <c r="AZ1358" s="65"/>
      <c r="BA1358" s="65"/>
    </row>
    <row r="1359" spans="3:70">
      <c r="C1359" s="8"/>
      <c r="D1359" s="8"/>
      <c r="AG1359" s="65"/>
      <c r="AH1359" s="65"/>
      <c r="AI1359" s="65"/>
      <c r="AJ1359" s="65"/>
      <c r="AK1359" s="65"/>
      <c r="AM1359" s="93"/>
      <c r="AT1359" s="65"/>
      <c r="AU1359" s="65"/>
      <c r="AV1359" s="65"/>
      <c r="AW1359" s="65"/>
      <c r="AX1359" s="65"/>
      <c r="AY1359" s="65"/>
      <c r="AZ1359" s="65"/>
      <c r="BA1359" s="65"/>
    </row>
    <row r="1360" spans="3:70">
      <c r="C1360" s="8"/>
      <c r="D1360" s="8"/>
      <c r="AG1360" s="65"/>
      <c r="AH1360" s="65"/>
      <c r="AI1360" s="65"/>
      <c r="AJ1360" s="65"/>
      <c r="AK1360" s="65"/>
      <c r="AM1360" s="93"/>
      <c r="AT1360" s="65"/>
      <c r="AU1360" s="65"/>
      <c r="AV1360" s="65"/>
      <c r="AW1360" s="65"/>
      <c r="AX1360" s="65"/>
      <c r="AY1360" s="65"/>
      <c r="AZ1360" s="65"/>
      <c r="BA1360" s="65"/>
    </row>
    <row r="1361" spans="3:70">
      <c r="C1361" s="8"/>
      <c r="D1361" s="8"/>
      <c r="AG1361" s="65"/>
      <c r="AH1361" s="65"/>
      <c r="AI1361" s="65"/>
      <c r="AJ1361" s="65"/>
      <c r="AK1361" s="65"/>
      <c r="AM1361" s="93"/>
      <c r="AT1361" s="65"/>
      <c r="AU1361" s="65"/>
      <c r="AV1361" s="65"/>
      <c r="AW1361" s="65"/>
      <c r="AX1361" s="65"/>
      <c r="AY1361" s="65"/>
      <c r="AZ1361" s="65"/>
      <c r="BA1361" s="65"/>
    </row>
    <row r="1362" spans="3:70">
      <c r="C1362" s="8"/>
      <c r="D1362" s="8"/>
      <c r="AG1362" s="65"/>
      <c r="AH1362" s="65"/>
      <c r="AI1362" s="65"/>
      <c r="AJ1362" s="65"/>
      <c r="AK1362" s="65"/>
      <c r="AM1362" s="93"/>
      <c r="AT1362" s="65"/>
      <c r="AU1362" s="65"/>
      <c r="AV1362" s="65"/>
      <c r="AW1362" s="65"/>
      <c r="AX1362" s="65"/>
      <c r="AY1362" s="65"/>
      <c r="AZ1362" s="65"/>
      <c r="BA1362" s="65"/>
    </row>
    <row r="1363" spans="3:70">
      <c r="C1363" s="8"/>
      <c r="D1363" s="8"/>
      <c r="AG1363" s="65"/>
      <c r="AH1363" s="65"/>
      <c r="AI1363" s="65"/>
      <c r="AJ1363" s="65"/>
      <c r="AK1363" s="65"/>
      <c r="AM1363" s="93"/>
      <c r="AT1363" s="65"/>
      <c r="AU1363" s="65"/>
      <c r="AV1363" s="65"/>
      <c r="AW1363" s="65"/>
      <c r="AX1363" s="65"/>
      <c r="AY1363" s="65"/>
      <c r="AZ1363" s="65"/>
      <c r="BA1363" s="65"/>
    </row>
    <row r="1364" spans="3:70">
      <c r="C1364" s="8"/>
      <c r="D1364" s="8"/>
      <c r="AG1364" s="65"/>
      <c r="AH1364" s="65"/>
      <c r="AI1364" s="65"/>
      <c r="AJ1364" s="65"/>
      <c r="AK1364" s="65"/>
      <c r="AM1364" s="93"/>
      <c r="AT1364" s="65"/>
      <c r="AU1364" s="65"/>
      <c r="AV1364" s="65"/>
      <c r="AW1364" s="65"/>
      <c r="AX1364" s="65"/>
      <c r="AY1364" s="65"/>
      <c r="AZ1364" s="65"/>
      <c r="BA1364" s="65"/>
    </row>
    <row r="1365" spans="3:70">
      <c r="C1365" s="8"/>
      <c r="D1365" s="8"/>
      <c r="AG1365" s="65"/>
      <c r="AH1365" s="65"/>
      <c r="AI1365" s="65"/>
      <c r="AJ1365" s="65"/>
      <c r="AK1365" s="65"/>
      <c r="AM1365" s="93"/>
      <c r="AT1365" s="65"/>
      <c r="AU1365" s="65"/>
      <c r="AV1365" s="65"/>
      <c r="AW1365" s="65"/>
      <c r="AX1365" s="65"/>
      <c r="AY1365" s="65"/>
      <c r="AZ1365" s="65"/>
      <c r="BA1365" s="65"/>
    </row>
    <row r="1366" spans="3:70">
      <c r="C1366" s="8"/>
      <c r="D1366" s="8"/>
      <c r="AG1366" s="65"/>
      <c r="AH1366" s="65"/>
      <c r="AI1366" s="65"/>
      <c r="AJ1366" s="65"/>
      <c r="AK1366" s="65"/>
      <c r="AM1366" s="93"/>
      <c r="AT1366" s="65"/>
      <c r="AU1366" s="65"/>
      <c r="AV1366" s="65"/>
      <c r="AW1366" s="65"/>
      <c r="AX1366" s="65"/>
      <c r="AY1366" s="65"/>
      <c r="AZ1366" s="65"/>
      <c r="BA1366" s="65"/>
    </row>
    <row r="1367" spans="3:70">
      <c r="C1367" s="8"/>
      <c r="D1367" s="8"/>
      <c r="AG1367" s="65"/>
      <c r="AH1367" s="65"/>
      <c r="AI1367" s="65"/>
      <c r="AJ1367" s="65"/>
      <c r="AK1367" s="65"/>
      <c r="AM1367" s="93"/>
      <c r="AT1367" s="65"/>
      <c r="AU1367" s="65"/>
      <c r="AV1367" s="65"/>
      <c r="AW1367" s="65"/>
      <c r="AX1367" s="65"/>
      <c r="AY1367" s="65"/>
      <c r="AZ1367" s="65"/>
      <c r="BA1367" s="65"/>
    </row>
    <row r="1368" spans="3:70">
      <c r="C1368" s="8"/>
      <c r="D1368" s="8"/>
      <c r="AG1368" s="65"/>
      <c r="AH1368" s="65"/>
      <c r="AI1368" s="65"/>
      <c r="AJ1368" s="65"/>
      <c r="AK1368" s="65"/>
      <c r="AM1368" s="93"/>
      <c r="AT1368" s="65"/>
      <c r="AU1368" s="65"/>
      <c r="AV1368" s="65"/>
      <c r="AW1368" s="65"/>
      <c r="AX1368" s="65"/>
      <c r="AY1368" s="65"/>
      <c r="AZ1368" s="65"/>
      <c r="BA1368" s="65"/>
    </row>
    <row r="1369" spans="3:70">
      <c r="C1369" s="8"/>
      <c r="D1369" s="8"/>
      <c r="AG1369" s="65"/>
      <c r="AH1369" s="65"/>
      <c r="AI1369" s="65"/>
      <c r="AJ1369" s="65"/>
      <c r="AK1369" s="65"/>
      <c r="AM1369" s="93"/>
      <c r="AT1369" s="65"/>
      <c r="AU1369" s="65"/>
      <c r="AV1369" s="65"/>
      <c r="AW1369" s="65"/>
      <c r="AX1369" s="65"/>
      <c r="AY1369" s="65"/>
      <c r="AZ1369" s="65"/>
      <c r="BA1369" s="65"/>
      <c r="BB1369" s="65"/>
      <c r="BD1369" s="65"/>
      <c r="BE1369" s="65"/>
      <c r="BF1369" s="65"/>
      <c r="BG1369" s="65"/>
      <c r="BH1369" s="65"/>
      <c r="BI1369" s="65"/>
      <c r="BJ1369" s="65"/>
      <c r="BK1369" s="65"/>
      <c r="BL1369" s="65"/>
      <c r="BM1369" s="65"/>
      <c r="BN1369" s="65"/>
      <c r="BO1369" s="65"/>
      <c r="BP1369" s="65"/>
      <c r="BQ1369" s="65"/>
      <c r="BR1369" s="65"/>
    </row>
    <row r="1370" spans="3:70">
      <c r="C1370" s="8"/>
      <c r="D1370" s="8"/>
      <c r="AG1370" s="65"/>
      <c r="AH1370" s="65"/>
      <c r="AI1370" s="65"/>
      <c r="AJ1370" s="65"/>
      <c r="AK1370" s="65"/>
      <c r="AM1370" s="93"/>
      <c r="AT1370" s="65"/>
      <c r="AU1370" s="65"/>
      <c r="AV1370" s="65"/>
      <c r="AW1370" s="65"/>
      <c r="AX1370" s="65"/>
      <c r="AY1370" s="65"/>
      <c r="AZ1370" s="65"/>
      <c r="BA1370" s="65"/>
    </row>
    <row r="1371" spans="3:70">
      <c r="C1371" s="8"/>
      <c r="D1371" s="8"/>
      <c r="AG1371" s="65"/>
      <c r="AH1371" s="65"/>
      <c r="AI1371" s="65"/>
      <c r="AJ1371" s="65"/>
      <c r="AK1371" s="65"/>
      <c r="AM1371" s="93"/>
      <c r="AT1371" s="65"/>
      <c r="AU1371" s="65"/>
      <c r="AV1371" s="65"/>
      <c r="AW1371" s="65"/>
      <c r="AX1371" s="65"/>
      <c r="AY1371" s="65"/>
      <c r="AZ1371" s="65"/>
      <c r="BA1371" s="65"/>
    </row>
    <row r="1372" spans="3:70">
      <c r="C1372" s="8"/>
      <c r="D1372" s="8"/>
      <c r="AG1372" s="65"/>
      <c r="AH1372" s="65"/>
      <c r="AI1372" s="65"/>
      <c r="AJ1372" s="65"/>
      <c r="AK1372" s="65"/>
      <c r="AM1372" s="93"/>
      <c r="AT1372" s="65"/>
      <c r="AU1372" s="65"/>
      <c r="AV1372" s="65"/>
      <c r="AW1372" s="65"/>
      <c r="AX1372" s="65"/>
      <c r="AY1372" s="65"/>
      <c r="AZ1372" s="65"/>
      <c r="BA1372" s="65"/>
    </row>
    <row r="1373" spans="3:70">
      <c r="C1373" s="8"/>
      <c r="D1373" s="8"/>
      <c r="AG1373" s="65"/>
      <c r="AH1373" s="65"/>
      <c r="AI1373" s="65"/>
      <c r="AJ1373" s="65"/>
      <c r="AK1373" s="65"/>
      <c r="AM1373" s="93"/>
      <c r="AT1373" s="65"/>
      <c r="AU1373" s="65"/>
      <c r="AV1373" s="65"/>
      <c r="AW1373" s="65"/>
      <c r="AX1373" s="65"/>
      <c r="AY1373" s="65"/>
      <c r="AZ1373" s="65"/>
      <c r="BA1373" s="65"/>
      <c r="BB1373" s="65"/>
      <c r="BD1373" s="65"/>
    </row>
    <row r="1374" spans="3:70">
      <c r="C1374" s="8"/>
      <c r="D1374" s="8"/>
      <c r="AG1374" s="65"/>
      <c r="AH1374" s="65"/>
      <c r="AI1374" s="65"/>
      <c r="AJ1374" s="65"/>
      <c r="AK1374" s="65"/>
      <c r="AM1374" s="93"/>
      <c r="AT1374" s="65"/>
      <c r="AU1374" s="65"/>
      <c r="AV1374" s="65"/>
      <c r="AW1374" s="65"/>
      <c r="AX1374" s="65"/>
      <c r="AY1374" s="65"/>
      <c r="AZ1374" s="65"/>
      <c r="BA1374" s="65"/>
    </row>
    <row r="1375" spans="3:70">
      <c r="C1375" s="8"/>
      <c r="D1375" s="8"/>
      <c r="AG1375" s="65"/>
      <c r="AH1375" s="65"/>
      <c r="AI1375" s="65"/>
      <c r="AJ1375" s="65"/>
      <c r="AK1375" s="65"/>
      <c r="AM1375" s="93"/>
      <c r="AT1375" s="65"/>
      <c r="AU1375" s="65"/>
      <c r="AV1375" s="65"/>
      <c r="AW1375" s="65"/>
      <c r="AX1375" s="65"/>
      <c r="AY1375" s="65"/>
      <c r="AZ1375" s="65"/>
      <c r="BA1375" s="65"/>
      <c r="BB1375" s="65"/>
      <c r="BD1375" s="65"/>
      <c r="BE1375" s="65"/>
      <c r="BF1375" s="65"/>
      <c r="BG1375" s="65"/>
      <c r="BH1375" s="65"/>
      <c r="BI1375" s="65"/>
      <c r="BJ1375" s="65"/>
      <c r="BK1375" s="65"/>
      <c r="BL1375" s="65"/>
      <c r="BM1375" s="65"/>
      <c r="BN1375" s="65"/>
      <c r="BO1375" s="65"/>
      <c r="BP1375" s="65"/>
      <c r="BQ1375" s="65"/>
      <c r="BR1375" s="65"/>
    </row>
    <row r="1376" spans="3:70">
      <c r="C1376" s="8"/>
      <c r="D1376" s="8"/>
      <c r="AG1376" s="65"/>
      <c r="AH1376" s="65"/>
      <c r="AI1376" s="65"/>
      <c r="AJ1376" s="65"/>
      <c r="AK1376" s="65"/>
      <c r="AM1376" s="93"/>
      <c r="AT1376" s="65"/>
      <c r="AU1376" s="65"/>
      <c r="AV1376" s="65"/>
      <c r="AW1376" s="65"/>
      <c r="AX1376" s="65"/>
      <c r="AY1376" s="65"/>
      <c r="AZ1376" s="65"/>
      <c r="BA1376" s="65"/>
    </row>
    <row r="1377" spans="3:70">
      <c r="C1377" s="8"/>
      <c r="D1377" s="8"/>
      <c r="AG1377" s="65"/>
      <c r="AH1377" s="65"/>
      <c r="AI1377" s="65"/>
      <c r="AJ1377" s="65"/>
      <c r="AK1377" s="65"/>
      <c r="AM1377" s="93"/>
      <c r="AT1377" s="65"/>
      <c r="AU1377" s="65"/>
      <c r="AV1377" s="65"/>
      <c r="AW1377" s="65"/>
      <c r="AX1377" s="65"/>
      <c r="AY1377" s="65"/>
      <c r="AZ1377" s="65"/>
      <c r="BA1377" s="65"/>
    </row>
    <row r="1378" spans="3:70">
      <c r="C1378" s="8"/>
      <c r="D1378" s="8"/>
      <c r="AG1378" s="65"/>
      <c r="AH1378" s="65"/>
      <c r="AI1378" s="65"/>
      <c r="AJ1378" s="65"/>
      <c r="AK1378" s="65"/>
      <c r="AM1378" s="93"/>
      <c r="AT1378" s="65"/>
      <c r="AU1378" s="65"/>
      <c r="AV1378" s="65"/>
      <c r="AW1378" s="65"/>
      <c r="AX1378" s="65"/>
      <c r="AY1378" s="65"/>
      <c r="AZ1378" s="65"/>
      <c r="BA1378" s="65"/>
      <c r="BB1378" s="65"/>
    </row>
    <row r="1379" spans="3:70">
      <c r="C1379" s="8"/>
      <c r="D1379" s="8"/>
      <c r="AG1379" s="65"/>
      <c r="AH1379" s="65"/>
      <c r="AI1379" s="65"/>
      <c r="AJ1379" s="65"/>
      <c r="AK1379" s="65"/>
      <c r="AM1379" s="93"/>
      <c r="AT1379" s="65"/>
      <c r="AU1379" s="65"/>
      <c r="AV1379" s="65"/>
      <c r="AW1379" s="65"/>
      <c r="AX1379" s="65"/>
      <c r="AY1379" s="65"/>
      <c r="AZ1379" s="65"/>
      <c r="BA1379" s="65"/>
      <c r="BB1379" s="65"/>
    </row>
    <row r="1380" spans="3:70">
      <c r="C1380" s="8"/>
      <c r="D1380" s="8"/>
      <c r="AG1380" s="65"/>
      <c r="AH1380" s="65"/>
      <c r="AI1380" s="65"/>
      <c r="AJ1380" s="65"/>
      <c r="AK1380" s="65"/>
      <c r="AM1380" s="93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5"/>
      <c r="BF1380" s="65"/>
      <c r="BG1380" s="65"/>
      <c r="BH1380" s="65"/>
      <c r="BI1380" s="65"/>
      <c r="BJ1380" s="65"/>
      <c r="BK1380" s="65"/>
      <c r="BL1380" s="65"/>
      <c r="BM1380" s="65"/>
      <c r="BN1380" s="65"/>
      <c r="BO1380" s="65"/>
      <c r="BP1380" s="65"/>
      <c r="BQ1380" s="65"/>
      <c r="BR1380" s="65"/>
    </row>
    <row r="1381" spans="3:70">
      <c r="C1381" s="8"/>
      <c r="D1381" s="8"/>
      <c r="AG1381" s="65"/>
      <c r="AH1381" s="65"/>
      <c r="AI1381" s="65"/>
      <c r="AJ1381" s="65"/>
      <c r="AK1381" s="65"/>
      <c r="AM1381" s="93"/>
      <c r="AT1381" s="65"/>
      <c r="AU1381" s="65"/>
      <c r="AV1381" s="65"/>
      <c r="AW1381" s="65"/>
      <c r="AX1381" s="65"/>
      <c r="AY1381" s="65"/>
      <c r="AZ1381" s="65"/>
      <c r="BA1381" s="65"/>
    </row>
    <row r="1382" spans="3:70">
      <c r="C1382" s="8"/>
      <c r="D1382" s="8"/>
      <c r="AG1382" s="65"/>
      <c r="AH1382" s="65"/>
      <c r="AI1382" s="65"/>
      <c r="AJ1382" s="65"/>
      <c r="AK1382" s="65"/>
      <c r="AM1382" s="93"/>
      <c r="AT1382" s="65"/>
      <c r="AU1382" s="65"/>
      <c r="AV1382" s="65"/>
      <c r="AW1382" s="65"/>
      <c r="AX1382" s="65"/>
      <c r="AY1382" s="65"/>
      <c r="AZ1382" s="65"/>
      <c r="BA1382" s="65"/>
    </row>
    <row r="1383" spans="3:70">
      <c r="C1383" s="8"/>
      <c r="D1383" s="8"/>
      <c r="AG1383" s="65"/>
      <c r="AH1383" s="65"/>
      <c r="AI1383" s="65"/>
      <c r="AJ1383" s="65"/>
      <c r="AK1383" s="65"/>
      <c r="AM1383" s="93"/>
      <c r="AT1383" s="65"/>
      <c r="AU1383" s="65"/>
      <c r="AV1383" s="65"/>
      <c r="AW1383" s="65"/>
      <c r="AX1383" s="65"/>
      <c r="AY1383" s="65"/>
      <c r="AZ1383" s="65"/>
      <c r="BA1383" s="65"/>
      <c r="BB1383" s="65"/>
      <c r="BD1383" s="65"/>
      <c r="BE1383" s="65"/>
      <c r="BF1383" s="65"/>
      <c r="BG1383" s="65"/>
      <c r="BH1383" s="65"/>
      <c r="BI1383" s="65"/>
      <c r="BJ1383" s="65"/>
      <c r="BK1383" s="65"/>
      <c r="BL1383" s="65"/>
      <c r="BM1383" s="65"/>
      <c r="BN1383" s="65"/>
      <c r="BO1383" s="65"/>
      <c r="BP1383" s="65"/>
      <c r="BQ1383" s="65"/>
      <c r="BR1383" s="65"/>
    </row>
    <row r="1384" spans="3:70">
      <c r="C1384" s="8"/>
      <c r="D1384" s="8"/>
      <c r="AG1384" s="65"/>
      <c r="AH1384" s="65"/>
      <c r="AI1384" s="65"/>
      <c r="AJ1384" s="65"/>
      <c r="AK1384" s="65"/>
      <c r="AM1384" s="93"/>
      <c r="AT1384" s="65"/>
      <c r="AU1384" s="65"/>
      <c r="AV1384" s="65"/>
      <c r="AW1384" s="65"/>
      <c r="AX1384" s="65"/>
      <c r="AY1384" s="65"/>
      <c r="AZ1384" s="65"/>
      <c r="BA1384" s="65"/>
      <c r="BB1384" s="65"/>
      <c r="BC1384" s="65"/>
      <c r="BD1384" s="65"/>
      <c r="BE1384" s="65"/>
      <c r="BF1384" s="65"/>
      <c r="BG1384" s="65"/>
      <c r="BH1384" s="65"/>
      <c r="BI1384" s="65"/>
      <c r="BJ1384" s="65"/>
      <c r="BK1384" s="65"/>
      <c r="BL1384" s="65"/>
      <c r="BM1384" s="65"/>
      <c r="BN1384" s="65"/>
      <c r="BO1384" s="65"/>
      <c r="BP1384" s="65"/>
      <c r="BQ1384" s="65"/>
      <c r="BR1384" s="65"/>
    </row>
    <row r="1385" spans="3:70">
      <c r="C1385" s="8"/>
      <c r="D1385" s="8"/>
      <c r="AG1385" s="65"/>
      <c r="AH1385" s="65"/>
      <c r="AI1385" s="65"/>
      <c r="AJ1385" s="65"/>
      <c r="AK1385" s="65"/>
      <c r="AM1385" s="93"/>
      <c r="AT1385" s="65"/>
      <c r="AU1385" s="65"/>
      <c r="AV1385" s="65"/>
      <c r="AW1385" s="65"/>
      <c r="AX1385" s="65"/>
      <c r="AY1385" s="65"/>
      <c r="AZ1385" s="65"/>
      <c r="BA1385" s="65"/>
    </row>
    <row r="1386" spans="3:70">
      <c r="C1386" s="8"/>
      <c r="D1386" s="8"/>
      <c r="AG1386" s="65"/>
      <c r="AH1386" s="65"/>
      <c r="AI1386" s="65"/>
      <c r="AJ1386" s="65"/>
      <c r="AK1386" s="65"/>
      <c r="AM1386" s="93"/>
      <c r="AT1386" s="65"/>
      <c r="AU1386" s="65"/>
      <c r="AV1386" s="65"/>
      <c r="AW1386" s="65"/>
      <c r="AX1386" s="65"/>
      <c r="AY1386" s="65"/>
      <c r="AZ1386" s="65"/>
      <c r="BA1386" s="65"/>
    </row>
    <row r="1387" spans="3:70">
      <c r="C1387" s="8"/>
      <c r="D1387" s="8"/>
      <c r="AG1387" s="65"/>
      <c r="AH1387" s="65"/>
      <c r="AI1387" s="65"/>
      <c r="AJ1387" s="65"/>
      <c r="AK1387" s="65"/>
      <c r="AM1387" s="93"/>
      <c r="AT1387" s="65"/>
      <c r="AU1387" s="65"/>
      <c r="AV1387" s="65"/>
      <c r="AW1387" s="65"/>
      <c r="AX1387" s="65"/>
      <c r="AY1387" s="65"/>
      <c r="AZ1387" s="65"/>
      <c r="BA1387" s="65"/>
    </row>
    <row r="1388" spans="3:70">
      <c r="C1388" s="8"/>
      <c r="D1388" s="8"/>
      <c r="AG1388" s="65"/>
      <c r="AH1388" s="65"/>
      <c r="AI1388" s="65"/>
      <c r="AJ1388" s="65"/>
      <c r="AK1388" s="65"/>
      <c r="AM1388" s="93"/>
      <c r="AT1388" s="65"/>
      <c r="AU1388" s="65"/>
      <c r="AV1388" s="65"/>
      <c r="AW1388" s="65"/>
      <c r="AX1388" s="65"/>
      <c r="AY1388" s="65"/>
      <c r="AZ1388" s="65"/>
      <c r="BA1388" s="65"/>
    </row>
    <row r="1389" spans="3:70">
      <c r="C1389" s="8"/>
      <c r="D1389" s="8"/>
      <c r="AG1389" s="65"/>
      <c r="AH1389" s="65"/>
      <c r="AI1389" s="65"/>
      <c r="AJ1389" s="65"/>
      <c r="AK1389" s="65"/>
      <c r="AM1389" s="93"/>
      <c r="AT1389" s="65"/>
      <c r="AU1389" s="65"/>
      <c r="AV1389" s="65"/>
      <c r="AW1389" s="65"/>
      <c r="AX1389" s="65"/>
      <c r="AY1389" s="65"/>
      <c r="AZ1389" s="65"/>
      <c r="BA1389" s="65"/>
      <c r="BB1389" s="65"/>
      <c r="BD1389" s="65"/>
      <c r="BE1389" s="65"/>
      <c r="BF1389" s="65"/>
      <c r="BG1389" s="65"/>
      <c r="BH1389" s="65"/>
      <c r="BI1389" s="65"/>
      <c r="BJ1389" s="65"/>
      <c r="BK1389" s="65"/>
      <c r="BL1389" s="65"/>
      <c r="BM1389" s="65"/>
      <c r="BN1389" s="65"/>
      <c r="BO1389" s="65"/>
      <c r="BP1389" s="65"/>
      <c r="BQ1389" s="65"/>
      <c r="BR1389" s="65"/>
    </row>
    <row r="1390" spans="3:70">
      <c r="C1390" s="8"/>
      <c r="D1390" s="8"/>
      <c r="AG1390" s="65"/>
      <c r="AH1390" s="65"/>
      <c r="AI1390" s="65"/>
      <c r="AJ1390" s="65"/>
      <c r="AK1390" s="65"/>
      <c r="AM1390" s="93"/>
      <c r="AT1390" s="65"/>
      <c r="AU1390" s="65"/>
      <c r="AV1390" s="65"/>
      <c r="AW1390" s="65"/>
      <c r="AX1390" s="65"/>
      <c r="AY1390" s="65"/>
      <c r="AZ1390" s="65"/>
      <c r="BA1390" s="65"/>
      <c r="BB1390" s="65"/>
      <c r="BD1390" s="65"/>
      <c r="BE1390" s="65"/>
      <c r="BF1390" s="65"/>
      <c r="BG1390" s="65"/>
      <c r="BH1390" s="65"/>
      <c r="BI1390" s="65"/>
      <c r="BJ1390" s="65"/>
      <c r="BK1390" s="65"/>
      <c r="BL1390" s="65"/>
      <c r="BM1390" s="65"/>
      <c r="BN1390" s="65"/>
      <c r="BO1390" s="65"/>
      <c r="BP1390" s="65"/>
      <c r="BQ1390" s="65"/>
      <c r="BR1390" s="65"/>
    </row>
    <row r="1391" spans="3:70">
      <c r="C1391" s="8"/>
      <c r="D1391" s="8"/>
      <c r="AG1391" s="65"/>
      <c r="AH1391" s="65"/>
      <c r="AI1391" s="65"/>
      <c r="AJ1391" s="65"/>
      <c r="AK1391" s="65"/>
      <c r="AM1391" s="93"/>
      <c r="AT1391" s="65"/>
      <c r="AU1391" s="65"/>
      <c r="AV1391" s="65"/>
      <c r="AW1391" s="65"/>
      <c r="AX1391" s="65"/>
      <c r="AY1391" s="65"/>
      <c r="AZ1391" s="65"/>
      <c r="BA1391" s="65"/>
    </row>
    <row r="1392" spans="3:70">
      <c r="C1392" s="8"/>
      <c r="D1392" s="8"/>
      <c r="AG1392" s="65"/>
      <c r="AH1392" s="65"/>
      <c r="AI1392" s="65"/>
      <c r="AJ1392" s="65"/>
      <c r="AK1392" s="65"/>
      <c r="AM1392" s="93"/>
      <c r="AT1392" s="65"/>
      <c r="AU1392" s="65"/>
      <c r="AV1392" s="65"/>
      <c r="AW1392" s="65"/>
      <c r="AX1392" s="65"/>
      <c r="AY1392" s="65"/>
      <c r="AZ1392" s="65"/>
      <c r="BA1392" s="65"/>
    </row>
    <row r="1393" spans="3:70">
      <c r="C1393" s="8"/>
      <c r="D1393" s="8"/>
      <c r="AG1393" s="65"/>
      <c r="AH1393" s="65"/>
      <c r="AI1393" s="65"/>
      <c r="AJ1393" s="65"/>
      <c r="AK1393" s="65"/>
      <c r="AM1393" s="93"/>
      <c r="AT1393" s="65"/>
      <c r="AU1393" s="65"/>
      <c r="AV1393" s="65"/>
      <c r="AW1393" s="65"/>
      <c r="AX1393" s="65"/>
      <c r="AY1393" s="65"/>
      <c r="AZ1393" s="65"/>
      <c r="BA1393" s="65"/>
    </row>
    <row r="1394" spans="3:70">
      <c r="C1394" s="8"/>
      <c r="D1394" s="8"/>
      <c r="AG1394" s="65"/>
      <c r="AH1394" s="65"/>
      <c r="AI1394" s="65"/>
      <c r="AJ1394" s="65"/>
      <c r="AK1394" s="65"/>
      <c r="AM1394" s="93"/>
      <c r="AT1394" s="65"/>
      <c r="AU1394" s="65"/>
      <c r="AV1394" s="65"/>
      <c r="AW1394" s="65"/>
      <c r="AX1394" s="65"/>
      <c r="AY1394" s="65"/>
      <c r="AZ1394" s="65"/>
      <c r="BA1394" s="65"/>
    </row>
    <row r="1395" spans="3:70">
      <c r="C1395" s="8"/>
      <c r="D1395" s="8"/>
      <c r="AG1395" s="65"/>
      <c r="AH1395" s="65"/>
      <c r="AI1395" s="65"/>
      <c r="AJ1395" s="65"/>
      <c r="AK1395" s="65"/>
      <c r="AM1395" s="93"/>
      <c r="AT1395" s="65"/>
      <c r="AU1395" s="65"/>
      <c r="AV1395" s="65"/>
      <c r="AW1395" s="65"/>
      <c r="AX1395" s="65"/>
      <c r="AY1395" s="65"/>
      <c r="AZ1395" s="65"/>
      <c r="BA1395" s="65"/>
    </row>
    <row r="1396" spans="3:70">
      <c r="C1396" s="8"/>
      <c r="D1396" s="8"/>
      <c r="AG1396" s="65"/>
      <c r="AH1396" s="65"/>
      <c r="AI1396" s="65"/>
      <c r="AJ1396" s="65"/>
      <c r="AK1396" s="65"/>
      <c r="AM1396" s="93"/>
      <c r="AT1396" s="65"/>
      <c r="AU1396" s="65"/>
      <c r="AV1396" s="65"/>
      <c r="AW1396" s="65"/>
      <c r="AX1396" s="65"/>
      <c r="AY1396" s="65"/>
      <c r="AZ1396" s="65"/>
      <c r="BA1396" s="65"/>
    </row>
    <row r="1397" spans="3:70">
      <c r="C1397" s="8"/>
      <c r="D1397" s="8"/>
      <c r="AG1397" s="65"/>
      <c r="AH1397" s="65"/>
      <c r="AI1397" s="65"/>
      <c r="AJ1397" s="65"/>
      <c r="AK1397" s="65"/>
      <c r="AM1397" s="93"/>
      <c r="AT1397" s="65"/>
      <c r="AU1397" s="65"/>
      <c r="AV1397" s="65"/>
      <c r="AW1397" s="65"/>
      <c r="AX1397" s="65"/>
      <c r="AY1397" s="65"/>
      <c r="AZ1397" s="65"/>
      <c r="BA1397" s="65"/>
    </row>
    <row r="1398" spans="3:70">
      <c r="C1398" s="8"/>
      <c r="D1398" s="8"/>
      <c r="AG1398" s="65"/>
      <c r="AH1398" s="65"/>
      <c r="AI1398" s="65"/>
      <c r="AJ1398" s="65"/>
      <c r="AK1398" s="65"/>
      <c r="AM1398" s="93"/>
      <c r="AT1398" s="65"/>
      <c r="AU1398" s="65"/>
      <c r="AV1398" s="65"/>
      <c r="AW1398" s="65"/>
      <c r="AX1398" s="65"/>
      <c r="AY1398" s="65"/>
      <c r="AZ1398" s="65"/>
      <c r="BA1398" s="65"/>
      <c r="BB1398" s="65"/>
      <c r="BD1398" s="65"/>
      <c r="BE1398" s="65"/>
      <c r="BF1398" s="65"/>
      <c r="BG1398" s="65"/>
      <c r="BH1398" s="65"/>
      <c r="BI1398" s="65"/>
      <c r="BJ1398" s="65"/>
      <c r="BK1398" s="65"/>
      <c r="BL1398" s="65"/>
      <c r="BM1398" s="65"/>
      <c r="BN1398" s="65"/>
      <c r="BO1398" s="65"/>
      <c r="BP1398" s="65"/>
      <c r="BQ1398" s="65"/>
      <c r="BR1398" s="65"/>
    </row>
    <row r="1399" spans="3:70">
      <c r="C1399" s="8"/>
      <c r="D1399" s="8"/>
      <c r="AG1399" s="65"/>
      <c r="AH1399" s="65"/>
      <c r="AI1399" s="65"/>
      <c r="AJ1399" s="65"/>
      <c r="AK1399" s="65"/>
      <c r="AM1399" s="93"/>
      <c r="AT1399" s="65"/>
      <c r="AU1399" s="65"/>
      <c r="AV1399" s="65"/>
      <c r="AW1399" s="65"/>
      <c r="AX1399" s="65"/>
      <c r="AY1399" s="65"/>
      <c r="AZ1399" s="65"/>
      <c r="BA1399" s="65"/>
    </row>
    <row r="1400" spans="3:70">
      <c r="C1400" s="8"/>
      <c r="D1400" s="8"/>
      <c r="AG1400" s="65"/>
      <c r="AH1400" s="65"/>
      <c r="AI1400" s="65"/>
      <c r="AJ1400" s="65"/>
      <c r="AK1400" s="65"/>
      <c r="AM1400" s="93"/>
      <c r="AT1400" s="65"/>
      <c r="AU1400" s="65"/>
      <c r="AV1400" s="65"/>
      <c r="AW1400" s="65"/>
      <c r="AX1400" s="65"/>
      <c r="AY1400" s="65"/>
      <c r="AZ1400" s="65"/>
      <c r="BA1400" s="65"/>
    </row>
    <row r="1401" spans="3:70">
      <c r="C1401" s="8"/>
      <c r="D1401" s="8"/>
      <c r="AG1401" s="65"/>
      <c r="AH1401" s="65"/>
      <c r="AI1401" s="65"/>
      <c r="AJ1401" s="65"/>
      <c r="AK1401" s="65"/>
      <c r="AM1401" s="93"/>
      <c r="AT1401" s="65"/>
      <c r="AU1401" s="65"/>
      <c r="AV1401" s="65"/>
      <c r="AW1401" s="65"/>
      <c r="AX1401" s="65"/>
      <c r="AY1401" s="65"/>
      <c r="AZ1401" s="65"/>
      <c r="BA1401" s="65"/>
    </row>
    <row r="1402" spans="3:70">
      <c r="C1402" s="8"/>
      <c r="D1402" s="8"/>
      <c r="AG1402" s="65"/>
      <c r="AH1402" s="65"/>
      <c r="AI1402" s="65"/>
      <c r="AJ1402" s="65"/>
      <c r="AK1402" s="65"/>
      <c r="AM1402" s="93"/>
      <c r="AT1402" s="65"/>
      <c r="AU1402" s="65"/>
      <c r="AV1402" s="65"/>
      <c r="AW1402" s="65"/>
      <c r="AX1402" s="65"/>
      <c r="AY1402" s="65"/>
      <c r="AZ1402" s="65"/>
      <c r="BA1402" s="65"/>
    </row>
    <row r="1403" spans="3:70">
      <c r="C1403" s="8"/>
      <c r="D1403" s="8"/>
      <c r="AG1403" s="65"/>
      <c r="AH1403" s="65"/>
      <c r="AI1403" s="65"/>
      <c r="AJ1403" s="65"/>
      <c r="AK1403" s="65"/>
      <c r="AM1403" s="93"/>
      <c r="AT1403" s="65"/>
      <c r="AU1403" s="65"/>
      <c r="AV1403" s="65"/>
      <c r="AW1403" s="65"/>
      <c r="AX1403" s="65"/>
      <c r="AY1403" s="65"/>
      <c r="AZ1403" s="65"/>
      <c r="BA1403" s="65"/>
    </row>
    <row r="1404" spans="3:70">
      <c r="C1404" s="8"/>
      <c r="D1404" s="8"/>
      <c r="AG1404" s="65"/>
      <c r="AH1404" s="65"/>
      <c r="AI1404" s="65"/>
      <c r="AJ1404" s="65"/>
      <c r="AK1404" s="65"/>
      <c r="AM1404" s="93"/>
      <c r="AT1404" s="65"/>
      <c r="AU1404" s="65"/>
      <c r="AV1404" s="65"/>
      <c r="AW1404" s="65"/>
      <c r="AX1404" s="65"/>
      <c r="AY1404" s="65"/>
      <c r="AZ1404" s="65"/>
      <c r="BA1404" s="65"/>
      <c r="BB1404" s="65"/>
      <c r="BC1404" s="65"/>
      <c r="BD1404" s="65"/>
      <c r="BE1404" s="65"/>
      <c r="BF1404" s="65"/>
      <c r="BG1404" s="65"/>
      <c r="BH1404" s="65"/>
      <c r="BI1404" s="65"/>
      <c r="BJ1404" s="65"/>
      <c r="BK1404" s="65"/>
      <c r="BL1404" s="65"/>
      <c r="BM1404" s="65"/>
      <c r="BN1404" s="65"/>
      <c r="BO1404" s="65"/>
      <c r="BP1404" s="65"/>
      <c r="BQ1404" s="65"/>
      <c r="BR1404" s="65"/>
    </row>
    <row r="1405" spans="3:70">
      <c r="C1405" s="8"/>
      <c r="D1405" s="8"/>
      <c r="AG1405" s="65"/>
      <c r="AH1405" s="65"/>
      <c r="AI1405" s="65"/>
      <c r="AJ1405" s="65"/>
      <c r="AK1405" s="65"/>
      <c r="AM1405" s="93"/>
      <c r="AT1405" s="65"/>
      <c r="AU1405" s="65"/>
      <c r="AV1405" s="65"/>
      <c r="AW1405" s="65"/>
      <c r="AX1405" s="65"/>
      <c r="AY1405" s="65"/>
      <c r="AZ1405" s="65"/>
      <c r="BA1405" s="65"/>
    </row>
    <row r="1406" spans="3:70">
      <c r="C1406" s="8"/>
      <c r="D1406" s="8"/>
      <c r="AG1406" s="65"/>
      <c r="AH1406" s="65"/>
      <c r="AI1406" s="65"/>
      <c r="AJ1406" s="65"/>
      <c r="AK1406" s="65"/>
      <c r="AM1406" s="93"/>
      <c r="AT1406" s="65"/>
      <c r="AU1406" s="65"/>
      <c r="AV1406" s="65"/>
      <c r="AW1406" s="65"/>
      <c r="AX1406" s="65"/>
      <c r="AY1406" s="65"/>
      <c r="AZ1406" s="65"/>
      <c r="BA1406" s="65"/>
    </row>
    <row r="1407" spans="3:70">
      <c r="C1407" s="8"/>
      <c r="D1407" s="8"/>
      <c r="AG1407" s="65"/>
      <c r="AH1407" s="65"/>
      <c r="AI1407" s="65"/>
      <c r="AJ1407" s="65"/>
      <c r="AK1407" s="65"/>
      <c r="AM1407" s="93"/>
      <c r="AT1407" s="65"/>
      <c r="AU1407" s="65"/>
      <c r="AV1407" s="65"/>
      <c r="AW1407" s="65"/>
      <c r="AX1407" s="65"/>
      <c r="AY1407" s="65"/>
      <c r="AZ1407" s="65"/>
      <c r="BA1407" s="65"/>
    </row>
    <row r="1408" spans="3:70">
      <c r="C1408" s="8"/>
      <c r="D1408" s="8"/>
      <c r="AG1408" s="65"/>
      <c r="AH1408" s="65"/>
      <c r="AI1408" s="65"/>
      <c r="AJ1408" s="65"/>
      <c r="AK1408" s="65"/>
      <c r="AM1408" s="93"/>
      <c r="AT1408" s="65"/>
      <c r="AU1408" s="65"/>
      <c r="AV1408" s="65"/>
      <c r="AW1408" s="65"/>
      <c r="AX1408" s="65"/>
      <c r="AY1408" s="65"/>
      <c r="AZ1408" s="65"/>
      <c r="BA1408" s="65"/>
    </row>
    <row r="1409" spans="3:70">
      <c r="C1409" s="8"/>
      <c r="D1409" s="8"/>
      <c r="AG1409" s="65"/>
      <c r="AH1409" s="65"/>
      <c r="AI1409" s="65"/>
      <c r="AJ1409" s="65"/>
      <c r="AK1409" s="65"/>
      <c r="AM1409" s="93"/>
      <c r="AT1409" s="65"/>
      <c r="AU1409" s="65"/>
      <c r="AV1409" s="65"/>
      <c r="AW1409" s="65"/>
      <c r="AX1409" s="65"/>
      <c r="AY1409" s="65"/>
      <c r="AZ1409" s="65"/>
      <c r="BA1409" s="65"/>
    </row>
    <row r="1410" spans="3:70">
      <c r="C1410" s="8"/>
      <c r="D1410" s="8"/>
      <c r="AG1410" s="65"/>
      <c r="AH1410" s="65"/>
      <c r="AI1410" s="65"/>
      <c r="AJ1410" s="65"/>
      <c r="AK1410" s="65"/>
      <c r="AM1410" s="93"/>
      <c r="AT1410" s="65"/>
      <c r="AU1410" s="65"/>
      <c r="AV1410" s="65"/>
      <c r="AW1410" s="65"/>
      <c r="AX1410" s="65"/>
      <c r="AY1410" s="65"/>
      <c r="AZ1410" s="65"/>
      <c r="BA1410" s="65"/>
    </row>
    <row r="1411" spans="3:70">
      <c r="C1411" s="8"/>
      <c r="D1411" s="8"/>
      <c r="AG1411" s="65"/>
      <c r="AH1411" s="65"/>
      <c r="AI1411" s="65"/>
      <c r="AJ1411" s="65"/>
      <c r="AK1411" s="65"/>
      <c r="AM1411" s="93"/>
      <c r="AT1411" s="65"/>
      <c r="AU1411" s="65"/>
      <c r="AV1411" s="65"/>
      <c r="AW1411" s="65"/>
      <c r="AX1411" s="65"/>
      <c r="AY1411" s="65"/>
      <c r="AZ1411" s="65"/>
      <c r="BA1411" s="65"/>
    </row>
    <row r="1412" spans="3:70">
      <c r="C1412" s="8"/>
      <c r="D1412" s="8"/>
      <c r="AG1412" s="65"/>
      <c r="AH1412" s="65"/>
      <c r="AI1412" s="65"/>
      <c r="AJ1412" s="65"/>
      <c r="AK1412" s="65"/>
      <c r="AM1412" s="93"/>
      <c r="AT1412" s="65"/>
      <c r="AU1412" s="65"/>
      <c r="AV1412" s="65"/>
      <c r="AW1412" s="65"/>
      <c r="AX1412" s="65"/>
      <c r="AY1412" s="65"/>
      <c r="AZ1412" s="65"/>
      <c r="BA1412" s="65"/>
    </row>
    <row r="1413" spans="3:70">
      <c r="C1413" s="8"/>
      <c r="D1413" s="8"/>
      <c r="AG1413" s="65"/>
      <c r="AH1413" s="65"/>
      <c r="AI1413" s="65"/>
      <c r="AJ1413" s="65"/>
      <c r="AK1413" s="65"/>
      <c r="AM1413" s="93"/>
      <c r="AT1413" s="65"/>
      <c r="AU1413" s="65"/>
      <c r="AV1413" s="65"/>
      <c r="AW1413" s="65"/>
      <c r="AX1413" s="65"/>
      <c r="AY1413" s="65"/>
      <c r="AZ1413" s="65"/>
      <c r="BA1413" s="65"/>
    </row>
    <row r="1414" spans="3:70">
      <c r="C1414" s="8"/>
      <c r="D1414" s="8"/>
      <c r="AG1414" s="65"/>
      <c r="AH1414" s="65"/>
      <c r="AI1414" s="65"/>
      <c r="AJ1414" s="65"/>
      <c r="AK1414" s="65"/>
      <c r="AM1414" s="93"/>
      <c r="AT1414" s="65"/>
      <c r="AU1414" s="65"/>
      <c r="AV1414" s="65"/>
      <c r="AW1414" s="65"/>
      <c r="AX1414" s="65"/>
      <c r="AY1414" s="65"/>
      <c r="AZ1414" s="65"/>
      <c r="BA1414" s="65"/>
    </row>
    <row r="1415" spans="3:70">
      <c r="C1415" s="8"/>
      <c r="D1415" s="8"/>
      <c r="AG1415" s="65"/>
      <c r="AH1415" s="65"/>
      <c r="AI1415" s="65"/>
      <c r="AJ1415" s="65"/>
      <c r="AK1415" s="65"/>
      <c r="AM1415" s="93"/>
      <c r="AT1415" s="65"/>
      <c r="AU1415" s="65"/>
      <c r="AV1415" s="65"/>
      <c r="AW1415" s="65"/>
      <c r="AX1415" s="65"/>
      <c r="AY1415" s="65"/>
      <c r="AZ1415" s="65"/>
      <c r="BA1415" s="65"/>
    </row>
    <row r="1416" spans="3:70">
      <c r="C1416" s="8"/>
      <c r="D1416" s="8"/>
      <c r="AG1416" s="65"/>
      <c r="AH1416" s="65"/>
      <c r="AI1416" s="65"/>
      <c r="AJ1416" s="65"/>
      <c r="AK1416" s="65"/>
      <c r="AM1416" s="93"/>
      <c r="AT1416" s="65"/>
      <c r="AU1416" s="65"/>
      <c r="AV1416" s="65"/>
      <c r="AW1416" s="65"/>
      <c r="AX1416" s="65"/>
      <c r="AY1416" s="65"/>
      <c r="AZ1416" s="65"/>
      <c r="BA1416" s="65"/>
    </row>
    <row r="1417" spans="3:70">
      <c r="C1417" s="8"/>
      <c r="D1417" s="8"/>
      <c r="AG1417" s="65"/>
      <c r="AH1417" s="65"/>
      <c r="AI1417" s="65"/>
      <c r="AJ1417" s="65"/>
      <c r="AK1417" s="65"/>
      <c r="AM1417" s="93"/>
      <c r="AT1417" s="65"/>
      <c r="AU1417" s="65"/>
      <c r="AV1417" s="65"/>
      <c r="AW1417" s="65"/>
      <c r="AX1417" s="65"/>
      <c r="AY1417" s="65"/>
      <c r="AZ1417" s="65"/>
      <c r="BA1417" s="65"/>
    </row>
    <row r="1418" spans="3:70">
      <c r="C1418" s="8"/>
      <c r="D1418" s="8"/>
      <c r="AG1418" s="65"/>
      <c r="AH1418" s="65"/>
      <c r="AI1418" s="65"/>
      <c r="AJ1418" s="65"/>
      <c r="AK1418" s="65"/>
      <c r="AM1418" s="93"/>
      <c r="AT1418" s="65"/>
      <c r="AU1418" s="65"/>
      <c r="AV1418" s="65"/>
      <c r="AW1418" s="65"/>
      <c r="AX1418" s="65"/>
      <c r="AY1418" s="65"/>
      <c r="AZ1418" s="65"/>
      <c r="BA1418" s="65"/>
      <c r="BB1418" s="65"/>
      <c r="BC1418" s="65"/>
      <c r="BD1418" s="65"/>
      <c r="BE1418" s="65"/>
      <c r="BF1418" s="65"/>
      <c r="BG1418" s="65"/>
      <c r="BH1418" s="65"/>
      <c r="BI1418" s="65"/>
      <c r="BJ1418" s="65"/>
      <c r="BK1418" s="65"/>
      <c r="BL1418" s="65"/>
      <c r="BM1418" s="65"/>
      <c r="BN1418" s="65"/>
      <c r="BO1418" s="65"/>
      <c r="BP1418" s="65"/>
      <c r="BQ1418" s="65"/>
      <c r="BR1418" s="65"/>
    </row>
    <row r="1419" spans="3:70">
      <c r="C1419" s="8"/>
      <c r="D1419" s="8"/>
      <c r="AG1419" s="65"/>
      <c r="AH1419" s="65"/>
      <c r="AI1419" s="65"/>
      <c r="AJ1419" s="65"/>
      <c r="AK1419" s="65"/>
      <c r="AM1419" s="93"/>
      <c r="AT1419" s="65"/>
      <c r="AU1419" s="65"/>
      <c r="AV1419" s="65"/>
      <c r="AW1419" s="65"/>
      <c r="AX1419" s="65"/>
      <c r="AY1419" s="65"/>
      <c r="AZ1419" s="65"/>
      <c r="BA1419" s="65"/>
    </row>
    <row r="1420" spans="3:70">
      <c r="C1420" s="8"/>
      <c r="D1420" s="8"/>
      <c r="AG1420" s="65"/>
      <c r="AH1420" s="65"/>
      <c r="AI1420" s="65"/>
      <c r="AJ1420" s="65"/>
      <c r="AK1420" s="65"/>
      <c r="AM1420" s="93"/>
      <c r="AT1420" s="65"/>
      <c r="AU1420" s="65"/>
      <c r="AV1420" s="65"/>
      <c r="AW1420" s="65"/>
      <c r="AX1420" s="65"/>
      <c r="AY1420" s="65"/>
      <c r="AZ1420" s="65"/>
      <c r="BA1420" s="65"/>
    </row>
    <row r="1421" spans="3:70">
      <c r="C1421" s="8"/>
      <c r="D1421" s="8"/>
      <c r="AG1421" s="65"/>
      <c r="AH1421" s="65"/>
      <c r="AI1421" s="65"/>
      <c r="AJ1421" s="65"/>
      <c r="AK1421" s="65"/>
      <c r="AM1421" s="93"/>
      <c r="AT1421" s="65"/>
      <c r="AU1421" s="65"/>
      <c r="AV1421" s="65"/>
      <c r="AW1421" s="65"/>
      <c r="AX1421" s="65"/>
      <c r="AY1421" s="65"/>
      <c r="AZ1421" s="65"/>
      <c r="BA1421" s="65"/>
    </row>
    <row r="1422" spans="3:70">
      <c r="C1422" s="8"/>
      <c r="D1422" s="8"/>
      <c r="AG1422" s="65"/>
      <c r="AH1422" s="65"/>
      <c r="AI1422" s="65"/>
      <c r="AJ1422" s="65"/>
      <c r="AK1422" s="65"/>
      <c r="AM1422" s="93"/>
      <c r="AT1422" s="65"/>
      <c r="AU1422" s="65"/>
      <c r="AV1422" s="65"/>
      <c r="AW1422" s="65"/>
      <c r="AX1422" s="65"/>
      <c r="AY1422" s="65"/>
      <c r="AZ1422" s="65"/>
      <c r="BA1422" s="65"/>
    </row>
    <row r="1423" spans="3:70">
      <c r="C1423" s="8"/>
      <c r="D1423" s="8"/>
      <c r="AG1423" s="65"/>
      <c r="AH1423" s="65"/>
      <c r="AI1423" s="65"/>
      <c r="AJ1423" s="65"/>
      <c r="AK1423" s="65"/>
      <c r="AM1423" s="93"/>
      <c r="AT1423" s="65"/>
      <c r="AU1423" s="65"/>
      <c r="AV1423" s="65"/>
      <c r="AW1423" s="65"/>
      <c r="AX1423" s="65"/>
      <c r="AY1423" s="65"/>
      <c r="AZ1423" s="65"/>
      <c r="BA1423" s="65"/>
    </row>
    <row r="1424" spans="3:70">
      <c r="C1424" s="8"/>
      <c r="D1424" s="8"/>
      <c r="AG1424" s="65"/>
      <c r="AH1424" s="65"/>
      <c r="AI1424" s="65"/>
      <c r="AJ1424" s="65"/>
      <c r="AK1424" s="65"/>
      <c r="AM1424" s="93"/>
      <c r="AT1424" s="65"/>
      <c r="AU1424" s="65"/>
      <c r="AV1424" s="65"/>
      <c r="AW1424" s="65"/>
      <c r="AX1424" s="65"/>
      <c r="AY1424" s="65"/>
      <c r="AZ1424" s="65"/>
      <c r="BA1424" s="65"/>
    </row>
    <row r="1425" spans="3:70">
      <c r="C1425" s="8"/>
      <c r="D1425" s="8"/>
      <c r="AG1425" s="65"/>
      <c r="AH1425" s="65"/>
      <c r="AI1425" s="65"/>
      <c r="AJ1425" s="65"/>
      <c r="AK1425" s="65"/>
      <c r="AM1425" s="93"/>
      <c r="AT1425" s="65"/>
      <c r="AU1425" s="65"/>
      <c r="AV1425" s="65"/>
      <c r="AW1425" s="65"/>
      <c r="AX1425" s="65"/>
      <c r="AY1425" s="65"/>
      <c r="AZ1425" s="65"/>
      <c r="BA1425" s="65"/>
    </row>
    <row r="1426" spans="3:70">
      <c r="C1426" s="8"/>
      <c r="D1426" s="8"/>
      <c r="AG1426" s="65"/>
      <c r="AH1426" s="65"/>
      <c r="AI1426" s="65"/>
      <c r="AJ1426" s="65"/>
      <c r="AK1426" s="65"/>
      <c r="AM1426" s="93"/>
      <c r="AT1426" s="65"/>
      <c r="AU1426" s="65"/>
      <c r="AV1426" s="65"/>
      <c r="AW1426" s="65"/>
      <c r="AX1426" s="65"/>
      <c r="AY1426" s="65"/>
      <c r="AZ1426" s="65"/>
      <c r="BA1426" s="65"/>
    </row>
    <row r="1427" spans="3:70">
      <c r="C1427" s="8"/>
      <c r="D1427" s="8"/>
      <c r="AG1427" s="65"/>
      <c r="AH1427" s="65"/>
      <c r="AI1427" s="65"/>
      <c r="AJ1427" s="65"/>
      <c r="AK1427" s="65"/>
      <c r="AM1427" s="93"/>
      <c r="AT1427" s="65"/>
      <c r="AU1427" s="65"/>
      <c r="AV1427" s="65"/>
      <c r="AW1427" s="65"/>
      <c r="AX1427" s="65"/>
      <c r="AY1427" s="65"/>
      <c r="AZ1427" s="65"/>
      <c r="BA1427" s="65"/>
    </row>
    <row r="1428" spans="3:70">
      <c r="C1428" s="8"/>
      <c r="D1428" s="8"/>
      <c r="AG1428" s="65"/>
      <c r="AH1428" s="65"/>
      <c r="AI1428" s="65"/>
      <c r="AJ1428" s="65"/>
      <c r="AK1428" s="65"/>
      <c r="AM1428" s="93"/>
      <c r="AT1428" s="65"/>
      <c r="AU1428" s="65"/>
      <c r="AV1428" s="65"/>
      <c r="AW1428" s="65"/>
      <c r="AX1428" s="65"/>
      <c r="AY1428" s="65"/>
      <c r="AZ1428" s="65"/>
      <c r="BA1428" s="65"/>
    </row>
    <row r="1429" spans="3:70">
      <c r="C1429" s="8"/>
      <c r="D1429" s="8"/>
      <c r="AG1429" s="65"/>
      <c r="AH1429" s="65"/>
      <c r="AI1429" s="65"/>
      <c r="AJ1429" s="65"/>
      <c r="AK1429" s="65"/>
      <c r="AM1429" s="93"/>
      <c r="AT1429" s="65"/>
      <c r="AU1429" s="65"/>
      <c r="AV1429" s="65"/>
      <c r="AW1429" s="65"/>
      <c r="AX1429" s="65"/>
      <c r="AY1429" s="65"/>
      <c r="AZ1429" s="65"/>
      <c r="BA1429" s="65"/>
    </row>
    <row r="1430" spans="3:70">
      <c r="C1430" s="8"/>
      <c r="D1430" s="8"/>
      <c r="AG1430" s="65"/>
      <c r="AH1430" s="65"/>
      <c r="AI1430" s="65"/>
      <c r="AJ1430" s="65"/>
      <c r="AK1430" s="65"/>
      <c r="AM1430" s="93"/>
      <c r="AT1430" s="65"/>
      <c r="AU1430" s="65"/>
      <c r="AV1430" s="65"/>
      <c r="AW1430" s="65"/>
      <c r="AX1430" s="65"/>
      <c r="AY1430" s="65"/>
      <c r="AZ1430" s="65"/>
      <c r="BA1430" s="65"/>
    </row>
    <row r="1431" spans="3:70">
      <c r="C1431" s="8"/>
      <c r="D1431" s="8"/>
      <c r="AG1431" s="65"/>
      <c r="AH1431" s="65"/>
      <c r="AI1431" s="65"/>
      <c r="AJ1431" s="65"/>
      <c r="AK1431" s="65"/>
      <c r="AM1431" s="93"/>
      <c r="AT1431" s="65"/>
      <c r="AU1431" s="65"/>
      <c r="AV1431" s="65"/>
      <c r="AW1431" s="65"/>
      <c r="AX1431" s="65"/>
      <c r="AY1431" s="65"/>
      <c r="AZ1431" s="65"/>
      <c r="BA1431" s="65"/>
    </row>
    <row r="1432" spans="3:70">
      <c r="C1432" s="8"/>
      <c r="D1432" s="8"/>
      <c r="AG1432" s="65"/>
      <c r="AH1432" s="65"/>
      <c r="AI1432" s="65"/>
      <c r="AJ1432" s="65"/>
      <c r="AK1432" s="65"/>
      <c r="AM1432" s="93"/>
      <c r="AT1432" s="65"/>
      <c r="AU1432" s="65"/>
      <c r="AV1432" s="65"/>
      <c r="AW1432" s="65"/>
      <c r="AX1432" s="65"/>
      <c r="AY1432" s="65"/>
      <c r="AZ1432" s="65"/>
      <c r="BA1432" s="65"/>
    </row>
    <row r="1433" spans="3:70">
      <c r="C1433" s="8"/>
      <c r="D1433" s="8"/>
      <c r="AG1433" s="65"/>
      <c r="AH1433" s="65"/>
      <c r="AI1433" s="65"/>
      <c r="AJ1433" s="65"/>
      <c r="AK1433" s="65"/>
      <c r="AM1433" s="93"/>
      <c r="AT1433" s="65"/>
      <c r="AU1433" s="65"/>
      <c r="AV1433" s="65"/>
      <c r="AW1433" s="65"/>
      <c r="AX1433" s="65"/>
      <c r="AY1433" s="65"/>
      <c r="AZ1433" s="65"/>
      <c r="BA1433" s="65"/>
    </row>
    <row r="1434" spans="3:70">
      <c r="C1434" s="8"/>
      <c r="D1434" s="8"/>
      <c r="AG1434" s="65"/>
      <c r="AH1434" s="65"/>
      <c r="AI1434" s="65"/>
      <c r="AJ1434" s="65"/>
      <c r="AK1434" s="65"/>
      <c r="AM1434" s="93"/>
      <c r="AT1434" s="65"/>
      <c r="AU1434" s="65"/>
      <c r="AV1434" s="65"/>
      <c r="AW1434" s="65"/>
      <c r="AX1434" s="65"/>
      <c r="AY1434" s="65"/>
      <c r="AZ1434" s="65"/>
      <c r="BA1434" s="65"/>
    </row>
    <row r="1435" spans="3:70">
      <c r="C1435" s="8"/>
      <c r="D1435" s="8"/>
      <c r="AG1435" s="65"/>
      <c r="AH1435" s="65"/>
      <c r="AI1435" s="65"/>
      <c r="AJ1435" s="65"/>
      <c r="AK1435" s="65"/>
      <c r="AM1435" s="93"/>
      <c r="AT1435" s="65"/>
      <c r="AU1435" s="65"/>
      <c r="AV1435" s="65"/>
      <c r="AW1435" s="65"/>
      <c r="AX1435" s="65"/>
      <c r="AY1435" s="65"/>
      <c r="AZ1435" s="65"/>
      <c r="BA1435" s="65"/>
      <c r="BB1435" s="65"/>
      <c r="BC1435" s="65"/>
      <c r="BD1435" s="65"/>
      <c r="BE1435" s="65"/>
      <c r="BF1435" s="65"/>
      <c r="BG1435" s="65"/>
      <c r="BH1435" s="65"/>
      <c r="BI1435" s="65"/>
      <c r="BJ1435" s="65"/>
      <c r="BK1435" s="65"/>
      <c r="BL1435" s="65"/>
      <c r="BM1435" s="65"/>
      <c r="BN1435" s="65"/>
      <c r="BO1435" s="65"/>
      <c r="BP1435" s="65"/>
      <c r="BQ1435" s="65"/>
      <c r="BR1435" s="65"/>
    </row>
    <row r="1436" spans="3:70">
      <c r="C1436" s="8"/>
      <c r="D1436" s="8"/>
      <c r="AG1436" s="65"/>
      <c r="AH1436" s="65"/>
      <c r="AI1436" s="65"/>
      <c r="AJ1436" s="65"/>
      <c r="AK1436" s="65"/>
      <c r="AM1436" s="93"/>
      <c r="AT1436" s="65"/>
      <c r="AU1436" s="65"/>
      <c r="AV1436" s="65"/>
      <c r="AW1436" s="65"/>
      <c r="AX1436" s="65"/>
      <c r="AY1436" s="65"/>
      <c r="AZ1436" s="65"/>
      <c r="BA1436" s="65"/>
    </row>
    <row r="1437" spans="3:70">
      <c r="C1437" s="8"/>
      <c r="D1437" s="8"/>
      <c r="AG1437" s="65"/>
      <c r="AH1437" s="65"/>
      <c r="AI1437" s="65"/>
      <c r="AJ1437" s="65"/>
      <c r="AK1437" s="65"/>
      <c r="AM1437" s="93"/>
      <c r="AT1437" s="65"/>
      <c r="AU1437" s="65"/>
      <c r="AV1437" s="65"/>
      <c r="AW1437" s="65"/>
      <c r="AX1437" s="65"/>
      <c r="AY1437" s="65"/>
      <c r="AZ1437" s="65"/>
      <c r="BA1437" s="65"/>
      <c r="BB1437" s="65"/>
    </row>
    <row r="1438" spans="3:70">
      <c r="C1438" s="8"/>
      <c r="D1438" s="8"/>
      <c r="AG1438" s="65"/>
      <c r="AH1438" s="65"/>
      <c r="AI1438" s="65"/>
      <c r="AJ1438" s="65"/>
      <c r="AK1438" s="65"/>
      <c r="AM1438" s="93"/>
      <c r="AT1438" s="65"/>
      <c r="AU1438" s="65"/>
      <c r="AV1438" s="65"/>
      <c r="AW1438" s="65"/>
      <c r="AX1438" s="65"/>
      <c r="AY1438" s="65"/>
      <c r="AZ1438" s="65"/>
      <c r="BA1438" s="65"/>
      <c r="BB1438" s="65"/>
    </row>
    <row r="1439" spans="3:70">
      <c r="C1439" s="8"/>
      <c r="D1439" s="8"/>
      <c r="AG1439" s="65"/>
      <c r="AH1439" s="65"/>
      <c r="AI1439" s="65"/>
      <c r="AJ1439" s="65"/>
      <c r="AK1439" s="65"/>
      <c r="AM1439" s="93"/>
      <c r="AT1439" s="65"/>
      <c r="AU1439" s="65"/>
      <c r="AV1439" s="65"/>
      <c r="AW1439" s="65"/>
      <c r="AX1439" s="65"/>
      <c r="AY1439" s="65"/>
      <c r="AZ1439" s="65"/>
      <c r="BA1439" s="65"/>
      <c r="BB1439" s="65"/>
    </row>
    <row r="1440" spans="3:70">
      <c r="C1440" s="8"/>
      <c r="D1440" s="8"/>
      <c r="AG1440" s="65"/>
      <c r="AH1440" s="65"/>
      <c r="AI1440" s="65"/>
      <c r="AJ1440" s="65"/>
      <c r="AK1440" s="65"/>
      <c r="AM1440" s="93"/>
      <c r="AT1440" s="65"/>
      <c r="AU1440" s="65"/>
      <c r="AV1440" s="65"/>
      <c r="AW1440" s="65"/>
      <c r="AX1440" s="65"/>
      <c r="AY1440" s="65"/>
      <c r="AZ1440" s="65"/>
      <c r="BA1440" s="65"/>
      <c r="BB1440" s="65"/>
      <c r="BD1440" s="65"/>
    </row>
    <row r="1441" spans="3:70">
      <c r="C1441" s="8"/>
      <c r="D1441" s="8"/>
      <c r="AG1441" s="65"/>
      <c r="AH1441" s="65"/>
      <c r="AI1441" s="65"/>
      <c r="AJ1441" s="65"/>
      <c r="AK1441" s="65"/>
      <c r="AM1441" s="93"/>
      <c r="AT1441" s="65"/>
      <c r="AU1441" s="65"/>
      <c r="AV1441" s="65"/>
      <c r="AW1441" s="65"/>
      <c r="AX1441" s="65"/>
      <c r="AY1441" s="65"/>
      <c r="AZ1441" s="65"/>
      <c r="BA1441" s="65"/>
      <c r="BB1441" s="65"/>
      <c r="BD1441" s="65"/>
    </row>
    <row r="1442" spans="3:70">
      <c r="C1442" s="8"/>
      <c r="D1442" s="8"/>
      <c r="AG1442" s="65"/>
      <c r="AH1442" s="65"/>
      <c r="AI1442" s="65"/>
      <c r="AJ1442" s="65"/>
      <c r="AK1442" s="65"/>
      <c r="AM1442" s="93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/>
      <c r="BI1442" s="65"/>
      <c r="BJ1442" s="65"/>
      <c r="BK1442" s="65"/>
      <c r="BL1442" s="65"/>
      <c r="BM1442" s="65"/>
      <c r="BN1442" s="65"/>
      <c r="BO1442" s="65"/>
      <c r="BP1442" s="65"/>
      <c r="BQ1442" s="65"/>
      <c r="BR1442" s="65"/>
    </row>
    <row r="1443" spans="3:70">
      <c r="C1443" s="8"/>
      <c r="D1443" s="8"/>
      <c r="AG1443" s="65"/>
      <c r="AH1443" s="65"/>
      <c r="AI1443" s="65"/>
      <c r="AJ1443" s="65"/>
      <c r="AK1443" s="65"/>
      <c r="AM1443" s="93"/>
      <c r="AT1443" s="65"/>
      <c r="AU1443" s="65"/>
      <c r="AV1443" s="65"/>
      <c r="AW1443" s="65"/>
      <c r="AX1443" s="65"/>
      <c r="AY1443" s="65"/>
      <c r="AZ1443" s="65"/>
      <c r="BA1443" s="65"/>
    </row>
    <row r="1444" spans="3:70">
      <c r="C1444" s="8"/>
      <c r="D1444" s="8"/>
      <c r="AG1444" s="65"/>
      <c r="AH1444" s="65"/>
      <c r="AI1444" s="65"/>
      <c r="AJ1444" s="65"/>
      <c r="AK1444" s="65"/>
      <c r="AM1444" s="93"/>
      <c r="AT1444" s="65"/>
      <c r="AU1444" s="65"/>
      <c r="AV1444" s="65"/>
      <c r="AW1444" s="65"/>
      <c r="AX1444" s="65"/>
      <c r="AY1444" s="65"/>
      <c r="AZ1444" s="65"/>
      <c r="BA1444" s="65"/>
    </row>
    <row r="1445" spans="3:70">
      <c r="C1445" s="8"/>
      <c r="D1445" s="8"/>
      <c r="AG1445" s="65"/>
      <c r="AH1445" s="65"/>
      <c r="AI1445" s="65"/>
      <c r="AJ1445" s="65"/>
      <c r="AK1445" s="65"/>
      <c r="AM1445" s="93"/>
      <c r="AT1445" s="65"/>
      <c r="AU1445" s="65"/>
      <c r="AV1445" s="65"/>
      <c r="AW1445" s="65"/>
      <c r="AX1445" s="65"/>
      <c r="AY1445" s="65"/>
      <c r="AZ1445" s="65"/>
      <c r="BA1445" s="65"/>
    </row>
    <row r="1446" spans="3:70">
      <c r="C1446" s="8"/>
      <c r="D1446" s="8"/>
      <c r="AG1446" s="65"/>
      <c r="AH1446" s="65"/>
      <c r="AI1446" s="65"/>
      <c r="AJ1446" s="65"/>
      <c r="AK1446" s="65"/>
      <c r="AM1446" s="93"/>
      <c r="AT1446" s="65"/>
      <c r="AU1446" s="65"/>
      <c r="AV1446" s="65"/>
      <c r="AW1446" s="65"/>
      <c r="AX1446" s="65"/>
      <c r="AY1446" s="65"/>
      <c r="AZ1446" s="65"/>
      <c r="BA1446" s="65"/>
      <c r="BB1446" s="65"/>
      <c r="BC1446" s="65"/>
      <c r="BD1446" s="65"/>
      <c r="BE1446" s="65"/>
      <c r="BF1446" s="65"/>
      <c r="BG1446" s="65"/>
      <c r="BH1446" s="65"/>
      <c r="BI1446" s="65"/>
      <c r="BJ1446" s="65"/>
      <c r="BK1446" s="65"/>
      <c r="BL1446" s="65"/>
      <c r="BM1446" s="65"/>
      <c r="BN1446" s="65"/>
      <c r="BO1446" s="65"/>
      <c r="BP1446" s="65"/>
      <c r="BQ1446" s="65"/>
      <c r="BR1446" s="65"/>
    </row>
    <row r="1447" spans="3:70">
      <c r="C1447" s="8"/>
      <c r="D1447" s="8"/>
      <c r="AG1447" s="65"/>
      <c r="AH1447" s="65"/>
      <c r="AI1447" s="65"/>
      <c r="AJ1447" s="65"/>
      <c r="AK1447" s="65"/>
      <c r="AM1447" s="93"/>
      <c r="AT1447" s="65"/>
      <c r="AU1447" s="65"/>
      <c r="AV1447" s="65"/>
      <c r="AW1447" s="65"/>
      <c r="AX1447" s="65"/>
      <c r="AY1447" s="65"/>
      <c r="AZ1447" s="65"/>
      <c r="BA1447" s="65"/>
      <c r="BB1447" s="65"/>
      <c r="BD1447" s="65"/>
    </row>
    <row r="1448" spans="3:70">
      <c r="C1448" s="8"/>
      <c r="D1448" s="8"/>
      <c r="AG1448" s="65"/>
      <c r="AH1448" s="65"/>
      <c r="AI1448" s="65"/>
      <c r="AJ1448" s="65"/>
      <c r="AK1448" s="65"/>
      <c r="AM1448" s="93"/>
      <c r="AT1448" s="65"/>
      <c r="AU1448" s="65"/>
      <c r="AV1448" s="65"/>
      <c r="AW1448" s="65"/>
      <c r="AX1448" s="65"/>
      <c r="AY1448" s="65"/>
      <c r="AZ1448" s="65"/>
      <c r="BA1448" s="65"/>
      <c r="BB1448" s="65"/>
      <c r="BD1448" s="65"/>
      <c r="BE1448" s="65"/>
      <c r="BF1448" s="65"/>
      <c r="BG1448" s="65"/>
      <c r="BH1448" s="65"/>
      <c r="BI1448" s="65"/>
      <c r="BJ1448" s="65"/>
      <c r="BK1448" s="65"/>
      <c r="BL1448" s="65"/>
      <c r="BM1448" s="65"/>
      <c r="BN1448" s="65"/>
      <c r="BO1448" s="65"/>
      <c r="BP1448" s="65"/>
      <c r="BQ1448" s="65"/>
      <c r="BR1448" s="65"/>
    </row>
    <row r="1449" spans="3:70">
      <c r="C1449" s="8"/>
      <c r="D1449" s="8"/>
      <c r="AG1449" s="65"/>
      <c r="AH1449" s="65"/>
      <c r="AI1449" s="65"/>
      <c r="AJ1449" s="65"/>
      <c r="AK1449" s="65"/>
      <c r="AM1449" s="93"/>
      <c r="AT1449" s="65"/>
      <c r="AU1449" s="65"/>
      <c r="AV1449" s="65"/>
      <c r="AW1449" s="65"/>
      <c r="AX1449" s="65"/>
      <c r="AY1449" s="65"/>
      <c r="AZ1449" s="65"/>
      <c r="BA1449" s="65"/>
      <c r="BB1449" s="65"/>
      <c r="BC1449" s="65"/>
      <c r="BD1449" s="65"/>
      <c r="BE1449" s="65"/>
      <c r="BF1449" s="65"/>
      <c r="BG1449" s="65"/>
      <c r="BH1449" s="65"/>
      <c r="BI1449" s="65"/>
      <c r="BJ1449" s="65"/>
      <c r="BK1449" s="65"/>
      <c r="BL1449" s="65"/>
      <c r="BM1449" s="65"/>
      <c r="BN1449" s="65"/>
      <c r="BO1449" s="65"/>
      <c r="BP1449" s="65"/>
      <c r="BQ1449" s="65"/>
      <c r="BR1449" s="65"/>
    </row>
    <row r="1450" spans="3:70">
      <c r="C1450" s="8"/>
      <c r="D1450" s="8"/>
      <c r="AG1450" s="65"/>
      <c r="AH1450" s="65"/>
      <c r="AI1450" s="65"/>
      <c r="AJ1450" s="65"/>
      <c r="AK1450" s="65"/>
      <c r="AM1450" s="93"/>
      <c r="AT1450" s="65"/>
      <c r="AU1450" s="65"/>
      <c r="AV1450" s="65"/>
      <c r="AW1450" s="65"/>
      <c r="AX1450" s="65"/>
      <c r="AY1450" s="65"/>
      <c r="AZ1450" s="65"/>
      <c r="BA1450" s="65"/>
      <c r="BB1450" s="65"/>
      <c r="BC1450" s="65"/>
      <c r="BD1450" s="65"/>
      <c r="BE1450" s="65"/>
      <c r="BF1450" s="65"/>
      <c r="BG1450" s="65"/>
      <c r="BH1450" s="65"/>
      <c r="BI1450" s="65"/>
      <c r="BJ1450" s="65"/>
      <c r="BK1450" s="65"/>
      <c r="BL1450" s="65"/>
      <c r="BM1450" s="65"/>
      <c r="BN1450" s="65"/>
      <c r="BO1450" s="65"/>
      <c r="BP1450" s="65"/>
      <c r="BQ1450" s="65"/>
      <c r="BR1450" s="65"/>
    </row>
    <row r="1451" spans="3:70">
      <c r="C1451" s="8"/>
      <c r="D1451" s="8"/>
      <c r="AG1451" s="65"/>
      <c r="AH1451" s="65"/>
      <c r="AI1451" s="65"/>
      <c r="AJ1451" s="65"/>
      <c r="AK1451" s="65"/>
      <c r="AM1451" s="93"/>
      <c r="AT1451" s="65"/>
      <c r="AU1451" s="65"/>
      <c r="AV1451" s="65"/>
      <c r="AW1451" s="65"/>
      <c r="AX1451" s="65"/>
      <c r="AY1451" s="65"/>
      <c r="AZ1451" s="65"/>
      <c r="BA1451" s="65"/>
      <c r="BB1451" s="65"/>
    </row>
    <row r="1452" spans="3:70">
      <c r="C1452" s="8"/>
      <c r="D1452" s="8"/>
      <c r="AG1452" s="65"/>
      <c r="AH1452" s="65"/>
      <c r="AI1452" s="65"/>
      <c r="AJ1452" s="65"/>
      <c r="AK1452" s="65"/>
      <c r="AM1452" s="93"/>
      <c r="AT1452" s="65"/>
      <c r="AU1452" s="65"/>
      <c r="AV1452" s="65"/>
      <c r="AW1452" s="65"/>
      <c r="AX1452" s="65"/>
      <c r="AY1452" s="65"/>
      <c r="AZ1452" s="65"/>
      <c r="BA1452" s="65"/>
    </row>
    <row r="1453" spans="3:70">
      <c r="C1453" s="8"/>
      <c r="D1453" s="8"/>
      <c r="AG1453" s="65"/>
      <c r="AH1453" s="65"/>
      <c r="AI1453" s="65"/>
      <c r="AJ1453" s="65"/>
      <c r="AK1453" s="65"/>
      <c r="AM1453" s="93"/>
      <c r="AT1453" s="65"/>
      <c r="AU1453" s="65"/>
      <c r="AV1453" s="65"/>
      <c r="AW1453" s="65"/>
      <c r="AX1453" s="65"/>
      <c r="AY1453" s="65"/>
      <c r="AZ1453" s="65"/>
      <c r="BA1453" s="65"/>
      <c r="BB1453" s="65"/>
      <c r="BD1453" s="65"/>
    </row>
    <row r="1454" spans="3:70">
      <c r="C1454" s="8"/>
      <c r="D1454" s="8"/>
      <c r="AG1454" s="65"/>
      <c r="AH1454" s="65"/>
      <c r="AI1454" s="65"/>
      <c r="AJ1454" s="65"/>
      <c r="AK1454" s="65"/>
      <c r="AM1454" s="93"/>
      <c r="AT1454" s="65"/>
      <c r="AU1454" s="65"/>
      <c r="AV1454" s="65"/>
      <c r="AW1454" s="65"/>
      <c r="AX1454" s="65"/>
      <c r="AY1454" s="65"/>
      <c r="AZ1454" s="65"/>
      <c r="BA1454" s="65"/>
      <c r="BB1454" s="65"/>
      <c r="BD1454" s="65"/>
      <c r="BE1454" s="65"/>
      <c r="BF1454" s="65"/>
      <c r="BG1454" s="65"/>
      <c r="BH1454" s="65"/>
      <c r="BI1454" s="65"/>
      <c r="BJ1454" s="65"/>
      <c r="BK1454" s="65"/>
      <c r="BL1454" s="65"/>
      <c r="BM1454" s="65"/>
      <c r="BN1454" s="65"/>
      <c r="BO1454" s="65"/>
      <c r="BP1454" s="65"/>
      <c r="BQ1454" s="65"/>
      <c r="BR1454" s="65"/>
    </row>
    <row r="1455" spans="3:70">
      <c r="C1455" s="8"/>
      <c r="D1455" s="8"/>
      <c r="AG1455" s="65"/>
      <c r="AH1455" s="65"/>
      <c r="AI1455" s="65"/>
      <c r="AJ1455" s="65"/>
      <c r="AK1455" s="65"/>
      <c r="AM1455" s="93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/>
      <c r="BI1455" s="65"/>
      <c r="BJ1455" s="65"/>
      <c r="BK1455" s="65"/>
      <c r="BL1455" s="65"/>
      <c r="BM1455" s="65"/>
      <c r="BN1455" s="65"/>
      <c r="BO1455" s="65"/>
      <c r="BP1455" s="65"/>
      <c r="BQ1455" s="65"/>
      <c r="BR1455" s="65"/>
    </row>
    <row r="1456" spans="3:70">
      <c r="C1456" s="8"/>
      <c r="D1456" s="8"/>
      <c r="AG1456" s="65"/>
      <c r="AH1456" s="65"/>
      <c r="AI1456" s="65"/>
      <c r="AJ1456" s="65"/>
      <c r="AK1456" s="65"/>
      <c r="AM1456" s="93"/>
      <c r="AT1456" s="65"/>
      <c r="AU1456" s="65"/>
      <c r="AV1456" s="65"/>
      <c r="AW1456" s="65"/>
      <c r="AX1456" s="65"/>
      <c r="AY1456" s="65"/>
      <c r="AZ1456" s="65"/>
      <c r="BA1456" s="65"/>
      <c r="BB1456" s="65"/>
      <c r="BC1456" s="65"/>
      <c r="BD1456" s="65"/>
      <c r="BE1456" s="65"/>
      <c r="BF1456" s="65"/>
      <c r="BG1456" s="65"/>
      <c r="BH1456" s="65"/>
      <c r="BI1456" s="65"/>
      <c r="BJ1456" s="65"/>
      <c r="BK1456" s="65"/>
      <c r="BL1456" s="65"/>
      <c r="BM1456" s="65"/>
      <c r="BN1456" s="65"/>
      <c r="BO1456" s="65"/>
      <c r="BP1456" s="65"/>
      <c r="BQ1456" s="65"/>
      <c r="BR1456" s="65"/>
    </row>
    <row r="1457" spans="3:70">
      <c r="C1457" s="8"/>
      <c r="D1457" s="8"/>
      <c r="AG1457" s="65"/>
      <c r="AH1457" s="65"/>
      <c r="AI1457" s="65"/>
      <c r="AJ1457" s="65"/>
      <c r="AK1457" s="65"/>
      <c r="AM1457" s="93"/>
      <c r="AT1457" s="65"/>
      <c r="AU1457" s="65"/>
      <c r="AV1457" s="65"/>
      <c r="AW1457" s="65"/>
      <c r="AX1457" s="65"/>
      <c r="AY1457" s="65"/>
      <c r="AZ1457" s="65"/>
      <c r="BA1457" s="65"/>
    </row>
    <row r="1458" spans="3:70">
      <c r="C1458" s="8"/>
      <c r="D1458" s="8"/>
      <c r="AG1458" s="65"/>
      <c r="AH1458" s="65"/>
      <c r="AI1458" s="65"/>
      <c r="AJ1458" s="65"/>
      <c r="AK1458" s="65"/>
      <c r="AM1458" s="93"/>
      <c r="AT1458" s="65"/>
      <c r="AU1458" s="65"/>
      <c r="AV1458" s="65"/>
      <c r="AW1458" s="65"/>
      <c r="AX1458" s="65"/>
      <c r="AY1458" s="65"/>
      <c r="AZ1458" s="65"/>
      <c r="BA1458" s="65"/>
    </row>
    <row r="1459" spans="3:70">
      <c r="C1459" s="8"/>
      <c r="D1459" s="8"/>
      <c r="AG1459" s="65"/>
      <c r="AH1459" s="65"/>
      <c r="AI1459" s="65"/>
      <c r="AJ1459" s="65"/>
      <c r="AK1459" s="65"/>
      <c r="AM1459" s="93"/>
      <c r="AT1459" s="65"/>
      <c r="AU1459" s="65"/>
      <c r="AV1459" s="65"/>
      <c r="AW1459" s="65"/>
      <c r="AX1459" s="65"/>
      <c r="AY1459" s="65"/>
      <c r="AZ1459" s="65"/>
      <c r="BA1459" s="65"/>
      <c r="BB1459" s="65"/>
      <c r="BD1459" s="65"/>
      <c r="BE1459" s="65"/>
      <c r="BF1459" s="65"/>
      <c r="BG1459" s="65"/>
      <c r="BH1459" s="65"/>
      <c r="BI1459" s="65"/>
      <c r="BJ1459" s="65"/>
      <c r="BK1459" s="65"/>
      <c r="BL1459" s="65"/>
      <c r="BM1459" s="65"/>
      <c r="BN1459" s="65"/>
      <c r="BO1459" s="65"/>
      <c r="BP1459" s="65"/>
      <c r="BQ1459" s="65"/>
      <c r="BR1459" s="65"/>
    </row>
    <row r="1460" spans="3:70">
      <c r="C1460" s="8"/>
      <c r="D1460" s="8"/>
      <c r="AG1460" s="65"/>
      <c r="AH1460" s="65"/>
      <c r="AI1460" s="65"/>
      <c r="AJ1460" s="65"/>
      <c r="AK1460" s="65"/>
      <c r="AM1460" s="93"/>
      <c r="AT1460" s="65"/>
      <c r="AU1460" s="65"/>
      <c r="AV1460" s="65"/>
      <c r="AW1460" s="65"/>
      <c r="AX1460" s="65"/>
      <c r="AY1460" s="65"/>
      <c r="AZ1460" s="65"/>
      <c r="BA1460" s="65"/>
      <c r="BB1460" s="65"/>
      <c r="BC1460" s="65"/>
      <c r="BD1460" s="65"/>
      <c r="BE1460" s="65"/>
      <c r="BF1460" s="65"/>
      <c r="BG1460" s="65"/>
      <c r="BH1460" s="65"/>
      <c r="BI1460" s="65"/>
      <c r="BJ1460" s="65"/>
      <c r="BK1460" s="65"/>
      <c r="BL1460" s="65"/>
      <c r="BM1460" s="65"/>
      <c r="BN1460" s="65"/>
      <c r="BO1460" s="65"/>
      <c r="BP1460" s="65"/>
      <c r="BQ1460" s="65"/>
      <c r="BR1460" s="65"/>
    </row>
    <row r="1461" spans="3:70">
      <c r="C1461" s="8"/>
      <c r="D1461" s="8"/>
      <c r="AG1461" s="65"/>
      <c r="AH1461" s="65"/>
      <c r="AI1461" s="65"/>
      <c r="AJ1461" s="65"/>
      <c r="AK1461" s="65"/>
      <c r="AM1461" s="93"/>
      <c r="AT1461" s="65"/>
      <c r="AU1461" s="65"/>
      <c r="AV1461" s="65"/>
      <c r="AW1461" s="65"/>
      <c r="AX1461" s="65"/>
      <c r="AY1461" s="65"/>
      <c r="AZ1461" s="65"/>
      <c r="BA1461" s="65"/>
      <c r="BB1461" s="65"/>
      <c r="BC1461" s="65"/>
      <c r="BD1461" s="65"/>
      <c r="BE1461" s="65"/>
      <c r="BF1461" s="65"/>
      <c r="BG1461" s="65"/>
      <c r="BH1461" s="65"/>
      <c r="BI1461" s="65"/>
      <c r="BJ1461" s="65"/>
      <c r="BK1461" s="65"/>
      <c r="BL1461" s="65"/>
      <c r="BM1461" s="65"/>
      <c r="BN1461" s="65"/>
      <c r="BO1461" s="65"/>
      <c r="BP1461" s="65"/>
      <c r="BQ1461" s="65"/>
      <c r="BR1461" s="65"/>
    </row>
    <row r="1462" spans="3:70">
      <c r="C1462" s="8"/>
      <c r="D1462" s="8"/>
      <c r="AG1462" s="65"/>
      <c r="AH1462" s="65"/>
      <c r="AI1462" s="65"/>
      <c r="AJ1462" s="65"/>
      <c r="AK1462" s="65"/>
      <c r="AM1462" s="93"/>
      <c r="AT1462" s="65"/>
      <c r="AU1462" s="65"/>
      <c r="AV1462" s="65"/>
      <c r="AW1462" s="65"/>
      <c r="AX1462" s="65"/>
      <c r="AY1462" s="65"/>
      <c r="AZ1462" s="65"/>
      <c r="BA1462" s="65"/>
    </row>
    <row r="1463" spans="3:70">
      <c r="C1463" s="8"/>
      <c r="D1463" s="8"/>
      <c r="AG1463" s="65"/>
      <c r="AH1463" s="65"/>
      <c r="AI1463" s="65"/>
      <c r="AJ1463" s="65"/>
      <c r="AK1463" s="65"/>
      <c r="AM1463" s="93"/>
      <c r="AT1463" s="65"/>
      <c r="AU1463" s="65"/>
      <c r="AV1463" s="65"/>
      <c r="AW1463" s="65"/>
      <c r="AX1463" s="65"/>
      <c r="AY1463" s="65"/>
      <c r="AZ1463" s="65"/>
      <c r="BA1463" s="65"/>
      <c r="BB1463" s="65"/>
      <c r="BC1463" s="65"/>
      <c r="BD1463" s="65"/>
      <c r="BE1463" s="65"/>
      <c r="BF1463" s="65"/>
      <c r="BG1463" s="65"/>
      <c r="BH1463" s="65"/>
      <c r="BI1463" s="65"/>
      <c r="BJ1463" s="65"/>
      <c r="BK1463" s="65"/>
      <c r="BL1463" s="65"/>
      <c r="BM1463" s="65"/>
      <c r="BN1463" s="65"/>
      <c r="BO1463" s="65"/>
      <c r="BP1463" s="65"/>
      <c r="BQ1463" s="65"/>
      <c r="BR1463" s="65"/>
    </row>
    <row r="1464" spans="3:70">
      <c r="C1464" s="8"/>
      <c r="D1464" s="8"/>
      <c r="AG1464" s="65"/>
      <c r="AH1464" s="65"/>
      <c r="AI1464" s="65"/>
      <c r="AJ1464" s="65"/>
      <c r="AK1464" s="65"/>
      <c r="AM1464" s="93"/>
      <c r="AT1464" s="65"/>
      <c r="AU1464" s="65"/>
      <c r="AV1464" s="65"/>
      <c r="AW1464" s="65"/>
      <c r="AX1464" s="65"/>
      <c r="AY1464" s="65"/>
      <c r="AZ1464" s="65"/>
      <c r="BA1464" s="65"/>
      <c r="BB1464" s="65"/>
    </row>
    <row r="1465" spans="3:70">
      <c r="C1465" s="8"/>
      <c r="D1465" s="8"/>
      <c r="AG1465" s="65"/>
      <c r="AH1465" s="65"/>
      <c r="AI1465" s="65"/>
      <c r="AJ1465" s="65"/>
      <c r="AK1465" s="65"/>
      <c r="AM1465" s="93"/>
      <c r="AT1465" s="65"/>
      <c r="AU1465" s="65"/>
      <c r="AV1465" s="65"/>
      <c r="AW1465" s="65"/>
      <c r="AX1465" s="65"/>
      <c r="AY1465" s="65"/>
      <c r="AZ1465" s="65"/>
      <c r="BA1465" s="65"/>
      <c r="BB1465" s="65"/>
    </row>
    <row r="1466" spans="3:70">
      <c r="C1466" s="8"/>
      <c r="D1466" s="8"/>
      <c r="AG1466" s="65"/>
      <c r="AH1466" s="65"/>
      <c r="AI1466" s="65"/>
      <c r="AJ1466" s="65"/>
      <c r="AK1466" s="65"/>
      <c r="AM1466" s="93"/>
      <c r="AT1466" s="65"/>
      <c r="AU1466" s="65"/>
      <c r="AV1466" s="65"/>
      <c r="AW1466" s="65"/>
      <c r="AX1466" s="65"/>
      <c r="AY1466" s="65"/>
      <c r="AZ1466" s="65"/>
      <c r="BA1466" s="65"/>
      <c r="BB1466" s="65"/>
    </row>
    <row r="1467" spans="3:70">
      <c r="C1467" s="8"/>
      <c r="D1467" s="8"/>
      <c r="AG1467" s="65"/>
      <c r="AH1467" s="65"/>
      <c r="AI1467" s="65"/>
      <c r="AJ1467" s="65"/>
      <c r="AK1467" s="65"/>
      <c r="AM1467" s="93"/>
      <c r="AT1467" s="65"/>
      <c r="AU1467" s="65"/>
      <c r="AV1467" s="65"/>
      <c r="AW1467" s="65"/>
      <c r="AX1467" s="65"/>
      <c r="AY1467" s="65"/>
      <c r="AZ1467" s="65"/>
      <c r="BA1467" s="65"/>
      <c r="BB1467" s="65"/>
      <c r="BC1467" s="65"/>
      <c r="BD1467" s="65"/>
      <c r="BE1467" s="65"/>
      <c r="BF1467" s="65"/>
      <c r="BG1467" s="65"/>
      <c r="BH1467" s="65"/>
      <c r="BI1467" s="65"/>
      <c r="BJ1467" s="65"/>
      <c r="BK1467" s="65"/>
      <c r="BL1467" s="65"/>
      <c r="BM1467" s="65"/>
      <c r="BN1467" s="65"/>
      <c r="BO1467" s="65"/>
      <c r="BP1467" s="65"/>
      <c r="BQ1467" s="65"/>
      <c r="BR1467" s="65"/>
    </row>
    <row r="1468" spans="3:70">
      <c r="C1468" s="8"/>
      <c r="D1468" s="8"/>
      <c r="AG1468" s="65"/>
      <c r="AH1468" s="65"/>
      <c r="AI1468" s="65"/>
      <c r="AJ1468" s="65"/>
      <c r="AK1468" s="65"/>
      <c r="AM1468" s="93"/>
      <c r="AT1468" s="65"/>
      <c r="AU1468" s="65"/>
      <c r="AV1468" s="65"/>
      <c r="AW1468" s="65"/>
      <c r="AX1468" s="65"/>
      <c r="AY1468" s="65"/>
      <c r="AZ1468" s="65"/>
      <c r="BA1468" s="65"/>
      <c r="BB1468" s="65"/>
      <c r="BC1468" s="65"/>
      <c r="BD1468" s="65"/>
      <c r="BE1468" s="65"/>
      <c r="BF1468" s="65"/>
      <c r="BG1468" s="65"/>
      <c r="BH1468" s="65"/>
      <c r="BI1468" s="65"/>
      <c r="BJ1468" s="65"/>
      <c r="BK1468" s="65"/>
      <c r="BL1468" s="65"/>
      <c r="BM1468" s="65"/>
      <c r="BN1468" s="65"/>
      <c r="BO1468" s="65"/>
      <c r="BP1468" s="65"/>
      <c r="BQ1468" s="65"/>
      <c r="BR1468" s="65"/>
    </row>
    <row r="1469" spans="3:70">
      <c r="C1469" s="8"/>
      <c r="D1469" s="8"/>
      <c r="AG1469" s="65"/>
      <c r="AH1469" s="65"/>
      <c r="AI1469" s="65"/>
      <c r="AJ1469" s="65"/>
      <c r="AK1469" s="65"/>
      <c r="AM1469" s="93"/>
      <c r="AT1469" s="65"/>
      <c r="AU1469" s="65"/>
      <c r="AV1469" s="65"/>
      <c r="AW1469" s="65"/>
      <c r="AX1469" s="65"/>
      <c r="AY1469" s="65"/>
      <c r="AZ1469" s="65"/>
      <c r="BA1469" s="65"/>
    </row>
    <row r="1470" spans="3:70">
      <c r="C1470" s="8"/>
      <c r="D1470" s="8"/>
      <c r="AG1470" s="65"/>
      <c r="AH1470" s="65"/>
      <c r="AI1470" s="65"/>
      <c r="AJ1470" s="65"/>
      <c r="AK1470" s="65"/>
      <c r="AM1470" s="93"/>
      <c r="AT1470" s="65"/>
      <c r="AU1470" s="65"/>
      <c r="AV1470" s="65"/>
      <c r="AW1470" s="65"/>
      <c r="AX1470" s="65"/>
      <c r="AY1470" s="65"/>
      <c r="AZ1470" s="65"/>
      <c r="BA1470" s="65"/>
      <c r="BB1470" s="65"/>
      <c r="BC1470" s="65"/>
      <c r="BD1470" s="65"/>
      <c r="BE1470" s="65"/>
      <c r="BF1470" s="65"/>
      <c r="BG1470" s="65"/>
      <c r="BH1470" s="65"/>
      <c r="BI1470" s="65"/>
      <c r="BJ1470" s="65"/>
      <c r="BK1470" s="65"/>
      <c r="BL1470" s="65"/>
      <c r="BM1470" s="65"/>
      <c r="BN1470" s="65"/>
      <c r="BO1470" s="65"/>
      <c r="BP1470" s="65"/>
      <c r="BQ1470" s="65"/>
      <c r="BR1470" s="65"/>
    </row>
    <row r="1471" spans="3:70">
      <c r="C1471" s="8"/>
      <c r="D1471" s="8"/>
      <c r="AG1471" s="65"/>
      <c r="AH1471" s="65"/>
      <c r="AI1471" s="65"/>
      <c r="AJ1471" s="65"/>
      <c r="AK1471" s="65"/>
      <c r="AM1471" s="93"/>
      <c r="AT1471" s="65"/>
      <c r="AU1471" s="65"/>
      <c r="AV1471" s="65"/>
      <c r="AW1471" s="65"/>
      <c r="AX1471" s="65"/>
      <c r="AY1471" s="65"/>
      <c r="AZ1471" s="65"/>
      <c r="BA1471" s="65"/>
      <c r="BB1471" s="65"/>
    </row>
    <row r="1472" spans="3:70">
      <c r="C1472" s="8"/>
      <c r="D1472" s="8"/>
      <c r="AG1472" s="65"/>
      <c r="AH1472" s="65"/>
      <c r="AI1472" s="65"/>
      <c r="AJ1472" s="65"/>
      <c r="AK1472" s="65"/>
      <c r="AM1472" s="93"/>
      <c r="AT1472" s="65"/>
      <c r="AU1472" s="65"/>
      <c r="AV1472" s="65"/>
      <c r="AW1472" s="65"/>
      <c r="AX1472" s="65"/>
      <c r="AY1472" s="65"/>
      <c r="AZ1472" s="65"/>
      <c r="BA1472" s="65"/>
      <c r="BB1472" s="65"/>
    </row>
    <row r="1473" spans="3:70">
      <c r="C1473" s="8"/>
      <c r="D1473" s="8"/>
      <c r="AG1473" s="65"/>
      <c r="AH1473" s="65"/>
      <c r="AI1473" s="65"/>
      <c r="AJ1473" s="65"/>
      <c r="AK1473" s="65"/>
      <c r="AM1473" s="93"/>
      <c r="AT1473" s="65"/>
      <c r="AU1473" s="65"/>
      <c r="AV1473" s="65"/>
      <c r="AW1473" s="65"/>
      <c r="AX1473" s="65"/>
      <c r="AY1473" s="65"/>
      <c r="AZ1473" s="65"/>
      <c r="BA1473" s="65"/>
    </row>
    <row r="1474" spans="3:70">
      <c r="C1474" s="8"/>
      <c r="D1474" s="8"/>
      <c r="AG1474" s="65"/>
      <c r="AH1474" s="65"/>
      <c r="AI1474" s="65"/>
      <c r="AJ1474" s="65"/>
      <c r="AK1474" s="65"/>
      <c r="AM1474" s="93"/>
      <c r="AT1474" s="65"/>
      <c r="AU1474" s="65"/>
      <c r="AV1474" s="65"/>
      <c r="AW1474" s="65"/>
      <c r="AX1474" s="65"/>
      <c r="AY1474" s="65"/>
      <c r="AZ1474" s="65"/>
      <c r="BA1474" s="65"/>
      <c r="BB1474" s="65"/>
      <c r="BD1474" s="65"/>
      <c r="BE1474" s="65"/>
      <c r="BF1474" s="65"/>
      <c r="BG1474" s="65"/>
      <c r="BH1474" s="65"/>
      <c r="BI1474" s="65"/>
      <c r="BJ1474" s="65"/>
      <c r="BK1474" s="65"/>
      <c r="BL1474" s="65"/>
      <c r="BM1474" s="65"/>
      <c r="BN1474" s="65"/>
      <c r="BO1474" s="65"/>
      <c r="BP1474" s="65"/>
      <c r="BQ1474" s="65"/>
      <c r="BR1474" s="65"/>
    </row>
    <row r="1475" spans="3:70">
      <c r="C1475" s="8"/>
      <c r="D1475" s="8"/>
      <c r="AG1475" s="65"/>
      <c r="AH1475" s="65"/>
      <c r="AI1475" s="65"/>
      <c r="AJ1475" s="65"/>
      <c r="AK1475" s="65"/>
      <c r="AM1475" s="93"/>
      <c r="AT1475" s="65"/>
      <c r="AU1475" s="65"/>
      <c r="AV1475" s="65"/>
      <c r="AW1475" s="65"/>
      <c r="AX1475" s="65"/>
      <c r="AY1475" s="65"/>
      <c r="AZ1475" s="65"/>
      <c r="BA1475" s="65"/>
      <c r="BB1475" s="65"/>
      <c r="BD1475" s="65"/>
    </row>
    <row r="1476" spans="3:70">
      <c r="C1476" s="8"/>
      <c r="D1476" s="8"/>
      <c r="AG1476" s="65"/>
      <c r="AH1476" s="65"/>
      <c r="AI1476" s="65"/>
      <c r="AJ1476" s="65"/>
      <c r="AK1476" s="65"/>
      <c r="AM1476" s="93"/>
      <c r="AT1476" s="65"/>
      <c r="AU1476" s="65"/>
      <c r="AV1476" s="65"/>
      <c r="AW1476" s="65"/>
      <c r="AX1476" s="65"/>
      <c r="AY1476" s="65"/>
      <c r="AZ1476" s="65"/>
      <c r="BA1476" s="65"/>
      <c r="BB1476" s="65"/>
      <c r="BD1476" s="65"/>
    </row>
    <row r="1477" spans="3:70">
      <c r="C1477" s="8"/>
      <c r="D1477" s="8"/>
      <c r="AG1477" s="65"/>
      <c r="AH1477" s="65"/>
      <c r="AI1477" s="65"/>
      <c r="AJ1477" s="65"/>
      <c r="AK1477" s="65"/>
      <c r="AM1477" s="93"/>
      <c r="AT1477" s="65"/>
      <c r="AU1477" s="65"/>
      <c r="AV1477" s="65"/>
      <c r="AW1477" s="65"/>
      <c r="AX1477" s="65"/>
      <c r="AY1477" s="65"/>
      <c r="AZ1477" s="65"/>
      <c r="BA1477" s="65"/>
      <c r="BB1477" s="65"/>
      <c r="BC1477" s="65"/>
      <c r="BD1477" s="65"/>
      <c r="BE1477" s="65"/>
      <c r="BF1477" s="65"/>
      <c r="BG1477" s="65"/>
      <c r="BH1477" s="65"/>
      <c r="BI1477" s="65"/>
      <c r="BJ1477" s="65"/>
      <c r="BK1477" s="65"/>
      <c r="BL1477" s="65"/>
      <c r="BM1477" s="65"/>
      <c r="BN1477" s="65"/>
      <c r="BO1477" s="65"/>
      <c r="BP1477" s="65"/>
      <c r="BQ1477" s="65"/>
      <c r="BR1477" s="65"/>
    </row>
    <row r="1478" spans="3:70">
      <c r="C1478" s="8"/>
      <c r="D1478" s="8"/>
      <c r="AG1478" s="65"/>
      <c r="AH1478" s="65"/>
      <c r="AI1478" s="65"/>
      <c r="AJ1478" s="65"/>
      <c r="AK1478" s="65"/>
      <c r="AM1478" s="93"/>
      <c r="AT1478" s="65"/>
      <c r="AU1478" s="65"/>
      <c r="AV1478" s="65"/>
      <c r="AW1478" s="65"/>
      <c r="AX1478" s="65"/>
      <c r="AY1478" s="65"/>
      <c r="AZ1478" s="65"/>
      <c r="BA1478" s="65"/>
      <c r="BB1478" s="65"/>
      <c r="BC1478" s="65"/>
      <c r="BD1478" s="65"/>
      <c r="BE1478" s="65"/>
      <c r="BF1478" s="65"/>
      <c r="BG1478" s="65"/>
      <c r="BH1478" s="65"/>
      <c r="BI1478" s="65"/>
      <c r="BJ1478" s="65"/>
      <c r="BK1478" s="65"/>
      <c r="BL1478" s="65"/>
      <c r="BM1478" s="65"/>
      <c r="BN1478" s="65"/>
      <c r="BO1478" s="65"/>
      <c r="BP1478" s="65"/>
      <c r="BQ1478" s="65"/>
      <c r="BR1478" s="65"/>
    </row>
    <row r="1479" spans="3:70">
      <c r="C1479" s="8"/>
      <c r="D1479" s="8"/>
      <c r="AG1479" s="65"/>
      <c r="AH1479" s="65"/>
      <c r="AI1479" s="65"/>
      <c r="AJ1479" s="65"/>
      <c r="AK1479" s="65"/>
      <c r="AM1479" s="93"/>
      <c r="AT1479" s="65"/>
      <c r="AU1479" s="65"/>
      <c r="AV1479" s="65"/>
      <c r="AW1479" s="65"/>
      <c r="AX1479" s="65"/>
      <c r="AY1479" s="65"/>
      <c r="AZ1479" s="65"/>
      <c r="BA1479" s="65"/>
      <c r="BB1479" s="65"/>
      <c r="BC1479" s="65"/>
      <c r="BD1479" s="65"/>
      <c r="BE1479" s="65"/>
      <c r="BF1479" s="65"/>
      <c r="BG1479" s="65"/>
      <c r="BH1479" s="65"/>
      <c r="BI1479" s="65"/>
      <c r="BJ1479" s="65"/>
      <c r="BK1479" s="65"/>
      <c r="BL1479" s="65"/>
      <c r="BM1479" s="65"/>
      <c r="BN1479" s="65"/>
      <c r="BO1479" s="65"/>
      <c r="BP1479" s="65"/>
      <c r="BQ1479" s="65"/>
      <c r="BR1479" s="65"/>
    </row>
    <row r="1480" spans="3:70">
      <c r="C1480" s="8"/>
      <c r="D1480" s="8"/>
      <c r="AG1480" s="65"/>
      <c r="AH1480" s="65"/>
      <c r="AI1480" s="65"/>
      <c r="AJ1480" s="65"/>
      <c r="AK1480" s="65"/>
      <c r="AM1480" s="93"/>
      <c r="AT1480" s="65"/>
      <c r="AU1480" s="65"/>
      <c r="AV1480" s="65"/>
      <c r="AW1480" s="65"/>
      <c r="AX1480" s="65"/>
      <c r="AY1480" s="65"/>
      <c r="AZ1480" s="65"/>
      <c r="BA1480" s="65"/>
      <c r="BB1480" s="65"/>
      <c r="BC1480" s="65"/>
      <c r="BD1480" s="65"/>
      <c r="BE1480" s="65"/>
      <c r="BF1480" s="65"/>
      <c r="BG1480" s="65"/>
      <c r="BH1480" s="65"/>
      <c r="BI1480" s="65"/>
      <c r="BJ1480" s="65"/>
      <c r="BK1480" s="65"/>
      <c r="BL1480" s="65"/>
      <c r="BM1480" s="65"/>
      <c r="BN1480" s="65"/>
      <c r="BO1480" s="65"/>
      <c r="BP1480" s="65"/>
      <c r="BQ1480" s="65"/>
      <c r="BR1480" s="65"/>
    </row>
    <row r="1481" spans="3:70">
      <c r="C1481" s="8"/>
      <c r="D1481" s="8"/>
      <c r="AG1481" s="65"/>
      <c r="AH1481" s="65"/>
      <c r="AI1481" s="65"/>
      <c r="AJ1481" s="65"/>
      <c r="AK1481" s="65"/>
      <c r="AM1481" s="93"/>
      <c r="AT1481" s="65"/>
      <c r="AU1481" s="65"/>
      <c r="AV1481" s="65"/>
      <c r="AW1481" s="65"/>
      <c r="AX1481" s="65"/>
      <c r="AY1481" s="65"/>
      <c r="AZ1481" s="65"/>
      <c r="BA1481" s="65"/>
      <c r="BB1481" s="65"/>
    </row>
    <row r="1482" spans="3:70">
      <c r="C1482" s="8"/>
      <c r="D1482" s="8"/>
      <c r="AG1482" s="65"/>
      <c r="AH1482" s="65"/>
      <c r="AI1482" s="65"/>
      <c r="AJ1482" s="65"/>
      <c r="AK1482" s="65"/>
      <c r="AM1482" s="93"/>
      <c r="AT1482" s="65"/>
      <c r="AU1482" s="65"/>
      <c r="AV1482" s="65"/>
      <c r="AW1482" s="65"/>
      <c r="AX1482" s="65"/>
      <c r="AY1482" s="65"/>
      <c r="AZ1482" s="65"/>
      <c r="BA1482" s="65"/>
    </row>
    <row r="1483" spans="3:70">
      <c r="C1483" s="8"/>
      <c r="D1483" s="8"/>
      <c r="AG1483" s="65"/>
      <c r="AH1483" s="65"/>
      <c r="AI1483" s="65"/>
      <c r="AJ1483" s="65"/>
      <c r="AK1483" s="65"/>
      <c r="AM1483" s="93"/>
      <c r="AT1483" s="65"/>
      <c r="AU1483" s="65"/>
      <c r="AV1483" s="65"/>
      <c r="AW1483" s="65"/>
      <c r="AX1483" s="65"/>
      <c r="AY1483" s="65"/>
      <c r="AZ1483" s="65"/>
      <c r="BA1483" s="65"/>
    </row>
    <row r="1484" spans="3:70">
      <c r="C1484" s="8"/>
      <c r="D1484" s="8"/>
      <c r="AG1484" s="65"/>
      <c r="AH1484" s="65"/>
      <c r="AI1484" s="65"/>
      <c r="AJ1484" s="65"/>
      <c r="AK1484" s="65"/>
      <c r="AM1484" s="93"/>
      <c r="AT1484" s="65"/>
      <c r="AU1484" s="65"/>
      <c r="AV1484" s="65"/>
      <c r="AW1484" s="65"/>
      <c r="AX1484" s="65"/>
      <c r="AY1484" s="65"/>
      <c r="AZ1484" s="65"/>
      <c r="BA1484" s="65"/>
      <c r="BB1484" s="65"/>
    </row>
    <row r="1485" spans="3:70">
      <c r="C1485" s="8"/>
      <c r="D1485" s="8"/>
      <c r="AG1485" s="65"/>
      <c r="AH1485" s="65"/>
      <c r="AI1485" s="65"/>
      <c r="AJ1485" s="65"/>
      <c r="AK1485" s="65"/>
      <c r="AM1485" s="93"/>
      <c r="AT1485" s="65"/>
      <c r="AU1485" s="65"/>
      <c r="AV1485" s="65"/>
      <c r="AW1485" s="65"/>
      <c r="AX1485" s="65"/>
      <c r="AY1485" s="65"/>
      <c r="AZ1485" s="65"/>
      <c r="BA1485" s="65"/>
      <c r="BB1485" s="65"/>
      <c r="BC1485" s="65"/>
      <c r="BD1485" s="65"/>
      <c r="BE1485" s="65"/>
      <c r="BF1485" s="65"/>
      <c r="BG1485" s="65"/>
      <c r="BH1485" s="65"/>
      <c r="BI1485" s="65"/>
      <c r="BJ1485" s="65"/>
      <c r="BK1485" s="65"/>
      <c r="BL1485" s="65"/>
      <c r="BM1485" s="65"/>
      <c r="BN1485" s="65"/>
      <c r="BO1485" s="65"/>
      <c r="BP1485" s="65"/>
      <c r="BQ1485" s="65"/>
      <c r="BR1485" s="65"/>
    </row>
    <row r="1486" spans="3:70">
      <c r="C1486" s="8"/>
      <c r="D1486" s="8"/>
      <c r="AG1486" s="65"/>
      <c r="AH1486" s="65"/>
      <c r="AI1486" s="65"/>
      <c r="AJ1486" s="65"/>
      <c r="AK1486" s="65"/>
      <c r="AM1486" s="93"/>
      <c r="AT1486" s="65"/>
      <c r="AU1486" s="65"/>
      <c r="AV1486" s="65"/>
      <c r="AW1486" s="65"/>
      <c r="AX1486" s="65"/>
      <c r="AY1486" s="65"/>
      <c r="AZ1486" s="65"/>
      <c r="BA1486" s="65"/>
      <c r="BB1486" s="65"/>
      <c r="BC1486" s="65"/>
      <c r="BD1486" s="65"/>
      <c r="BE1486" s="65"/>
      <c r="BF1486" s="65"/>
      <c r="BG1486" s="65"/>
      <c r="BH1486" s="65"/>
      <c r="BI1486" s="65"/>
      <c r="BJ1486" s="65"/>
      <c r="BK1486" s="65"/>
      <c r="BL1486" s="65"/>
      <c r="BM1486" s="65"/>
      <c r="BN1486" s="65"/>
      <c r="BO1486" s="65"/>
      <c r="BP1486" s="65"/>
      <c r="BQ1486" s="65"/>
      <c r="BR1486" s="65"/>
    </row>
    <row r="1487" spans="3:70">
      <c r="C1487" s="8"/>
      <c r="D1487" s="8"/>
      <c r="AG1487" s="65"/>
      <c r="AH1487" s="65"/>
      <c r="AI1487" s="65"/>
      <c r="AJ1487" s="65"/>
      <c r="AK1487" s="65"/>
      <c r="AM1487" s="93"/>
      <c r="AT1487" s="65"/>
      <c r="AU1487" s="65"/>
      <c r="AV1487" s="65"/>
      <c r="AW1487" s="65"/>
      <c r="AX1487" s="65"/>
      <c r="AY1487" s="65"/>
      <c r="AZ1487" s="65"/>
      <c r="BA1487" s="65"/>
    </row>
    <row r="1488" spans="3:70">
      <c r="C1488" s="8"/>
      <c r="D1488" s="8"/>
      <c r="AG1488" s="65"/>
      <c r="AH1488" s="65"/>
      <c r="AI1488" s="65"/>
      <c r="AJ1488" s="65"/>
      <c r="AK1488" s="65"/>
      <c r="AM1488" s="93"/>
      <c r="AT1488" s="65"/>
      <c r="AU1488" s="65"/>
      <c r="AV1488" s="65"/>
      <c r="AW1488" s="65"/>
      <c r="AX1488" s="65"/>
      <c r="AY1488" s="65"/>
      <c r="AZ1488" s="65"/>
      <c r="BA1488" s="65"/>
      <c r="BB1488" s="65"/>
      <c r="BD1488" s="65"/>
    </row>
    <row r="1489" spans="3:70">
      <c r="C1489" s="8"/>
      <c r="D1489" s="8"/>
      <c r="AG1489" s="65"/>
      <c r="AH1489" s="65"/>
      <c r="AI1489" s="65"/>
      <c r="AJ1489" s="65"/>
      <c r="AK1489" s="65"/>
      <c r="AM1489" s="93"/>
      <c r="AT1489" s="65"/>
      <c r="AU1489" s="65"/>
      <c r="AV1489" s="65"/>
      <c r="AW1489" s="65"/>
      <c r="AX1489" s="65"/>
      <c r="AY1489" s="65"/>
      <c r="AZ1489" s="65"/>
      <c r="BA1489" s="65"/>
      <c r="BB1489" s="65"/>
    </row>
    <row r="1490" spans="3:70">
      <c r="C1490" s="8"/>
      <c r="D1490" s="8"/>
      <c r="AG1490" s="65"/>
      <c r="AH1490" s="65"/>
      <c r="AI1490" s="65"/>
      <c r="AJ1490" s="65"/>
      <c r="AK1490" s="65"/>
      <c r="AM1490" s="93"/>
      <c r="AT1490" s="65"/>
      <c r="AU1490" s="65"/>
      <c r="AV1490" s="65"/>
      <c r="AW1490" s="65"/>
      <c r="AX1490" s="65"/>
      <c r="AY1490" s="65"/>
      <c r="AZ1490" s="65"/>
      <c r="BA1490" s="65"/>
    </row>
    <row r="1491" spans="3:70">
      <c r="C1491" s="8"/>
      <c r="D1491" s="8"/>
      <c r="AG1491" s="65"/>
      <c r="AH1491" s="65"/>
      <c r="AI1491" s="65"/>
      <c r="AJ1491" s="65"/>
      <c r="AK1491" s="65"/>
      <c r="AM1491" s="93"/>
      <c r="AT1491" s="65"/>
      <c r="AU1491" s="65"/>
      <c r="AV1491" s="65"/>
      <c r="AW1491" s="65"/>
      <c r="AX1491" s="65"/>
      <c r="AY1491" s="65"/>
      <c r="AZ1491" s="65"/>
      <c r="BA1491" s="65"/>
    </row>
    <row r="1492" spans="3:70">
      <c r="C1492" s="8"/>
      <c r="D1492" s="8"/>
      <c r="AG1492" s="65"/>
      <c r="AH1492" s="65"/>
      <c r="AI1492" s="65"/>
      <c r="AJ1492" s="65"/>
      <c r="AK1492" s="65"/>
      <c r="AM1492" s="93"/>
      <c r="AT1492" s="65"/>
      <c r="AU1492" s="65"/>
      <c r="AV1492" s="65"/>
      <c r="AW1492" s="65"/>
      <c r="AX1492" s="65"/>
      <c r="AY1492" s="65"/>
      <c r="AZ1492" s="65"/>
      <c r="BA1492" s="65"/>
    </row>
    <row r="1493" spans="3:70">
      <c r="C1493" s="8"/>
      <c r="D1493" s="8"/>
      <c r="AG1493" s="65"/>
      <c r="AH1493" s="65"/>
      <c r="AI1493" s="65"/>
      <c r="AJ1493" s="65"/>
      <c r="AK1493" s="65"/>
      <c r="AM1493" s="93"/>
      <c r="AT1493" s="65"/>
      <c r="AU1493" s="65"/>
      <c r="AV1493" s="65"/>
      <c r="AW1493" s="65"/>
      <c r="AX1493" s="65"/>
      <c r="AY1493" s="65"/>
      <c r="AZ1493" s="65"/>
      <c r="BA1493" s="65"/>
    </row>
    <row r="1494" spans="3:70">
      <c r="C1494" s="8"/>
      <c r="D1494" s="8"/>
      <c r="AG1494" s="65"/>
      <c r="AH1494" s="65"/>
      <c r="AI1494" s="65"/>
      <c r="AJ1494" s="65"/>
      <c r="AK1494" s="65"/>
      <c r="AM1494" s="93"/>
      <c r="AT1494" s="65"/>
      <c r="AU1494" s="65"/>
      <c r="AV1494" s="65"/>
      <c r="AW1494" s="65"/>
      <c r="AX1494" s="65"/>
      <c r="AY1494" s="65"/>
      <c r="AZ1494" s="65"/>
      <c r="BA1494" s="65"/>
      <c r="BB1494" s="65"/>
      <c r="BC1494" s="65"/>
      <c r="BD1494" s="65"/>
      <c r="BE1494" s="65"/>
      <c r="BF1494" s="65"/>
      <c r="BG1494" s="65"/>
      <c r="BH1494" s="65"/>
      <c r="BI1494" s="65"/>
      <c r="BJ1494" s="65"/>
      <c r="BK1494" s="65"/>
      <c r="BL1494" s="65"/>
      <c r="BM1494" s="65"/>
      <c r="BN1494" s="65"/>
      <c r="BO1494" s="65"/>
      <c r="BP1494" s="65"/>
      <c r="BQ1494" s="65"/>
      <c r="BR1494" s="65"/>
    </row>
    <row r="1495" spans="3:70">
      <c r="C1495" s="8"/>
      <c r="D1495" s="8"/>
      <c r="AG1495" s="65"/>
      <c r="AH1495" s="65"/>
      <c r="AI1495" s="65"/>
      <c r="AJ1495" s="65"/>
      <c r="AK1495" s="65"/>
      <c r="AM1495" s="93"/>
      <c r="AT1495" s="65"/>
      <c r="AU1495" s="65"/>
      <c r="AV1495" s="65"/>
      <c r="AW1495" s="65"/>
      <c r="AX1495" s="65"/>
      <c r="AY1495" s="65"/>
      <c r="AZ1495" s="65"/>
      <c r="BA1495" s="65"/>
    </row>
    <row r="1496" spans="3:70">
      <c r="C1496" s="8"/>
      <c r="D1496" s="8"/>
      <c r="AG1496" s="65"/>
      <c r="AH1496" s="65"/>
      <c r="AI1496" s="65"/>
      <c r="AJ1496" s="65"/>
      <c r="AK1496" s="65"/>
      <c r="AM1496" s="93"/>
      <c r="AT1496" s="65"/>
      <c r="AU1496" s="65"/>
      <c r="AV1496" s="65"/>
      <c r="AW1496" s="65"/>
      <c r="AX1496" s="65"/>
      <c r="AY1496" s="65"/>
      <c r="AZ1496" s="65"/>
      <c r="BA1496" s="65"/>
      <c r="BB1496" s="65"/>
      <c r="BC1496" s="65"/>
      <c r="BD1496" s="65"/>
      <c r="BE1496" s="65"/>
      <c r="BF1496" s="65"/>
      <c r="BG1496" s="65"/>
      <c r="BH1496" s="65"/>
      <c r="BI1496" s="65"/>
      <c r="BJ1496" s="65"/>
      <c r="BK1496" s="65"/>
      <c r="BL1496" s="65"/>
      <c r="BM1496" s="65"/>
      <c r="BN1496" s="65"/>
      <c r="BO1496" s="65"/>
      <c r="BP1496" s="65"/>
      <c r="BQ1496" s="65"/>
      <c r="BR1496" s="65"/>
    </row>
    <row r="1497" spans="3:70">
      <c r="C1497" s="8"/>
      <c r="D1497" s="8"/>
      <c r="AG1497" s="65"/>
      <c r="AH1497" s="65"/>
      <c r="AI1497" s="65"/>
      <c r="AJ1497" s="65"/>
      <c r="AK1497" s="65"/>
      <c r="AM1497" s="93"/>
      <c r="AT1497" s="65"/>
      <c r="AU1497" s="65"/>
      <c r="AV1497" s="65"/>
      <c r="AW1497" s="65"/>
      <c r="AX1497" s="65"/>
      <c r="AY1497" s="65"/>
      <c r="AZ1497" s="65"/>
      <c r="BA1497" s="65"/>
      <c r="BB1497" s="65"/>
      <c r="BD1497" s="65"/>
    </row>
    <row r="1498" spans="3:70">
      <c r="C1498" s="8"/>
      <c r="D1498" s="8"/>
      <c r="AG1498" s="65"/>
      <c r="AH1498" s="65"/>
      <c r="AI1498" s="65"/>
      <c r="AJ1498" s="65"/>
      <c r="AK1498" s="65"/>
      <c r="AM1498" s="93"/>
      <c r="AT1498" s="65"/>
      <c r="AU1498" s="65"/>
      <c r="AV1498" s="65"/>
      <c r="AW1498" s="65"/>
      <c r="AX1498" s="65"/>
      <c r="AY1498" s="65"/>
      <c r="AZ1498" s="65"/>
      <c r="BA1498" s="65"/>
      <c r="BB1498" s="65"/>
    </row>
    <row r="1499" spans="3:70">
      <c r="C1499" s="8"/>
      <c r="D1499" s="8"/>
      <c r="AG1499" s="65"/>
      <c r="AH1499" s="65"/>
      <c r="AI1499" s="65"/>
      <c r="AJ1499" s="65"/>
      <c r="AK1499" s="65"/>
      <c r="AM1499" s="93"/>
      <c r="AT1499" s="65"/>
      <c r="AU1499" s="65"/>
      <c r="AV1499" s="65"/>
      <c r="AW1499" s="65"/>
      <c r="AX1499" s="65"/>
      <c r="AY1499" s="65"/>
      <c r="AZ1499" s="65"/>
      <c r="BA1499" s="65"/>
      <c r="BB1499" s="65"/>
    </row>
    <row r="1500" spans="3:70">
      <c r="C1500" s="8"/>
      <c r="D1500" s="8"/>
      <c r="AG1500" s="65"/>
      <c r="AH1500" s="65"/>
      <c r="AI1500" s="65"/>
      <c r="AJ1500" s="65"/>
      <c r="AK1500" s="65"/>
      <c r="AM1500" s="93"/>
      <c r="AT1500" s="65"/>
      <c r="AU1500" s="65"/>
      <c r="AV1500" s="65"/>
      <c r="AW1500" s="65"/>
      <c r="AX1500" s="65"/>
      <c r="AY1500" s="65"/>
      <c r="AZ1500" s="65"/>
      <c r="BA1500" s="65"/>
      <c r="BB1500" s="65"/>
      <c r="BD1500" s="65"/>
    </row>
    <row r="1501" spans="3:70">
      <c r="C1501" s="8"/>
      <c r="D1501" s="8"/>
      <c r="AG1501" s="65"/>
      <c r="AH1501" s="65"/>
      <c r="AI1501" s="65"/>
      <c r="AJ1501" s="65"/>
      <c r="AK1501" s="65"/>
      <c r="AM1501" s="93"/>
      <c r="AT1501" s="65"/>
      <c r="AU1501" s="65"/>
      <c r="AV1501" s="65"/>
      <c r="AW1501" s="65"/>
      <c r="AX1501" s="65"/>
      <c r="AY1501" s="65"/>
      <c r="AZ1501" s="65"/>
      <c r="BA1501" s="65"/>
      <c r="BB1501" s="65"/>
      <c r="BC1501" s="65"/>
      <c r="BD1501" s="65"/>
      <c r="BE1501" s="65"/>
      <c r="BF1501" s="65"/>
      <c r="BG1501" s="65"/>
      <c r="BH1501" s="65"/>
      <c r="BI1501" s="65"/>
      <c r="BJ1501" s="65"/>
      <c r="BK1501" s="65"/>
      <c r="BL1501" s="65"/>
      <c r="BM1501" s="65"/>
      <c r="BN1501" s="65"/>
      <c r="BO1501" s="65"/>
      <c r="BP1501" s="65"/>
      <c r="BQ1501" s="65"/>
      <c r="BR1501" s="65"/>
    </row>
    <row r="1502" spans="3:70">
      <c r="C1502" s="8"/>
      <c r="D1502" s="8"/>
      <c r="AG1502" s="65"/>
      <c r="AH1502" s="65"/>
      <c r="AI1502" s="65"/>
      <c r="AJ1502" s="65"/>
      <c r="AK1502" s="65"/>
      <c r="AM1502" s="93"/>
      <c r="AT1502" s="65"/>
      <c r="AU1502" s="65"/>
      <c r="AV1502" s="65"/>
      <c r="AW1502" s="65"/>
      <c r="AX1502" s="65"/>
      <c r="AY1502" s="65"/>
      <c r="AZ1502" s="65"/>
      <c r="BA1502" s="65"/>
      <c r="BB1502" s="65"/>
    </row>
    <row r="1503" spans="3:70">
      <c r="C1503" s="8"/>
      <c r="D1503" s="8"/>
      <c r="AG1503" s="65"/>
      <c r="AH1503" s="65"/>
      <c r="AI1503" s="65"/>
      <c r="AJ1503" s="65"/>
      <c r="AK1503" s="65"/>
      <c r="AM1503" s="93"/>
      <c r="AT1503" s="65"/>
      <c r="AU1503" s="65"/>
      <c r="AV1503" s="65"/>
      <c r="AW1503" s="65"/>
      <c r="AX1503" s="65"/>
      <c r="AY1503" s="65"/>
      <c r="AZ1503" s="65"/>
      <c r="BA1503" s="65"/>
      <c r="BB1503" s="65"/>
      <c r="BD1503" s="65"/>
    </row>
    <row r="1504" spans="3:70">
      <c r="C1504" s="8"/>
      <c r="D1504" s="8"/>
      <c r="AG1504" s="65"/>
      <c r="AH1504" s="65"/>
      <c r="AI1504" s="65"/>
      <c r="AJ1504" s="65"/>
      <c r="AK1504" s="65"/>
      <c r="AM1504" s="93"/>
      <c r="AT1504" s="65"/>
      <c r="AU1504" s="65"/>
      <c r="AV1504" s="65"/>
      <c r="AW1504" s="65"/>
      <c r="AX1504" s="65"/>
      <c r="AY1504" s="65"/>
      <c r="AZ1504" s="65"/>
      <c r="BA1504" s="65"/>
      <c r="BB1504" s="65"/>
      <c r="BC1504" s="65"/>
      <c r="BD1504" s="65"/>
      <c r="BE1504" s="65"/>
      <c r="BF1504" s="65"/>
      <c r="BG1504" s="65"/>
      <c r="BH1504" s="65"/>
      <c r="BI1504" s="65"/>
      <c r="BJ1504" s="65"/>
      <c r="BK1504" s="65"/>
      <c r="BL1504" s="65"/>
      <c r="BM1504" s="65"/>
      <c r="BN1504" s="65"/>
      <c r="BO1504" s="65"/>
      <c r="BP1504" s="65"/>
      <c r="BQ1504" s="65"/>
      <c r="BR1504" s="65"/>
    </row>
    <row r="1505" spans="3:70">
      <c r="C1505" s="8"/>
      <c r="D1505" s="8"/>
      <c r="AG1505" s="65"/>
      <c r="AH1505" s="65"/>
      <c r="AI1505" s="65"/>
      <c r="AJ1505" s="65"/>
      <c r="AK1505" s="65"/>
      <c r="AM1505" s="93"/>
      <c r="AT1505" s="65"/>
      <c r="AU1505" s="65"/>
      <c r="AV1505" s="65"/>
      <c r="AW1505" s="65"/>
      <c r="AX1505" s="65"/>
      <c r="AY1505" s="65"/>
      <c r="AZ1505" s="65"/>
      <c r="BA1505" s="65"/>
      <c r="BB1505" s="65"/>
    </row>
    <row r="1506" spans="3:70">
      <c r="C1506" s="8"/>
      <c r="D1506" s="8"/>
      <c r="AG1506" s="65"/>
      <c r="AH1506" s="65"/>
      <c r="AI1506" s="65"/>
      <c r="AJ1506" s="65"/>
      <c r="AK1506" s="65"/>
      <c r="AM1506" s="93"/>
      <c r="AT1506" s="65"/>
      <c r="AU1506" s="65"/>
      <c r="AV1506" s="65"/>
      <c r="AW1506" s="65"/>
      <c r="AX1506" s="65"/>
      <c r="AY1506" s="65"/>
      <c r="AZ1506" s="65"/>
      <c r="BA1506" s="65"/>
      <c r="BB1506" s="65"/>
    </row>
    <row r="1507" spans="3:70">
      <c r="C1507" s="8"/>
      <c r="D1507" s="8"/>
      <c r="AG1507" s="65"/>
      <c r="AH1507" s="65"/>
      <c r="AI1507" s="65"/>
      <c r="AJ1507" s="65"/>
      <c r="AK1507" s="65"/>
      <c r="AM1507" s="93"/>
      <c r="AT1507" s="65"/>
      <c r="AU1507" s="65"/>
      <c r="AV1507" s="65"/>
      <c r="AW1507" s="65"/>
      <c r="AX1507" s="65"/>
      <c r="AY1507" s="65"/>
      <c r="AZ1507" s="65"/>
      <c r="BA1507" s="65"/>
      <c r="BB1507" s="65"/>
      <c r="BD1507" s="65"/>
      <c r="BE1507" s="65"/>
      <c r="BF1507" s="65"/>
      <c r="BG1507" s="65"/>
      <c r="BH1507" s="65"/>
      <c r="BI1507" s="65"/>
      <c r="BJ1507" s="65"/>
      <c r="BK1507" s="65"/>
      <c r="BL1507" s="65"/>
      <c r="BM1507" s="65"/>
      <c r="BN1507" s="65"/>
      <c r="BO1507" s="65"/>
      <c r="BP1507" s="65"/>
      <c r="BQ1507" s="65"/>
      <c r="BR1507" s="65"/>
    </row>
    <row r="1508" spans="3:70">
      <c r="C1508" s="8"/>
      <c r="D1508" s="8"/>
      <c r="AG1508" s="65"/>
      <c r="AH1508" s="65"/>
      <c r="AI1508" s="65"/>
      <c r="AJ1508" s="65"/>
      <c r="AK1508" s="65"/>
      <c r="AM1508" s="93"/>
      <c r="AT1508" s="65"/>
      <c r="AU1508" s="65"/>
      <c r="AV1508" s="65"/>
      <c r="AW1508" s="65"/>
      <c r="AX1508" s="65"/>
      <c r="AY1508" s="65"/>
      <c r="AZ1508" s="65"/>
      <c r="BA1508" s="65"/>
      <c r="BB1508" s="65"/>
    </row>
    <row r="1509" spans="3:70">
      <c r="C1509" s="8"/>
      <c r="D1509" s="8"/>
      <c r="AG1509" s="65"/>
      <c r="AH1509" s="65"/>
      <c r="AI1509" s="65"/>
      <c r="AJ1509" s="65"/>
      <c r="AK1509" s="65"/>
      <c r="AM1509" s="93"/>
      <c r="AT1509" s="65"/>
      <c r="AU1509" s="65"/>
      <c r="AV1509" s="65"/>
      <c r="AW1509" s="65"/>
      <c r="AX1509" s="65"/>
      <c r="AY1509" s="65"/>
      <c r="AZ1509" s="65"/>
      <c r="BA1509" s="65"/>
      <c r="BB1509" s="65"/>
      <c r="BD1509" s="65"/>
      <c r="BE1509" s="65"/>
      <c r="BF1509" s="65"/>
      <c r="BG1509" s="65"/>
      <c r="BH1509" s="65"/>
      <c r="BI1509" s="65"/>
      <c r="BJ1509" s="65"/>
      <c r="BK1509" s="65"/>
      <c r="BL1509" s="65"/>
      <c r="BM1509" s="65"/>
      <c r="BN1509" s="65"/>
      <c r="BO1509" s="65"/>
      <c r="BP1509" s="65"/>
      <c r="BQ1509" s="65"/>
      <c r="BR1509" s="65"/>
    </row>
    <row r="1510" spans="3:70">
      <c r="C1510" s="8"/>
      <c r="D1510" s="8"/>
      <c r="AG1510" s="65"/>
      <c r="AH1510" s="65"/>
      <c r="AI1510" s="65"/>
      <c r="AJ1510" s="65"/>
      <c r="AK1510" s="65"/>
      <c r="AM1510" s="93"/>
      <c r="AT1510" s="65"/>
      <c r="AU1510" s="65"/>
      <c r="AV1510" s="65"/>
      <c r="AW1510" s="65"/>
      <c r="AX1510" s="65"/>
      <c r="AY1510" s="65"/>
      <c r="AZ1510" s="65"/>
      <c r="BA1510" s="65"/>
    </row>
    <row r="1511" spans="3:70">
      <c r="C1511" s="8"/>
      <c r="D1511" s="8"/>
      <c r="AG1511" s="65"/>
      <c r="AH1511" s="65"/>
      <c r="AI1511" s="65"/>
      <c r="AJ1511" s="65"/>
      <c r="AK1511" s="65"/>
      <c r="AM1511" s="93"/>
      <c r="AT1511" s="65"/>
      <c r="AU1511" s="65"/>
      <c r="AV1511" s="65"/>
      <c r="AW1511" s="65"/>
      <c r="AX1511" s="65"/>
      <c r="AY1511" s="65"/>
      <c r="AZ1511" s="65"/>
      <c r="BA1511" s="65"/>
      <c r="BB1511" s="65"/>
      <c r="BD1511" s="65"/>
    </row>
    <row r="1512" spans="3:70">
      <c r="C1512" s="8"/>
      <c r="D1512" s="8"/>
      <c r="AG1512" s="65"/>
      <c r="AH1512" s="65"/>
      <c r="AI1512" s="65"/>
      <c r="AJ1512" s="65"/>
      <c r="AK1512" s="65"/>
      <c r="AM1512" s="93"/>
      <c r="AT1512" s="65"/>
      <c r="AU1512" s="65"/>
      <c r="AV1512" s="65"/>
      <c r="AW1512" s="65"/>
      <c r="AX1512" s="65"/>
      <c r="AY1512" s="65"/>
      <c r="AZ1512" s="65"/>
      <c r="BA1512" s="65"/>
    </row>
    <row r="1513" spans="3:70">
      <c r="C1513" s="8"/>
      <c r="D1513" s="8"/>
      <c r="AG1513" s="65"/>
      <c r="AH1513" s="65"/>
      <c r="AI1513" s="65"/>
      <c r="AJ1513" s="65"/>
      <c r="AK1513" s="65"/>
      <c r="AM1513" s="93"/>
      <c r="AT1513" s="65"/>
      <c r="AU1513" s="65"/>
      <c r="AV1513" s="65"/>
      <c r="AW1513" s="65"/>
      <c r="AX1513" s="65"/>
      <c r="AY1513" s="65"/>
      <c r="AZ1513" s="65"/>
      <c r="BA1513" s="65"/>
      <c r="BB1513" s="65"/>
    </row>
    <row r="1514" spans="3:70">
      <c r="C1514" s="8"/>
      <c r="D1514" s="8"/>
      <c r="AG1514" s="65"/>
      <c r="AH1514" s="65"/>
      <c r="AI1514" s="65"/>
      <c r="AJ1514" s="65"/>
      <c r="AK1514" s="65"/>
      <c r="AM1514" s="93"/>
      <c r="AT1514" s="65"/>
      <c r="AU1514" s="65"/>
      <c r="AV1514" s="65"/>
      <c r="AW1514" s="65"/>
      <c r="AX1514" s="65"/>
      <c r="AY1514" s="65"/>
      <c r="AZ1514" s="65"/>
      <c r="BA1514" s="65"/>
      <c r="BB1514" s="65"/>
      <c r="BC1514" s="65"/>
      <c r="BD1514" s="65"/>
      <c r="BE1514" s="65"/>
      <c r="BF1514" s="65"/>
      <c r="BG1514" s="65"/>
      <c r="BH1514" s="65"/>
      <c r="BI1514" s="65"/>
      <c r="BJ1514" s="65"/>
      <c r="BK1514" s="65"/>
      <c r="BL1514" s="65"/>
      <c r="BM1514" s="65"/>
      <c r="BN1514" s="65"/>
      <c r="BO1514" s="65"/>
      <c r="BP1514" s="65"/>
      <c r="BQ1514" s="65"/>
      <c r="BR1514" s="65"/>
    </row>
    <row r="1515" spans="3:70">
      <c r="C1515" s="8"/>
      <c r="D1515" s="8"/>
      <c r="AG1515" s="65"/>
      <c r="AH1515" s="65"/>
      <c r="AI1515" s="65"/>
      <c r="AJ1515" s="65"/>
      <c r="AK1515" s="65"/>
      <c r="AM1515" s="93"/>
      <c r="AT1515" s="65"/>
      <c r="AU1515" s="65"/>
      <c r="AV1515" s="65"/>
      <c r="AW1515" s="65"/>
      <c r="AX1515" s="65"/>
      <c r="AY1515" s="65"/>
      <c r="AZ1515" s="65"/>
      <c r="BA1515" s="65"/>
    </row>
    <row r="1516" spans="3:70">
      <c r="C1516" s="8"/>
      <c r="D1516" s="8"/>
      <c r="AG1516" s="65"/>
      <c r="AH1516" s="65"/>
      <c r="AI1516" s="65"/>
      <c r="AJ1516" s="65"/>
      <c r="AK1516" s="65"/>
      <c r="AM1516" s="93"/>
      <c r="AT1516" s="65"/>
      <c r="AU1516" s="65"/>
      <c r="AV1516" s="65"/>
      <c r="AW1516" s="65"/>
      <c r="AX1516" s="65"/>
      <c r="AY1516" s="65"/>
      <c r="AZ1516" s="65"/>
      <c r="BA1516" s="65"/>
      <c r="BB1516" s="65"/>
      <c r="BD1516" s="65"/>
    </row>
    <row r="1517" spans="3:70">
      <c r="C1517" s="8"/>
      <c r="D1517" s="8"/>
      <c r="AG1517" s="65"/>
      <c r="AH1517" s="65"/>
      <c r="AI1517" s="65"/>
      <c r="AJ1517" s="65"/>
      <c r="AK1517" s="65"/>
      <c r="AM1517" s="93"/>
      <c r="AT1517" s="65"/>
      <c r="AU1517" s="65"/>
      <c r="AV1517" s="65"/>
      <c r="AW1517" s="65"/>
      <c r="AX1517" s="65"/>
      <c r="AY1517" s="65"/>
      <c r="AZ1517" s="65"/>
      <c r="BA1517" s="65"/>
      <c r="BB1517" s="65"/>
      <c r="BC1517" s="65"/>
      <c r="BD1517" s="65"/>
      <c r="BE1517" s="65"/>
      <c r="BF1517" s="65"/>
      <c r="BG1517" s="65"/>
      <c r="BH1517" s="65"/>
      <c r="BI1517" s="65"/>
      <c r="BJ1517" s="65"/>
      <c r="BK1517" s="65"/>
      <c r="BL1517" s="65"/>
      <c r="BM1517" s="65"/>
      <c r="BN1517" s="65"/>
      <c r="BO1517" s="65"/>
      <c r="BP1517" s="65"/>
      <c r="BQ1517" s="65"/>
      <c r="BR1517" s="65"/>
    </row>
    <row r="1518" spans="3:70">
      <c r="C1518" s="8"/>
      <c r="D1518" s="8"/>
      <c r="AG1518" s="65"/>
      <c r="AH1518" s="65"/>
      <c r="AI1518" s="65"/>
      <c r="AJ1518" s="65"/>
      <c r="AK1518" s="65"/>
      <c r="AM1518" s="93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/>
      <c r="BI1518" s="65"/>
      <c r="BJ1518" s="65"/>
      <c r="BK1518" s="65"/>
      <c r="BL1518" s="65"/>
      <c r="BM1518" s="65"/>
      <c r="BN1518" s="65"/>
      <c r="BO1518" s="65"/>
      <c r="BP1518" s="65"/>
      <c r="BQ1518" s="65"/>
      <c r="BR1518" s="65"/>
    </row>
    <row r="1519" spans="3:70">
      <c r="C1519" s="8"/>
      <c r="D1519" s="8"/>
      <c r="AG1519" s="65"/>
      <c r="AH1519" s="65"/>
      <c r="AI1519" s="65"/>
      <c r="AJ1519" s="65"/>
      <c r="AK1519" s="65"/>
      <c r="AM1519" s="93"/>
      <c r="AT1519" s="65"/>
      <c r="AU1519" s="65"/>
      <c r="AV1519" s="65"/>
      <c r="AW1519" s="65"/>
      <c r="AX1519" s="65"/>
      <c r="AY1519" s="65"/>
      <c r="AZ1519" s="65"/>
      <c r="BA1519" s="65"/>
      <c r="BB1519" s="65"/>
      <c r="BC1519" s="65"/>
      <c r="BD1519" s="65"/>
      <c r="BE1519" s="65"/>
      <c r="BF1519" s="65"/>
      <c r="BG1519" s="65"/>
      <c r="BH1519" s="65"/>
      <c r="BI1519" s="65"/>
      <c r="BJ1519" s="65"/>
      <c r="BK1519" s="65"/>
      <c r="BL1519" s="65"/>
      <c r="BM1519" s="65"/>
      <c r="BN1519" s="65"/>
      <c r="BO1519" s="65"/>
      <c r="BP1519" s="65"/>
      <c r="BQ1519" s="65"/>
      <c r="BR1519" s="65"/>
    </row>
    <row r="1520" spans="3:70">
      <c r="C1520" s="8"/>
      <c r="D1520" s="8"/>
      <c r="AG1520" s="65"/>
      <c r="AH1520" s="65"/>
      <c r="AI1520" s="65"/>
      <c r="AJ1520" s="65"/>
      <c r="AK1520" s="65"/>
      <c r="AM1520" s="93"/>
      <c r="AT1520" s="65"/>
      <c r="AU1520" s="65"/>
      <c r="AV1520" s="65"/>
      <c r="AW1520" s="65"/>
      <c r="AX1520" s="65"/>
      <c r="AY1520" s="65"/>
      <c r="AZ1520" s="65"/>
      <c r="BA1520" s="65"/>
      <c r="BB1520" s="65"/>
    </row>
    <row r="1521" spans="3:70">
      <c r="C1521" s="8"/>
      <c r="D1521" s="8"/>
      <c r="AG1521" s="65"/>
      <c r="AH1521" s="65"/>
      <c r="AI1521" s="65"/>
      <c r="AJ1521" s="65"/>
      <c r="AK1521" s="65"/>
      <c r="AM1521" s="93"/>
      <c r="AT1521" s="65"/>
      <c r="AU1521" s="65"/>
      <c r="AV1521" s="65"/>
      <c r="AW1521" s="65"/>
      <c r="AX1521" s="65"/>
      <c r="AY1521" s="65"/>
      <c r="AZ1521" s="65"/>
      <c r="BA1521" s="65"/>
      <c r="BB1521" s="65"/>
    </row>
    <row r="1522" spans="3:70">
      <c r="C1522" s="8"/>
      <c r="D1522" s="8"/>
      <c r="AG1522" s="65"/>
      <c r="AH1522" s="65"/>
      <c r="AI1522" s="65"/>
      <c r="AJ1522" s="65"/>
      <c r="AK1522" s="65"/>
      <c r="AM1522" s="93"/>
      <c r="AT1522" s="65"/>
      <c r="AU1522" s="65"/>
      <c r="AV1522" s="65"/>
      <c r="AW1522" s="65"/>
      <c r="AX1522" s="65"/>
      <c r="AY1522" s="65"/>
      <c r="AZ1522" s="65"/>
      <c r="BA1522" s="65"/>
      <c r="BB1522" s="65"/>
      <c r="BD1522" s="65"/>
      <c r="BE1522" s="65"/>
      <c r="BF1522" s="65"/>
      <c r="BG1522" s="65"/>
      <c r="BH1522" s="65"/>
      <c r="BI1522" s="65"/>
      <c r="BJ1522" s="65"/>
      <c r="BK1522" s="65"/>
      <c r="BL1522" s="65"/>
      <c r="BM1522" s="65"/>
      <c r="BN1522" s="65"/>
      <c r="BO1522" s="65"/>
      <c r="BP1522" s="65"/>
      <c r="BQ1522" s="65"/>
      <c r="BR1522" s="65"/>
    </row>
    <row r="1523" spans="3:70">
      <c r="C1523" s="8"/>
      <c r="D1523" s="8"/>
      <c r="AG1523" s="65"/>
      <c r="AH1523" s="65"/>
      <c r="AI1523" s="65"/>
      <c r="AJ1523" s="65"/>
      <c r="AK1523" s="65"/>
      <c r="AM1523" s="93"/>
      <c r="AT1523" s="65"/>
      <c r="AU1523" s="65"/>
      <c r="AV1523" s="65"/>
      <c r="AW1523" s="65"/>
      <c r="AX1523" s="65"/>
      <c r="AY1523" s="65"/>
      <c r="AZ1523" s="65"/>
      <c r="BA1523" s="65"/>
      <c r="BB1523" s="65"/>
    </row>
    <row r="1524" spans="3:70">
      <c r="C1524" s="8"/>
      <c r="D1524" s="8"/>
      <c r="AG1524" s="65"/>
      <c r="AH1524" s="65"/>
      <c r="AI1524" s="65"/>
      <c r="AJ1524" s="65"/>
      <c r="AK1524" s="65"/>
      <c r="AM1524" s="93"/>
      <c r="AT1524" s="65"/>
      <c r="AU1524" s="65"/>
      <c r="AV1524" s="65"/>
      <c r="AW1524" s="65"/>
      <c r="AX1524" s="65"/>
      <c r="AY1524" s="65"/>
      <c r="AZ1524" s="65"/>
      <c r="BA1524" s="65"/>
      <c r="BB1524" s="65"/>
      <c r="BD1524" s="65"/>
      <c r="BE1524" s="65"/>
      <c r="BF1524" s="65"/>
      <c r="BG1524" s="65"/>
      <c r="BH1524" s="65"/>
      <c r="BI1524" s="65"/>
      <c r="BJ1524" s="65"/>
      <c r="BK1524" s="65"/>
      <c r="BL1524" s="65"/>
      <c r="BM1524" s="65"/>
      <c r="BN1524" s="65"/>
      <c r="BO1524" s="65"/>
      <c r="BP1524" s="65"/>
      <c r="BQ1524" s="65"/>
      <c r="BR1524" s="65"/>
    </row>
    <row r="1525" spans="3:70">
      <c r="C1525" s="8"/>
      <c r="D1525" s="8"/>
      <c r="AG1525" s="65"/>
      <c r="AH1525" s="65"/>
      <c r="AI1525" s="65"/>
      <c r="AJ1525" s="65"/>
      <c r="AK1525" s="65"/>
      <c r="AM1525" s="93"/>
      <c r="AT1525" s="65"/>
      <c r="AU1525" s="65"/>
      <c r="AV1525" s="65"/>
      <c r="AW1525" s="65"/>
      <c r="AX1525" s="65"/>
      <c r="AY1525" s="65"/>
      <c r="AZ1525" s="65"/>
      <c r="BA1525" s="65"/>
      <c r="BB1525" s="65"/>
    </row>
    <row r="1526" spans="3:70">
      <c r="C1526" s="8"/>
      <c r="D1526" s="8"/>
      <c r="AG1526" s="65"/>
      <c r="AH1526" s="65"/>
      <c r="AI1526" s="65"/>
      <c r="AJ1526" s="65"/>
      <c r="AK1526" s="65"/>
      <c r="AM1526" s="93"/>
      <c r="AT1526" s="65"/>
      <c r="AU1526" s="65"/>
      <c r="AV1526" s="65"/>
      <c r="AW1526" s="65"/>
      <c r="AX1526" s="65"/>
      <c r="AY1526" s="65"/>
      <c r="AZ1526" s="65"/>
      <c r="BA1526" s="65"/>
      <c r="BB1526" s="65"/>
    </row>
    <row r="1527" spans="3:70">
      <c r="C1527" s="8"/>
      <c r="D1527" s="8"/>
      <c r="AG1527" s="65"/>
      <c r="AH1527" s="65"/>
      <c r="AI1527" s="65"/>
      <c r="AJ1527" s="65"/>
      <c r="AK1527" s="65"/>
      <c r="AM1527" s="93"/>
      <c r="AT1527" s="65"/>
      <c r="AU1527" s="65"/>
      <c r="AV1527" s="65"/>
      <c r="AW1527" s="65"/>
      <c r="AX1527" s="65"/>
      <c r="AY1527" s="65"/>
      <c r="AZ1527" s="65"/>
      <c r="BA1527" s="65"/>
      <c r="BB1527" s="65"/>
      <c r="BD1527" s="65"/>
    </row>
    <row r="1528" spans="3:70">
      <c r="C1528" s="8"/>
      <c r="D1528" s="8"/>
      <c r="AG1528" s="65"/>
      <c r="AH1528" s="65"/>
      <c r="AI1528" s="65"/>
      <c r="AJ1528" s="65"/>
      <c r="AK1528" s="65"/>
      <c r="AM1528" s="93"/>
      <c r="AT1528" s="65"/>
      <c r="AU1528" s="65"/>
      <c r="AV1528" s="65"/>
      <c r="AW1528" s="65"/>
      <c r="AX1528" s="65"/>
      <c r="AY1528" s="65"/>
      <c r="AZ1528" s="65"/>
      <c r="BA1528" s="65"/>
      <c r="BB1528" s="65"/>
    </row>
    <row r="1529" spans="3:70">
      <c r="C1529" s="8"/>
      <c r="D1529" s="8"/>
      <c r="AG1529" s="65"/>
      <c r="AH1529" s="65"/>
      <c r="AI1529" s="65"/>
      <c r="AJ1529" s="65"/>
      <c r="AK1529" s="65"/>
      <c r="AM1529" s="93"/>
      <c r="AT1529" s="65"/>
      <c r="AU1529" s="65"/>
      <c r="AV1529" s="65"/>
      <c r="AW1529" s="65"/>
      <c r="AX1529" s="65"/>
      <c r="AY1529" s="65"/>
      <c r="AZ1529" s="65"/>
      <c r="BA1529" s="65"/>
      <c r="BB1529" s="65"/>
      <c r="BD1529" s="65"/>
    </row>
    <row r="1530" spans="3:70">
      <c r="C1530" s="8"/>
      <c r="D1530" s="8"/>
      <c r="AG1530" s="65"/>
      <c r="AH1530" s="65"/>
      <c r="AI1530" s="65"/>
      <c r="AJ1530" s="65"/>
      <c r="AK1530" s="65"/>
      <c r="AM1530" s="93"/>
      <c r="AT1530" s="65"/>
      <c r="AU1530" s="65"/>
      <c r="AV1530" s="65"/>
      <c r="AW1530" s="65"/>
      <c r="AX1530" s="65"/>
      <c r="AY1530" s="65"/>
      <c r="AZ1530" s="65"/>
      <c r="BA1530" s="65"/>
      <c r="BB1530" s="65"/>
    </row>
    <row r="1531" spans="3:70">
      <c r="C1531" s="8"/>
      <c r="D1531" s="8"/>
      <c r="AG1531" s="65"/>
      <c r="AH1531" s="65"/>
      <c r="AI1531" s="65"/>
      <c r="AJ1531" s="65"/>
      <c r="AK1531" s="65"/>
      <c r="AM1531" s="93"/>
      <c r="AT1531" s="65"/>
      <c r="AU1531" s="65"/>
      <c r="AV1531" s="65"/>
      <c r="AW1531" s="65"/>
      <c r="AX1531" s="65"/>
      <c r="AY1531" s="65"/>
      <c r="AZ1531" s="65"/>
      <c r="BA1531" s="65"/>
      <c r="BB1531" s="65"/>
    </row>
    <row r="1532" spans="3:70">
      <c r="C1532" s="8"/>
      <c r="D1532" s="8"/>
      <c r="AG1532" s="65"/>
      <c r="AH1532" s="65"/>
      <c r="AI1532" s="65"/>
      <c r="AJ1532" s="65"/>
      <c r="AK1532" s="65"/>
      <c r="AM1532" s="93"/>
      <c r="AT1532" s="65"/>
      <c r="AU1532" s="65"/>
      <c r="AV1532" s="65"/>
      <c r="AW1532" s="65"/>
      <c r="AX1532" s="65"/>
      <c r="AY1532" s="65"/>
      <c r="AZ1532" s="65"/>
      <c r="BA1532" s="65"/>
      <c r="BB1532" s="65"/>
    </row>
    <row r="1533" spans="3:70">
      <c r="C1533" s="8"/>
      <c r="D1533" s="8"/>
      <c r="AG1533" s="65"/>
      <c r="AH1533" s="65"/>
      <c r="AI1533" s="65"/>
      <c r="AJ1533" s="65"/>
      <c r="AK1533" s="65"/>
      <c r="AM1533" s="93"/>
      <c r="AT1533" s="65"/>
      <c r="AU1533" s="65"/>
      <c r="AV1533" s="65"/>
      <c r="AW1533" s="65"/>
      <c r="AX1533" s="65"/>
      <c r="AY1533" s="65"/>
      <c r="AZ1533" s="65"/>
      <c r="BA1533" s="65"/>
    </row>
    <row r="1534" spans="3:70">
      <c r="C1534" s="8"/>
      <c r="D1534" s="8"/>
      <c r="AG1534" s="65"/>
      <c r="AH1534" s="65"/>
      <c r="AI1534" s="65"/>
      <c r="AJ1534" s="65"/>
      <c r="AK1534" s="65"/>
      <c r="AM1534" s="93"/>
      <c r="AT1534" s="65"/>
      <c r="AU1534" s="65"/>
      <c r="AV1534" s="65"/>
      <c r="AW1534" s="65"/>
      <c r="AX1534" s="65"/>
      <c r="AY1534" s="65"/>
      <c r="AZ1534" s="65"/>
      <c r="BA1534" s="65"/>
      <c r="BB1534" s="65"/>
    </row>
    <row r="1535" spans="3:70">
      <c r="C1535" s="8"/>
      <c r="D1535" s="8"/>
      <c r="AG1535" s="65"/>
      <c r="AH1535" s="65"/>
      <c r="AI1535" s="65"/>
      <c r="AJ1535" s="65"/>
      <c r="AK1535" s="65"/>
      <c r="AM1535" s="93"/>
      <c r="AT1535" s="65"/>
      <c r="AU1535" s="65"/>
      <c r="AV1535" s="65"/>
      <c r="AW1535" s="65"/>
      <c r="AX1535" s="65"/>
      <c r="AY1535" s="65"/>
      <c r="AZ1535" s="65"/>
      <c r="BA1535" s="65"/>
      <c r="BB1535" s="65"/>
      <c r="BC1535" s="65"/>
      <c r="BD1535" s="65"/>
      <c r="BE1535" s="65"/>
      <c r="BF1535" s="65"/>
      <c r="BG1535" s="65"/>
      <c r="BH1535" s="65"/>
      <c r="BI1535" s="65"/>
      <c r="BJ1535" s="65"/>
      <c r="BK1535" s="65"/>
      <c r="BL1535" s="65"/>
      <c r="BM1535" s="65"/>
      <c r="BN1535" s="65"/>
      <c r="BO1535" s="65"/>
      <c r="BP1535" s="65"/>
      <c r="BQ1535" s="65"/>
      <c r="BR1535" s="65"/>
    </row>
    <row r="1536" spans="3:70">
      <c r="C1536" s="8"/>
      <c r="D1536" s="8"/>
      <c r="AG1536" s="65"/>
      <c r="AH1536" s="65"/>
      <c r="AI1536" s="65"/>
      <c r="AJ1536" s="65"/>
      <c r="AK1536" s="65"/>
      <c r="AM1536" s="93"/>
      <c r="AT1536" s="65"/>
      <c r="AU1536" s="65"/>
      <c r="AV1536" s="65"/>
      <c r="AW1536" s="65"/>
      <c r="AX1536" s="65"/>
      <c r="AY1536" s="65"/>
      <c r="AZ1536" s="65"/>
      <c r="BA1536" s="65"/>
    </row>
    <row r="1537" spans="3:70">
      <c r="C1537" s="8"/>
      <c r="D1537" s="8"/>
      <c r="AG1537" s="65"/>
      <c r="AH1537" s="65"/>
      <c r="AI1537" s="65"/>
      <c r="AJ1537" s="65"/>
      <c r="AK1537" s="65"/>
      <c r="AM1537" s="93"/>
      <c r="AT1537" s="65"/>
      <c r="AU1537" s="65"/>
      <c r="AV1537" s="65"/>
      <c r="AW1537" s="65"/>
      <c r="AX1537" s="65"/>
      <c r="AY1537" s="65"/>
      <c r="AZ1537" s="65"/>
      <c r="BA1537" s="65"/>
    </row>
    <row r="1538" spans="3:70">
      <c r="C1538" s="8"/>
      <c r="D1538" s="8"/>
      <c r="AG1538" s="65"/>
      <c r="AH1538" s="65"/>
      <c r="AI1538" s="65"/>
      <c r="AJ1538" s="65"/>
      <c r="AK1538" s="65"/>
      <c r="AM1538" s="93"/>
      <c r="AT1538" s="65"/>
      <c r="AU1538" s="65"/>
      <c r="AV1538" s="65"/>
      <c r="AW1538" s="65"/>
      <c r="AX1538" s="65"/>
      <c r="AY1538" s="65"/>
      <c r="AZ1538" s="65"/>
      <c r="BA1538" s="65"/>
    </row>
    <row r="1539" spans="3:70">
      <c r="C1539" s="8"/>
      <c r="D1539" s="8"/>
      <c r="AG1539" s="65"/>
      <c r="AH1539" s="65"/>
      <c r="AI1539" s="65"/>
      <c r="AJ1539" s="65"/>
      <c r="AK1539" s="65"/>
      <c r="AM1539" s="93"/>
      <c r="AT1539" s="65"/>
      <c r="AU1539" s="65"/>
      <c r="AV1539" s="65"/>
      <c r="AW1539" s="65"/>
      <c r="AX1539" s="65"/>
      <c r="AY1539" s="65"/>
      <c r="AZ1539" s="65"/>
      <c r="BA1539" s="65"/>
      <c r="BB1539" s="65"/>
    </row>
    <row r="1540" spans="3:70">
      <c r="C1540" s="8"/>
      <c r="D1540" s="8"/>
      <c r="AG1540" s="65"/>
      <c r="AH1540" s="65"/>
      <c r="AI1540" s="65"/>
      <c r="AJ1540" s="65"/>
      <c r="AK1540" s="65"/>
      <c r="AM1540" s="93"/>
      <c r="AT1540" s="65"/>
      <c r="AU1540" s="65"/>
      <c r="AV1540" s="65"/>
      <c r="AW1540" s="65"/>
      <c r="AX1540" s="65"/>
      <c r="AY1540" s="65"/>
      <c r="AZ1540" s="65"/>
      <c r="BA1540" s="65"/>
      <c r="BB1540" s="65"/>
    </row>
    <row r="1541" spans="3:70">
      <c r="C1541" s="8"/>
      <c r="D1541" s="8"/>
      <c r="AG1541" s="65"/>
      <c r="AH1541" s="65"/>
      <c r="AI1541" s="65"/>
      <c r="AJ1541" s="65"/>
      <c r="AK1541" s="65"/>
      <c r="AM1541" s="93"/>
      <c r="AT1541" s="65"/>
      <c r="AU1541" s="65"/>
      <c r="AV1541" s="65"/>
      <c r="AW1541" s="65"/>
      <c r="AX1541" s="65"/>
      <c r="AY1541" s="65"/>
      <c r="AZ1541" s="65"/>
      <c r="BA1541" s="65"/>
      <c r="BB1541" s="65"/>
    </row>
    <row r="1542" spans="3:70">
      <c r="C1542" s="8"/>
      <c r="D1542" s="8"/>
      <c r="AG1542" s="65"/>
      <c r="AH1542" s="65"/>
      <c r="AI1542" s="65"/>
      <c r="AJ1542" s="65"/>
      <c r="AK1542" s="65"/>
      <c r="AM1542" s="93"/>
      <c r="AT1542" s="65"/>
      <c r="AU1542" s="65"/>
      <c r="AV1542" s="65"/>
      <c r="AW1542" s="65"/>
      <c r="AX1542" s="65"/>
      <c r="AY1542" s="65"/>
      <c r="AZ1542" s="65"/>
      <c r="BA1542" s="65"/>
    </row>
    <row r="1543" spans="3:70">
      <c r="C1543" s="8"/>
      <c r="D1543" s="8"/>
      <c r="AG1543" s="65"/>
      <c r="AH1543" s="65"/>
      <c r="AI1543" s="65"/>
      <c r="AJ1543" s="65"/>
      <c r="AK1543" s="65"/>
      <c r="AM1543" s="93"/>
      <c r="AT1543" s="65"/>
      <c r="AU1543" s="65"/>
      <c r="AV1543" s="65"/>
      <c r="AW1543" s="65"/>
      <c r="AX1543" s="65"/>
      <c r="AY1543" s="65"/>
      <c r="AZ1543" s="65"/>
      <c r="BA1543" s="65"/>
      <c r="BB1543" s="65"/>
      <c r="BC1543" s="65"/>
      <c r="BD1543" s="65"/>
      <c r="BE1543" s="65"/>
      <c r="BF1543" s="65"/>
      <c r="BG1543" s="65"/>
      <c r="BH1543" s="65"/>
      <c r="BI1543" s="65"/>
      <c r="BJ1543" s="65"/>
      <c r="BK1543" s="65"/>
      <c r="BL1543" s="65"/>
      <c r="BM1543" s="65"/>
      <c r="BN1543" s="65"/>
      <c r="BO1543" s="65"/>
      <c r="BP1543" s="65"/>
      <c r="BQ1543" s="65"/>
      <c r="BR1543" s="65"/>
    </row>
    <row r="1544" spans="3:70">
      <c r="C1544" s="8"/>
      <c r="D1544" s="8"/>
      <c r="AG1544" s="65"/>
      <c r="AH1544" s="65"/>
      <c r="AI1544" s="65"/>
      <c r="AJ1544" s="65"/>
      <c r="AK1544" s="65"/>
      <c r="AM1544" s="93"/>
      <c r="AT1544" s="65"/>
      <c r="AU1544" s="65"/>
      <c r="AV1544" s="65"/>
      <c r="AW1544" s="65"/>
      <c r="AX1544" s="65"/>
      <c r="AY1544" s="65"/>
      <c r="AZ1544" s="65"/>
      <c r="BA1544" s="65"/>
      <c r="BB1544" s="65"/>
      <c r="BD1544" s="65"/>
      <c r="BE1544" s="65"/>
      <c r="BF1544" s="65"/>
      <c r="BG1544" s="65"/>
      <c r="BH1544" s="65"/>
      <c r="BI1544" s="65"/>
      <c r="BJ1544" s="65"/>
      <c r="BK1544" s="65"/>
      <c r="BL1544" s="65"/>
      <c r="BM1544" s="65"/>
      <c r="BN1544" s="65"/>
      <c r="BO1544" s="65"/>
      <c r="BP1544" s="65"/>
      <c r="BQ1544" s="65"/>
      <c r="BR1544" s="65"/>
    </row>
    <row r="1545" spans="3:70">
      <c r="C1545" s="8"/>
      <c r="D1545" s="8"/>
      <c r="AG1545" s="65"/>
      <c r="AH1545" s="65"/>
      <c r="AI1545" s="65"/>
      <c r="AJ1545" s="65"/>
      <c r="AK1545" s="65"/>
      <c r="AM1545" s="93"/>
      <c r="AT1545" s="65"/>
      <c r="AU1545" s="65"/>
      <c r="AV1545" s="65"/>
      <c r="AW1545" s="65"/>
      <c r="AX1545" s="65"/>
      <c r="AY1545" s="65"/>
      <c r="AZ1545" s="65"/>
      <c r="BA1545" s="65"/>
    </row>
    <row r="1546" spans="3:70">
      <c r="C1546" s="8"/>
      <c r="D1546" s="8"/>
      <c r="AG1546" s="65"/>
      <c r="AH1546" s="65"/>
      <c r="AI1546" s="65"/>
      <c r="AJ1546" s="65"/>
      <c r="AK1546" s="65"/>
      <c r="AM1546" s="93"/>
      <c r="AT1546" s="65"/>
      <c r="AU1546" s="65"/>
      <c r="AV1546" s="65"/>
      <c r="AW1546" s="65"/>
      <c r="AX1546" s="65"/>
      <c r="AY1546" s="65"/>
      <c r="AZ1546" s="65"/>
      <c r="BA1546" s="65"/>
      <c r="BB1546" s="65"/>
    </row>
    <row r="1547" spans="3:70">
      <c r="C1547" s="8"/>
      <c r="D1547" s="8"/>
      <c r="AG1547" s="65"/>
      <c r="AH1547" s="65"/>
      <c r="AI1547" s="65"/>
      <c r="AJ1547" s="65"/>
      <c r="AK1547" s="65"/>
      <c r="AM1547" s="93"/>
      <c r="AT1547" s="65"/>
      <c r="AU1547" s="65"/>
      <c r="AV1547" s="65"/>
      <c r="AW1547" s="65"/>
      <c r="AX1547" s="65"/>
      <c r="AY1547" s="65"/>
      <c r="AZ1547" s="65"/>
      <c r="BA1547" s="65"/>
    </row>
    <row r="1548" spans="3:70">
      <c r="C1548" s="8"/>
      <c r="D1548" s="8"/>
      <c r="AG1548" s="65"/>
      <c r="AH1548" s="65"/>
      <c r="AI1548" s="65"/>
      <c r="AJ1548" s="65"/>
      <c r="AK1548" s="65"/>
      <c r="AM1548" s="93"/>
      <c r="AT1548" s="65"/>
      <c r="AU1548" s="65"/>
      <c r="AV1548" s="65"/>
      <c r="AW1548" s="65"/>
      <c r="AX1548" s="65"/>
      <c r="AY1548" s="65"/>
      <c r="AZ1548" s="65"/>
      <c r="BA1548" s="65"/>
      <c r="BB1548" s="65"/>
      <c r="BC1548" s="65"/>
      <c r="BD1548" s="65"/>
      <c r="BE1548" s="65"/>
      <c r="BF1548" s="65"/>
      <c r="BG1548" s="65"/>
      <c r="BH1548" s="65"/>
      <c r="BI1548" s="65"/>
      <c r="BJ1548" s="65"/>
      <c r="BK1548" s="65"/>
      <c r="BL1548" s="65"/>
      <c r="BM1548" s="65"/>
      <c r="BN1548" s="65"/>
      <c r="BO1548" s="65"/>
      <c r="BP1548" s="65"/>
      <c r="BQ1548" s="65"/>
      <c r="BR1548" s="65"/>
    </row>
    <row r="1549" spans="3:70">
      <c r="C1549" s="8"/>
      <c r="D1549" s="8"/>
      <c r="AG1549" s="65"/>
      <c r="AH1549" s="65"/>
      <c r="AI1549" s="65"/>
      <c r="AJ1549" s="65"/>
      <c r="AK1549" s="65"/>
      <c r="AM1549" s="93"/>
      <c r="AT1549" s="65"/>
      <c r="AU1549" s="65"/>
      <c r="AV1549" s="65"/>
      <c r="AW1549" s="65"/>
      <c r="AX1549" s="65"/>
      <c r="AY1549" s="65"/>
      <c r="AZ1549" s="65"/>
      <c r="BA1549" s="65"/>
    </row>
    <row r="1550" spans="3:70">
      <c r="C1550" s="8"/>
      <c r="D1550" s="8"/>
      <c r="AG1550" s="65"/>
      <c r="AH1550" s="65"/>
      <c r="AI1550" s="65"/>
      <c r="AJ1550" s="65"/>
      <c r="AK1550" s="65"/>
      <c r="AM1550" s="93"/>
      <c r="AT1550" s="65"/>
      <c r="AU1550" s="65"/>
      <c r="AV1550" s="65"/>
      <c r="AW1550" s="65"/>
      <c r="AX1550" s="65"/>
      <c r="AY1550" s="65"/>
      <c r="AZ1550" s="65"/>
      <c r="BA1550" s="65"/>
      <c r="BB1550" s="65"/>
      <c r="BD1550" s="65"/>
    </row>
    <row r="1551" spans="3:70">
      <c r="C1551" s="8"/>
      <c r="D1551" s="8"/>
      <c r="AG1551" s="65"/>
      <c r="AH1551" s="65"/>
      <c r="AI1551" s="65"/>
      <c r="AJ1551" s="65"/>
      <c r="AK1551" s="65"/>
      <c r="AM1551" s="93"/>
      <c r="AT1551" s="65"/>
      <c r="AU1551" s="65"/>
      <c r="AV1551" s="65"/>
      <c r="AW1551" s="65"/>
      <c r="AX1551" s="65"/>
      <c r="AY1551" s="65"/>
      <c r="AZ1551" s="65"/>
      <c r="BA1551" s="65"/>
      <c r="BB1551" s="65"/>
      <c r="BD1551" s="65"/>
    </row>
    <row r="1552" spans="3:70">
      <c r="C1552" s="8"/>
      <c r="D1552" s="8"/>
      <c r="AG1552" s="65"/>
      <c r="AH1552" s="65"/>
      <c r="AI1552" s="65"/>
      <c r="AJ1552" s="65"/>
      <c r="AK1552" s="65"/>
      <c r="AM1552" s="93"/>
      <c r="AT1552" s="65"/>
      <c r="AU1552" s="65"/>
      <c r="AV1552" s="65"/>
      <c r="AW1552" s="65"/>
      <c r="AX1552" s="65"/>
      <c r="AY1552" s="65"/>
      <c r="AZ1552" s="65"/>
      <c r="BA1552" s="65"/>
      <c r="BB1552" s="65"/>
      <c r="BD1552" s="65"/>
    </row>
    <row r="1553" spans="3:70">
      <c r="C1553" s="8"/>
      <c r="D1553" s="8"/>
      <c r="AG1553" s="65"/>
      <c r="AH1553" s="65"/>
      <c r="AI1553" s="65"/>
      <c r="AJ1553" s="65"/>
      <c r="AK1553" s="65"/>
      <c r="AM1553" s="93"/>
      <c r="AT1553" s="65"/>
      <c r="AU1553" s="65"/>
      <c r="AV1553" s="65"/>
      <c r="AW1553" s="65"/>
      <c r="AX1553" s="65"/>
      <c r="AY1553" s="65"/>
      <c r="AZ1553" s="65"/>
      <c r="BA1553" s="65"/>
      <c r="BB1553" s="65"/>
    </row>
    <row r="1554" spans="3:70">
      <c r="C1554" s="8"/>
      <c r="D1554" s="8"/>
      <c r="AG1554" s="65"/>
      <c r="AH1554" s="65"/>
      <c r="AI1554" s="65"/>
      <c r="AJ1554" s="65"/>
      <c r="AK1554" s="65"/>
      <c r="AM1554" s="93"/>
      <c r="AT1554" s="65"/>
      <c r="AU1554" s="65"/>
      <c r="AV1554" s="65"/>
      <c r="AW1554" s="65"/>
      <c r="AX1554" s="65"/>
      <c r="AY1554" s="65"/>
      <c r="AZ1554" s="65"/>
      <c r="BA1554" s="65"/>
    </row>
    <row r="1555" spans="3:70">
      <c r="C1555" s="8"/>
      <c r="D1555" s="8"/>
      <c r="AG1555" s="65"/>
      <c r="AH1555" s="65"/>
      <c r="AI1555" s="65"/>
      <c r="AJ1555" s="65"/>
      <c r="AK1555" s="65"/>
      <c r="AM1555" s="93"/>
      <c r="AT1555" s="65"/>
      <c r="AU1555" s="65"/>
      <c r="AV1555" s="65"/>
      <c r="AW1555" s="65"/>
      <c r="AX1555" s="65"/>
      <c r="AY1555" s="65"/>
      <c r="AZ1555" s="65"/>
      <c r="BA1555" s="65"/>
      <c r="BB1555" s="65"/>
    </row>
    <row r="1556" spans="3:70">
      <c r="C1556" s="8"/>
      <c r="D1556" s="8"/>
      <c r="AG1556" s="65"/>
      <c r="AH1556" s="65"/>
      <c r="AI1556" s="65"/>
      <c r="AJ1556" s="65"/>
      <c r="AK1556" s="65"/>
      <c r="AM1556" s="93"/>
      <c r="AT1556" s="65"/>
      <c r="AU1556" s="65"/>
      <c r="AV1556" s="65"/>
      <c r="AW1556" s="65"/>
      <c r="AX1556" s="65"/>
      <c r="AY1556" s="65"/>
      <c r="AZ1556" s="65"/>
      <c r="BA1556" s="65"/>
      <c r="BB1556" s="65"/>
    </row>
    <row r="1557" spans="3:70">
      <c r="C1557" s="8"/>
      <c r="D1557" s="8"/>
      <c r="AG1557" s="65"/>
      <c r="AH1557" s="65"/>
      <c r="AI1557" s="65"/>
      <c r="AJ1557" s="65"/>
      <c r="AK1557" s="65"/>
      <c r="AM1557" s="93"/>
      <c r="AT1557" s="65"/>
      <c r="AU1557" s="65"/>
      <c r="AV1557" s="65"/>
      <c r="AW1557" s="65"/>
      <c r="AX1557" s="65"/>
      <c r="AY1557" s="65"/>
      <c r="AZ1557" s="65"/>
      <c r="BA1557" s="65"/>
      <c r="BB1557" s="65"/>
      <c r="BC1557" s="65"/>
      <c r="BD1557" s="65"/>
      <c r="BE1557" s="65"/>
      <c r="BF1557" s="65"/>
      <c r="BG1557" s="65"/>
      <c r="BH1557" s="65"/>
      <c r="BI1557" s="65"/>
      <c r="BJ1557" s="65"/>
      <c r="BK1557" s="65"/>
      <c r="BL1557" s="65"/>
      <c r="BM1557" s="65"/>
      <c r="BN1557" s="65"/>
      <c r="BO1557" s="65"/>
      <c r="BP1557" s="65"/>
      <c r="BQ1557" s="65"/>
      <c r="BR1557" s="65"/>
    </row>
    <row r="1558" spans="3:70">
      <c r="C1558" s="8"/>
      <c r="D1558" s="8"/>
      <c r="AG1558" s="65"/>
      <c r="AH1558" s="65"/>
      <c r="AI1558" s="65"/>
      <c r="AJ1558" s="65"/>
      <c r="AK1558" s="65"/>
      <c r="AM1558" s="93"/>
      <c r="AT1558" s="65"/>
      <c r="AU1558" s="65"/>
      <c r="AV1558" s="65"/>
      <c r="AW1558" s="65"/>
      <c r="AX1558" s="65"/>
      <c r="AY1558" s="65"/>
      <c r="AZ1558" s="65"/>
      <c r="BA1558" s="65"/>
    </row>
    <row r="1559" spans="3:70">
      <c r="C1559" s="8"/>
      <c r="D1559" s="8"/>
      <c r="AG1559" s="65"/>
      <c r="AH1559" s="65"/>
      <c r="AI1559" s="65"/>
      <c r="AJ1559" s="65"/>
      <c r="AK1559" s="65"/>
      <c r="AM1559" s="93"/>
      <c r="AT1559" s="65"/>
      <c r="AU1559" s="65"/>
      <c r="AV1559" s="65"/>
      <c r="AW1559" s="65"/>
      <c r="AX1559" s="65"/>
      <c r="AY1559" s="65"/>
      <c r="AZ1559" s="65"/>
      <c r="BA1559" s="65"/>
    </row>
    <row r="1560" spans="3:70">
      <c r="C1560" s="8"/>
      <c r="D1560" s="8"/>
      <c r="AG1560" s="65"/>
      <c r="AH1560" s="65"/>
      <c r="AI1560" s="65"/>
      <c r="AJ1560" s="65"/>
      <c r="AK1560" s="65"/>
      <c r="AM1560" s="93"/>
      <c r="AT1560" s="65"/>
      <c r="AU1560" s="65"/>
      <c r="AV1560" s="65"/>
      <c r="AW1560" s="65"/>
      <c r="AX1560" s="65"/>
      <c r="AY1560" s="65"/>
      <c r="AZ1560" s="65"/>
      <c r="BA1560" s="65"/>
      <c r="BB1560" s="65"/>
      <c r="BC1560" s="65"/>
      <c r="BD1560" s="65"/>
      <c r="BE1560" s="65"/>
      <c r="BF1560" s="65"/>
      <c r="BG1560" s="65"/>
      <c r="BH1560" s="65"/>
      <c r="BI1560" s="65"/>
      <c r="BJ1560" s="65"/>
      <c r="BK1560" s="65"/>
      <c r="BL1560" s="65"/>
      <c r="BM1560" s="65"/>
      <c r="BN1560" s="65"/>
      <c r="BO1560" s="65"/>
      <c r="BP1560" s="65"/>
      <c r="BQ1560" s="65"/>
      <c r="BR1560" s="65"/>
    </row>
    <row r="1561" spans="3:70">
      <c r="C1561" s="8"/>
      <c r="D1561" s="8"/>
      <c r="AG1561" s="65"/>
      <c r="AH1561" s="65"/>
      <c r="AI1561" s="65"/>
      <c r="AJ1561" s="65"/>
      <c r="AK1561" s="65"/>
      <c r="AM1561" s="93"/>
      <c r="AT1561" s="65"/>
      <c r="AU1561" s="65"/>
      <c r="AV1561" s="65"/>
      <c r="AW1561" s="65"/>
      <c r="AX1561" s="65"/>
      <c r="AY1561" s="65"/>
      <c r="AZ1561" s="65"/>
      <c r="BA1561" s="65"/>
      <c r="BB1561" s="65"/>
      <c r="BD1561" s="65"/>
      <c r="BE1561" s="65"/>
      <c r="BF1561" s="65"/>
      <c r="BG1561" s="65"/>
      <c r="BH1561" s="65"/>
      <c r="BI1561" s="65"/>
      <c r="BJ1561" s="65"/>
      <c r="BK1561" s="65"/>
      <c r="BL1561" s="65"/>
      <c r="BM1561" s="65"/>
      <c r="BN1561" s="65"/>
      <c r="BO1561" s="65"/>
      <c r="BP1561" s="65"/>
      <c r="BQ1561" s="65"/>
      <c r="BR1561" s="65"/>
    </row>
    <row r="1562" spans="3:70">
      <c r="C1562" s="8"/>
      <c r="D1562" s="8"/>
      <c r="AG1562" s="65"/>
      <c r="AH1562" s="65"/>
      <c r="AI1562" s="65"/>
      <c r="AJ1562" s="65"/>
      <c r="AK1562" s="65"/>
      <c r="AM1562" s="93"/>
      <c r="AT1562" s="65"/>
      <c r="AU1562" s="65"/>
      <c r="AV1562" s="65"/>
      <c r="AW1562" s="65"/>
      <c r="AX1562" s="65"/>
      <c r="AY1562" s="65"/>
      <c r="AZ1562" s="65"/>
      <c r="BA1562" s="65"/>
      <c r="BB1562" s="65"/>
      <c r="BD1562" s="65"/>
    </row>
    <row r="1563" spans="3:70">
      <c r="C1563" s="8"/>
      <c r="D1563" s="8"/>
      <c r="AG1563" s="65"/>
      <c r="AH1563" s="65"/>
      <c r="AI1563" s="65"/>
      <c r="AJ1563" s="65"/>
      <c r="AK1563" s="65"/>
      <c r="AM1563" s="93"/>
      <c r="AT1563" s="65"/>
      <c r="AU1563" s="65"/>
      <c r="AV1563" s="65"/>
      <c r="AW1563" s="65"/>
      <c r="AX1563" s="65"/>
      <c r="AY1563" s="65"/>
      <c r="AZ1563" s="65"/>
      <c r="BA1563" s="65"/>
    </row>
    <row r="1564" spans="3:70">
      <c r="C1564" s="8"/>
      <c r="D1564" s="8"/>
      <c r="AG1564" s="65"/>
      <c r="AH1564" s="65"/>
      <c r="AI1564" s="65"/>
      <c r="AJ1564" s="65"/>
      <c r="AK1564" s="65"/>
      <c r="AM1564" s="93"/>
      <c r="AT1564" s="65"/>
      <c r="AU1564" s="65"/>
      <c r="AV1564" s="65"/>
      <c r="AW1564" s="65"/>
      <c r="AX1564" s="65"/>
      <c r="AY1564" s="65"/>
      <c r="AZ1564" s="65"/>
      <c r="BA1564" s="65"/>
      <c r="BB1564" s="65"/>
    </row>
    <row r="1565" spans="3:70">
      <c r="C1565" s="8"/>
      <c r="D1565" s="8"/>
      <c r="AG1565" s="65"/>
      <c r="AH1565" s="65"/>
      <c r="AI1565" s="65"/>
      <c r="AJ1565" s="65"/>
      <c r="AK1565" s="65"/>
      <c r="AM1565" s="93"/>
      <c r="AT1565" s="65"/>
      <c r="AU1565" s="65"/>
      <c r="AV1565" s="65"/>
      <c r="AW1565" s="65"/>
      <c r="AX1565" s="65"/>
      <c r="AY1565" s="65"/>
      <c r="AZ1565" s="65"/>
      <c r="BA1565" s="65"/>
      <c r="BB1565" s="65"/>
    </row>
    <row r="1566" spans="3:70">
      <c r="C1566" s="8"/>
      <c r="D1566" s="8"/>
      <c r="AG1566" s="65"/>
      <c r="AH1566" s="65"/>
      <c r="AI1566" s="65"/>
      <c r="AJ1566" s="65"/>
      <c r="AK1566" s="65"/>
      <c r="AM1566" s="93"/>
      <c r="AT1566" s="65"/>
      <c r="AU1566" s="65"/>
      <c r="AV1566" s="65"/>
      <c r="AW1566" s="65"/>
      <c r="AX1566" s="65"/>
      <c r="AY1566" s="65"/>
      <c r="AZ1566" s="65"/>
      <c r="BA1566" s="65"/>
      <c r="BB1566" s="65"/>
      <c r="BD1566" s="65"/>
    </row>
    <row r="1567" spans="3:70">
      <c r="C1567" s="8"/>
      <c r="D1567" s="8"/>
      <c r="AG1567" s="65"/>
      <c r="AH1567" s="65"/>
      <c r="AI1567" s="65"/>
      <c r="AJ1567" s="65"/>
      <c r="AK1567" s="65"/>
      <c r="AM1567" s="93"/>
      <c r="AT1567" s="65"/>
      <c r="AU1567" s="65"/>
      <c r="AV1567" s="65"/>
      <c r="AW1567" s="65"/>
      <c r="AX1567" s="65"/>
      <c r="AY1567" s="65"/>
      <c r="AZ1567" s="65"/>
      <c r="BA1567" s="65"/>
      <c r="BB1567" s="65"/>
      <c r="BD1567" s="65"/>
      <c r="BE1567" s="65"/>
      <c r="BF1567" s="65"/>
      <c r="BG1567" s="65"/>
      <c r="BH1567" s="65"/>
      <c r="BI1567" s="65"/>
      <c r="BJ1567" s="65"/>
      <c r="BK1567" s="65"/>
      <c r="BL1567" s="65"/>
      <c r="BM1567" s="65"/>
      <c r="BN1567" s="65"/>
      <c r="BO1567" s="65"/>
      <c r="BP1567" s="65"/>
      <c r="BQ1567" s="65"/>
      <c r="BR1567" s="65"/>
    </row>
    <row r="1568" spans="3:70">
      <c r="C1568" s="8"/>
      <c r="D1568" s="8"/>
      <c r="AG1568" s="65"/>
      <c r="AH1568" s="65"/>
      <c r="AI1568" s="65"/>
      <c r="AJ1568" s="65"/>
      <c r="AK1568" s="65"/>
      <c r="AM1568" s="93"/>
      <c r="AT1568" s="65"/>
      <c r="AU1568" s="65"/>
      <c r="AV1568" s="65"/>
      <c r="AW1568" s="65"/>
      <c r="AX1568" s="65"/>
      <c r="AY1568" s="65"/>
      <c r="AZ1568" s="65"/>
      <c r="BA1568" s="65"/>
      <c r="BB1568" s="65"/>
    </row>
    <row r="1569" spans="3:70">
      <c r="C1569" s="8"/>
      <c r="D1569" s="8"/>
      <c r="AG1569" s="65"/>
      <c r="AH1569" s="65"/>
      <c r="AI1569" s="65"/>
      <c r="AJ1569" s="65"/>
      <c r="AK1569" s="65"/>
      <c r="AM1569" s="93"/>
      <c r="AT1569" s="65"/>
      <c r="AU1569" s="65"/>
      <c r="AV1569" s="65"/>
      <c r="AW1569" s="65"/>
      <c r="AX1569" s="65"/>
      <c r="AY1569" s="65"/>
      <c r="AZ1569" s="65"/>
      <c r="BA1569" s="65"/>
      <c r="BB1569" s="65"/>
    </row>
    <row r="1570" spans="3:70">
      <c r="C1570" s="8"/>
      <c r="D1570" s="8"/>
      <c r="AG1570" s="65"/>
      <c r="AH1570" s="65"/>
      <c r="AI1570" s="65"/>
      <c r="AJ1570" s="65"/>
      <c r="AK1570" s="65"/>
      <c r="AM1570" s="93"/>
      <c r="AT1570" s="65"/>
      <c r="AU1570" s="65"/>
      <c r="AV1570" s="65"/>
      <c r="AW1570" s="65"/>
      <c r="AX1570" s="65"/>
      <c r="AY1570" s="65"/>
      <c r="AZ1570" s="65"/>
      <c r="BA1570" s="65"/>
      <c r="BB1570" s="65"/>
    </row>
    <row r="1571" spans="3:70">
      <c r="C1571" s="8"/>
      <c r="D1571" s="8"/>
      <c r="AG1571" s="65"/>
      <c r="AH1571" s="65"/>
      <c r="AI1571" s="65"/>
      <c r="AJ1571" s="65"/>
      <c r="AK1571" s="65"/>
      <c r="AM1571" s="93"/>
      <c r="AT1571" s="65"/>
      <c r="AU1571" s="65"/>
      <c r="AV1571" s="65"/>
      <c r="AW1571" s="65"/>
      <c r="AX1571" s="65"/>
      <c r="AY1571" s="65"/>
      <c r="AZ1571" s="65"/>
      <c r="BA1571" s="65"/>
      <c r="BB1571" s="65"/>
      <c r="BD1571" s="65"/>
    </row>
    <row r="1572" spans="3:70">
      <c r="C1572" s="8"/>
      <c r="D1572" s="8"/>
      <c r="AG1572" s="65"/>
      <c r="AH1572" s="65"/>
      <c r="AI1572" s="65"/>
      <c r="AJ1572" s="65"/>
      <c r="AK1572" s="65"/>
      <c r="AM1572" s="93"/>
      <c r="AT1572" s="65"/>
      <c r="AU1572" s="65"/>
      <c r="AV1572" s="65"/>
      <c r="AW1572" s="65"/>
      <c r="AX1572" s="65"/>
      <c r="AY1572" s="65"/>
      <c r="AZ1572" s="65"/>
      <c r="BA1572" s="65"/>
      <c r="BB1572" s="65"/>
      <c r="BD1572" s="65"/>
      <c r="BE1572" s="65"/>
      <c r="BF1572" s="65"/>
      <c r="BG1572" s="65"/>
      <c r="BH1572" s="65"/>
      <c r="BI1572" s="65"/>
      <c r="BJ1572" s="65"/>
      <c r="BK1572" s="65"/>
      <c r="BL1572" s="65"/>
      <c r="BM1572" s="65"/>
      <c r="BN1572" s="65"/>
      <c r="BO1572" s="65"/>
      <c r="BP1572" s="65"/>
      <c r="BQ1572" s="65"/>
      <c r="BR1572" s="65"/>
    </row>
    <row r="1573" spans="3:70">
      <c r="C1573" s="8"/>
      <c r="D1573" s="8"/>
      <c r="AG1573" s="65"/>
      <c r="AH1573" s="65"/>
      <c r="AI1573" s="65"/>
      <c r="AJ1573" s="65"/>
      <c r="AK1573" s="65"/>
      <c r="AM1573" s="93"/>
      <c r="AT1573" s="65"/>
      <c r="AU1573" s="65"/>
      <c r="AV1573" s="65"/>
      <c r="AW1573" s="65"/>
      <c r="AX1573" s="65"/>
      <c r="AY1573" s="65"/>
      <c r="AZ1573" s="65"/>
      <c r="BA1573" s="65"/>
    </row>
    <row r="1574" spans="3:70">
      <c r="C1574" s="8"/>
      <c r="D1574" s="8"/>
      <c r="AG1574" s="65"/>
      <c r="AH1574" s="65"/>
      <c r="AI1574" s="65"/>
      <c r="AJ1574" s="65"/>
      <c r="AK1574" s="65"/>
      <c r="AM1574" s="93"/>
      <c r="AT1574" s="65"/>
      <c r="AU1574" s="65"/>
      <c r="AV1574" s="65"/>
      <c r="AW1574" s="65"/>
      <c r="AX1574" s="65"/>
      <c r="AY1574" s="65"/>
      <c r="AZ1574" s="65"/>
      <c r="BA1574" s="65"/>
      <c r="BB1574" s="65"/>
    </row>
    <row r="1575" spans="3:70">
      <c r="C1575" s="8"/>
      <c r="D1575" s="8"/>
      <c r="AG1575" s="65"/>
      <c r="AH1575" s="65"/>
      <c r="AI1575" s="65"/>
      <c r="AJ1575" s="65"/>
      <c r="AK1575" s="65"/>
      <c r="AM1575" s="93"/>
      <c r="AT1575" s="65"/>
      <c r="AU1575" s="65"/>
      <c r="AV1575" s="65"/>
      <c r="AW1575" s="65"/>
      <c r="AX1575" s="65"/>
      <c r="AY1575" s="65"/>
      <c r="AZ1575" s="65"/>
      <c r="BA1575" s="65"/>
      <c r="BB1575" s="65"/>
    </row>
    <row r="1576" spans="3:70">
      <c r="C1576" s="8"/>
      <c r="D1576" s="8"/>
      <c r="AG1576" s="65"/>
      <c r="AH1576" s="65"/>
      <c r="AI1576" s="65"/>
      <c r="AJ1576" s="65"/>
      <c r="AK1576" s="65"/>
      <c r="AM1576" s="93"/>
      <c r="AT1576" s="65"/>
      <c r="AU1576" s="65"/>
      <c r="AV1576" s="65"/>
      <c r="AW1576" s="65"/>
      <c r="AX1576" s="65"/>
      <c r="AY1576" s="65"/>
      <c r="AZ1576" s="65"/>
      <c r="BA1576" s="65"/>
      <c r="BB1576" s="65"/>
      <c r="BD1576" s="65"/>
    </row>
    <row r="1577" spans="3:70">
      <c r="C1577" s="8"/>
      <c r="D1577" s="8"/>
      <c r="AG1577" s="65"/>
      <c r="AH1577" s="65"/>
      <c r="AI1577" s="65"/>
      <c r="AJ1577" s="65"/>
      <c r="AK1577" s="65"/>
      <c r="AM1577" s="93"/>
      <c r="AT1577" s="65"/>
      <c r="AU1577" s="65"/>
      <c r="AV1577" s="65"/>
      <c r="AW1577" s="65"/>
      <c r="AX1577" s="65"/>
      <c r="AY1577" s="65"/>
      <c r="AZ1577" s="65"/>
      <c r="BA1577" s="65"/>
      <c r="BB1577" s="65"/>
    </row>
    <row r="1578" spans="3:70">
      <c r="C1578" s="8"/>
      <c r="D1578" s="8"/>
      <c r="AG1578" s="65"/>
      <c r="AH1578" s="65"/>
      <c r="AI1578" s="65"/>
      <c r="AJ1578" s="65"/>
      <c r="AK1578" s="65"/>
      <c r="AM1578" s="93"/>
      <c r="AT1578" s="65"/>
      <c r="AU1578" s="65"/>
      <c r="AV1578" s="65"/>
      <c r="AW1578" s="65"/>
      <c r="AX1578" s="65"/>
      <c r="AY1578" s="65"/>
      <c r="AZ1578" s="65"/>
      <c r="BA1578" s="65"/>
    </row>
    <row r="1579" spans="3:70">
      <c r="C1579" s="8"/>
      <c r="D1579" s="8"/>
      <c r="AG1579" s="65"/>
      <c r="AH1579" s="65"/>
      <c r="AI1579" s="65"/>
      <c r="AJ1579" s="65"/>
      <c r="AK1579" s="65"/>
      <c r="AM1579" s="93"/>
      <c r="AT1579" s="65"/>
      <c r="AU1579" s="65"/>
      <c r="AV1579" s="65"/>
      <c r="AW1579" s="65"/>
      <c r="AX1579" s="65"/>
      <c r="AY1579" s="65"/>
      <c r="AZ1579" s="65"/>
      <c r="BA1579" s="65"/>
    </row>
    <row r="1580" spans="3:70">
      <c r="C1580" s="8"/>
      <c r="D1580" s="8"/>
      <c r="AG1580" s="65"/>
      <c r="AH1580" s="65"/>
      <c r="AI1580" s="65"/>
      <c r="AJ1580" s="65"/>
      <c r="AK1580" s="65"/>
      <c r="AM1580" s="93"/>
      <c r="AT1580" s="65"/>
      <c r="AU1580" s="65"/>
      <c r="AV1580" s="65"/>
      <c r="AW1580" s="65"/>
      <c r="AX1580" s="65"/>
      <c r="AY1580" s="65"/>
      <c r="AZ1580" s="65"/>
      <c r="BA1580" s="65"/>
      <c r="BB1580" s="65"/>
      <c r="BC1580" s="65"/>
      <c r="BD1580" s="65"/>
      <c r="BE1580" s="65"/>
      <c r="BF1580" s="65"/>
      <c r="BG1580" s="65"/>
      <c r="BH1580" s="65"/>
      <c r="BI1580" s="65"/>
      <c r="BJ1580" s="65"/>
      <c r="BK1580" s="65"/>
      <c r="BL1580" s="65"/>
      <c r="BM1580" s="65"/>
      <c r="BN1580" s="65"/>
      <c r="BO1580" s="65"/>
      <c r="BP1580" s="65"/>
      <c r="BQ1580" s="65"/>
      <c r="BR1580" s="65"/>
    </row>
    <row r="1581" spans="3:70">
      <c r="C1581" s="8"/>
      <c r="D1581" s="8"/>
      <c r="AG1581" s="65"/>
      <c r="AH1581" s="65"/>
      <c r="AI1581" s="65"/>
      <c r="AJ1581" s="65"/>
      <c r="AK1581" s="65"/>
      <c r="AM1581" s="93"/>
      <c r="AT1581" s="65"/>
      <c r="AU1581" s="65"/>
      <c r="AV1581" s="65"/>
      <c r="AW1581" s="65"/>
      <c r="AX1581" s="65"/>
      <c r="AY1581" s="65"/>
      <c r="AZ1581" s="65"/>
      <c r="BA1581" s="65"/>
    </row>
    <row r="1582" spans="3:70">
      <c r="C1582" s="8"/>
      <c r="D1582" s="8"/>
      <c r="AG1582" s="65"/>
      <c r="AH1582" s="65"/>
      <c r="AI1582" s="65"/>
      <c r="AJ1582" s="65"/>
      <c r="AK1582" s="65"/>
      <c r="AM1582" s="93"/>
      <c r="AT1582" s="65"/>
      <c r="AU1582" s="65"/>
      <c r="AV1582" s="65"/>
      <c r="AW1582" s="65"/>
      <c r="AX1582" s="65"/>
      <c r="AY1582" s="65"/>
      <c r="AZ1582" s="65"/>
      <c r="BA1582" s="65"/>
      <c r="BB1582" s="65"/>
      <c r="BC1582" s="65"/>
      <c r="BD1582" s="65"/>
      <c r="BE1582" s="65"/>
      <c r="BF1582" s="65"/>
      <c r="BG1582" s="65"/>
      <c r="BH1582" s="65"/>
      <c r="BI1582" s="65"/>
      <c r="BJ1582" s="65"/>
      <c r="BK1582" s="65"/>
      <c r="BL1582" s="65"/>
      <c r="BM1582" s="65"/>
      <c r="BN1582" s="65"/>
      <c r="BO1582" s="65"/>
      <c r="BP1582" s="65"/>
      <c r="BQ1582" s="65"/>
      <c r="BR1582" s="65"/>
    </row>
    <row r="1583" spans="3:70">
      <c r="C1583" s="8"/>
      <c r="D1583" s="8"/>
      <c r="AG1583" s="65"/>
      <c r="AH1583" s="65"/>
      <c r="AI1583" s="65"/>
      <c r="AJ1583" s="65"/>
      <c r="AK1583" s="65"/>
      <c r="AM1583" s="93"/>
      <c r="AT1583" s="65"/>
      <c r="AU1583" s="65"/>
      <c r="AV1583" s="65"/>
      <c r="AW1583" s="65"/>
      <c r="AX1583" s="65"/>
      <c r="AY1583" s="65"/>
      <c r="AZ1583" s="65"/>
      <c r="BA1583" s="65"/>
      <c r="BB1583" s="65"/>
      <c r="BD1583" s="65"/>
      <c r="BE1583" s="65"/>
      <c r="BF1583" s="65"/>
      <c r="BG1583" s="65"/>
      <c r="BH1583" s="65"/>
      <c r="BI1583" s="65"/>
      <c r="BJ1583" s="65"/>
      <c r="BK1583" s="65"/>
      <c r="BL1583" s="65"/>
      <c r="BM1583" s="65"/>
      <c r="BN1583" s="65"/>
      <c r="BO1583" s="65"/>
      <c r="BP1583" s="65"/>
      <c r="BQ1583" s="65"/>
      <c r="BR1583" s="65"/>
    </row>
    <row r="1584" spans="3:70">
      <c r="C1584" s="8"/>
      <c r="D1584" s="8"/>
      <c r="AG1584" s="65"/>
      <c r="AH1584" s="65"/>
      <c r="AI1584" s="65"/>
      <c r="AJ1584" s="65"/>
      <c r="AK1584" s="65"/>
      <c r="AM1584" s="93"/>
      <c r="AT1584" s="65"/>
      <c r="AU1584" s="65"/>
      <c r="AV1584" s="65"/>
      <c r="AW1584" s="65"/>
      <c r="AX1584" s="65"/>
      <c r="AY1584" s="65"/>
      <c r="AZ1584" s="65"/>
      <c r="BA1584" s="65"/>
      <c r="BB1584" s="65"/>
      <c r="BC1584" s="65"/>
      <c r="BD1584" s="65"/>
      <c r="BE1584" s="65"/>
      <c r="BF1584" s="65"/>
      <c r="BG1584" s="65"/>
      <c r="BH1584" s="65"/>
      <c r="BI1584" s="65"/>
      <c r="BJ1584" s="65"/>
      <c r="BK1584" s="65"/>
      <c r="BL1584" s="65"/>
      <c r="BM1584" s="65"/>
      <c r="BN1584" s="65"/>
      <c r="BO1584" s="65"/>
      <c r="BP1584" s="65"/>
      <c r="BQ1584" s="65"/>
      <c r="BR1584" s="65"/>
    </row>
    <row r="1585" spans="3:70">
      <c r="C1585" s="8"/>
      <c r="D1585" s="8"/>
      <c r="AG1585" s="65"/>
      <c r="AH1585" s="65"/>
      <c r="AI1585" s="65"/>
      <c r="AJ1585" s="65"/>
      <c r="AK1585" s="65"/>
      <c r="AM1585" s="93"/>
      <c r="AT1585" s="65"/>
      <c r="AU1585" s="65"/>
      <c r="AV1585" s="65"/>
      <c r="AW1585" s="65"/>
      <c r="AX1585" s="65"/>
      <c r="AY1585" s="65"/>
      <c r="AZ1585" s="65"/>
      <c r="BA1585" s="65"/>
      <c r="BB1585" s="65"/>
      <c r="BD1585" s="65"/>
      <c r="BE1585" s="65"/>
      <c r="BF1585" s="65"/>
      <c r="BG1585" s="65"/>
      <c r="BH1585" s="65"/>
      <c r="BI1585" s="65"/>
      <c r="BJ1585" s="65"/>
      <c r="BK1585" s="65"/>
      <c r="BL1585" s="65"/>
      <c r="BM1585" s="65"/>
      <c r="BN1585" s="65"/>
      <c r="BO1585" s="65"/>
      <c r="BP1585" s="65"/>
      <c r="BQ1585" s="65"/>
      <c r="BR1585" s="65"/>
    </row>
    <row r="1586" spans="3:70">
      <c r="C1586" s="8"/>
      <c r="D1586" s="8"/>
      <c r="AG1586" s="65"/>
      <c r="AH1586" s="65"/>
      <c r="AI1586" s="65"/>
      <c r="AJ1586" s="65"/>
      <c r="AK1586" s="65"/>
      <c r="AM1586" s="93"/>
      <c r="AT1586" s="65"/>
      <c r="AU1586" s="65"/>
      <c r="AV1586" s="65"/>
      <c r="AW1586" s="65"/>
      <c r="AX1586" s="65"/>
      <c r="AY1586" s="65"/>
      <c r="AZ1586" s="65"/>
      <c r="BA1586" s="65"/>
      <c r="BB1586" s="65"/>
      <c r="BC1586" s="65"/>
      <c r="BD1586" s="65"/>
      <c r="BE1586" s="65"/>
      <c r="BF1586" s="65"/>
      <c r="BG1586" s="65"/>
      <c r="BH1586" s="65"/>
      <c r="BI1586" s="65"/>
      <c r="BJ1586" s="65"/>
      <c r="BK1586" s="65"/>
      <c r="BL1586" s="65"/>
      <c r="BM1586" s="65"/>
      <c r="BN1586" s="65"/>
      <c r="BO1586" s="65"/>
      <c r="BP1586" s="65"/>
      <c r="BQ1586" s="65"/>
      <c r="BR1586" s="65"/>
    </row>
    <row r="1587" spans="3:70">
      <c r="C1587" s="8"/>
      <c r="D1587" s="8"/>
      <c r="AG1587" s="65"/>
      <c r="AH1587" s="65"/>
      <c r="AI1587" s="65"/>
      <c r="AJ1587" s="65"/>
      <c r="AK1587" s="65"/>
      <c r="AM1587" s="93"/>
      <c r="AT1587" s="65"/>
      <c r="AU1587" s="65"/>
      <c r="AV1587" s="65"/>
      <c r="AW1587" s="65"/>
      <c r="AX1587" s="65"/>
      <c r="AY1587" s="65"/>
      <c r="AZ1587" s="65"/>
      <c r="BA1587" s="65"/>
      <c r="BB1587" s="65"/>
      <c r="BD1587" s="65"/>
    </row>
    <row r="1588" spans="3:70">
      <c r="C1588" s="8"/>
      <c r="D1588" s="8"/>
      <c r="AG1588" s="65"/>
      <c r="AH1588" s="65"/>
      <c r="AI1588" s="65"/>
      <c r="AJ1588" s="65"/>
      <c r="AK1588" s="65"/>
      <c r="AM1588" s="93"/>
      <c r="AT1588" s="65"/>
      <c r="AU1588" s="65"/>
      <c r="AV1588" s="65"/>
      <c r="AW1588" s="65"/>
      <c r="AX1588" s="65"/>
      <c r="AY1588" s="65"/>
      <c r="AZ1588" s="65"/>
      <c r="BA1588" s="65"/>
      <c r="BB1588" s="65"/>
      <c r="BC1588" s="65"/>
      <c r="BD1588" s="65"/>
      <c r="BE1588" s="65"/>
      <c r="BF1588" s="65"/>
      <c r="BG1588" s="65"/>
      <c r="BH1588" s="65"/>
      <c r="BI1588" s="65"/>
      <c r="BJ1588" s="65"/>
      <c r="BK1588" s="65"/>
      <c r="BL1588" s="65"/>
      <c r="BM1588" s="65"/>
      <c r="BN1588" s="65"/>
      <c r="BO1588" s="65"/>
      <c r="BP1588" s="65"/>
      <c r="BQ1588" s="65"/>
      <c r="BR1588" s="65"/>
    </row>
    <row r="1589" spans="3:70">
      <c r="C1589" s="8"/>
      <c r="D1589" s="8"/>
      <c r="AG1589" s="65"/>
      <c r="AH1589" s="65"/>
      <c r="AI1589" s="65"/>
      <c r="AJ1589" s="65"/>
      <c r="AK1589" s="65"/>
      <c r="AM1589" s="93"/>
      <c r="AT1589" s="65"/>
      <c r="AU1589" s="65"/>
      <c r="AV1589" s="65"/>
      <c r="AW1589" s="65"/>
      <c r="AX1589" s="65"/>
      <c r="AY1589" s="65"/>
      <c r="AZ1589" s="65"/>
      <c r="BA1589" s="65"/>
      <c r="BB1589" s="65"/>
      <c r="BD1589" s="65"/>
    </row>
    <row r="1590" spans="3:70">
      <c r="C1590" s="8"/>
      <c r="D1590" s="8"/>
      <c r="AG1590" s="65"/>
      <c r="AH1590" s="65"/>
      <c r="AI1590" s="65"/>
      <c r="AJ1590" s="65"/>
      <c r="AK1590" s="65"/>
      <c r="AM1590" s="93"/>
      <c r="AT1590" s="65"/>
      <c r="AU1590" s="65"/>
      <c r="AV1590" s="65"/>
      <c r="AW1590" s="65"/>
      <c r="AX1590" s="65"/>
      <c r="AY1590" s="65"/>
      <c r="AZ1590" s="65"/>
      <c r="BA1590" s="65"/>
      <c r="BB1590" s="65"/>
      <c r="BC1590" s="65"/>
      <c r="BD1590" s="65"/>
      <c r="BE1590" s="65"/>
      <c r="BF1590" s="65"/>
      <c r="BG1590" s="65"/>
      <c r="BH1590" s="65"/>
      <c r="BI1590" s="65"/>
      <c r="BJ1590" s="65"/>
      <c r="BK1590" s="65"/>
      <c r="BL1590" s="65"/>
      <c r="BM1590" s="65"/>
      <c r="BN1590" s="65"/>
      <c r="BO1590" s="65"/>
      <c r="BP1590" s="65"/>
      <c r="BQ1590" s="65"/>
      <c r="BR1590" s="65"/>
    </row>
    <row r="1591" spans="3:70">
      <c r="C1591" s="8"/>
      <c r="D1591" s="8"/>
      <c r="AG1591" s="65"/>
      <c r="AH1591" s="65"/>
      <c r="AI1591" s="65"/>
      <c r="AJ1591" s="65"/>
      <c r="AK1591" s="65"/>
      <c r="AM1591" s="93"/>
      <c r="AT1591" s="65"/>
      <c r="AU1591" s="65"/>
      <c r="AV1591" s="65"/>
      <c r="AW1591" s="65"/>
      <c r="AX1591" s="65"/>
      <c r="AY1591" s="65"/>
      <c r="AZ1591" s="65"/>
      <c r="BA1591" s="65"/>
      <c r="BB1591" s="65"/>
      <c r="BC1591" s="65"/>
      <c r="BD1591" s="65"/>
      <c r="BE1591" s="65"/>
      <c r="BF1591" s="65"/>
      <c r="BG1591" s="65"/>
      <c r="BH1591" s="65"/>
      <c r="BI1591" s="65"/>
      <c r="BJ1591" s="65"/>
      <c r="BK1591" s="65"/>
      <c r="BL1591" s="65"/>
      <c r="BM1591" s="65"/>
      <c r="BN1591" s="65"/>
      <c r="BO1591" s="65"/>
      <c r="BP1591" s="65"/>
      <c r="BQ1591" s="65"/>
      <c r="BR1591" s="65"/>
    </row>
    <row r="1592" spans="3:70">
      <c r="C1592" s="8"/>
      <c r="D1592" s="8"/>
      <c r="AG1592" s="65"/>
      <c r="AH1592" s="65"/>
      <c r="AI1592" s="65"/>
      <c r="AJ1592" s="65"/>
      <c r="AK1592" s="65"/>
      <c r="AM1592" s="93"/>
      <c r="AT1592" s="65"/>
      <c r="AU1592" s="65"/>
      <c r="AV1592" s="65"/>
      <c r="AW1592" s="65"/>
      <c r="AX1592" s="65"/>
      <c r="AY1592" s="65"/>
      <c r="AZ1592" s="65"/>
      <c r="BA1592" s="65"/>
      <c r="BB1592" s="65"/>
      <c r="BC1592" s="65"/>
      <c r="BD1592" s="65"/>
      <c r="BE1592" s="65"/>
      <c r="BF1592" s="65"/>
      <c r="BG1592" s="65"/>
      <c r="BH1592" s="65"/>
      <c r="BI1592" s="65"/>
      <c r="BJ1592" s="65"/>
      <c r="BK1592" s="65"/>
      <c r="BL1592" s="65"/>
      <c r="BM1592" s="65"/>
      <c r="BN1592" s="65"/>
      <c r="BO1592" s="65"/>
      <c r="BP1592" s="65"/>
      <c r="BQ1592" s="65"/>
      <c r="BR1592" s="65"/>
    </row>
    <row r="1593" spans="3:70">
      <c r="C1593" s="8"/>
      <c r="D1593" s="8"/>
      <c r="AG1593" s="65"/>
      <c r="AH1593" s="65"/>
      <c r="AI1593" s="65"/>
      <c r="AJ1593" s="65"/>
      <c r="AK1593" s="65"/>
      <c r="AM1593" s="93"/>
      <c r="AT1593" s="65"/>
      <c r="AU1593" s="65"/>
      <c r="AV1593" s="65"/>
      <c r="AW1593" s="65"/>
      <c r="AX1593" s="65"/>
      <c r="AY1593" s="65"/>
      <c r="AZ1593" s="65"/>
      <c r="BA1593" s="65"/>
      <c r="BB1593" s="65"/>
      <c r="BC1593" s="65"/>
      <c r="BD1593" s="65"/>
      <c r="BE1593" s="65"/>
      <c r="BF1593" s="65"/>
      <c r="BG1593" s="65"/>
      <c r="BH1593" s="65"/>
      <c r="BI1593" s="65"/>
      <c r="BJ1593" s="65"/>
      <c r="BK1593" s="65"/>
      <c r="BL1593" s="65"/>
      <c r="BM1593" s="65"/>
      <c r="BN1593" s="65"/>
      <c r="BO1593" s="65"/>
      <c r="BP1593" s="65"/>
      <c r="BQ1593" s="65"/>
      <c r="BR1593" s="65"/>
    </row>
    <row r="1594" spans="3:70">
      <c r="C1594" s="8"/>
      <c r="D1594" s="8"/>
      <c r="AG1594" s="65"/>
      <c r="AH1594" s="65"/>
      <c r="AI1594" s="65"/>
      <c r="AJ1594" s="65"/>
      <c r="AK1594" s="65"/>
      <c r="AM1594" s="93"/>
      <c r="AT1594" s="65"/>
      <c r="AU1594" s="65"/>
      <c r="AV1594" s="65"/>
      <c r="AW1594" s="65"/>
      <c r="AX1594" s="65"/>
      <c r="AY1594" s="65"/>
      <c r="AZ1594" s="65"/>
      <c r="BA1594" s="65"/>
      <c r="BB1594" s="65"/>
      <c r="BD1594" s="65"/>
    </row>
    <row r="1595" spans="3:70">
      <c r="C1595" s="8"/>
      <c r="D1595" s="8"/>
      <c r="AG1595" s="65"/>
      <c r="AH1595" s="65"/>
      <c r="AI1595" s="65"/>
      <c r="AJ1595" s="65"/>
      <c r="AK1595" s="65"/>
      <c r="AM1595" s="93"/>
      <c r="AT1595" s="65"/>
      <c r="AU1595" s="65"/>
      <c r="AV1595" s="65"/>
      <c r="AW1595" s="65"/>
      <c r="AX1595" s="65"/>
      <c r="AY1595" s="65"/>
      <c r="AZ1595" s="65"/>
      <c r="BA1595" s="65"/>
    </row>
    <row r="1596" spans="3:70">
      <c r="C1596" s="8"/>
      <c r="D1596" s="8"/>
      <c r="AG1596" s="65"/>
      <c r="AH1596" s="65"/>
      <c r="AI1596" s="65"/>
      <c r="AJ1596" s="65"/>
      <c r="AK1596" s="65"/>
      <c r="AM1596" s="93"/>
      <c r="AT1596" s="65"/>
      <c r="AU1596" s="65"/>
      <c r="AV1596" s="65"/>
      <c r="AW1596" s="65"/>
      <c r="AX1596" s="65"/>
      <c r="AY1596" s="65"/>
      <c r="AZ1596" s="65"/>
      <c r="BA1596" s="65"/>
    </row>
    <row r="1597" spans="3:70">
      <c r="C1597" s="8"/>
      <c r="D1597" s="8"/>
      <c r="AG1597" s="65"/>
      <c r="AH1597" s="65"/>
      <c r="AI1597" s="65"/>
      <c r="AJ1597" s="65"/>
      <c r="AK1597" s="65"/>
      <c r="AM1597" s="93"/>
      <c r="AT1597" s="65"/>
      <c r="AU1597" s="65"/>
      <c r="AV1597" s="65"/>
      <c r="AW1597" s="65"/>
      <c r="AX1597" s="65"/>
      <c r="AY1597" s="65"/>
      <c r="AZ1597" s="65"/>
      <c r="BA1597" s="65"/>
    </row>
    <row r="1598" spans="3:70">
      <c r="C1598" s="8"/>
      <c r="D1598" s="8"/>
      <c r="AG1598" s="65"/>
      <c r="AH1598" s="65"/>
      <c r="AI1598" s="65"/>
      <c r="AJ1598" s="65"/>
      <c r="AK1598" s="65"/>
      <c r="AM1598" s="93"/>
      <c r="AT1598" s="65"/>
      <c r="AU1598" s="65"/>
      <c r="AV1598" s="65"/>
      <c r="AW1598" s="65"/>
      <c r="AX1598" s="65"/>
      <c r="AY1598" s="65"/>
      <c r="AZ1598" s="65"/>
      <c r="BA1598" s="65"/>
      <c r="BB1598" s="65"/>
    </row>
    <row r="1599" spans="3:70">
      <c r="C1599" s="8"/>
      <c r="D1599" s="8"/>
      <c r="AG1599" s="65"/>
      <c r="AH1599" s="65"/>
      <c r="AI1599" s="65"/>
      <c r="AJ1599" s="65"/>
      <c r="AK1599" s="65"/>
      <c r="AM1599" s="93"/>
      <c r="AT1599" s="65"/>
      <c r="AU1599" s="65"/>
      <c r="AV1599" s="65"/>
      <c r="AW1599" s="65"/>
      <c r="AX1599" s="65"/>
      <c r="AY1599" s="65"/>
      <c r="AZ1599" s="65"/>
      <c r="BA1599" s="65"/>
      <c r="BB1599" s="65"/>
      <c r="BD1599" s="65"/>
    </row>
    <row r="1600" spans="3:70">
      <c r="C1600" s="8"/>
      <c r="D1600" s="8"/>
      <c r="AG1600" s="65"/>
      <c r="AH1600" s="65"/>
      <c r="AI1600" s="65"/>
      <c r="AJ1600" s="65"/>
      <c r="AK1600" s="65"/>
      <c r="AM1600" s="93"/>
      <c r="AT1600" s="65"/>
      <c r="AU1600" s="65"/>
      <c r="AV1600" s="65"/>
      <c r="AW1600" s="65"/>
      <c r="AX1600" s="65"/>
      <c r="AY1600" s="65"/>
      <c r="AZ1600" s="65"/>
      <c r="BA1600" s="65"/>
      <c r="BB1600" s="65"/>
      <c r="BC1600" s="65"/>
      <c r="BD1600" s="65"/>
      <c r="BE1600" s="65"/>
      <c r="BF1600" s="65"/>
      <c r="BG1600" s="65"/>
      <c r="BH1600" s="65"/>
      <c r="BI1600" s="65"/>
      <c r="BJ1600" s="65"/>
      <c r="BK1600" s="65"/>
      <c r="BL1600" s="65"/>
      <c r="BM1600" s="65"/>
      <c r="BN1600" s="65"/>
      <c r="BO1600" s="65"/>
      <c r="BP1600" s="65"/>
      <c r="BQ1600" s="65"/>
      <c r="BR1600" s="65"/>
    </row>
    <row r="1601" spans="3:70">
      <c r="C1601" s="8"/>
      <c r="D1601" s="8"/>
      <c r="AG1601" s="65"/>
      <c r="AH1601" s="65"/>
      <c r="AI1601" s="65"/>
      <c r="AJ1601" s="65"/>
      <c r="AK1601" s="65"/>
      <c r="AM1601" s="93"/>
      <c r="AT1601" s="65"/>
      <c r="AU1601" s="65"/>
      <c r="AV1601" s="65"/>
      <c r="AW1601" s="65"/>
      <c r="AX1601" s="65"/>
      <c r="AY1601" s="65"/>
      <c r="AZ1601" s="65"/>
      <c r="BA1601" s="65"/>
      <c r="BB1601" s="65"/>
    </row>
    <row r="1602" spans="3:70">
      <c r="C1602" s="8"/>
      <c r="D1602" s="8"/>
      <c r="AG1602" s="65"/>
      <c r="AH1602" s="65"/>
      <c r="AI1602" s="65"/>
      <c r="AJ1602" s="65"/>
      <c r="AK1602" s="65"/>
      <c r="AM1602" s="93"/>
      <c r="AT1602" s="65"/>
      <c r="AU1602" s="65"/>
      <c r="AV1602" s="65"/>
      <c r="AW1602" s="65"/>
      <c r="AX1602" s="65"/>
      <c r="AY1602" s="65"/>
      <c r="AZ1602" s="65"/>
      <c r="BA1602" s="65"/>
      <c r="BB1602" s="65"/>
      <c r="BD1602" s="65"/>
    </row>
    <row r="1603" spans="3:70">
      <c r="C1603" s="8"/>
      <c r="D1603" s="8"/>
      <c r="AG1603" s="65"/>
      <c r="AH1603" s="65"/>
      <c r="AI1603" s="65"/>
      <c r="AJ1603" s="65"/>
      <c r="AK1603" s="65"/>
      <c r="AM1603" s="93"/>
      <c r="AT1603" s="65"/>
      <c r="AU1603" s="65"/>
      <c r="AV1603" s="65"/>
      <c r="AW1603" s="65"/>
      <c r="AX1603" s="65"/>
      <c r="AY1603" s="65"/>
      <c r="AZ1603" s="65"/>
      <c r="BA1603" s="65"/>
    </row>
    <row r="1604" spans="3:70">
      <c r="C1604" s="8"/>
      <c r="D1604" s="8"/>
      <c r="AG1604" s="65"/>
      <c r="AH1604" s="65"/>
      <c r="AI1604" s="65"/>
      <c r="AJ1604" s="65"/>
      <c r="AK1604" s="65"/>
      <c r="AM1604" s="93"/>
      <c r="AT1604" s="65"/>
      <c r="AU1604" s="65"/>
      <c r="AV1604" s="65"/>
      <c r="AW1604" s="65"/>
      <c r="AX1604" s="65"/>
      <c r="AY1604" s="65"/>
      <c r="AZ1604" s="65"/>
      <c r="BA1604" s="65"/>
      <c r="BB1604" s="65"/>
      <c r="BD1604" s="65"/>
    </row>
    <row r="1605" spans="3:70">
      <c r="C1605" s="8"/>
      <c r="D1605" s="8"/>
      <c r="AG1605" s="65"/>
      <c r="AH1605" s="65"/>
      <c r="AI1605" s="65"/>
      <c r="AJ1605" s="65"/>
      <c r="AK1605" s="65"/>
      <c r="AM1605" s="93"/>
      <c r="AT1605" s="65"/>
      <c r="AU1605" s="65"/>
      <c r="AV1605" s="65"/>
      <c r="AW1605" s="65"/>
      <c r="AX1605" s="65"/>
      <c r="AY1605" s="65"/>
      <c r="AZ1605" s="65"/>
      <c r="BA1605" s="65"/>
    </row>
    <row r="1606" spans="3:70">
      <c r="C1606" s="8"/>
      <c r="D1606" s="8"/>
      <c r="AG1606" s="65"/>
      <c r="AH1606" s="65"/>
      <c r="AI1606" s="65"/>
      <c r="AJ1606" s="65"/>
      <c r="AK1606" s="65"/>
      <c r="AM1606" s="93"/>
      <c r="AT1606" s="65"/>
      <c r="AU1606" s="65"/>
      <c r="AV1606" s="65"/>
      <c r="AW1606" s="65"/>
      <c r="AX1606" s="65"/>
      <c r="AY1606" s="65"/>
      <c r="AZ1606" s="65"/>
      <c r="BA1606" s="65"/>
      <c r="BB1606" s="65"/>
    </row>
    <row r="1607" spans="3:70">
      <c r="C1607" s="8"/>
      <c r="D1607" s="8"/>
      <c r="AG1607" s="65"/>
      <c r="AH1607" s="65"/>
      <c r="AI1607" s="65"/>
      <c r="AJ1607" s="65"/>
      <c r="AK1607" s="65"/>
      <c r="AM1607" s="93"/>
      <c r="AT1607" s="65"/>
      <c r="AU1607" s="65"/>
      <c r="AV1607" s="65"/>
      <c r="AW1607" s="65"/>
      <c r="AX1607" s="65"/>
      <c r="AY1607" s="65"/>
      <c r="AZ1607" s="65"/>
      <c r="BA1607" s="65"/>
      <c r="BB1607" s="65"/>
      <c r="BC1607" s="65"/>
      <c r="BD1607" s="65"/>
      <c r="BE1607" s="65"/>
      <c r="BF1607" s="65"/>
      <c r="BG1607" s="65"/>
      <c r="BH1607" s="65"/>
      <c r="BI1607" s="65"/>
      <c r="BJ1607" s="65"/>
      <c r="BK1607" s="65"/>
      <c r="BL1607" s="65"/>
      <c r="BM1607" s="65"/>
      <c r="BN1607" s="65"/>
      <c r="BO1607" s="65"/>
      <c r="BP1607" s="65"/>
      <c r="BQ1607" s="65"/>
      <c r="BR1607" s="65"/>
    </row>
    <row r="1608" spans="3:70">
      <c r="C1608" s="8"/>
      <c r="D1608" s="8"/>
      <c r="AG1608" s="65"/>
      <c r="AH1608" s="65"/>
      <c r="AI1608" s="65"/>
      <c r="AJ1608" s="65"/>
      <c r="AK1608" s="65"/>
      <c r="AM1608" s="93"/>
      <c r="AT1608" s="65"/>
      <c r="AU1608" s="65"/>
      <c r="AV1608" s="65"/>
      <c r="AW1608" s="65"/>
      <c r="AX1608" s="65"/>
      <c r="AY1608" s="65"/>
      <c r="AZ1608" s="65"/>
      <c r="BA1608" s="65"/>
    </row>
    <row r="1609" spans="3:70">
      <c r="C1609" s="8"/>
      <c r="D1609" s="8"/>
      <c r="AG1609" s="65"/>
      <c r="AH1609" s="65"/>
      <c r="AI1609" s="65"/>
      <c r="AJ1609" s="65"/>
      <c r="AK1609" s="65"/>
      <c r="AM1609" s="93"/>
      <c r="AT1609" s="65"/>
      <c r="AU1609" s="65"/>
      <c r="AV1609" s="65"/>
      <c r="AW1609" s="65"/>
      <c r="AX1609" s="65"/>
      <c r="AY1609" s="65"/>
      <c r="AZ1609" s="65"/>
      <c r="BA1609" s="65"/>
      <c r="BB1609" s="65"/>
    </row>
    <row r="1610" spans="3:70">
      <c r="C1610" s="8"/>
      <c r="D1610" s="8"/>
      <c r="AG1610" s="65"/>
      <c r="AH1610" s="65"/>
      <c r="AI1610" s="65"/>
      <c r="AJ1610" s="65"/>
      <c r="AK1610" s="65"/>
      <c r="AM1610" s="93"/>
      <c r="AT1610" s="65"/>
      <c r="AU1610" s="65"/>
      <c r="AV1610" s="65"/>
      <c r="AW1610" s="65"/>
      <c r="AX1610" s="65"/>
      <c r="AY1610" s="65"/>
      <c r="AZ1610" s="65"/>
      <c r="BA1610" s="65"/>
    </row>
    <row r="1611" spans="3:70">
      <c r="C1611" s="8"/>
      <c r="D1611" s="8"/>
      <c r="AG1611" s="65"/>
      <c r="AH1611" s="65"/>
      <c r="AI1611" s="65"/>
      <c r="AJ1611" s="65"/>
      <c r="AK1611" s="65"/>
      <c r="AM1611" s="93"/>
      <c r="AT1611" s="65"/>
      <c r="AU1611" s="65"/>
      <c r="AV1611" s="65"/>
      <c r="AW1611" s="65"/>
      <c r="AX1611" s="65"/>
      <c r="AY1611" s="65"/>
      <c r="AZ1611" s="65"/>
      <c r="BA1611" s="65"/>
      <c r="BB1611" s="65"/>
      <c r="BD1611" s="65"/>
    </row>
    <row r="1612" spans="3:70">
      <c r="C1612" s="8"/>
      <c r="D1612" s="8"/>
      <c r="AG1612" s="65"/>
      <c r="AH1612" s="65"/>
      <c r="AI1612" s="65"/>
      <c r="AJ1612" s="65"/>
      <c r="AK1612" s="65"/>
      <c r="AM1612" s="93"/>
      <c r="AT1612" s="65"/>
      <c r="AU1612" s="65"/>
      <c r="AV1612" s="65"/>
      <c r="AW1612" s="65"/>
      <c r="AX1612" s="65"/>
      <c r="AY1612" s="65"/>
      <c r="AZ1612" s="65"/>
      <c r="BA1612" s="65"/>
      <c r="BB1612" s="65"/>
    </row>
    <row r="1613" spans="3:70">
      <c r="C1613" s="8"/>
      <c r="D1613" s="8"/>
      <c r="AG1613" s="65"/>
      <c r="AH1613" s="65"/>
      <c r="AI1613" s="65"/>
      <c r="AJ1613" s="65"/>
      <c r="AK1613" s="65"/>
      <c r="AM1613" s="93"/>
      <c r="AT1613" s="65"/>
      <c r="AU1613" s="65"/>
      <c r="AV1613" s="65"/>
      <c r="AW1613" s="65"/>
      <c r="AX1613" s="65"/>
      <c r="AY1613" s="65"/>
      <c r="AZ1613" s="65"/>
      <c r="BA1613" s="65"/>
    </row>
    <row r="1614" spans="3:70">
      <c r="C1614" s="8"/>
      <c r="D1614" s="8"/>
      <c r="AG1614" s="65"/>
      <c r="AH1614" s="65"/>
      <c r="AI1614" s="65"/>
      <c r="AJ1614" s="65"/>
      <c r="AK1614" s="65"/>
      <c r="AM1614" s="93"/>
      <c r="AT1614" s="65"/>
      <c r="AU1614" s="65"/>
      <c r="AV1614" s="65"/>
      <c r="AW1614" s="65"/>
      <c r="AX1614" s="65"/>
      <c r="AY1614" s="65"/>
      <c r="AZ1614" s="65"/>
      <c r="BA1614" s="65"/>
    </row>
    <row r="1615" spans="3:70">
      <c r="C1615" s="8"/>
      <c r="D1615" s="8"/>
      <c r="AG1615" s="65"/>
      <c r="AH1615" s="65"/>
      <c r="AI1615" s="65"/>
      <c r="AJ1615" s="65"/>
      <c r="AK1615" s="65"/>
      <c r="AM1615" s="93"/>
      <c r="AT1615" s="65"/>
      <c r="AU1615" s="65"/>
      <c r="AV1615" s="65"/>
      <c r="AW1615" s="65"/>
      <c r="AX1615" s="65"/>
      <c r="AY1615" s="65"/>
      <c r="AZ1615" s="65"/>
      <c r="BA1615" s="65"/>
      <c r="BB1615" s="65"/>
      <c r="BD1615" s="65"/>
      <c r="BE1615" s="65"/>
      <c r="BF1615" s="65"/>
      <c r="BG1615" s="65"/>
      <c r="BH1615" s="65"/>
      <c r="BI1615" s="65"/>
      <c r="BJ1615" s="65"/>
      <c r="BK1615" s="65"/>
      <c r="BL1615" s="65"/>
      <c r="BM1615" s="65"/>
      <c r="BN1615" s="65"/>
      <c r="BO1615" s="65"/>
      <c r="BP1615" s="65"/>
      <c r="BQ1615" s="65"/>
      <c r="BR1615" s="65"/>
    </row>
    <row r="1616" spans="3:70">
      <c r="C1616" s="8"/>
      <c r="D1616" s="8"/>
      <c r="AG1616" s="65"/>
      <c r="AH1616" s="65"/>
      <c r="AI1616" s="65"/>
      <c r="AJ1616" s="65"/>
      <c r="AK1616" s="65"/>
      <c r="AM1616" s="93"/>
      <c r="AT1616" s="65"/>
      <c r="AU1616" s="65"/>
      <c r="AV1616" s="65"/>
      <c r="AW1616" s="65"/>
      <c r="AX1616" s="65"/>
      <c r="AY1616" s="65"/>
      <c r="AZ1616" s="65"/>
      <c r="BA1616" s="65"/>
      <c r="BB1616" s="65"/>
    </row>
    <row r="1617" spans="3:70">
      <c r="C1617" s="8"/>
      <c r="D1617" s="8"/>
      <c r="AG1617" s="65"/>
      <c r="AH1617" s="65"/>
      <c r="AI1617" s="65"/>
      <c r="AJ1617" s="65"/>
      <c r="AK1617" s="65"/>
      <c r="AM1617" s="93"/>
      <c r="AT1617" s="65"/>
      <c r="AU1617" s="65"/>
      <c r="AV1617" s="65"/>
      <c r="AW1617" s="65"/>
      <c r="AX1617" s="65"/>
      <c r="AY1617" s="65"/>
      <c r="AZ1617" s="65"/>
      <c r="BA1617" s="65"/>
      <c r="BB1617" s="65"/>
    </row>
    <row r="1618" spans="3:70">
      <c r="C1618" s="8"/>
      <c r="D1618" s="8"/>
      <c r="AG1618" s="65"/>
      <c r="AH1618" s="65"/>
      <c r="AI1618" s="65"/>
      <c r="AJ1618" s="65"/>
      <c r="AK1618" s="65"/>
      <c r="AM1618" s="93"/>
      <c r="AT1618" s="65"/>
      <c r="AU1618" s="65"/>
      <c r="AV1618" s="65"/>
      <c r="AW1618" s="65"/>
      <c r="AX1618" s="65"/>
      <c r="AY1618" s="65"/>
      <c r="AZ1618" s="65"/>
      <c r="BA1618" s="65"/>
      <c r="BB1618" s="65"/>
    </row>
    <row r="1619" spans="3:70">
      <c r="C1619" s="8"/>
      <c r="D1619" s="8"/>
      <c r="AG1619" s="65"/>
      <c r="AH1619" s="65"/>
      <c r="AI1619" s="65"/>
      <c r="AJ1619" s="65"/>
      <c r="AK1619" s="65"/>
      <c r="AM1619" s="93"/>
      <c r="AT1619" s="65"/>
      <c r="AU1619" s="65"/>
      <c r="AV1619" s="65"/>
      <c r="AW1619" s="65"/>
      <c r="AX1619" s="65"/>
      <c r="AY1619" s="65"/>
      <c r="AZ1619" s="65"/>
      <c r="BA1619" s="65"/>
      <c r="BB1619" s="65"/>
      <c r="BD1619" s="65"/>
    </row>
    <row r="1620" spans="3:70">
      <c r="C1620" s="8"/>
      <c r="D1620" s="8"/>
      <c r="AG1620" s="65"/>
      <c r="AH1620" s="65"/>
      <c r="AI1620" s="65"/>
      <c r="AJ1620" s="65"/>
      <c r="AK1620" s="65"/>
      <c r="AM1620" s="93"/>
      <c r="AT1620" s="65"/>
      <c r="AU1620" s="65"/>
      <c r="AV1620" s="65"/>
      <c r="AW1620" s="65"/>
      <c r="AX1620" s="65"/>
      <c r="AY1620" s="65"/>
      <c r="AZ1620" s="65"/>
      <c r="BA1620" s="65"/>
      <c r="BB1620" s="65"/>
    </row>
    <row r="1621" spans="3:70">
      <c r="C1621" s="8"/>
      <c r="D1621" s="8"/>
      <c r="AG1621" s="65"/>
      <c r="AH1621" s="65"/>
      <c r="AI1621" s="65"/>
      <c r="AJ1621" s="65"/>
      <c r="AK1621" s="65"/>
      <c r="AM1621" s="93"/>
      <c r="AT1621" s="65"/>
      <c r="AU1621" s="65"/>
      <c r="AV1621" s="65"/>
      <c r="AW1621" s="65"/>
      <c r="AX1621" s="65"/>
      <c r="AY1621" s="65"/>
      <c r="AZ1621" s="65"/>
      <c r="BA1621" s="65"/>
      <c r="BB1621" s="65"/>
    </row>
    <row r="1622" spans="3:70">
      <c r="C1622" s="8"/>
      <c r="D1622" s="8"/>
      <c r="AG1622" s="65"/>
      <c r="AH1622" s="65"/>
      <c r="AI1622" s="65"/>
      <c r="AJ1622" s="65"/>
      <c r="AK1622" s="65"/>
      <c r="AM1622" s="93"/>
      <c r="AT1622" s="65"/>
      <c r="AU1622" s="65"/>
      <c r="AV1622" s="65"/>
      <c r="AW1622" s="65"/>
      <c r="AX1622" s="65"/>
      <c r="AY1622" s="65"/>
      <c r="AZ1622" s="65"/>
      <c r="BA1622" s="65"/>
      <c r="BB1622" s="65"/>
      <c r="BC1622" s="65"/>
      <c r="BD1622" s="65"/>
      <c r="BE1622" s="65"/>
      <c r="BF1622" s="65"/>
      <c r="BG1622" s="65"/>
      <c r="BH1622" s="65"/>
      <c r="BI1622" s="65"/>
      <c r="BJ1622" s="65"/>
      <c r="BK1622" s="65"/>
      <c r="BL1622" s="65"/>
      <c r="BM1622" s="65"/>
      <c r="BN1622" s="65"/>
      <c r="BO1622" s="65"/>
      <c r="BP1622" s="65"/>
      <c r="BQ1622" s="65"/>
      <c r="BR1622" s="65"/>
    </row>
    <row r="1623" spans="3:70">
      <c r="C1623" s="8"/>
      <c r="D1623" s="8"/>
      <c r="AG1623" s="65"/>
      <c r="AH1623" s="65"/>
      <c r="AI1623" s="65"/>
      <c r="AJ1623" s="65"/>
      <c r="AK1623" s="65"/>
      <c r="AM1623" s="93"/>
      <c r="AT1623" s="65"/>
      <c r="AU1623" s="65"/>
      <c r="AV1623" s="65"/>
      <c r="AW1623" s="65"/>
      <c r="AX1623" s="65"/>
      <c r="AY1623" s="65"/>
      <c r="AZ1623" s="65"/>
      <c r="BA1623" s="65"/>
      <c r="BB1623" s="65"/>
      <c r="BD1623" s="65"/>
      <c r="BE1623" s="65"/>
      <c r="BF1623" s="65"/>
      <c r="BG1623" s="65"/>
      <c r="BH1623" s="65"/>
      <c r="BI1623" s="65"/>
      <c r="BJ1623" s="65"/>
      <c r="BK1623" s="65"/>
      <c r="BL1623" s="65"/>
      <c r="BM1623" s="65"/>
      <c r="BN1623" s="65"/>
      <c r="BO1623" s="65"/>
      <c r="BP1623" s="65"/>
      <c r="BQ1623" s="65"/>
      <c r="BR1623" s="65"/>
    </row>
    <row r="1624" spans="3:70">
      <c r="C1624" s="8"/>
      <c r="D1624" s="8"/>
      <c r="AG1624" s="65"/>
      <c r="AH1624" s="65"/>
      <c r="AI1624" s="65"/>
      <c r="AJ1624" s="65"/>
      <c r="AK1624" s="65"/>
      <c r="AM1624" s="93"/>
      <c r="AT1624" s="65"/>
      <c r="AU1624" s="65"/>
      <c r="AV1624" s="65"/>
      <c r="AW1624" s="65"/>
      <c r="AX1624" s="65"/>
      <c r="AY1624" s="65"/>
      <c r="AZ1624" s="65"/>
      <c r="BA1624" s="65"/>
      <c r="BB1624" s="65"/>
      <c r="BD1624" s="65"/>
    </row>
    <row r="1625" spans="3:70">
      <c r="C1625" s="8"/>
      <c r="D1625" s="8"/>
      <c r="AG1625" s="65"/>
      <c r="AH1625" s="65"/>
      <c r="AI1625" s="65"/>
      <c r="AJ1625" s="65"/>
      <c r="AK1625" s="65"/>
      <c r="AM1625" s="93"/>
      <c r="AT1625" s="65"/>
      <c r="AU1625" s="65"/>
      <c r="AV1625" s="65"/>
      <c r="AW1625" s="65"/>
      <c r="AX1625" s="65"/>
      <c r="AY1625" s="65"/>
      <c r="AZ1625" s="65"/>
      <c r="BA1625" s="65"/>
      <c r="BB1625" s="65"/>
      <c r="BC1625" s="65"/>
      <c r="BD1625" s="65"/>
      <c r="BE1625" s="65"/>
      <c r="BF1625" s="65"/>
      <c r="BG1625" s="65"/>
      <c r="BH1625" s="65"/>
      <c r="BI1625" s="65"/>
      <c r="BJ1625" s="65"/>
      <c r="BK1625" s="65"/>
      <c r="BL1625" s="65"/>
      <c r="BM1625" s="65"/>
      <c r="BN1625" s="65"/>
      <c r="BO1625" s="65"/>
      <c r="BP1625" s="65"/>
      <c r="BQ1625" s="65"/>
      <c r="BR1625" s="65"/>
    </row>
    <row r="1626" spans="3:70">
      <c r="C1626" s="8"/>
      <c r="D1626" s="8"/>
      <c r="AG1626" s="65"/>
      <c r="AH1626" s="65"/>
      <c r="AI1626" s="65"/>
      <c r="AJ1626" s="65"/>
      <c r="AK1626" s="65"/>
      <c r="AM1626" s="93"/>
      <c r="AT1626" s="65"/>
      <c r="AU1626" s="65"/>
      <c r="AV1626" s="65"/>
      <c r="AW1626" s="65"/>
      <c r="AX1626" s="65"/>
      <c r="AY1626" s="65"/>
      <c r="AZ1626" s="65"/>
      <c r="BA1626" s="65"/>
    </row>
    <row r="1627" spans="3:70">
      <c r="C1627" s="8"/>
      <c r="D1627" s="8"/>
      <c r="AG1627" s="65"/>
      <c r="AH1627" s="65"/>
      <c r="AI1627" s="65"/>
      <c r="AJ1627" s="65"/>
      <c r="AK1627" s="65"/>
      <c r="AM1627" s="93"/>
      <c r="AT1627" s="65"/>
      <c r="AU1627" s="65"/>
      <c r="AV1627" s="65"/>
      <c r="AW1627" s="65"/>
      <c r="AX1627" s="65"/>
      <c r="AY1627" s="65"/>
      <c r="AZ1627" s="65"/>
      <c r="BA1627" s="65"/>
    </row>
    <row r="1628" spans="3:70">
      <c r="C1628" s="8"/>
      <c r="D1628" s="8"/>
      <c r="AG1628" s="65"/>
      <c r="AH1628" s="65"/>
      <c r="AI1628" s="65"/>
      <c r="AJ1628" s="65"/>
      <c r="AK1628" s="65"/>
      <c r="AM1628" s="93"/>
      <c r="AT1628" s="65"/>
      <c r="AU1628" s="65"/>
      <c r="AV1628" s="65"/>
      <c r="AW1628" s="65"/>
      <c r="AX1628" s="65"/>
      <c r="AY1628" s="65"/>
      <c r="AZ1628" s="65"/>
      <c r="BA1628" s="65"/>
      <c r="BB1628" s="65"/>
      <c r="BD1628" s="65"/>
      <c r="BE1628" s="65"/>
      <c r="BF1628" s="65"/>
      <c r="BG1628" s="65"/>
      <c r="BH1628" s="65"/>
      <c r="BI1628" s="65"/>
      <c r="BJ1628" s="65"/>
      <c r="BK1628" s="65"/>
      <c r="BL1628" s="65"/>
      <c r="BM1628" s="65"/>
      <c r="BN1628" s="65"/>
      <c r="BO1628" s="65"/>
      <c r="BP1628" s="65"/>
      <c r="BQ1628" s="65"/>
      <c r="BR1628" s="65"/>
    </row>
    <row r="1629" spans="3:70">
      <c r="C1629" s="8"/>
      <c r="D1629" s="8"/>
      <c r="AG1629" s="65"/>
      <c r="AH1629" s="65"/>
      <c r="AI1629" s="65"/>
      <c r="AJ1629" s="65"/>
      <c r="AK1629" s="65"/>
      <c r="AM1629" s="93"/>
      <c r="AT1629" s="65"/>
      <c r="AU1629" s="65"/>
      <c r="AV1629" s="65"/>
      <c r="AW1629" s="65"/>
      <c r="AX1629" s="65"/>
      <c r="AY1629" s="65"/>
      <c r="AZ1629" s="65"/>
      <c r="BA1629" s="65"/>
      <c r="BB1629" s="65"/>
    </row>
    <row r="1630" spans="3:70">
      <c r="C1630" s="8"/>
      <c r="D1630" s="8"/>
      <c r="AG1630" s="65"/>
      <c r="AH1630" s="65"/>
      <c r="AI1630" s="65"/>
      <c r="AJ1630" s="65"/>
      <c r="AK1630" s="65"/>
      <c r="AM1630" s="93"/>
      <c r="AT1630" s="65"/>
      <c r="AU1630" s="65"/>
      <c r="AV1630" s="65"/>
      <c r="AW1630" s="65"/>
      <c r="AX1630" s="65"/>
      <c r="AY1630" s="65"/>
      <c r="AZ1630" s="65"/>
      <c r="BA1630" s="65"/>
      <c r="BB1630" s="65"/>
      <c r="BC1630" s="65"/>
      <c r="BD1630" s="65"/>
      <c r="BE1630" s="65"/>
      <c r="BF1630" s="65"/>
      <c r="BG1630" s="65"/>
      <c r="BH1630" s="65"/>
      <c r="BI1630" s="65"/>
      <c r="BJ1630" s="65"/>
      <c r="BK1630" s="65"/>
      <c r="BL1630" s="65"/>
      <c r="BM1630" s="65"/>
      <c r="BN1630" s="65"/>
      <c r="BO1630" s="65"/>
      <c r="BP1630" s="65"/>
      <c r="BQ1630" s="65"/>
      <c r="BR1630" s="65"/>
    </row>
    <row r="1631" spans="3:70">
      <c r="C1631" s="8"/>
      <c r="D1631" s="8"/>
      <c r="AG1631" s="65"/>
      <c r="AH1631" s="65"/>
      <c r="AI1631" s="65"/>
      <c r="AJ1631" s="65"/>
      <c r="AK1631" s="65"/>
      <c r="AM1631" s="93"/>
      <c r="AT1631" s="65"/>
      <c r="AU1631" s="65"/>
      <c r="AV1631" s="65"/>
      <c r="AW1631" s="65"/>
      <c r="AX1631" s="65"/>
      <c r="AY1631" s="65"/>
      <c r="AZ1631" s="65"/>
      <c r="BA1631" s="65"/>
    </row>
    <row r="1632" spans="3:70">
      <c r="C1632" s="8"/>
      <c r="D1632" s="8"/>
      <c r="AG1632" s="65"/>
      <c r="AH1632" s="65"/>
      <c r="AI1632" s="65"/>
      <c r="AJ1632" s="65"/>
      <c r="AK1632" s="65"/>
      <c r="AM1632" s="93"/>
      <c r="AT1632" s="65"/>
      <c r="AU1632" s="65"/>
      <c r="AV1632" s="65"/>
      <c r="AW1632" s="65"/>
      <c r="AX1632" s="65"/>
      <c r="AY1632" s="65"/>
      <c r="AZ1632" s="65"/>
      <c r="BA1632" s="65"/>
      <c r="BB1632" s="65"/>
      <c r="BC1632" s="65"/>
      <c r="BD1632" s="65"/>
      <c r="BE1632" s="65"/>
      <c r="BF1632" s="65"/>
      <c r="BG1632" s="65"/>
      <c r="BH1632" s="65"/>
      <c r="BI1632" s="65"/>
      <c r="BJ1632" s="65"/>
      <c r="BK1632" s="65"/>
      <c r="BL1632" s="65"/>
      <c r="BM1632" s="65"/>
      <c r="BN1632" s="65"/>
      <c r="BO1632" s="65"/>
      <c r="BP1632" s="65"/>
      <c r="BQ1632" s="65"/>
      <c r="BR1632" s="65"/>
    </row>
    <row r="1633" spans="3:70">
      <c r="C1633" s="8"/>
      <c r="D1633" s="8"/>
      <c r="AG1633" s="65"/>
      <c r="AH1633" s="65"/>
      <c r="AI1633" s="65"/>
      <c r="AJ1633" s="65"/>
      <c r="AK1633" s="65"/>
      <c r="AM1633" s="93"/>
      <c r="AT1633" s="65"/>
      <c r="AU1633" s="65"/>
      <c r="AV1633" s="65"/>
      <c r="AW1633" s="65"/>
      <c r="AX1633" s="65"/>
      <c r="AY1633" s="65"/>
      <c r="AZ1633" s="65"/>
      <c r="BA1633" s="65"/>
    </row>
    <row r="1634" spans="3:70">
      <c r="C1634" s="8"/>
      <c r="D1634" s="8"/>
      <c r="AG1634" s="65"/>
      <c r="AH1634" s="65"/>
      <c r="AI1634" s="65"/>
      <c r="AJ1634" s="65"/>
      <c r="AK1634" s="65"/>
      <c r="AM1634" s="93"/>
      <c r="AT1634" s="65"/>
      <c r="AU1634" s="65"/>
      <c r="AV1634" s="65"/>
      <c r="AW1634" s="65"/>
      <c r="AX1634" s="65"/>
      <c r="AY1634" s="65"/>
      <c r="AZ1634" s="65"/>
      <c r="BA1634" s="65"/>
    </row>
    <row r="1635" spans="3:70">
      <c r="C1635" s="8"/>
      <c r="D1635" s="8"/>
      <c r="AG1635" s="65"/>
      <c r="AH1635" s="65"/>
      <c r="AI1635" s="65"/>
      <c r="AJ1635" s="65"/>
      <c r="AK1635" s="65"/>
      <c r="AM1635" s="93"/>
      <c r="AT1635" s="65"/>
      <c r="AU1635" s="65"/>
      <c r="AV1635" s="65"/>
      <c r="AW1635" s="65"/>
      <c r="AX1635" s="65"/>
      <c r="AY1635" s="65"/>
      <c r="AZ1635" s="65"/>
      <c r="BA1635" s="65"/>
    </row>
    <row r="1636" spans="3:70">
      <c r="C1636" s="8"/>
      <c r="D1636" s="8"/>
      <c r="AG1636" s="65"/>
      <c r="AH1636" s="65"/>
      <c r="AI1636" s="65"/>
      <c r="AJ1636" s="65"/>
      <c r="AK1636" s="65"/>
      <c r="AM1636" s="93"/>
      <c r="AT1636" s="65"/>
      <c r="AU1636" s="65"/>
      <c r="AV1636" s="65"/>
      <c r="AW1636" s="65"/>
      <c r="AX1636" s="65"/>
      <c r="AY1636" s="65"/>
      <c r="AZ1636" s="65"/>
      <c r="BA1636" s="65"/>
    </row>
    <row r="1637" spans="3:70">
      <c r="C1637" s="8"/>
      <c r="D1637" s="8"/>
      <c r="AG1637" s="65"/>
      <c r="AH1637" s="65"/>
      <c r="AI1637" s="65"/>
      <c r="AJ1637" s="65"/>
      <c r="AK1637" s="65"/>
      <c r="AM1637" s="93"/>
      <c r="AT1637" s="65"/>
      <c r="AU1637" s="65"/>
      <c r="AV1637" s="65"/>
      <c r="AW1637" s="65"/>
      <c r="AX1637" s="65"/>
      <c r="AY1637" s="65"/>
      <c r="AZ1637" s="65"/>
      <c r="BA1637" s="65"/>
    </row>
    <row r="1638" spans="3:70">
      <c r="C1638" s="8"/>
      <c r="D1638" s="8"/>
      <c r="AG1638" s="65"/>
      <c r="AH1638" s="65"/>
      <c r="AI1638" s="65"/>
      <c r="AJ1638" s="65"/>
      <c r="AK1638" s="65"/>
      <c r="AM1638" s="93"/>
      <c r="AT1638" s="65"/>
      <c r="AU1638" s="65"/>
      <c r="AV1638" s="65"/>
      <c r="AW1638" s="65"/>
      <c r="AX1638" s="65"/>
      <c r="AY1638" s="65"/>
      <c r="AZ1638" s="65"/>
      <c r="BA1638" s="65"/>
      <c r="BB1638" s="65"/>
      <c r="BD1638" s="65"/>
    </row>
    <row r="1639" spans="3:70">
      <c r="C1639" s="8"/>
      <c r="D1639" s="8"/>
      <c r="AG1639" s="65"/>
      <c r="AH1639" s="65"/>
      <c r="AI1639" s="65"/>
      <c r="AJ1639" s="65"/>
      <c r="AK1639" s="65"/>
      <c r="AM1639" s="93"/>
      <c r="AT1639" s="65"/>
      <c r="AU1639" s="65"/>
      <c r="AV1639" s="65"/>
      <c r="AW1639" s="65"/>
      <c r="AX1639" s="65"/>
      <c r="AY1639" s="65"/>
      <c r="AZ1639" s="65"/>
      <c r="BA1639" s="65"/>
      <c r="BB1639" s="65"/>
      <c r="BD1639" s="65"/>
    </row>
    <row r="1640" spans="3:70">
      <c r="C1640" s="8"/>
      <c r="D1640" s="8"/>
      <c r="AG1640" s="65"/>
      <c r="AH1640" s="65"/>
      <c r="AI1640" s="65"/>
      <c r="AJ1640" s="65"/>
      <c r="AK1640" s="65"/>
      <c r="AM1640" s="93"/>
      <c r="AT1640" s="65"/>
      <c r="AU1640" s="65"/>
      <c r="AV1640" s="65"/>
      <c r="AW1640" s="65"/>
      <c r="AX1640" s="65"/>
      <c r="AY1640" s="65"/>
      <c r="AZ1640" s="65"/>
      <c r="BA1640" s="65"/>
      <c r="BB1640" s="65"/>
      <c r="BC1640" s="65"/>
      <c r="BD1640" s="65"/>
      <c r="BE1640" s="65"/>
      <c r="BF1640" s="65"/>
      <c r="BG1640" s="65"/>
      <c r="BH1640" s="65"/>
      <c r="BI1640" s="65"/>
      <c r="BJ1640" s="65"/>
      <c r="BK1640" s="65"/>
      <c r="BL1640" s="65"/>
      <c r="BM1640" s="65"/>
      <c r="BN1640" s="65"/>
      <c r="BO1640" s="65"/>
      <c r="BP1640" s="65"/>
      <c r="BQ1640" s="65"/>
      <c r="BR1640" s="65"/>
    </row>
    <row r="1641" spans="3:70">
      <c r="C1641" s="8"/>
      <c r="D1641" s="8"/>
      <c r="AG1641" s="65"/>
      <c r="AH1641" s="65"/>
      <c r="AI1641" s="65"/>
      <c r="AJ1641" s="65"/>
      <c r="AK1641" s="65"/>
      <c r="AM1641" s="93"/>
      <c r="AT1641" s="65"/>
      <c r="AU1641" s="65"/>
      <c r="AV1641" s="65"/>
      <c r="AW1641" s="65"/>
      <c r="AX1641" s="65"/>
      <c r="AY1641" s="65"/>
      <c r="AZ1641" s="65"/>
      <c r="BA1641" s="65"/>
    </row>
    <row r="1642" spans="3:70">
      <c r="C1642" s="8"/>
      <c r="D1642" s="8"/>
      <c r="AG1642" s="65"/>
      <c r="AH1642" s="65"/>
      <c r="AI1642" s="65"/>
      <c r="AJ1642" s="65"/>
      <c r="AK1642" s="65"/>
      <c r="AM1642" s="93"/>
      <c r="AT1642" s="65"/>
      <c r="AU1642" s="65"/>
      <c r="AV1642" s="65"/>
      <c r="AW1642" s="65"/>
      <c r="AX1642" s="65"/>
      <c r="AY1642" s="65"/>
      <c r="AZ1642" s="65"/>
      <c r="BA1642" s="65"/>
      <c r="BB1642" s="65"/>
      <c r="BD1642" s="65"/>
      <c r="BE1642" s="65"/>
      <c r="BF1642" s="65"/>
      <c r="BG1642" s="65"/>
      <c r="BH1642" s="65"/>
      <c r="BI1642" s="65"/>
      <c r="BJ1642" s="65"/>
      <c r="BK1642" s="65"/>
      <c r="BL1642" s="65"/>
      <c r="BM1642" s="65"/>
      <c r="BN1642" s="65"/>
      <c r="BO1642" s="65"/>
      <c r="BP1642" s="65"/>
      <c r="BQ1642" s="65"/>
      <c r="BR1642" s="65"/>
    </row>
    <row r="1643" spans="3:70">
      <c r="C1643" s="8"/>
      <c r="D1643" s="8"/>
      <c r="AG1643" s="65"/>
      <c r="AH1643" s="65"/>
      <c r="AI1643" s="65"/>
      <c r="AJ1643" s="65"/>
      <c r="AK1643" s="65"/>
      <c r="AM1643" s="93"/>
      <c r="AT1643" s="65"/>
      <c r="AU1643" s="65"/>
      <c r="AV1643" s="65"/>
      <c r="AW1643" s="65"/>
      <c r="AX1643" s="65"/>
      <c r="AY1643" s="65"/>
      <c r="AZ1643" s="65"/>
      <c r="BA1643" s="65"/>
      <c r="BB1643" s="5"/>
    </row>
    <row r="1644" spans="3:70">
      <c r="C1644" s="8"/>
      <c r="D1644" s="8"/>
      <c r="AG1644" s="65"/>
      <c r="AH1644" s="65"/>
      <c r="AI1644" s="65"/>
      <c r="AJ1644" s="65"/>
      <c r="AK1644" s="65"/>
      <c r="AM1644" s="93"/>
      <c r="AT1644" s="65"/>
      <c r="AU1644" s="65"/>
      <c r="AV1644" s="65"/>
      <c r="AW1644" s="65"/>
      <c r="AX1644" s="65"/>
      <c r="AY1644" s="65"/>
      <c r="AZ1644" s="65"/>
      <c r="BA1644" s="65"/>
      <c r="BB1644" s="65"/>
    </row>
    <row r="1645" spans="3:70">
      <c r="C1645" s="8"/>
      <c r="D1645" s="8"/>
      <c r="AG1645" s="65"/>
      <c r="AH1645" s="65"/>
      <c r="AI1645" s="65"/>
      <c r="AJ1645" s="65"/>
      <c r="AK1645" s="65"/>
      <c r="AM1645" s="93"/>
      <c r="AT1645" s="65"/>
      <c r="AU1645" s="65"/>
      <c r="AV1645" s="65"/>
      <c r="AW1645" s="65"/>
      <c r="AX1645" s="65"/>
      <c r="AY1645" s="65"/>
      <c r="AZ1645" s="65"/>
      <c r="BA1645" s="65"/>
      <c r="BB1645" s="65"/>
      <c r="BD1645" s="65"/>
      <c r="BE1645" s="65"/>
      <c r="BF1645" s="65"/>
      <c r="BG1645" s="65"/>
      <c r="BH1645" s="65"/>
      <c r="BI1645" s="65"/>
      <c r="BJ1645" s="65"/>
      <c r="BK1645" s="65"/>
      <c r="BL1645" s="65"/>
      <c r="BM1645" s="65"/>
      <c r="BN1645" s="65"/>
      <c r="BO1645" s="65"/>
      <c r="BP1645" s="65"/>
      <c r="BQ1645" s="65"/>
      <c r="BR1645" s="65"/>
    </row>
    <row r="1646" spans="3:70">
      <c r="C1646" s="8"/>
      <c r="D1646" s="8"/>
      <c r="AG1646" s="65"/>
      <c r="AH1646" s="65"/>
      <c r="AI1646" s="65"/>
      <c r="AJ1646" s="65"/>
      <c r="AK1646" s="65"/>
      <c r="AM1646" s="93"/>
      <c r="AT1646" s="65"/>
      <c r="AU1646" s="65"/>
      <c r="AV1646" s="65"/>
      <c r="AW1646" s="65"/>
      <c r="AX1646" s="65"/>
      <c r="AY1646" s="65"/>
      <c r="AZ1646" s="65"/>
      <c r="BA1646" s="65"/>
      <c r="BB1646" s="65"/>
    </row>
    <row r="1647" spans="3:70">
      <c r="C1647" s="8"/>
      <c r="D1647" s="8"/>
      <c r="AG1647" s="65"/>
      <c r="AH1647" s="65"/>
      <c r="AI1647" s="65"/>
      <c r="AJ1647" s="65"/>
      <c r="AK1647" s="65"/>
      <c r="AM1647" s="93"/>
      <c r="AT1647" s="65"/>
      <c r="AU1647" s="65"/>
      <c r="AV1647" s="65"/>
      <c r="AW1647" s="65"/>
      <c r="AX1647" s="65"/>
      <c r="AY1647" s="65"/>
      <c r="AZ1647" s="65"/>
      <c r="BA1647" s="65"/>
      <c r="BB1647" s="65"/>
    </row>
    <row r="1648" spans="3:70">
      <c r="C1648" s="8"/>
      <c r="D1648" s="8"/>
      <c r="AG1648" s="65"/>
      <c r="AH1648" s="65"/>
      <c r="AI1648" s="65"/>
      <c r="AJ1648" s="65"/>
      <c r="AK1648" s="65"/>
      <c r="AM1648" s="93"/>
      <c r="AT1648" s="65"/>
      <c r="AU1648" s="65"/>
      <c r="AV1648" s="65"/>
      <c r="AW1648" s="65"/>
      <c r="AX1648" s="65"/>
      <c r="AY1648" s="65"/>
      <c r="AZ1648" s="65"/>
      <c r="BA1648" s="65"/>
    </row>
    <row r="1649" spans="3:70">
      <c r="C1649" s="8"/>
      <c r="D1649" s="8"/>
      <c r="AG1649" s="65"/>
      <c r="AH1649" s="65"/>
      <c r="AI1649" s="65"/>
      <c r="AJ1649" s="65"/>
      <c r="AK1649" s="65"/>
      <c r="AM1649" s="93"/>
      <c r="AT1649" s="65"/>
      <c r="AU1649" s="65"/>
      <c r="AV1649" s="65"/>
      <c r="AW1649" s="65"/>
      <c r="AX1649" s="65"/>
      <c r="AY1649" s="65"/>
      <c r="AZ1649" s="65"/>
      <c r="BA1649" s="65"/>
    </row>
    <row r="1650" spans="3:70">
      <c r="C1650" s="8"/>
      <c r="D1650" s="8"/>
      <c r="AG1650" s="65"/>
      <c r="AH1650" s="65"/>
      <c r="AI1650" s="65"/>
      <c r="AJ1650" s="65"/>
      <c r="AK1650" s="65"/>
      <c r="AM1650" s="93"/>
      <c r="AT1650" s="65"/>
      <c r="AU1650" s="65"/>
      <c r="AV1650" s="65"/>
      <c r="AW1650" s="65"/>
      <c r="AX1650" s="65"/>
      <c r="AY1650" s="65"/>
      <c r="AZ1650" s="65"/>
      <c r="BA1650" s="65"/>
    </row>
    <row r="1651" spans="3:70">
      <c r="C1651" s="8"/>
      <c r="D1651" s="8"/>
      <c r="AG1651" s="65"/>
      <c r="AH1651" s="65"/>
      <c r="AI1651" s="65"/>
      <c r="AJ1651" s="65"/>
      <c r="AK1651" s="65"/>
      <c r="AM1651" s="93"/>
      <c r="AT1651" s="65"/>
      <c r="AU1651" s="65"/>
      <c r="AV1651" s="65"/>
      <c r="AW1651" s="65"/>
      <c r="AX1651" s="65"/>
      <c r="AY1651" s="65"/>
      <c r="AZ1651" s="65"/>
      <c r="BA1651" s="65"/>
    </row>
    <row r="1652" spans="3:70">
      <c r="C1652" s="8"/>
      <c r="D1652" s="8"/>
      <c r="AG1652" s="65"/>
      <c r="AH1652" s="65"/>
      <c r="AI1652" s="65"/>
      <c r="AJ1652" s="65"/>
      <c r="AK1652" s="65"/>
      <c r="AM1652" s="93"/>
      <c r="AT1652" s="65"/>
      <c r="AU1652" s="65"/>
      <c r="AV1652" s="65"/>
      <c r="AW1652" s="65"/>
      <c r="AX1652" s="65"/>
      <c r="AY1652" s="65"/>
      <c r="AZ1652" s="65"/>
      <c r="BA1652" s="65"/>
    </row>
    <row r="1653" spans="3:70">
      <c r="C1653" s="8"/>
      <c r="D1653" s="8"/>
      <c r="AG1653" s="65"/>
      <c r="AH1653" s="65"/>
      <c r="AI1653" s="65"/>
      <c r="AJ1653" s="65"/>
      <c r="AK1653" s="65"/>
      <c r="AM1653" s="93"/>
      <c r="AT1653" s="65"/>
      <c r="AU1653" s="65"/>
      <c r="AV1653" s="65"/>
      <c r="AW1653" s="65"/>
      <c r="AX1653" s="65"/>
      <c r="AY1653" s="65"/>
      <c r="AZ1653" s="65"/>
      <c r="BA1653" s="65"/>
    </row>
    <row r="1654" spans="3:70">
      <c r="C1654" s="8"/>
      <c r="D1654" s="8"/>
      <c r="AG1654" s="65"/>
      <c r="AH1654" s="65"/>
      <c r="AI1654" s="65"/>
      <c r="AJ1654" s="65"/>
      <c r="AK1654" s="65"/>
      <c r="AM1654" s="93"/>
      <c r="AT1654" s="65"/>
      <c r="AU1654" s="65"/>
      <c r="AV1654" s="65"/>
      <c r="AW1654" s="65"/>
      <c r="AX1654" s="65"/>
      <c r="AY1654" s="65"/>
      <c r="AZ1654" s="65"/>
      <c r="BA1654" s="65"/>
    </row>
    <row r="1655" spans="3:70">
      <c r="C1655" s="8"/>
      <c r="D1655" s="8"/>
      <c r="AG1655" s="65"/>
      <c r="AH1655" s="65"/>
      <c r="AI1655" s="65"/>
      <c r="AJ1655" s="65"/>
      <c r="AK1655" s="65"/>
      <c r="AM1655" s="93"/>
      <c r="AT1655" s="65"/>
      <c r="AU1655" s="65"/>
      <c r="AV1655" s="65"/>
      <c r="AW1655" s="65"/>
      <c r="AX1655" s="65"/>
      <c r="AY1655" s="65"/>
      <c r="AZ1655" s="65"/>
      <c r="BA1655" s="65"/>
      <c r="BB1655" s="65"/>
    </row>
    <row r="1656" spans="3:70">
      <c r="C1656" s="8"/>
      <c r="D1656" s="8"/>
      <c r="AG1656" s="65"/>
      <c r="AH1656" s="65"/>
      <c r="AI1656" s="65"/>
      <c r="AJ1656" s="65"/>
      <c r="AK1656" s="65"/>
      <c r="AM1656" s="93"/>
      <c r="AT1656" s="65"/>
      <c r="AU1656" s="65"/>
      <c r="AV1656" s="65"/>
      <c r="AW1656" s="65"/>
      <c r="AX1656" s="65"/>
      <c r="AY1656" s="65"/>
      <c r="AZ1656" s="65"/>
      <c r="BA1656" s="65"/>
      <c r="BB1656" s="65"/>
      <c r="BC1656" s="65"/>
      <c r="BD1656" s="65"/>
      <c r="BE1656" s="65"/>
      <c r="BF1656" s="65"/>
      <c r="BG1656" s="65"/>
      <c r="BH1656" s="65"/>
      <c r="BI1656" s="65"/>
      <c r="BJ1656" s="65"/>
      <c r="BK1656" s="65"/>
      <c r="BL1656" s="65"/>
      <c r="BM1656" s="65"/>
      <c r="BN1656" s="65"/>
      <c r="BO1656" s="65"/>
      <c r="BP1656" s="65"/>
      <c r="BQ1656" s="65"/>
      <c r="BR1656" s="65"/>
    </row>
    <row r="1657" spans="3:70">
      <c r="C1657" s="8"/>
      <c r="D1657" s="8"/>
      <c r="AG1657" s="65"/>
      <c r="AH1657" s="65"/>
      <c r="AI1657" s="65"/>
      <c r="AJ1657" s="65"/>
      <c r="AK1657" s="65"/>
      <c r="AM1657" s="93"/>
      <c r="AT1657" s="65"/>
      <c r="AU1657" s="65"/>
      <c r="AV1657" s="65"/>
      <c r="AW1657" s="65"/>
      <c r="AX1657" s="65"/>
      <c r="AY1657" s="65"/>
      <c r="AZ1657" s="65"/>
      <c r="BA1657" s="65"/>
    </row>
    <row r="1658" spans="3:70">
      <c r="C1658" s="8"/>
      <c r="D1658" s="8"/>
      <c r="AG1658" s="65"/>
      <c r="AH1658" s="65"/>
      <c r="AI1658" s="65"/>
      <c r="AJ1658" s="65"/>
      <c r="AK1658" s="65"/>
      <c r="AM1658" s="93"/>
      <c r="AT1658" s="65"/>
      <c r="AU1658" s="65"/>
      <c r="AV1658" s="65"/>
      <c r="AW1658" s="65"/>
      <c r="AX1658" s="65"/>
      <c r="AY1658" s="65"/>
      <c r="AZ1658" s="65"/>
      <c r="BA1658" s="65"/>
    </row>
    <row r="1659" spans="3:70">
      <c r="C1659" s="8"/>
      <c r="D1659" s="8"/>
      <c r="AG1659" s="65"/>
      <c r="AH1659" s="65"/>
      <c r="AI1659" s="65"/>
      <c r="AJ1659" s="65"/>
      <c r="AK1659" s="65"/>
      <c r="AM1659" s="93"/>
      <c r="AT1659" s="65"/>
      <c r="AU1659" s="65"/>
      <c r="AV1659" s="65"/>
      <c r="AW1659" s="65"/>
      <c r="AX1659" s="65"/>
      <c r="AY1659" s="65"/>
      <c r="AZ1659" s="65"/>
      <c r="BA1659" s="65"/>
    </row>
    <row r="1660" spans="3:70">
      <c r="C1660" s="8"/>
      <c r="D1660" s="8"/>
      <c r="AG1660" s="65"/>
      <c r="AH1660" s="65"/>
      <c r="AI1660" s="65"/>
      <c r="AJ1660" s="65"/>
      <c r="AK1660" s="65"/>
      <c r="AM1660" s="93"/>
      <c r="AT1660" s="65"/>
      <c r="AU1660" s="65"/>
      <c r="AV1660" s="65"/>
      <c r="AW1660" s="65"/>
      <c r="AX1660" s="65"/>
      <c r="AY1660" s="65"/>
      <c r="AZ1660" s="65"/>
      <c r="BA1660" s="65"/>
    </row>
    <row r="1661" spans="3:70">
      <c r="C1661" s="8"/>
      <c r="D1661" s="8"/>
      <c r="AG1661" s="65"/>
      <c r="AH1661" s="65"/>
      <c r="AI1661" s="65"/>
      <c r="AJ1661" s="65"/>
      <c r="AK1661" s="65"/>
      <c r="AM1661" s="93"/>
      <c r="AT1661" s="65"/>
      <c r="AU1661" s="65"/>
      <c r="AV1661" s="65"/>
      <c r="AW1661" s="65"/>
      <c r="AX1661" s="65"/>
      <c r="AY1661" s="65"/>
      <c r="AZ1661" s="65"/>
      <c r="BA1661" s="65"/>
      <c r="BB1661" s="65"/>
      <c r="BC1661" s="65"/>
      <c r="BD1661" s="65"/>
      <c r="BE1661" s="65"/>
      <c r="BF1661" s="65"/>
      <c r="BG1661" s="65"/>
      <c r="BH1661" s="65"/>
      <c r="BI1661" s="65"/>
      <c r="BJ1661" s="65"/>
      <c r="BK1661" s="65"/>
      <c r="BL1661" s="65"/>
      <c r="BM1661" s="65"/>
      <c r="BN1661" s="65"/>
      <c r="BO1661" s="65"/>
      <c r="BP1661" s="65"/>
      <c r="BQ1661" s="65"/>
      <c r="BR1661" s="65"/>
    </row>
    <row r="1662" spans="3:70">
      <c r="C1662" s="8"/>
      <c r="D1662" s="8"/>
      <c r="AG1662" s="65"/>
      <c r="AH1662" s="65"/>
      <c r="AI1662" s="65"/>
      <c r="AJ1662" s="65"/>
      <c r="AK1662" s="65"/>
      <c r="AM1662" s="93"/>
      <c r="AT1662" s="65"/>
      <c r="AU1662" s="65"/>
      <c r="AV1662" s="65"/>
      <c r="AW1662" s="65"/>
      <c r="AX1662" s="65"/>
      <c r="AY1662" s="65"/>
      <c r="AZ1662" s="65"/>
      <c r="BA1662" s="65"/>
    </row>
    <row r="1663" spans="3:70">
      <c r="C1663" s="8"/>
      <c r="D1663" s="8"/>
      <c r="AG1663" s="65"/>
      <c r="AH1663" s="65"/>
      <c r="AI1663" s="65"/>
      <c r="AJ1663" s="65"/>
      <c r="AK1663" s="65"/>
      <c r="AM1663" s="93"/>
      <c r="AT1663" s="65"/>
      <c r="AU1663" s="65"/>
      <c r="AV1663" s="65"/>
      <c r="AW1663" s="65"/>
      <c r="AX1663" s="65"/>
      <c r="AY1663" s="65"/>
      <c r="AZ1663" s="65"/>
      <c r="BA1663" s="65"/>
    </row>
    <row r="1664" spans="3:70">
      <c r="C1664" s="8"/>
      <c r="D1664" s="8"/>
      <c r="AG1664" s="65"/>
      <c r="AH1664" s="65"/>
      <c r="AI1664" s="65"/>
      <c r="AJ1664" s="65"/>
      <c r="AK1664" s="65"/>
      <c r="AM1664" s="93"/>
      <c r="AT1664" s="65"/>
      <c r="AU1664" s="65"/>
      <c r="AV1664" s="65"/>
      <c r="AW1664" s="65"/>
      <c r="AX1664" s="65"/>
      <c r="AY1664" s="65"/>
      <c r="AZ1664" s="65"/>
      <c r="BA1664" s="65"/>
      <c r="BB1664" s="65"/>
      <c r="BD1664" s="65"/>
    </row>
    <row r="1665" spans="3:70">
      <c r="C1665" s="8"/>
      <c r="D1665" s="8"/>
      <c r="AG1665" s="65"/>
      <c r="AH1665" s="65"/>
      <c r="AI1665" s="65"/>
      <c r="AJ1665" s="65"/>
      <c r="AK1665" s="65"/>
      <c r="AM1665" s="93"/>
      <c r="AT1665" s="65"/>
      <c r="AU1665" s="65"/>
      <c r="AV1665" s="65"/>
      <c r="AW1665" s="65"/>
      <c r="AX1665" s="65"/>
      <c r="AY1665" s="65"/>
      <c r="AZ1665" s="65"/>
      <c r="BA1665" s="65"/>
      <c r="BB1665" s="65"/>
      <c r="BD1665" s="65"/>
      <c r="BE1665" s="65"/>
      <c r="BF1665" s="65"/>
      <c r="BG1665" s="65"/>
      <c r="BH1665" s="65"/>
      <c r="BI1665" s="65"/>
      <c r="BJ1665" s="65"/>
      <c r="BK1665" s="65"/>
      <c r="BL1665" s="65"/>
      <c r="BM1665" s="65"/>
      <c r="BN1665" s="65"/>
      <c r="BO1665" s="65"/>
      <c r="BP1665" s="65"/>
      <c r="BQ1665" s="65"/>
      <c r="BR1665" s="65"/>
    </row>
    <row r="1666" spans="3:70">
      <c r="C1666" s="8"/>
      <c r="D1666" s="8"/>
      <c r="AG1666" s="65"/>
      <c r="AH1666" s="65"/>
      <c r="AI1666" s="65"/>
      <c r="AJ1666" s="65"/>
      <c r="AK1666" s="65"/>
      <c r="AM1666" s="93"/>
      <c r="AT1666" s="65"/>
      <c r="AU1666" s="65"/>
      <c r="AV1666" s="65"/>
      <c r="AW1666" s="65"/>
      <c r="AX1666" s="65"/>
      <c r="AY1666" s="65"/>
      <c r="AZ1666" s="65"/>
      <c r="BA1666" s="65"/>
      <c r="BB1666" s="65"/>
      <c r="BC1666" s="65"/>
      <c r="BD1666" s="65"/>
      <c r="BE1666" s="65"/>
      <c r="BF1666" s="65"/>
      <c r="BG1666" s="65"/>
      <c r="BH1666" s="65"/>
      <c r="BI1666" s="65"/>
      <c r="BJ1666" s="65"/>
      <c r="BK1666" s="65"/>
      <c r="BL1666" s="65"/>
      <c r="BM1666" s="65"/>
      <c r="BN1666" s="65"/>
      <c r="BO1666" s="65"/>
      <c r="BP1666" s="65"/>
      <c r="BQ1666" s="65"/>
      <c r="BR1666" s="65"/>
    </row>
    <row r="1667" spans="3:70">
      <c r="C1667" s="8"/>
      <c r="D1667" s="8"/>
      <c r="AG1667" s="65"/>
      <c r="AH1667" s="65"/>
      <c r="AI1667" s="65"/>
      <c r="AJ1667" s="65"/>
      <c r="AK1667" s="65"/>
      <c r="AM1667" s="93"/>
      <c r="AT1667" s="65"/>
      <c r="AU1667" s="65"/>
      <c r="AV1667" s="65"/>
      <c r="AW1667" s="65"/>
      <c r="AX1667" s="65"/>
      <c r="AY1667" s="65"/>
      <c r="AZ1667" s="65"/>
      <c r="BA1667" s="65"/>
      <c r="BB1667" s="65"/>
    </row>
    <row r="1668" spans="3:70">
      <c r="C1668" s="8"/>
      <c r="D1668" s="8"/>
      <c r="AG1668" s="65"/>
      <c r="AH1668" s="65"/>
      <c r="AI1668" s="65"/>
      <c r="AJ1668" s="65"/>
      <c r="AK1668" s="65"/>
      <c r="AM1668" s="93"/>
      <c r="AT1668" s="65"/>
      <c r="AU1668" s="65"/>
      <c r="AV1668" s="65"/>
      <c r="AW1668" s="65"/>
      <c r="AX1668" s="65"/>
      <c r="AY1668" s="65"/>
      <c r="AZ1668" s="65"/>
      <c r="BA1668" s="65"/>
    </row>
    <row r="1669" spans="3:70">
      <c r="C1669" s="8"/>
      <c r="D1669" s="8"/>
      <c r="AG1669" s="65"/>
      <c r="AH1669" s="65"/>
      <c r="AI1669" s="65"/>
      <c r="AJ1669" s="65"/>
      <c r="AK1669" s="65"/>
      <c r="AM1669" s="93"/>
      <c r="AT1669" s="65"/>
      <c r="AU1669" s="65"/>
      <c r="AV1669" s="65"/>
      <c r="AW1669" s="65"/>
      <c r="AX1669" s="65"/>
      <c r="AY1669" s="65"/>
      <c r="AZ1669" s="65"/>
      <c r="BA1669" s="65"/>
      <c r="BB1669" s="65"/>
    </row>
    <row r="1670" spans="3:70">
      <c r="C1670" s="8"/>
      <c r="D1670" s="8"/>
      <c r="AG1670" s="65"/>
      <c r="AH1670" s="65"/>
      <c r="AI1670" s="65"/>
      <c r="AJ1670" s="65"/>
      <c r="AK1670" s="65"/>
      <c r="AM1670" s="93"/>
      <c r="AT1670" s="65"/>
      <c r="AU1670" s="65"/>
      <c r="AV1670" s="65"/>
      <c r="AW1670" s="65"/>
      <c r="AX1670" s="65"/>
      <c r="AY1670" s="65"/>
      <c r="AZ1670" s="65"/>
      <c r="BA1670" s="65"/>
      <c r="BB1670" s="65"/>
    </row>
    <row r="1671" spans="3:70">
      <c r="C1671" s="8"/>
      <c r="D1671" s="8"/>
      <c r="AG1671" s="65"/>
      <c r="AH1671" s="65"/>
      <c r="AI1671" s="65"/>
      <c r="AJ1671" s="65"/>
      <c r="AK1671" s="65"/>
      <c r="AM1671" s="93"/>
      <c r="AT1671" s="65"/>
      <c r="AU1671" s="65"/>
      <c r="AV1671" s="65"/>
      <c r="AW1671" s="65"/>
      <c r="AX1671" s="65"/>
      <c r="AY1671" s="65"/>
      <c r="AZ1671" s="65"/>
      <c r="BA1671" s="65"/>
    </row>
    <row r="1672" spans="3:70">
      <c r="C1672" s="8"/>
      <c r="D1672" s="8"/>
      <c r="AG1672" s="65"/>
      <c r="AH1672" s="65"/>
      <c r="AI1672" s="65"/>
      <c r="AJ1672" s="65"/>
      <c r="AK1672" s="65"/>
      <c r="AM1672" s="93"/>
      <c r="AT1672" s="65"/>
      <c r="AU1672" s="65"/>
      <c r="AV1672" s="65"/>
      <c r="AW1672" s="65"/>
      <c r="AX1672" s="65"/>
      <c r="AY1672" s="65"/>
      <c r="AZ1672" s="65"/>
      <c r="BA1672" s="65"/>
      <c r="BB1672" s="65"/>
      <c r="BD1672" s="65"/>
    </row>
    <row r="1673" spans="3:70">
      <c r="C1673" s="8"/>
      <c r="D1673" s="8"/>
      <c r="AG1673" s="65"/>
      <c r="AH1673" s="65"/>
      <c r="AI1673" s="65"/>
      <c r="AJ1673" s="65"/>
      <c r="AK1673" s="65"/>
      <c r="AM1673" s="93"/>
      <c r="AT1673" s="65"/>
      <c r="AU1673" s="65"/>
      <c r="AV1673" s="65"/>
      <c r="AW1673" s="65"/>
      <c r="AX1673" s="65"/>
      <c r="AY1673" s="65"/>
      <c r="AZ1673" s="65"/>
      <c r="BA1673" s="65"/>
    </row>
    <row r="1674" spans="3:70">
      <c r="C1674" s="8"/>
      <c r="D1674" s="8"/>
      <c r="AG1674" s="65"/>
      <c r="AH1674" s="65"/>
      <c r="AI1674" s="65"/>
      <c r="AJ1674" s="65"/>
      <c r="AK1674" s="65"/>
      <c r="AM1674" s="93"/>
      <c r="AT1674" s="65"/>
      <c r="AU1674" s="65"/>
      <c r="AV1674" s="65"/>
      <c r="AW1674" s="65"/>
      <c r="AX1674" s="65"/>
      <c r="AY1674" s="65"/>
      <c r="AZ1674" s="65"/>
      <c r="BA1674" s="65"/>
    </row>
    <row r="1675" spans="3:70">
      <c r="C1675" s="8"/>
      <c r="D1675" s="8"/>
      <c r="AG1675" s="65"/>
      <c r="AH1675" s="65"/>
      <c r="AI1675" s="65"/>
      <c r="AJ1675" s="65"/>
      <c r="AK1675" s="65"/>
      <c r="AM1675" s="93"/>
      <c r="AT1675" s="65"/>
      <c r="AU1675" s="65"/>
      <c r="AV1675" s="65"/>
      <c r="AW1675" s="65"/>
      <c r="AX1675" s="65"/>
      <c r="AY1675" s="65"/>
      <c r="AZ1675" s="65"/>
      <c r="BA1675" s="65"/>
    </row>
    <row r="1676" spans="3:70">
      <c r="C1676" s="8"/>
      <c r="D1676" s="8"/>
      <c r="AG1676" s="65"/>
      <c r="AH1676" s="65"/>
      <c r="AI1676" s="65"/>
      <c r="AJ1676" s="65"/>
      <c r="AK1676" s="65"/>
      <c r="AM1676" s="93"/>
      <c r="AT1676" s="65"/>
      <c r="AU1676" s="65"/>
      <c r="AV1676" s="65"/>
      <c r="AW1676" s="65"/>
      <c r="AX1676" s="65"/>
      <c r="AY1676" s="65"/>
      <c r="AZ1676" s="65"/>
      <c r="BA1676" s="65"/>
      <c r="BB1676" s="65"/>
      <c r="BD1676" s="65"/>
    </row>
    <row r="1677" spans="3:70">
      <c r="C1677" s="8"/>
      <c r="D1677" s="8"/>
      <c r="AG1677" s="65"/>
      <c r="AH1677" s="65"/>
      <c r="AI1677" s="65"/>
      <c r="AJ1677" s="65"/>
      <c r="AK1677" s="65"/>
      <c r="AM1677" s="93"/>
      <c r="AT1677" s="65"/>
      <c r="AU1677" s="65"/>
      <c r="AV1677" s="65"/>
      <c r="AW1677" s="65"/>
      <c r="AX1677" s="65"/>
      <c r="AY1677" s="65"/>
      <c r="AZ1677" s="65"/>
      <c r="BA1677" s="65"/>
      <c r="BB1677" s="65"/>
    </row>
    <row r="1678" spans="3:70">
      <c r="C1678" s="8"/>
      <c r="D1678" s="8"/>
      <c r="AG1678" s="65"/>
      <c r="AH1678" s="65"/>
      <c r="AI1678" s="65"/>
      <c r="AJ1678" s="65"/>
      <c r="AK1678" s="65"/>
      <c r="AM1678" s="93"/>
      <c r="AT1678" s="65"/>
      <c r="AU1678" s="65"/>
      <c r="AV1678" s="65"/>
      <c r="AW1678" s="65"/>
      <c r="AX1678" s="65"/>
      <c r="AY1678" s="65"/>
      <c r="AZ1678" s="65"/>
      <c r="BA1678" s="65"/>
      <c r="BB1678" s="65"/>
      <c r="BC1678" s="65"/>
      <c r="BD1678" s="65"/>
      <c r="BE1678" s="65"/>
      <c r="BF1678" s="65"/>
      <c r="BG1678" s="65"/>
      <c r="BH1678" s="65"/>
      <c r="BI1678" s="65"/>
      <c r="BJ1678" s="65"/>
      <c r="BK1678" s="65"/>
      <c r="BL1678" s="65"/>
      <c r="BM1678" s="65"/>
      <c r="BN1678" s="65"/>
      <c r="BO1678" s="65"/>
      <c r="BP1678" s="65"/>
      <c r="BQ1678" s="65"/>
      <c r="BR1678" s="65"/>
    </row>
    <row r="1679" spans="3:70">
      <c r="C1679" s="8"/>
      <c r="D1679" s="8"/>
      <c r="AG1679" s="65"/>
      <c r="AH1679" s="65"/>
      <c r="AI1679" s="65"/>
      <c r="AJ1679" s="65"/>
      <c r="AK1679" s="65"/>
      <c r="AM1679" s="93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/>
      <c r="BI1679" s="65"/>
      <c r="BJ1679" s="65"/>
      <c r="BK1679" s="65"/>
      <c r="BL1679" s="65"/>
      <c r="BM1679" s="65"/>
      <c r="BN1679" s="65"/>
      <c r="BO1679" s="65"/>
      <c r="BP1679" s="65"/>
      <c r="BQ1679" s="65"/>
      <c r="BR1679" s="65"/>
    </row>
    <row r="1680" spans="3:70">
      <c r="C1680" s="8"/>
      <c r="D1680" s="8"/>
      <c r="AG1680" s="65"/>
      <c r="AH1680" s="65"/>
      <c r="AI1680" s="65"/>
      <c r="AJ1680" s="65"/>
      <c r="AK1680" s="65"/>
      <c r="AM1680" s="93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5"/>
      <c r="BF1680" s="65"/>
      <c r="BG1680" s="65"/>
      <c r="BH1680" s="65"/>
      <c r="BI1680" s="65"/>
      <c r="BJ1680" s="65"/>
      <c r="BK1680" s="65"/>
      <c r="BL1680" s="65"/>
      <c r="BM1680" s="65"/>
      <c r="BN1680" s="65"/>
      <c r="BO1680" s="65"/>
      <c r="BP1680" s="65"/>
      <c r="BQ1680" s="65"/>
      <c r="BR1680" s="65"/>
    </row>
    <row r="1681" spans="3:70">
      <c r="C1681" s="8"/>
      <c r="D1681" s="8"/>
      <c r="AG1681" s="65"/>
      <c r="AH1681" s="65"/>
      <c r="AI1681" s="65"/>
      <c r="AJ1681" s="65"/>
      <c r="AK1681" s="65"/>
      <c r="AM1681" s="93"/>
      <c r="AT1681" s="65"/>
      <c r="AU1681" s="65"/>
      <c r="AV1681" s="65"/>
      <c r="AW1681" s="65"/>
      <c r="AX1681" s="65"/>
      <c r="AY1681" s="65"/>
      <c r="AZ1681" s="65"/>
      <c r="BA1681" s="65"/>
      <c r="BB1681" s="65"/>
      <c r="BC1681" s="65"/>
      <c r="BD1681" s="65"/>
      <c r="BE1681" s="65"/>
      <c r="BF1681" s="65"/>
      <c r="BG1681" s="65"/>
      <c r="BH1681" s="65"/>
      <c r="BI1681" s="65"/>
      <c r="BJ1681" s="65"/>
      <c r="BK1681" s="65"/>
      <c r="BL1681" s="65"/>
      <c r="BM1681" s="65"/>
      <c r="BN1681" s="65"/>
      <c r="BO1681" s="65"/>
      <c r="BP1681" s="65"/>
      <c r="BQ1681" s="65"/>
      <c r="BR1681" s="65"/>
    </row>
    <row r="1682" spans="3:70">
      <c r="C1682" s="8"/>
      <c r="D1682" s="8"/>
      <c r="AG1682" s="65"/>
      <c r="AH1682" s="65"/>
      <c r="AI1682" s="65"/>
      <c r="AJ1682" s="65"/>
      <c r="AK1682" s="65"/>
      <c r="AM1682" s="93"/>
      <c r="AT1682" s="65"/>
      <c r="AU1682" s="65"/>
      <c r="AV1682" s="65"/>
      <c r="AW1682" s="65"/>
      <c r="AX1682" s="65"/>
      <c r="AY1682" s="65"/>
      <c r="AZ1682" s="65"/>
      <c r="BA1682" s="65"/>
      <c r="BB1682" s="65"/>
      <c r="BD1682" s="65"/>
    </row>
    <row r="1683" spans="3:70">
      <c r="C1683" s="8"/>
      <c r="D1683" s="8"/>
      <c r="AG1683" s="65"/>
      <c r="AH1683" s="65"/>
      <c r="AI1683" s="65"/>
      <c r="AJ1683" s="65"/>
      <c r="AK1683" s="65"/>
      <c r="AM1683" s="93"/>
      <c r="AT1683" s="65"/>
      <c r="AU1683" s="65"/>
      <c r="AV1683" s="65"/>
      <c r="AW1683" s="65"/>
      <c r="AX1683" s="65"/>
      <c r="AY1683" s="65"/>
      <c r="AZ1683" s="65"/>
      <c r="BA1683" s="65"/>
      <c r="BB1683" s="65"/>
      <c r="BC1683" s="65"/>
      <c r="BD1683" s="65"/>
      <c r="BE1683" s="65"/>
      <c r="BF1683" s="65"/>
      <c r="BG1683" s="65"/>
      <c r="BH1683" s="65"/>
      <c r="BI1683" s="65"/>
      <c r="BJ1683" s="65"/>
      <c r="BK1683" s="65"/>
      <c r="BL1683" s="65"/>
      <c r="BM1683" s="65"/>
      <c r="BN1683" s="65"/>
      <c r="BO1683" s="65"/>
      <c r="BP1683" s="65"/>
      <c r="BQ1683" s="65"/>
      <c r="BR1683" s="65"/>
    </row>
    <row r="1684" spans="3:70">
      <c r="C1684" s="8"/>
      <c r="D1684" s="8"/>
      <c r="AG1684" s="65"/>
      <c r="AH1684" s="65"/>
      <c r="AI1684" s="65"/>
      <c r="AJ1684" s="65"/>
      <c r="AK1684" s="65"/>
      <c r="AM1684" s="93"/>
      <c r="AT1684" s="65"/>
      <c r="AU1684" s="65"/>
      <c r="AV1684" s="65"/>
      <c r="AW1684" s="65"/>
      <c r="AX1684" s="65"/>
      <c r="AY1684" s="65"/>
      <c r="AZ1684" s="65"/>
      <c r="BA1684" s="65"/>
      <c r="BB1684" s="65"/>
      <c r="BC1684" s="65"/>
      <c r="BD1684" s="65"/>
      <c r="BE1684" s="65"/>
      <c r="BF1684" s="65"/>
      <c r="BG1684" s="65"/>
      <c r="BH1684" s="65"/>
      <c r="BI1684" s="65"/>
      <c r="BJ1684" s="65"/>
      <c r="BK1684" s="65"/>
      <c r="BL1684" s="65"/>
      <c r="BM1684" s="65"/>
      <c r="BN1684" s="65"/>
      <c r="BO1684" s="65"/>
      <c r="BP1684" s="65"/>
      <c r="BQ1684" s="65"/>
      <c r="BR1684" s="65"/>
    </row>
    <row r="1685" spans="3:70">
      <c r="C1685" s="8"/>
      <c r="D1685" s="8"/>
      <c r="AG1685" s="65"/>
      <c r="AH1685" s="65"/>
      <c r="AI1685" s="65"/>
      <c r="AJ1685" s="65"/>
      <c r="AK1685" s="65"/>
      <c r="AM1685" s="93"/>
      <c r="AT1685" s="65"/>
      <c r="AU1685" s="65"/>
      <c r="AV1685" s="65"/>
      <c r="AW1685" s="65"/>
      <c r="AX1685" s="65"/>
      <c r="AY1685" s="65"/>
      <c r="AZ1685" s="65"/>
      <c r="BA1685" s="65"/>
      <c r="BB1685" s="65"/>
      <c r="BD1685" s="65"/>
    </row>
    <row r="1686" spans="3:70">
      <c r="C1686" s="8"/>
      <c r="D1686" s="8"/>
      <c r="AG1686" s="65"/>
      <c r="AH1686" s="65"/>
      <c r="AI1686" s="65"/>
      <c r="AJ1686" s="65"/>
      <c r="AK1686" s="65"/>
      <c r="AM1686" s="93"/>
      <c r="AT1686" s="65"/>
      <c r="AU1686" s="65"/>
      <c r="AV1686" s="65"/>
      <c r="AW1686" s="65"/>
      <c r="AX1686" s="65"/>
      <c r="AY1686" s="65"/>
      <c r="AZ1686" s="65"/>
      <c r="BA1686" s="65"/>
      <c r="BB1686" s="65"/>
      <c r="BD1686" s="65"/>
    </row>
    <row r="1687" spans="3:70">
      <c r="C1687" s="8"/>
      <c r="D1687" s="8"/>
      <c r="AG1687" s="65"/>
      <c r="AH1687" s="65"/>
      <c r="AI1687" s="65"/>
      <c r="AJ1687" s="65"/>
      <c r="AK1687" s="65"/>
      <c r="AM1687" s="93"/>
      <c r="AT1687" s="65"/>
      <c r="AU1687" s="65"/>
      <c r="AV1687" s="65"/>
      <c r="AW1687" s="65"/>
      <c r="AX1687" s="65"/>
      <c r="AY1687" s="65"/>
      <c r="AZ1687" s="65"/>
      <c r="BA1687" s="65"/>
      <c r="BB1687" s="65"/>
      <c r="BD1687" s="65"/>
      <c r="BE1687" s="65"/>
      <c r="BF1687" s="65"/>
      <c r="BG1687" s="65"/>
      <c r="BH1687" s="65"/>
      <c r="BI1687" s="65"/>
      <c r="BJ1687" s="65"/>
      <c r="BK1687" s="65"/>
      <c r="BL1687" s="65"/>
      <c r="BM1687" s="65"/>
      <c r="BN1687" s="65"/>
      <c r="BO1687" s="65"/>
      <c r="BP1687" s="65"/>
      <c r="BQ1687" s="65"/>
      <c r="BR1687" s="65"/>
    </row>
    <row r="1688" spans="3:70">
      <c r="C1688" s="8"/>
      <c r="D1688" s="8"/>
      <c r="AG1688" s="65"/>
      <c r="AH1688" s="65"/>
      <c r="AI1688" s="65"/>
      <c r="AJ1688" s="65"/>
      <c r="AK1688" s="65"/>
      <c r="AM1688" s="93"/>
      <c r="AT1688" s="65"/>
      <c r="AU1688" s="65"/>
      <c r="AV1688" s="65"/>
      <c r="AW1688" s="65"/>
      <c r="AX1688" s="65"/>
      <c r="AY1688" s="65"/>
      <c r="AZ1688" s="65"/>
      <c r="BA1688" s="65"/>
      <c r="BB1688" s="65"/>
      <c r="BC1688" s="65"/>
      <c r="BD1688" s="65"/>
      <c r="BE1688" s="65"/>
      <c r="BF1688" s="65"/>
      <c r="BG1688" s="65"/>
      <c r="BH1688" s="65"/>
      <c r="BI1688" s="65"/>
      <c r="BJ1688" s="65"/>
      <c r="BK1688" s="65"/>
      <c r="BL1688" s="65"/>
      <c r="BM1688" s="65"/>
      <c r="BN1688" s="65"/>
      <c r="BO1688" s="65"/>
      <c r="BP1688" s="65"/>
      <c r="BQ1688" s="65"/>
      <c r="BR1688" s="65"/>
    </row>
    <row r="1689" spans="3:70">
      <c r="C1689" s="8"/>
      <c r="D1689" s="8"/>
      <c r="AG1689" s="65"/>
      <c r="AH1689" s="65"/>
      <c r="AI1689" s="65"/>
      <c r="AJ1689" s="65"/>
      <c r="AK1689" s="65"/>
      <c r="AM1689" s="93"/>
      <c r="AT1689" s="65"/>
      <c r="AU1689" s="65"/>
      <c r="AV1689" s="65"/>
      <c r="AW1689" s="65"/>
      <c r="AX1689" s="65"/>
      <c r="AY1689" s="65"/>
      <c r="AZ1689" s="65"/>
      <c r="BA1689" s="65"/>
      <c r="BB1689" s="65"/>
      <c r="BC1689" s="65"/>
      <c r="BD1689" s="65"/>
      <c r="BE1689" s="65"/>
      <c r="BF1689" s="65"/>
      <c r="BG1689" s="65"/>
      <c r="BH1689" s="65"/>
      <c r="BI1689" s="65"/>
      <c r="BJ1689" s="65"/>
      <c r="BK1689" s="65"/>
      <c r="BL1689" s="65"/>
      <c r="BM1689" s="65"/>
      <c r="BN1689" s="65"/>
      <c r="BO1689" s="65"/>
      <c r="BP1689" s="65"/>
      <c r="BQ1689" s="65"/>
      <c r="BR1689" s="65"/>
    </row>
    <row r="1690" spans="3:70">
      <c r="C1690" s="8"/>
      <c r="D1690" s="8"/>
      <c r="AG1690" s="65"/>
      <c r="AH1690" s="65"/>
      <c r="AI1690" s="65"/>
      <c r="AJ1690" s="65"/>
      <c r="AK1690" s="65"/>
      <c r="AM1690" s="93"/>
      <c r="AT1690" s="65"/>
      <c r="AU1690" s="65"/>
      <c r="AV1690" s="65"/>
      <c r="AW1690" s="65"/>
      <c r="AX1690" s="65"/>
      <c r="AY1690" s="65"/>
      <c r="AZ1690" s="65"/>
      <c r="BA1690" s="65"/>
      <c r="BB1690" s="65"/>
    </row>
    <row r="1691" spans="3:70">
      <c r="C1691" s="8"/>
      <c r="D1691" s="8"/>
      <c r="AG1691" s="65"/>
      <c r="AH1691" s="65"/>
      <c r="AI1691" s="65"/>
      <c r="AJ1691" s="65"/>
      <c r="AK1691" s="65"/>
      <c r="AM1691" s="93"/>
      <c r="AT1691" s="65"/>
      <c r="AU1691" s="65"/>
      <c r="AV1691" s="65"/>
      <c r="AW1691" s="65"/>
      <c r="AX1691" s="65"/>
      <c r="AY1691" s="65"/>
      <c r="AZ1691" s="65"/>
      <c r="BA1691" s="65"/>
      <c r="BB1691" s="65"/>
    </row>
    <row r="1692" spans="3:70">
      <c r="C1692" s="8"/>
      <c r="D1692" s="8"/>
      <c r="AG1692" s="65"/>
      <c r="AH1692" s="65"/>
      <c r="AI1692" s="65"/>
      <c r="AJ1692" s="65"/>
      <c r="AK1692" s="65"/>
      <c r="AM1692" s="93"/>
      <c r="AT1692" s="65"/>
      <c r="AU1692" s="65"/>
      <c r="AV1692" s="65"/>
      <c r="AW1692" s="65"/>
      <c r="AX1692" s="65"/>
      <c r="AY1692" s="65"/>
      <c r="AZ1692" s="65"/>
      <c r="BA1692" s="65"/>
      <c r="BB1692" s="65"/>
    </row>
    <row r="1693" spans="3:70">
      <c r="C1693" s="8"/>
      <c r="D1693" s="8"/>
      <c r="AG1693" s="65"/>
      <c r="AH1693" s="65"/>
      <c r="AI1693" s="65"/>
      <c r="AJ1693" s="65"/>
      <c r="AK1693" s="65"/>
      <c r="AM1693" s="93"/>
      <c r="AT1693" s="65"/>
      <c r="AU1693" s="65"/>
      <c r="AV1693" s="65"/>
      <c r="AW1693" s="65"/>
      <c r="AX1693" s="65"/>
      <c r="AY1693" s="65"/>
      <c r="AZ1693" s="65"/>
      <c r="BA1693" s="65"/>
      <c r="BB1693" s="65"/>
      <c r="BD1693" s="65"/>
    </row>
    <row r="1694" spans="3:70">
      <c r="C1694" s="8"/>
      <c r="D1694" s="8"/>
      <c r="AG1694" s="65"/>
      <c r="AH1694" s="65"/>
      <c r="AI1694" s="65"/>
      <c r="AJ1694" s="65"/>
      <c r="AK1694" s="65"/>
      <c r="AM1694" s="93"/>
      <c r="AT1694" s="65"/>
      <c r="AU1694" s="65"/>
      <c r="AV1694" s="65"/>
      <c r="AW1694" s="65"/>
      <c r="AX1694" s="65"/>
      <c r="AY1694" s="65"/>
      <c r="AZ1694" s="65"/>
      <c r="BA1694" s="65"/>
      <c r="BB1694" s="65"/>
      <c r="BC1694" s="65"/>
      <c r="BD1694" s="65"/>
      <c r="BE1694" s="65"/>
      <c r="BF1694" s="65"/>
      <c r="BG1694" s="65"/>
      <c r="BH1694" s="65"/>
      <c r="BI1694" s="65"/>
      <c r="BJ1694" s="65"/>
      <c r="BK1694" s="65"/>
      <c r="BL1694" s="65"/>
      <c r="BM1694" s="65"/>
      <c r="BN1694" s="65"/>
      <c r="BO1694" s="65"/>
      <c r="BP1694" s="65"/>
      <c r="BQ1694" s="65"/>
      <c r="BR1694" s="65"/>
    </row>
    <row r="1695" spans="3:70">
      <c r="C1695" s="8"/>
      <c r="D1695" s="8"/>
      <c r="AG1695" s="65"/>
      <c r="AH1695" s="65"/>
      <c r="AI1695" s="65"/>
      <c r="AJ1695" s="65"/>
      <c r="AK1695" s="65"/>
      <c r="AM1695" s="93"/>
      <c r="AT1695" s="65"/>
      <c r="AU1695" s="65"/>
      <c r="AV1695" s="65"/>
      <c r="AW1695" s="65"/>
      <c r="AX1695" s="65"/>
      <c r="AY1695" s="65"/>
      <c r="AZ1695" s="65"/>
      <c r="BA1695" s="65"/>
      <c r="BB1695" s="65"/>
      <c r="BC1695" s="65"/>
      <c r="BD1695" s="65"/>
      <c r="BE1695" s="65"/>
      <c r="BF1695" s="65"/>
      <c r="BG1695" s="65"/>
      <c r="BH1695" s="65"/>
      <c r="BI1695" s="65"/>
      <c r="BJ1695" s="65"/>
      <c r="BK1695" s="65"/>
      <c r="BL1695" s="65"/>
      <c r="BM1695" s="65"/>
      <c r="BN1695" s="65"/>
      <c r="BO1695" s="65"/>
      <c r="BP1695" s="65"/>
      <c r="BQ1695" s="65"/>
      <c r="BR1695" s="65"/>
    </row>
    <row r="1696" spans="3:70">
      <c r="C1696" s="8"/>
      <c r="D1696" s="8"/>
      <c r="AG1696" s="65"/>
      <c r="AH1696" s="65"/>
      <c r="AI1696" s="65"/>
      <c r="AJ1696" s="65"/>
      <c r="AK1696" s="65"/>
      <c r="AM1696" s="93"/>
      <c r="AT1696" s="65"/>
      <c r="AU1696" s="65"/>
      <c r="AV1696" s="65"/>
      <c r="AW1696" s="65"/>
      <c r="AX1696" s="65"/>
      <c r="AY1696" s="65"/>
      <c r="AZ1696" s="65"/>
      <c r="BA1696" s="65"/>
    </row>
    <row r="1697" spans="3:70">
      <c r="C1697" s="8"/>
      <c r="D1697" s="8"/>
      <c r="AG1697" s="65"/>
      <c r="AH1697" s="65"/>
      <c r="AI1697" s="65"/>
      <c r="AJ1697" s="65"/>
      <c r="AK1697" s="65"/>
      <c r="AM1697" s="93"/>
      <c r="AT1697" s="65"/>
      <c r="AU1697" s="65"/>
      <c r="AV1697" s="65"/>
      <c r="AW1697" s="65"/>
      <c r="AX1697" s="65"/>
      <c r="AY1697" s="65"/>
      <c r="AZ1697" s="65"/>
      <c r="BA1697" s="65"/>
      <c r="BB1697" s="65"/>
      <c r="BD1697" s="65"/>
    </row>
    <row r="1698" spans="3:70">
      <c r="C1698" s="8"/>
      <c r="D1698" s="8"/>
      <c r="AG1698" s="65"/>
      <c r="AH1698" s="65"/>
      <c r="AI1698" s="65"/>
      <c r="AJ1698" s="65"/>
      <c r="AK1698" s="65"/>
      <c r="AM1698" s="93"/>
      <c r="AT1698" s="65"/>
      <c r="AU1698" s="65"/>
      <c r="AV1698" s="65"/>
      <c r="AW1698" s="65"/>
      <c r="AX1698" s="65"/>
      <c r="AY1698" s="65"/>
      <c r="AZ1698" s="65"/>
      <c r="BA1698" s="65"/>
      <c r="BB1698" s="65"/>
    </row>
    <row r="1699" spans="3:70">
      <c r="C1699" s="8"/>
      <c r="D1699" s="8"/>
      <c r="AG1699" s="65"/>
      <c r="AH1699" s="65"/>
      <c r="AI1699" s="65"/>
      <c r="AJ1699" s="65"/>
      <c r="AK1699" s="65"/>
      <c r="AM1699" s="93"/>
      <c r="AT1699" s="65"/>
      <c r="AU1699" s="65"/>
      <c r="AV1699" s="65"/>
      <c r="AW1699" s="65"/>
      <c r="AX1699" s="65"/>
      <c r="AY1699" s="65"/>
      <c r="AZ1699" s="65"/>
      <c r="BA1699" s="65"/>
      <c r="BB1699" s="65"/>
    </row>
    <row r="1700" spans="3:70">
      <c r="C1700" s="8"/>
      <c r="D1700" s="8"/>
      <c r="AG1700" s="65"/>
      <c r="AH1700" s="65"/>
      <c r="AI1700" s="65"/>
      <c r="AJ1700" s="65"/>
      <c r="AK1700" s="65"/>
      <c r="AM1700" s="93"/>
      <c r="AT1700" s="65"/>
      <c r="AU1700" s="65"/>
      <c r="AV1700" s="65"/>
      <c r="AW1700" s="65"/>
      <c r="AX1700" s="65"/>
      <c r="AY1700" s="65"/>
      <c r="AZ1700" s="65"/>
      <c r="BA1700" s="65"/>
    </row>
    <row r="1701" spans="3:70">
      <c r="C1701" s="8"/>
      <c r="D1701" s="8"/>
      <c r="AG1701" s="65"/>
      <c r="AH1701" s="65"/>
      <c r="AI1701" s="65"/>
      <c r="AJ1701" s="65"/>
      <c r="AK1701" s="65"/>
      <c r="AM1701" s="93"/>
      <c r="AT1701" s="65"/>
      <c r="AU1701" s="65"/>
      <c r="AV1701" s="65"/>
      <c r="AW1701" s="65"/>
      <c r="AX1701" s="65"/>
      <c r="AY1701" s="65"/>
      <c r="AZ1701" s="65"/>
      <c r="BA1701" s="65"/>
    </row>
    <row r="1702" spans="3:70">
      <c r="C1702" s="8"/>
      <c r="D1702" s="8"/>
      <c r="AG1702" s="65"/>
      <c r="AH1702" s="65"/>
      <c r="AI1702" s="65"/>
      <c r="AJ1702" s="65"/>
      <c r="AK1702" s="65"/>
      <c r="AM1702" s="93"/>
      <c r="AT1702" s="65"/>
      <c r="AU1702" s="65"/>
      <c r="AV1702" s="65"/>
      <c r="AW1702" s="65"/>
      <c r="AX1702" s="65"/>
      <c r="AY1702" s="65"/>
      <c r="AZ1702" s="65"/>
      <c r="BA1702" s="65"/>
    </row>
    <row r="1703" spans="3:70">
      <c r="C1703" s="8"/>
      <c r="D1703" s="8"/>
      <c r="AG1703" s="65"/>
      <c r="AH1703" s="65"/>
      <c r="AI1703" s="65"/>
      <c r="AJ1703" s="65"/>
      <c r="AK1703" s="65"/>
      <c r="AM1703" s="93"/>
      <c r="AT1703" s="65"/>
      <c r="AU1703" s="65"/>
      <c r="AV1703" s="65"/>
      <c r="AW1703" s="65"/>
      <c r="AX1703" s="65"/>
      <c r="AY1703" s="65"/>
      <c r="AZ1703" s="65"/>
      <c r="BA1703" s="65"/>
    </row>
    <row r="1704" spans="3:70">
      <c r="C1704" s="8"/>
      <c r="D1704" s="8"/>
      <c r="AG1704" s="65"/>
      <c r="AH1704" s="65"/>
      <c r="AI1704" s="65"/>
      <c r="AJ1704" s="65"/>
      <c r="AK1704" s="65"/>
      <c r="AM1704" s="93"/>
      <c r="AT1704" s="65"/>
      <c r="AU1704" s="65"/>
      <c r="AV1704" s="65"/>
      <c r="AW1704" s="65"/>
      <c r="AX1704" s="65"/>
      <c r="AY1704" s="65"/>
      <c r="AZ1704" s="65"/>
      <c r="BA1704" s="65"/>
    </row>
    <row r="1705" spans="3:70">
      <c r="C1705" s="8"/>
      <c r="D1705" s="8"/>
      <c r="AG1705" s="65"/>
      <c r="AH1705" s="65"/>
      <c r="AI1705" s="65"/>
      <c r="AJ1705" s="65"/>
      <c r="AK1705" s="65"/>
      <c r="AM1705" s="93"/>
      <c r="AT1705" s="65"/>
      <c r="AU1705" s="65"/>
      <c r="AV1705" s="65"/>
      <c r="AW1705" s="65"/>
      <c r="AX1705" s="65"/>
      <c r="AY1705" s="65"/>
      <c r="AZ1705" s="65"/>
      <c r="BA1705" s="65"/>
    </row>
    <row r="1706" spans="3:70">
      <c r="C1706" s="8"/>
      <c r="D1706" s="8"/>
      <c r="AG1706" s="65"/>
      <c r="AH1706" s="65"/>
      <c r="AI1706" s="65"/>
      <c r="AJ1706" s="65"/>
      <c r="AK1706" s="65"/>
      <c r="AM1706" s="93"/>
      <c r="AT1706" s="65"/>
      <c r="AU1706" s="65"/>
      <c r="AV1706" s="65"/>
      <c r="AW1706" s="65"/>
      <c r="AX1706" s="65"/>
      <c r="AY1706" s="65"/>
      <c r="AZ1706" s="65"/>
      <c r="BA1706" s="65"/>
    </row>
    <row r="1707" spans="3:70">
      <c r="C1707" s="8"/>
      <c r="D1707" s="8"/>
      <c r="AG1707" s="65"/>
      <c r="AH1707" s="65"/>
      <c r="AI1707" s="65"/>
      <c r="AJ1707" s="65"/>
      <c r="AK1707" s="65"/>
      <c r="AM1707" s="93"/>
      <c r="AT1707" s="65"/>
      <c r="AU1707" s="65"/>
      <c r="AV1707" s="65"/>
      <c r="AW1707" s="65"/>
      <c r="AX1707" s="65"/>
      <c r="AY1707" s="65"/>
      <c r="AZ1707" s="65"/>
      <c r="BA1707" s="65"/>
    </row>
    <row r="1708" spans="3:70">
      <c r="C1708" s="8"/>
      <c r="D1708" s="8"/>
      <c r="AG1708" s="65"/>
      <c r="AH1708" s="65"/>
      <c r="AI1708" s="65"/>
      <c r="AJ1708" s="65"/>
      <c r="AK1708" s="65"/>
      <c r="AM1708" s="93"/>
      <c r="AT1708" s="65"/>
      <c r="AU1708" s="65"/>
      <c r="AV1708" s="65"/>
      <c r="AW1708" s="65"/>
      <c r="AX1708" s="65"/>
      <c r="AY1708" s="65"/>
      <c r="AZ1708" s="65"/>
      <c r="BA1708" s="65"/>
      <c r="BB1708" s="65"/>
    </row>
    <row r="1709" spans="3:70">
      <c r="C1709" s="8"/>
      <c r="D1709" s="8"/>
      <c r="AG1709" s="65"/>
      <c r="AH1709" s="65"/>
      <c r="AI1709" s="65"/>
      <c r="AJ1709" s="65"/>
      <c r="AK1709" s="65"/>
      <c r="AM1709" s="93"/>
      <c r="AT1709" s="65"/>
      <c r="AU1709" s="65"/>
      <c r="AV1709" s="65"/>
      <c r="AW1709" s="65"/>
      <c r="AX1709" s="65"/>
      <c r="AY1709" s="65"/>
      <c r="AZ1709" s="65"/>
      <c r="BA1709" s="65"/>
      <c r="BB1709" s="65"/>
      <c r="BC1709" s="65"/>
      <c r="BD1709" s="65"/>
      <c r="BE1709" s="65"/>
      <c r="BF1709" s="65"/>
      <c r="BG1709" s="65"/>
      <c r="BH1709" s="65"/>
      <c r="BI1709" s="65"/>
      <c r="BJ1709" s="65"/>
      <c r="BK1709" s="65"/>
      <c r="BL1709" s="65"/>
      <c r="BM1709" s="65"/>
      <c r="BN1709" s="65"/>
      <c r="BO1709" s="65"/>
      <c r="BP1709" s="65"/>
      <c r="BQ1709" s="65"/>
      <c r="BR1709" s="65"/>
    </row>
    <row r="1710" spans="3:70">
      <c r="C1710" s="8"/>
      <c r="D1710" s="8"/>
      <c r="AG1710" s="65"/>
      <c r="AH1710" s="65"/>
      <c r="AI1710" s="65"/>
      <c r="AJ1710" s="65"/>
      <c r="AK1710" s="65"/>
      <c r="AM1710" s="93"/>
      <c r="AT1710" s="65"/>
      <c r="AU1710" s="65"/>
      <c r="AV1710" s="65"/>
      <c r="AW1710" s="65"/>
      <c r="AX1710" s="65"/>
      <c r="AY1710" s="65"/>
      <c r="AZ1710" s="65"/>
      <c r="BA1710" s="65"/>
      <c r="BB1710" s="65"/>
    </row>
    <row r="1711" spans="3:70">
      <c r="C1711" s="8"/>
      <c r="D1711" s="8"/>
      <c r="AG1711" s="65"/>
      <c r="AH1711" s="65"/>
      <c r="AI1711" s="65"/>
      <c r="AJ1711" s="65"/>
      <c r="AK1711" s="65"/>
      <c r="AM1711" s="93"/>
      <c r="AT1711" s="65"/>
      <c r="AU1711" s="65"/>
      <c r="AV1711" s="65"/>
      <c r="AW1711" s="65"/>
      <c r="AX1711" s="65"/>
      <c r="AY1711" s="65"/>
      <c r="AZ1711" s="65"/>
      <c r="BA1711" s="65"/>
      <c r="BB1711" s="65"/>
    </row>
    <row r="1712" spans="3:70">
      <c r="C1712" s="8"/>
      <c r="D1712" s="8"/>
      <c r="AG1712" s="65"/>
      <c r="AH1712" s="65"/>
      <c r="AI1712" s="65"/>
      <c r="AJ1712" s="65"/>
      <c r="AK1712" s="65"/>
      <c r="AM1712" s="93"/>
      <c r="AT1712" s="65"/>
      <c r="AU1712" s="65"/>
      <c r="AV1712" s="65"/>
      <c r="AW1712" s="65"/>
      <c r="AX1712" s="65"/>
      <c r="AY1712" s="65"/>
      <c r="AZ1712" s="65"/>
      <c r="BA1712" s="65"/>
      <c r="BB1712" s="65"/>
      <c r="BD1712" s="65"/>
    </row>
    <row r="1713" spans="3:70">
      <c r="C1713" s="8"/>
      <c r="D1713" s="8"/>
      <c r="AG1713" s="65"/>
      <c r="AH1713" s="65"/>
      <c r="AI1713" s="65"/>
      <c r="AJ1713" s="65"/>
      <c r="AK1713" s="65"/>
      <c r="AM1713" s="93"/>
      <c r="AT1713" s="65"/>
      <c r="AU1713" s="65"/>
      <c r="AV1713" s="65"/>
      <c r="AW1713" s="65"/>
      <c r="AX1713" s="65"/>
      <c r="AY1713" s="65"/>
      <c r="AZ1713" s="65"/>
      <c r="BA1713" s="65"/>
      <c r="BB1713" s="65"/>
    </row>
    <row r="1714" spans="3:70">
      <c r="C1714" s="8"/>
      <c r="D1714" s="8"/>
      <c r="AG1714" s="65"/>
      <c r="AH1714" s="65"/>
      <c r="AI1714" s="65"/>
      <c r="AJ1714" s="65"/>
      <c r="AK1714" s="65"/>
      <c r="AM1714" s="93"/>
      <c r="AT1714" s="65"/>
      <c r="AU1714" s="65"/>
      <c r="AV1714" s="65"/>
      <c r="AW1714" s="65"/>
      <c r="AX1714" s="65"/>
      <c r="AY1714" s="65"/>
      <c r="AZ1714" s="65"/>
      <c r="BA1714" s="65"/>
    </row>
    <row r="1715" spans="3:70">
      <c r="C1715" s="8"/>
      <c r="D1715" s="8"/>
      <c r="AG1715" s="65"/>
      <c r="AH1715" s="65"/>
      <c r="AI1715" s="65"/>
      <c r="AJ1715" s="65"/>
      <c r="AK1715" s="65"/>
      <c r="AM1715" s="93"/>
      <c r="AT1715" s="65"/>
      <c r="AU1715" s="65"/>
      <c r="AV1715" s="65"/>
      <c r="AW1715" s="65"/>
      <c r="AX1715" s="65"/>
      <c r="AY1715" s="65"/>
      <c r="AZ1715" s="65"/>
      <c r="BA1715" s="65"/>
      <c r="BB1715" s="65"/>
      <c r="BD1715" s="65"/>
    </row>
    <row r="1716" spans="3:70">
      <c r="C1716" s="8"/>
      <c r="D1716" s="8"/>
      <c r="AG1716" s="65"/>
      <c r="AH1716" s="65"/>
      <c r="AI1716" s="65"/>
      <c r="AJ1716" s="65"/>
      <c r="AK1716" s="65"/>
      <c r="AM1716" s="93"/>
      <c r="AT1716" s="65"/>
      <c r="AU1716" s="65"/>
      <c r="AV1716" s="65"/>
      <c r="AW1716" s="65"/>
      <c r="AX1716" s="65"/>
      <c r="AY1716" s="65"/>
      <c r="AZ1716" s="65"/>
      <c r="BA1716" s="65"/>
      <c r="BB1716" s="65"/>
      <c r="BD1716" s="65"/>
      <c r="BE1716" s="65"/>
      <c r="BF1716" s="65"/>
      <c r="BG1716" s="65"/>
      <c r="BH1716" s="65"/>
      <c r="BI1716" s="65"/>
      <c r="BJ1716" s="65"/>
      <c r="BK1716" s="65"/>
      <c r="BL1716" s="65"/>
      <c r="BM1716" s="65"/>
      <c r="BN1716" s="65"/>
      <c r="BO1716" s="65"/>
      <c r="BP1716" s="65"/>
      <c r="BQ1716" s="65"/>
      <c r="BR1716" s="65"/>
    </row>
    <row r="1717" spans="3:70">
      <c r="C1717" s="8"/>
      <c r="D1717" s="8"/>
      <c r="AG1717" s="65"/>
      <c r="AH1717" s="65"/>
      <c r="AI1717" s="65"/>
      <c r="AJ1717" s="65"/>
      <c r="AK1717" s="65"/>
      <c r="AM1717" s="93"/>
      <c r="AT1717" s="65"/>
      <c r="AU1717" s="65"/>
      <c r="AV1717" s="65"/>
      <c r="AW1717" s="65"/>
      <c r="AX1717" s="65"/>
      <c r="AY1717" s="65"/>
      <c r="AZ1717" s="65"/>
      <c r="BA1717" s="65"/>
      <c r="BB1717" s="65"/>
      <c r="BC1717" s="65"/>
      <c r="BD1717" s="65"/>
      <c r="BE1717" s="65"/>
      <c r="BF1717" s="65"/>
      <c r="BG1717" s="65"/>
      <c r="BH1717" s="65"/>
      <c r="BI1717" s="65"/>
      <c r="BJ1717" s="65"/>
      <c r="BK1717" s="65"/>
      <c r="BL1717" s="65"/>
      <c r="BM1717" s="65"/>
      <c r="BN1717" s="65"/>
      <c r="BO1717" s="65"/>
      <c r="BP1717" s="65"/>
      <c r="BQ1717" s="65"/>
      <c r="BR1717" s="65"/>
    </row>
    <row r="1718" spans="3:70">
      <c r="C1718" s="8"/>
      <c r="D1718" s="8"/>
      <c r="AG1718" s="65"/>
      <c r="AH1718" s="65"/>
      <c r="AI1718" s="65"/>
      <c r="AJ1718" s="65"/>
      <c r="AK1718" s="65"/>
      <c r="AM1718" s="93"/>
      <c r="AT1718" s="65"/>
      <c r="AU1718" s="65"/>
      <c r="AV1718" s="65"/>
      <c r="AW1718" s="65"/>
      <c r="AX1718" s="65"/>
      <c r="AY1718" s="65"/>
      <c r="AZ1718" s="65"/>
      <c r="BA1718" s="65"/>
      <c r="BB1718" s="65"/>
    </row>
    <row r="1719" spans="3:70">
      <c r="C1719" s="8"/>
      <c r="D1719" s="8"/>
      <c r="AG1719" s="65"/>
      <c r="AH1719" s="65"/>
      <c r="AI1719" s="65"/>
      <c r="AJ1719" s="65"/>
      <c r="AK1719" s="65"/>
      <c r="AM1719" s="93"/>
      <c r="AT1719" s="65"/>
      <c r="AU1719" s="65"/>
      <c r="AV1719" s="65"/>
      <c r="AW1719" s="65"/>
      <c r="AX1719" s="65"/>
      <c r="AY1719" s="65"/>
      <c r="AZ1719" s="65"/>
      <c r="BA1719" s="65"/>
    </row>
    <row r="1720" spans="3:70">
      <c r="C1720" s="8"/>
      <c r="D1720" s="8"/>
      <c r="AG1720" s="65"/>
      <c r="AH1720" s="65"/>
      <c r="AI1720" s="65"/>
      <c r="AJ1720" s="65"/>
      <c r="AK1720" s="65"/>
      <c r="AM1720" s="93"/>
      <c r="AT1720" s="65"/>
      <c r="AU1720" s="65"/>
      <c r="AV1720" s="65"/>
      <c r="AW1720" s="65"/>
      <c r="AX1720" s="65"/>
      <c r="AY1720" s="65"/>
      <c r="AZ1720" s="65"/>
      <c r="BA1720" s="65"/>
      <c r="BB1720" s="65"/>
    </row>
    <row r="1721" spans="3:70">
      <c r="C1721" s="8"/>
      <c r="D1721" s="8"/>
      <c r="AG1721" s="65"/>
      <c r="AH1721" s="65"/>
      <c r="AI1721" s="65"/>
      <c r="AJ1721" s="65"/>
      <c r="AK1721" s="65"/>
      <c r="AM1721" s="93"/>
      <c r="AT1721" s="65"/>
      <c r="AU1721" s="65"/>
      <c r="AV1721" s="65"/>
      <c r="AW1721" s="65"/>
      <c r="AX1721" s="65"/>
      <c r="AY1721" s="65"/>
      <c r="AZ1721" s="65"/>
      <c r="BA1721" s="65"/>
      <c r="BB1721" s="65"/>
    </row>
    <row r="1722" spans="3:70">
      <c r="C1722" s="8"/>
      <c r="D1722" s="8"/>
      <c r="AG1722" s="65"/>
      <c r="AH1722" s="65"/>
      <c r="AI1722" s="65"/>
      <c r="AJ1722" s="65"/>
      <c r="AK1722" s="65"/>
      <c r="AM1722" s="93"/>
      <c r="AT1722" s="65"/>
      <c r="AU1722" s="65"/>
      <c r="AV1722" s="65"/>
      <c r="AW1722" s="65"/>
      <c r="AX1722" s="65"/>
      <c r="AY1722" s="65"/>
      <c r="AZ1722" s="65"/>
      <c r="BA1722" s="65"/>
      <c r="BB1722" s="65"/>
    </row>
    <row r="1723" spans="3:70">
      <c r="C1723" s="8"/>
      <c r="D1723" s="8"/>
      <c r="AG1723" s="65"/>
      <c r="AH1723" s="65"/>
      <c r="AI1723" s="65"/>
      <c r="AJ1723" s="65"/>
      <c r="AK1723" s="65"/>
      <c r="AM1723" s="93"/>
      <c r="AT1723" s="65"/>
      <c r="AU1723" s="65"/>
      <c r="AV1723" s="65"/>
      <c r="AW1723" s="65"/>
      <c r="AX1723" s="65"/>
      <c r="AY1723" s="65"/>
      <c r="AZ1723" s="65"/>
      <c r="BA1723" s="65"/>
      <c r="BB1723" s="65"/>
    </row>
    <row r="1724" spans="3:70">
      <c r="C1724" s="8"/>
      <c r="D1724" s="8"/>
      <c r="AG1724" s="65"/>
      <c r="AH1724" s="65"/>
      <c r="AI1724" s="65"/>
      <c r="AJ1724" s="65"/>
      <c r="AK1724" s="65"/>
      <c r="AM1724" s="93"/>
      <c r="AT1724" s="65"/>
      <c r="AU1724" s="65"/>
      <c r="AV1724" s="65"/>
      <c r="AW1724" s="65"/>
      <c r="AX1724" s="65"/>
      <c r="AY1724" s="65"/>
      <c r="AZ1724" s="65"/>
      <c r="BA1724" s="65"/>
      <c r="BB1724" s="65"/>
    </row>
    <row r="1725" spans="3:70">
      <c r="C1725" s="8"/>
      <c r="D1725" s="8"/>
      <c r="AG1725" s="65"/>
      <c r="AH1725" s="65"/>
      <c r="AI1725" s="65"/>
      <c r="AJ1725" s="65"/>
      <c r="AK1725" s="65"/>
      <c r="AM1725" s="93"/>
      <c r="AT1725" s="65"/>
      <c r="AU1725" s="65"/>
      <c r="AV1725" s="65"/>
      <c r="AW1725" s="65"/>
      <c r="AX1725" s="65"/>
      <c r="AY1725" s="65"/>
      <c r="AZ1725" s="65"/>
      <c r="BA1725" s="65"/>
      <c r="BB1725" s="65"/>
      <c r="BD1725" s="65"/>
      <c r="BE1725" s="65"/>
      <c r="BF1725" s="65"/>
      <c r="BG1725" s="65"/>
      <c r="BH1725" s="65"/>
      <c r="BI1725" s="65"/>
      <c r="BJ1725" s="65"/>
      <c r="BK1725" s="65"/>
      <c r="BL1725" s="65"/>
      <c r="BM1725" s="65"/>
      <c r="BN1725" s="65"/>
      <c r="BO1725" s="65"/>
      <c r="BP1725" s="65"/>
      <c r="BQ1725" s="65"/>
      <c r="BR1725" s="65"/>
    </row>
    <row r="1726" spans="3:70">
      <c r="C1726" s="8"/>
      <c r="D1726" s="8"/>
      <c r="AG1726" s="65"/>
      <c r="AH1726" s="65"/>
      <c r="AI1726" s="65"/>
      <c r="AJ1726" s="65"/>
      <c r="AK1726" s="65"/>
      <c r="AM1726" s="93"/>
      <c r="AT1726" s="65"/>
      <c r="AU1726" s="65"/>
      <c r="AV1726" s="65"/>
      <c r="AW1726" s="65"/>
      <c r="AX1726" s="65"/>
      <c r="AY1726" s="65"/>
      <c r="AZ1726" s="65"/>
      <c r="BA1726" s="65"/>
    </row>
    <row r="1727" spans="3:70">
      <c r="C1727" s="8"/>
      <c r="D1727" s="8"/>
      <c r="AG1727" s="65"/>
      <c r="AH1727" s="65"/>
      <c r="AI1727" s="65"/>
      <c r="AJ1727" s="65"/>
      <c r="AK1727" s="65"/>
      <c r="AM1727" s="93"/>
      <c r="AT1727" s="65"/>
      <c r="AU1727" s="65"/>
      <c r="AV1727" s="65"/>
      <c r="AW1727" s="65"/>
      <c r="AX1727" s="65"/>
      <c r="AY1727" s="65"/>
      <c r="AZ1727" s="65"/>
      <c r="BA1727" s="65"/>
      <c r="BB1727" s="65"/>
    </row>
    <row r="1728" spans="3:70">
      <c r="C1728" s="8"/>
      <c r="D1728" s="8"/>
      <c r="AG1728" s="65"/>
      <c r="AH1728" s="65"/>
      <c r="AI1728" s="65"/>
      <c r="AJ1728" s="65"/>
      <c r="AK1728" s="65"/>
      <c r="AM1728" s="93"/>
      <c r="AT1728" s="65"/>
      <c r="AU1728" s="65"/>
      <c r="AV1728" s="65"/>
      <c r="AW1728" s="65"/>
      <c r="AX1728" s="65"/>
      <c r="AY1728" s="65"/>
      <c r="AZ1728" s="65"/>
      <c r="BA1728" s="65"/>
      <c r="BB1728" s="65"/>
    </row>
    <row r="1729" spans="3:70">
      <c r="C1729" s="8"/>
      <c r="D1729" s="8"/>
      <c r="AG1729" s="65"/>
      <c r="AH1729" s="65"/>
      <c r="AI1729" s="65"/>
      <c r="AJ1729" s="65"/>
      <c r="AK1729" s="65"/>
      <c r="AM1729" s="93"/>
      <c r="AT1729" s="65"/>
      <c r="AU1729" s="65"/>
      <c r="AV1729" s="65"/>
      <c r="AW1729" s="65"/>
      <c r="AX1729" s="65"/>
      <c r="AY1729" s="65"/>
      <c r="AZ1729" s="65"/>
      <c r="BA1729" s="65"/>
    </row>
    <row r="1730" spans="3:70">
      <c r="C1730" s="8"/>
      <c r="D1730" s="8"/>
      <c r="AG1730" s="65"/>
      <c r="AH1730" s="65"/>
      <c r="AI1730" s="65"/>
      <c r="AJ1730" s="65"/>
      <c r="AK1730" s="65"/>
      <c r="AM1730" s="93"/>
      <c r="AT1730" s="65"/>
      <c r="AU1730" s="65"/>
      <c r="AV1730" s="65"/>
      <c r="AW1730" s="65"/>
      <c r="AX1730" s="65"/>
      <c r="AY1730" s="65"/>
      <c r="AZ1730" s="65"/>
      <c r="BA1730" s="65"/>
      <c r="BB1730" s="65"/>
      <c r="BD1730" s="65"/>
      <c r="BE1730" s="65"/>
      <c r="BF1730" s="65"/>
      <c r="BG1730" s="65"/>
      <c r="BH1730" s="65"/>
      <c r="BI1730" s="65"/>
      <c r="BJ1730" s="65"/>
      <c r="BK1730" s="65"/>
      <c r="BL1730" s="65"/>
      <c r="BM1730" s="65"/>
      <c r="BN1730" s="65"/>
      <c r="BO1730" s="65"/>
      <c r="BP1730" s="65"/>
      <c r="BQ1730" s="65"/>
      <c r="BR1730" s="65"/>
    </row>
    <row r="1731" spans="3:70">
      <c r="C1731" s="8"/>
      <c r="D1731" s="8"/>
      <c r="AG1731" s="65"/>
      <c r="AH1731" s="65"/>
      <c r="AI1731" s="65"/>
      <c r="AJ1731" s="65"/>
      <c r="AK1731" s="65"/>
      <c r="AM1731" s="93"/>
      <c r="AT1731" s="65"/>
      <c r="AU1731" s="65"/>
      <c r="AV1731" s="65"/>
      <c r="AW1731" s="65"/>
      <c r="AX1731" s="65"/>
      <c r="AY1731" s="65"/>
      <c r="AZ1731" s="65"/>
      <c r="BA1731" s="65"/>
      <c r="BB1731" s="65"/>
    </row>
    <row r="1732" spans="3:70">
      <c r="C1732" s="8"/>
      <c r="D1732" s="8"/>
      <c r="AG1732" s="65"/>
      <c r="AH1732" s="65"/>
      <c r="AI1732" s="65"/>
      <c r="AJ1732" s="65"/>
      <c r="AK1732" s="65"/>
      <c r="AM1732" s="93"/>
      <c r="AT1732" s="65"/>
      <c r="AU1732" s="65"/>
      <c r="AV1732" s="65"/>
      <c r="AW1732" s="65"/>
      <c r="AX1732" s="65"/>
      <c r="AY1732" s="65"/>
      <c r="AZ1732" s="65"/>
      <c r="BA1732" s="65"/>
    </row>
    <row r="1733" spans="3:70">
      <c r="C1733" s="8"/>
      <c r="D1733" s="8"/>
      <c r="AG1733" s="65"/>
      <c r="AH1733" s="65"/>
      <c r="AI1733" s="65"/>
      <c r="AJ1733" s="65"/>
      <c r="AK1733" s="65"/>
      <c r="AM1733" s="93"/>
      <c r="AT1733" s="65"/>
      <c r="AU1733" s="65"/>
      <c r="AV1733" s="65"/>
      <c r="AW1733" s="65"/>
      <c r="AX1733" s="65"/>
      <c r="AY1733" s="65"/>
      <c r="AZ1733" s="65"/>
      <c r="BA1733" s="65"/>
    </row>
    <row r="1734" spans="3:70">
      <c r="C1734" s="8"/>
      <c r="D1734" s="8"/>
      <c r="AG1734" s="65"/>
      <c r="AH1734" s="65"/>
      <c r="AI1734" s="65"/>
      <c r="AJ1734" s="65"/>
      <c r="AK1734" s="65"/>
      <c r="AM1734" s="93"/>
      <c r="AT1734" s="65"/>
      <c r="AU1734" s="65"/>
      <c r="AV1734" s="65"/>
      <c r="AW1734" s="65"/>
      <c r="AX1734" s="65"/>
      <c r="AY1734" s="65"/>
      <c r="AZ1734" s="65"/>
      <c r="BA1734" s="65"/>
    </row>
    <row r="1735" spans="3:70">
      <c r="C1735" s="8"/>
      <c r="D1735" s="8"/>
      <c r="AG1735" s="65"/>
      <c r="AH1735" s="65"/>
      <c r="AI1735" s="65"/>
      <c r="AJ1735" s="65"/>
      <c r="AK1735" s="65"/>
      <c r="AM1735" s="93"/>
      <c r="AT1735" s="65"/>
      <c r="AU1735" s="65"/>
      <c r="AV1735" s="65"/>
      <c r="AW1735" s="65"/>
      <c r="AX1735" s="65"/>
      <c r="AY1735" s="65"/>
      <c r="AZ1735" s="65"/>
      <c r="BA1735" s="65"/>
      <c r="BB1735" s="65"/>
      <c r="BD1735" s="65"/>
      <c r="BE1735" s="65"/>
      <c r="BF1735" s="65"/>
      <c r="BG1735" s="65"/>
      <c r="BH1735" s="65"/>
      <c r="BI1735" s="65"/>
      <c r="BJ1735" s="65"/>
      <c r="BK1735" s="65"/>
      <c r="BL1735" s="65"/>
      <c r="BM1735" s="65"/>
      <c r="BN1735" s="65"/>
      <c r="BO1735" s="65"/>
      <c r="BP1735" s="65"/>
      <c r="BQ1735" s="65"/>
      <c r="BR1735" s="65"/>
    </row>
    <row r="1736" spans="3:70">
      <c r="C1736" s="8"/>
      <c r="D1736" s="8"/>
      <c r="AG1736" s="65"/>
      <c r="AH1736" s="65"/>
      <c r="AI1736" s="65"/>
      <c r="AJ1736" s="65"/>
      <c r="AK1736" s="65"/>
      <c r="AM1736" s="93"/>
      <c r="AT1736" s="65"/>
      <c r="AU1736" s="65"/>
      <c r="AV1736" s="65"/>
      <c r="AW1736" s="65"/>
      <c r="AX1736" s="65"/>
      <c r="AY1736" s="65"/>
      <c r="AZ1736" s="65"/>
      <c r="BA1736" s="65"/>
    </row>
    <row r="1737" spans="3:70">
      <c r="C1737" s="8"/>
      <c r="D1737" s="8"/>
      <c r="AG1737" s="65"/>
      <c r="AH1737" s="65"/>
      <c r="AI1737" s="65"/>
      <c r="AJ1737" s="65"/>
      <c r="AK1737" s="65"/>
      <c r="AM1737" s="93"/>
      <c r="AT1737" s="65"/>
      <c r="AU1737" s="65"/>
      <c r="AV1737" s="65"/>
      <c r="AW1737" s="65"/>
      <c r="AX1737" s="65"/>
      <c r="AY1737" s="65"/>
      <c r="AZ1737" s="65"/>
      <c r="BA1737" s="65"/>
      <c r="BB1737" s="65"/>
      <c r="BD1737" s="65"/>
    </row>
    <row r="1738" spans="3:70">
      <c r="C1738" s="8"/>
      <c r="D1738" s="8"/>
      <c r="AG1738" s="65"/>
      <c r="AH1738" s="65"/>
      <c r="AI1738" s="65"/>
      <c r="AJ1738" s="65"/>
      <c r="AK1738" s="65"/>
      <c r="AM1738" s="93"/>
      <c r="AT1738" s="65"/>
      <c r="AU1738" s="65"/>
      <c r="AV1738" s="65"/>
      <c r="AW1738" s="65"/>
      <c r="AX1738" s="65"/>
      <c r="AY1738" s="65"/>
      <c r="AZ1738" s="65"/>
      <c r="BA1738" s="65"/>
    </row>
    <row r="1739" spans="3:70">
      <c r="C1739" s="8"/>
      <c r="D1739" s="8"/>
      <c r="AG1739" s="65"/>
      <c r="AH1739" s="65"/>
      <c r="AI1739" s="65"/>
      <c r="AJ1739" s="65"/>
      <c r="AK1739" s="65"/>
      <c r="AM1739" s="93"/>
      <c r="AT1739" s="65"/>
      <c r="AU1739" s="65"/>
      <c r="AV1739" s="65"/>
      <c r="AW1739" s="65"/>
      <c r="AX1739" s="65"/>
      <c r="AY1739" s="65"/>
      <c r="AZ1739" s="65"/>
      <c r="BA1739" s="65"/>
    </row>
    <row r="1740" spans="3:70">
      <c r="C1740" s="8"/>
      <c r="D1740" s="8"/>
      <c r="AG1740" s="65"/>
      <c r="AH1740" s="65"/>
      <c r="AI1740" s="65"/>
      <c r="AJ1740" s="65"/>
      <c r="AK1740" s="65"/>
      <c r="AM1740" s="93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65"/>
      <c r="BF1740" s="65"/>
      <c r="BG1740" s="65"/>
      <c r="BH1740" s="65"/>
      <c r="BI1740" s="65"/>
      <c r="BJ1740" s="65"/>
      <c r="BK1740" s="65"/>
      <c r="BL1740" s="65"/>
      <c r="BM1740" s="65"/>
      <c r="BN1740" s="65"/>
      <c r="BO1740" s="65"/>
      <c r="BP1740" s="65"/>
      <c r="BQ1740" s="65"/>
      <c r="BR1740" s="65"/>
    </row>
    <row r="1741" spans="3:70">
      <c r="C1741" s="8"/>
      <c r="D1741" s="8"/>
      <c r="AG1741" s="65"/>
      <c r="AH1741" s="65"/>
      <c r="AI1741" s="65"/>
      <c r="AJ1741" s="65"/>
      <c r="AK1741" s="65"/>
      <c r="AM1741" s="93"/>
      <c r="AT1741" s="65"/>
      <c r="AU1741" s="65"/>
      <c r="AV1741" s="65"/>
      <c r="AW1741" s="65"/>
      <c r="AX1741" s="65"/>
      <c r="AY1741" s="65"/>
      <c r="AZ1741" s="65"/>
      <c r="BA1741" s="65"/>
      <c r="BB1741" s="65"/>
      <c r="BC1741" s="65"/>
      <c r="BD1741" s="65"/>
      <c r="BE1741" s="65"/>
      <c r="BF1741" s="65"/>
      <c r="BG1741" s="65"/>
      <c r="BH1741" s="65"/>
      <c r="BI1741" s="65"/>
      <c r="BJ1741" s="65"/>
      <c r="BK1741" s="65"/>
      <c r="BL1741" s="65"/>
      <c r="BM1741" s="65"/>
      <c r="BN1741" s="65"/>
      <c r="BO1741" s="65"/>
      <c r="BP1741" s="65"/>
      <c r="BQ1741" s="65"/>
      <c r="BR1741" s="65"/>
    </row>
    <row r="1742" spans="3:70">
      <c r="C1742" s="8"/>
      <c r="D1742" s="8"/>
      <c r="AG1742" s="65"/>
      <c r="AH1742" s="65"/>
      <c r="AI1742" s="65"/>
      <c r="AJ1742" s="65"/>
      <c r="AK1742" s="65"/>
      <c r="AM1742" s="93"/>
      <c r="AT1742" s="65"/>
      <c r="AU1742" s="65"/>
      <c r="AV1742" s="65"/>
      <c r="AW1742" s="65"/>
      <c r="AX1742" s="65"/>
      <c r="AY1742" s="65"/>
      <c r="AZ1742" s="65"/>
      <c r="BA1742" s="65"/>
    </row>
    <row r="1743" spans="3:70">
      <c r="C1743" s="8"/>
      <c r="D1743" s="8"/>
      <c r="AG1743" s="65"/>
      <c r="AH1743" s="65"/>
      <c r="AI1743" s="65"/>
      <c r="AJ1743" s="65"/>
      <c r="AK1743" s="65"/>
      <c r="AM1743" s="93"/>
      <c r="AT1743" s="65"/>
      <c r="AU1743" s="65"/>
      <c r="AV1743" s="65"/>
      <c r="AW1743" s="65"/>
      <c r="AX1743" s="65"/>
      <c r="AY1743" s="65"/>
      <c r="AZ1743" s="65"/>
      <c r="BA1743" s="65"/>
    </row>
    <row r="1744" spans="3:70">
      <c r="C1744" s="8"/>
      <c r="D1744" s="8"/>
      <c r="AG1744" s="65"/>
      <c r="AH1744" s="65"/>
      <c r="AI1744" s="65"/>
      <c r="AJ1744" s="65"/>
      <c r="AK1744" s="65"/>
      <c r="AM1744" s="93"/>
      <c r="AT1744" s="65"/>
      <c r="AU1744" s="65"/>
      <c r="AV1744" s="65"/>
      <c r="AW1744" s="65"/>
      <c r="AX1744" s="65"/>
      <c r="AY1744" s="65"/>
      <c r="AZ1744" s="65"/>
      <c r="BA1744" s="65"/>
      <c r="BB1744" s="65"/>
    </row>
    <row r="1745" spans="3:70">
      <c r="C1745" s="8"/>
      <c r="D1745" s="8"/>
      <c r="AG1745" s="65"/>
      <c r="AH1745" s="65"/>
      <c r="AI1745" s="65"/>
      <c r="AJ1745" s="65"/>
      <c r="AK1745" s="65"/>
      <c r="AM1745" s="93"/>
      <c r="AT1745" s="65"/>
      <c r="AU1745" s="65"/>
      <c r="AV1745" s="65"/>
      <c r="AW1745" s="65"/>
      <c r="AX1745" s="65"/>
      <c r="AY1745" s="65"/>
      <c r="AZ1745" s="65"/>
      <c r="BA1745" s="65"/>
    </row>
    <row r="1746" spans="3:70">
      <c r="C1746" s="8"/>
      <c r="D1746" s="8"/>
      <c r="AG1746" s="65"/>
      <c r="AH1746" s="65"/>
      <c r="AI1746" s="65"/>
      <c r="AJ1746" s="65"/>
      <c r="AK1746" s="65"/>
      <c r="AM1746" s="93"/>
      <c r="AT1746" s="65"/>
      <c r="AU1746" s="65"/>
      <c r="AV1746" s="65"/>
      <c r="AW1746" s="65"/>
      <c r="AX1746" s="65"/>
      <c r="AY1746" s="65"/>
      <c r="AZ1746" s="65"/>
      <c r="BA1746" s="65"/>
    </row>
    <row r="1747" spans="3:70">
      <c r="C1747" s="8"/>
      <c r="D1747" s="8"/>
      <c r="AG1747" s="65"/>
      <c r="AH1747" s="65"/>
      <c r="AI1747" s="65"/>
      <c r="AJ1747" s="65"/>
      <c r="AK1747" s="65"/>
      <c r="AM1747" s="93"/>
      <c r="AT1747" s="65"/>
      <c r="AU1747" s="65"/>
      <c r="AV1747" s="65"/>
      <c r="AW1747" s="65"/>
      <c r="AX1747" s="65"/>
      <c r="AY1747" s="65"/>
      <c r="AZ1747" s="65"/>
      <c r="BA1747" s="65"/>
    </row>
    <row r="1748" spans="3:70">
      <c r="C1748" s="8"/>
      <c r="D1748" s="8"/>
      <c r="AG1748" s="65"/>
      <c r="AH1748" s="65"/>
      <c r="AI1748" s="65"/>
      <c r="AJ1748" s="65"/>
      <c r="AK1748" s="65"/>
      <c r="AM1748" s="93"/>
      <c r="AT1748" s="65"/>
      <c r="AU1748" s="65"/>
      <c r="AV1748" s="65"/>
      <c r="AW1748" s="65"/>
      <c r="AX1748" s="65"/>
      <c r="AY1748" s="65"/>
      <c r="AZ1748" s="65"/>
      <c r="BA1748" s="65"/>
    </row>
    <row r="1749" spans="3:70">
      <c r="C1749" s="8"/>
      <c r="D1749" s="8"/>
      <c r="AG1749" s="65"/>
      <c r="AH1749" s="65"/>
      <c r="AI1749" s="65"/>
      <c r="AJ1749" s="65"/>
      <c r="AK1749" s="65"/>
      <c r="AM1749" s="93"/>
      <c r="AT1749" s="65"/>
      <c r="AU1749" s="65"/>
      <c r="AV1749" s="65"/>
      <c r="AW1749" s="65"/>
      <c r="AX1749" s="65"/>
      <c r="AY1749" s="65"/>
      <c r="AZ1749" s="65"/>
      <c r="BA1749" s="65"/>
    </row>
    <row r="1750" spans="3:70">
      <c r="C1750" s="8"/>
      <c r="D1750" s="8"/>
      <c r="AG1750" s="65"/>
      <c r="AH1750" s="65"/>
      <c r="AI1750" s="65"/>
      <c r="AJ1750" s="65"/>
      <c r="AK1750" s="65"/>
      <c r="AM1750" s="93"/>
      <c r="AT1750" s="65"/>
      <c r="AU1750" s="65"/>
      <c r="AV1750" s="65"/>
      <c r="AW1750" s="65"/>
      <c r="AX1750" s="65"/>
      <c r="AY1750" s="65"/>
      <c r="AZ1750" s="65"/>
      <c r="BA1750" s="65"/>
      <c r="BB1750" s="65"/>
    </row>
    <row r="1751" spans="3:70">
      <c r="C1751" s="8"/>
      <c r="D1751" s="8"/>
      <c r="AG1751" s="65"/>
      <c r="AH1751" s="65"/>
      <c r="AI1751" s="65"/>
      <c r="AJ1751" s="65"/>
      <c r="AK1751" s="65"/>
      <c r="AM1751" s="93"/>
      <c r="AT1751" s="65"/>
      <c r="AU1751" s="65"/>
      <c r="AV1751" s="65"/>
      <c r="AW1751" s="65"/>
      <c r="AX1751" s="65"/>
      <c r="AY1751" s="65"/>
      <c r="AZ1751" s="65"/>
      <c r="BA1751" s="65"/>
    </row>
    <row r="1752" spans="3:70">
      <c r="C1752" s="8"/>
      <c r="D1752" s="8"/>
      <c r="AG1752" s="65"/>
      <c r="AH1752" s="65"/>
      <c r="AI1752" s="65"/>
      <c r="AJ1752" s="65"/>
      <c r="AK1752" s="65"/>
      <c r="AM1752" s="93"/>
      <c r="AT1752" s="65"/>
      <c r="AU1752" s="65"/>
      <c r="AV1752" s="65"/>
      <c r="AW1752" s="65"/>
      <c r="AX1752" s="65"/>
      <c r="AY1752" s="65"/>
      <c r="AZ1752" s="65"/>
      <c r="BA1752" s="65"/>
    </row>
    <row r="1753" spans="3:70">
      <c r="C1753" s="8"/>
      <c r="D1753" s="8"/>
      <c r="AG1753" s="65"/>
      <c r="AH1753" s="65"/>
      <c r="AI1753" s="65"/>
      <c r="AJ1753" s="65"/>
      <c r="AK1753" s="65"/>
      <c r="AM1753" s="93"/>
      <c r="AT1753" s="65"/>
      <c r="AU1753" s="65"/>
      <c r="AV1753" s="65"/>
      <c r="AW1753" s="65"/>
      <c r="AX1753" s="65"/>
      <c r="AY1753" s="65"/>
      <c r="AZ1753" s="65"/>
      <c r="BA1753" s="65"/>
      <c r="BB1753" s="65"/>
      <c r="BC1753" s="65"/>
      <c r="BD1753" s="65"/>
      <c r="BE1753" s="65"/>
      <c r="BF1753" s="65"/>
      <c r="BG1753" s="65"/>
      <c r="BH1753" s="65"/>
      <c r="BI1753" s="65"/>
      <c r="BJ1753" s="65"/>
      <c r="BK1753" s="65"/>
      <c r="BL1753" s="65"/>
      <c r="BM1753" s="65"/>
      <c r="BN1753" s="65"/>
      <c r="BO1753" s="65"/>
      <c r="BP1753" s="65"/>
      <c r="BQ1753" s="65"/>
      <c r="BR1753" s="65"/>
    </row>
    <row r="1754" spans="3:70">
      <c r="C1754" s="8"/>
      <c r="D1754" s="8"/>
      <c r="AG1754" s="65"/>
      <c r="AH1754" s="65"/>
      <c r="AI1754" s="65"/>
      <c r="AJ1754" s="65"/>
      <c r="AK1754" s="65"/>
      <c r="AM1754" s="93"/>
      <c r="AT1754" s="65"/>
      <c r="AU1754" s="65"/>
      <c r="AV1754" s="65"/>
      <c r="AW1754" s="65"/>
      <c r="AX1754" s="65"/>
      <c r="AY1754" s="65"/>
      <c r="AZ1754" s="65"/>
      <c r="BA1754" s="65"/>
    </row>
    <row r="1755" spans="3:70">
      <c r="C1755" s="8"/>
      <c r="D1755" s="8"/>
      <c r="AG1755" s="65"/>
      <c r="AH1755" s="65"/>
      <c r="AI1755" s="65"/>
      <c r="AJ1755" s="65"/>
      <c r="AK1755" s="65"/>
      <c r="AM1755" s="93"/>
      <c r="AT1755" s="65"/>
      <c r="AU1755" s="65"/>
      <c r="AV1755" s="65"/>
      <c r="AW1755" s="65"/>
      <c r="AX1755" s="65"/>
      <c r="AY1755" s="65"/>
      <c r="AZ1755" s="65"/>
      <c r="BA1755" s="65"/>
    </row>
    <row r="1756" spans="3:70">
      <c r="C1756" s="8"/>
      <c r="D1756" s="8"/>
      <c r="AG1756" s="65"/>
      <c r="AH1756" s="65"/>
      <c r="AI1756" s="65"/>
      <c r="AJ1756" s="65"/>
      <c r="AK1756" s="65"/>
      <c r="AM1756" s="93"/>
      <c r="AT1756" s="65"/>
      <c r="AU1756" s="65"/>
      <c r="AV1756" s="65"/>
      <c r="AW1756" s="65"/>
      <c r="AX1756" s="65"/>
      <c r="AY1756" s="65"/>
      <c r="AZ1756" s="65"/>
      <c r="BA1756" s="65"/>
    </row>
    <row r="1757" spans="3:70">
      <c r="C1757" s="8"/>
      <c r="D1757" s="8"/>
      <c r="AG1757" s="65"/>
      <c r="AH1757" s="65"/>
      <c r="AI1757" s="65"/>
      <c r="AJ1757" s="65"/>
      <c r="AK1757" s="65"/>
      <c r="AM1757" s="93"/>
      <c r="AT1757" s="65"/>
      <c r="AU1757" s="65"/>
      <c r="AV1757" s="65"/>
      <c r="AW1757" s="65"/>
      <c r="AX1757" s="65"/>
      <c r="AY1757" s="65"/>
      <c r="AZ1757" s="65"/>
      <c r="BA1757" s="65"/>
    </row>
    <row r="1758" spans="3:70">
      <c r="C1758" s="8"/>
      <c r="D1758" s="8"/>
      <c r="AG1758" s="65"/>
      <c r="AH1758" s="65"/>
      <c r="AI1758" s="65"/>
      <c r="AJ1758" s="65"/>
      <c r="AK1758" s="65"/>
      <c r="AM1758" s="93"/>
      <c r="AT1758" s="65"/>
      <c r="AU1758" s="65"/>
      <c r="AV1758" s="65"/>
      <c r="AW1758" s="65"/>
      <c r="AX1758" s="65"/>
      <c r="AY1758" s="65"/>
      <c r="AZ1758" s="65"/>
      <c r="BA1758" s="65"/>
    </row>
    <row r="1759" spans="3:70">
      <c r="C1759" s="8"/>
      <c r="D1759" s="8"/>
      <c r="AG1759" s="65"/>
      <c r="AH1759" s="65"/>
      <c r="AI1759" s="65"/>
      <c r="AJ1759" s="65"/>
      <c r="AK1759" s="65"/>
      <c r="AM1759" s="93"/>
      <c r="AT1759" s="65"/>
      <c r="AU1759" s="65"/>
      <c r="AV1759" s="65"/>
      <c r="AW1759" s="65"/>
      <c r="AX1759" s="65"/>
      <c r="AY1759" s="65"/>
      <c r="AZ1759" s="65"/>
      <c r="BA1759" s="65"/>
      <c r="BB1759" s="65"/>
      <c r="BC1759" s="65"/>
      <c r="BD1759" s="65"/>
      <c r="BE1759" s="65"/>
      <c r="BF1759" s="65"/>
      <c r="BG1759" s="65"/>
      <c r="BH1759" s="65"/>
      <c r="BI1759" s="65"/>
      <c r="BJ1759" s="65"/>
      <c r="BK1759" s="65"/>
      <c r="BL1759" s="65"/>
      <c r="BM1759" s="65"/>
      <c r="BN1759" s="65"/>
      <c r="BO1759" s="65"/>
      <c r="BP1759" s="65"/>
      <c r="BQ1759" s="65"/>
      <c r="BR1759" s="65"/>
    </row>
    <row r="1760" spans="3:70">
      <c r="C1760" s="8"/>
      <c r="D1760" s="8"/>
      <c r="AG1760" s="65"/>
      <c r="AH1760" s="65"/>
      <c r="AI1760" s="65"/>
      <c r="AJ1760" s="65"/>
      <c r="AK1760" s="65"/>
      <c r="AM1760" s="93"/>
      <c r="AT1760" s="65"/>
      <c r="AU1760" s="65"/>
      <c r="AV1760" s="65"/>
      <c r="AW1760" s="65"/>
      <c r="AX1760" s="65"/>
      <c r="AY1760" s="65"/>
      <c r="AZ1760" s="65"/>
      <c r="BA1760" s="65"/>
      <c r="BB1760" s="65"/>
      <c r="BC1760" s="65"/>
      <c r="BD1760" s="65"/>
      <c r="BE1760" s="65"/>
      <c r="BF1760" s="65"/>
      <c r="BG1760" s="65"/>
      <c r="BH1760" s="65"/>
      <c r="BI1760" s="65"/>
      <c r="BJ1760" s="65"/>
      <c r="BK1760" s="65"/>
      <c r="BL1760" s="65"/>
      <c r="BM1760" s="65"/>
      <c r="BN1760" s="65"/>
      <c r="BO1760" s="65"/>
      <c r="BP1760" s="65"/>
      <c r="BQ1760" s="65"/>
      <c r="BR1760" s="65"/>
    </row>
    <row r="1761" spans="3:70">
      <c r="C1761" s="8"/>
      <c r="D1761" s="8"/>
      <c r="AG1761" s="65"/>
      <c r="AH1761" s="65"/>
      <c r="AI1761" s="65"/>
      <c r="AJ1761" s="65"/>
      <c r="AK1761" s="65"/>
      <c r="AM1761" s="93"/>
      <c r="AT1761" s="65"/>
      <c r="AU1761" s="65"/>
      <c r="AV1761" s="65"/>
      <c r="AW1761" s="65"/>
      <c r="AX1761" s="65"/>
      <c r="AY1761" s="65"/>
      <c r="AZ1761" s="65"/>
      <c r="BA1761" s="65"/>
      <c r="BB1761" s="65"/>
    </row>
    <row r="1762" spans="3:70">
      <c r="C1762" s="8"/>
      <c r="D1762" s="8"/>
      <c r="AG1762" s="65"/>
      <c r="AH1762" s="65"/>
      <c r="AI1762" s="65"/>
      <c r="AJ1762" s="65"/>
      <c r="AK1762" s="65"/>
      <c r="AM1762" s="93"/>
      <c r="AT1762" s="65"/>
      <c r="AU1762" s="65"/>
      <c r="AV1762" s="65"/>
      <c r="AW1762" s="65"/>
      <c r="AX1762" s="65"/>
      <c r="AY1762" s="65"/>
      <c r="AZ1762" s="65"/>
      <c r="BA1762" s="65"/>
      <c r="BB1762" s="65"/>
    </row>
    <row r="1763" spans="3:70">
      <c r="C1763" s="8"/>
      <c r="D1763" s="8"/>
      <c r="AG1763" s="65"/>
      <c r="AH1763" s="65"/>
      <c r="AI1763" s="65"/>
      <c r="AJ1763" s="65"/>
      <c r="AK1763" s="65"/>
      <c r="AM1763" s="93"/>
      <c r="AT1763" s="65"/>
      <c r="AU1763" s="65"/>
      <c r="AV1763" s="65"/>
      <c r="AW1763" s="65"/>
      <c r="AX1763" s="65"/>
      <c r="AY1763" s="65"/>
      <c r="AZ1763" s="65"/>
      <c r="BA1763" s="65"/>
    </row>
    <row r="1764" spans="3:70">
      <c r="C1764" s="8"/>
      <c r="D1764" s="8"/>
      <c r="AG1764" s="65"/>
      <c r="AH1764" s="65"/>
      <c r="AI1764" s="65"/>
      <c r="AJ1764" s="65"/>
      <c r="AK1764" s="65"/>
      <c r="AM1764" s="93"/>
      <c r="AT1764" s="65"/>
      <c r="AU1764" s="65"/>
      <c r="AV1764" s="65"/>
      <c r="AW1764" s="65"/>
      <c r="AX1764" s="65"/>
      <c r="AY1764" s="65"/>
      <c r="AZ1764" s="65"/>
      <c r="BA1764" s="65"/>
    </row>
    <row r="1765" spans="3:70">
      <c r="C1765" s="8"/>
      <c r="D1765" s="8"/>
      <c r="AG1765" s="65"/>
      <c r="AH1765" s="65"/>
      <c r="AI1765" s="65"/>
      <c r="AJ1765" s="65"/>
      <c r="AK1765" s="65"/>
      <c r="AM1765" s="93"/>
      <c r="AT1765" s="65"/>
      <c r="AU1765" s="65"/>
      <c r="AV1765" s="65"/>
      <c r="AW1765" s="65"/>
      <c r="AX1765" s="65"/>
      <c r="AY1765" s="65"/>
      <c r="AZ1765" s="65"/>
      <c r="BA1765" s="65"/>
      <c r="BB1765" s="65"/>
      <c r="BC1765" s="65"/>
      <c r="BD1765" s="65"/>
      <c r="BE1765" s="65"/>
      <c r="BF1765" s="65"/>
      <c r="BG1765" s="65"/>
      <c r="BH1765" s="65"/>
      <c r="BI1765" s="65"/>
      <c r="BJ1765" s="65"/>
      <c r="BK1765" s="65"/>
      <c r="BL1765" s="65"/>
      <c r="BM1765" s="65"/>
      <c r="BN1765" s="65"/>
      <c r="BO1765" s="65"/>
      <c r="BP1765" s="65"/>
      <c r="BQ1765" s="65"/>
      <c r="BR1765" s="65"/>
    </row>
    <row r="1766" spans="3:70">
      <c r="C1766" s="8"/>
      <c r="D1766" s="8"/>
      <c r="AG1766" s="65"/>
      <c r="AH1766" s="65"/>
      <c r="AI1766" s="65"/>
      <c r="AJ1766" s="65"/>
      <c r="AK1766" s="65"/>
      <c r="AM1766" s="93"/>
      <c r="AT1766" s="65"/>
      <c r="AU1766" s="65"/>
      <c r="AV1766" s="65"/>
      <c r="AW1766" s="65"/>
      <c r="AX1766" s="65"/>
      <c r="AY1766" s="65"/>
      <c r="AZ1766" s="65"/>
      <c r="BA1766" s="65"/>
      <c r="BB1766" s="65"/>
      <c r="BD1766" s="65"/>
      <c r="BE1766" s="65"/>
      <c r="BF1766" s="65"/>
      <c r="BG1766" s="65"/>
      <c r="BH1766" s="65"/>
      <c r="BI1766" s="65"/>
      <c r="BJ1766" s="65"/>
      <c r="BK1766" s="65"/>
      <c r="BL1766" s="65"/>
      <c r="BM1766" s="65"/>
      <c r="BN1766" s="65"/>
      <c r="BO1766" s="65"/>
      <c r="BP1766" s="65"/>
      <c r="BQ1766" s="65"/>
      <c r="BR1766" s="65"/>
    </row>
    <row r="1767" spans="3:70">
      <c r="C1767" s="8"/>
      <c r="D1767" s="8"/>
      <c r="AG1767" s="65"/>
      <c r="AH1767" s="65"/>
      <c r="AI1767" s="65"/>
      <c r="AJ1767" s="65"/>
      <c r="AK1767" s="65"/>
      <c r="AM1767" s="93"/>
      <c r="AT1767" s="65"/>
      <c r="AU1767" s="65"/>
      <c r="AV1767" s="65"/>
      <c r="AW1767" s="65"/>
      <c r="AX1767" s="65"/>
      <c r="AY1767" s="65"/>
      <c r="AZ1767" s="65"/>
      <c r="BA1767" s="65"/>
    </row>
    <row r="1768" spans="3:70">
      <c r="C1768" s="8"/>
      <c r="D1768" s="8"/>
      <c r="AG1768" s="65"/>
      <c r="AH1768" s="65"/>
      <c r="AI1768" s="65"/>
      <c r="AJ1768" s="65"/>
      <c r="AK1768" s="65"/>
      <c r="AM1768" s="93"/>
      <c r="AT1768" s="65"/>
      <c r="AU1768" s="65"/>
      <c r="AV1768" s="65"/>
      <c r="AW1768" s="65"/>
      <c r="AX1768" s="65"/>
      <c r="AY1768" s="65"/>
      <c r="AZ1768" s="65"/>
      <c r="BA1768" s="65"/>
      <c r="BB1768" s="65"/>
    </row>
    <row r="1769" spans="3:70">
      <c r="C1769" s="8"/>
      <c r="D1769" s="8"/>
      <c r="AG1769" s="65"/>
      <c r="AH1769" s="65"/>
      <c r="AI1769" s="65"/>
      <c r="AJ1769" s="65"/>
      <c r="AK1769" s="65"/>
      <c r="AM1769" s="93"/>
      <c r="AT1769" s="65"/>
      <c r="AU1769" s="65"/>
      <c r="AV1769" s="65"/>
      <c r="AW1769" s="65"/>
      <c r="AX1769" s="65"/>
      <c r="AY1769" s="65"/>
      <c r="AZ1769" s="65"/>
      <c r="BA1769" s="65"/>
    </row>
    <row r="1770" spans="3:70">
      <c r="C1770" s="8"/>
      <c r="D1770" s="8"/>
      <c r="AG1770" s="65"/>
      <c r="AH1770" s="65"/>
      <c r="AI1770" s="65"/>
      <c r="AJ1770" s="65"/>
      <c r="AK1770" s="65"/>
      <c r="AM1770" s="93"/>
      <c r="AT1770" s="65"/>
      <c r="AU1770" s="65"/>
      <c r="AV1770" s="65"/>
      <c r="AW1770" s="65"/>
      <c r="AX1770" s="65"/>
      <c r="AY1770" s="65"/>
      <c r="AZ1770" s="65"/>
      <c r="BA1770" s="65"/>
      <c r="BB1770" s="65"/>
    </row>
    <row r="1771" spans="3:70">
      <c r="C1771" s="8"/>
      <c r="D1771" s="8"/>
      <c r="AG1771" s="65"/>
      <c r="AH1771" s="65"/>
      <c r="AI1771" s="65"/>
      <c r="AJ1771" s="65"/>
      <c r="AK1771" s="65"/>
      <c r="AM1771" s="93"/>
      <c r="AT1771" s="65"/>
      <c r="AU1771" s="65"/>
      <c r="AV1771" s="65"/>
      <c r="AW1771" s="65"/>
      <c r="AX1771" s="65"/>
      <c r="AY1771" s="65"/>
      <c r="AZ1771" s="65"/>
      <c r="BA1771" s="65"/>
    </row>
    <row r="1772" spans="3:70">
      <c r="C1772" s="8"/>
      <c r="D1772" s="8"/>
      <c r="AG1772" s="65"/>
      <c r="AH1772" s="65"/>
      <c r="AI1772" s="65"/>
      <c r="AJ1772" s="65"/>
      <c r="AK1772" s="65"/>
      <c r="AM1772" s="93"/>
      <c r="AT1772" s="65"/>
      <c r="AU1772" s="65"/>
      <c r="AV1772" s="65"/>
      <c r="AW1772" s="65"/>
      <c r="AX1772" s="65"/>
      <c r="AY1772" s="65"/>
      <c r="AZ1772" s="65"/>
      <c r="BA1772" s="65"/>
      <c r="BB1772" s="65"/>
    </row>
    <row r="1773" spans="3:70">
      <c r="C1773" s="8"/>
      <c r="D1773" s="8"/>
      <c r="AG1773" s="65"/>
      <c r="AH1773" s="65"/>
      <c r="AI1773" s="65"/>
      <c r="AJ1773" s="65"/>
      <c r="AK1773" s="65"/>
      <c r="AM1773" s="93"/>
      <c r="AT1773" s="65"/>
      <c r="AU1773" s="65"/>
      <c r="AV1773" s="65"/>
      <c r="AW1773" s="65"/>
      <c r="AX1773" s="65"/>
      <c r="AY1773" s="65"/>
      <c r="AZ1773" s="65"/>
      <c r="BA1773" s="65"/>
      <c r="BB1773" s="65"/>
      <c r="BC1773" s="65"/>
      <c r="BD1773" s="65"/>
      <c r="BE1773" s="65"/>
      <c r="BF1773" s="65"/>
      <c r="BG1773" s="65"/>
      <c r="BH1773" s="65"/>
      <c r="BI1773" s="65"/>
      <c r="BJ1773" s="65"/>
      <c r="BK1773" s="65"/>
      <c r="BL1773" s="65"/>
      <c r="BM1773" s="65"/>
      <c r="BN1773" s="65"/>
      <c r="BO1773" s="65"/>
      <c r="BP1773" s="65"/>
      <c r="BQ1773" s="65"/>
      <c r="BR1773" s="65"/>
    </row>
    <row r="1774" spans="3:70">
      <c r="C1774" s="8"/>
      <c r="D1774" s="8"/>
      <c r="AG1774" s="65"/>
      <c r="AH1774" s="65"/>
      <c r="AI1774" s="65"/>
      <c r="AJ1774" s="65"/>
      <c r="AK1774" s="65"/>
      <c r="AM1774" s="93"/>
      <c r="AT1774" s="65"/>
      <c r="AU1774" s="65"/>
      <c r="AV1774" s="65"/>
      <c r="AW1774" s="65"/>
      <c r="AX1774" s="65"/>
      <c r="AY1774" s="65"/>
      <c r="AZ1774" s="65"/>
      <c r="BA1774" s="65"/>
    </row>
    <row r="1775" spans="3:70">
      <c r="C1775" s="8"/>
      <c r="D1775" s="8"/>
      <c r="AG1775" s="65"/>
      <c r="AH1775" s="65"/>
      <c r="AI1775" s="65"/>
      <c r="AJ1775" s="65"/>
      <c r="AK1775" s="65"/>
      <c r="AM1775" s="93"/>
      <c r="AT1775" s="65"/>
      <c r="AU1775" s="65"/>
      <c r="AV1775" s="65"/>
      <c r="AW1775" s="65"/>
      <c r="AX1775" s="65"/>
      <c r="AY1775" s="65"/>
      <c r="AZ1775" s="65"/>
      <c r="BA1775" s="65"/>
    </row>
    <row r="1776" spans="3:70">
      <c r="C1776" s="8"/>
      <c r="D1776" s="8"/>
      <c r="AG1776" s="65"/>
      <c r="AH1776" s="65"/>
      <c r="AI1776" s="65"/>
      <c r="AJ1776" s="65"/>
      <c r="AK1776" s="65"/>
      <c r="AM1776" s="93"/>
      <c r="AT1776" s="65"/>
      <c r="AU1776" s="65"/>
      <c r="AV1776" s="65"/>
      <c r="AW1776" s="65"/>
      <c r="AX1776" s="65"/>
      <c r="AY1776" s="65"/>
      <c r="AZ1776" s="65"/>
      <c r="BA1776" s="65"/>
    </row>
    <row r="1777" spans="3:54">
      <c r="C1777" s="8"/>
      <c r="D1777" s="8"/>
      <c r="AG1777" s="65"/>
      <c r="AH1777" s="65"/>
      <c r="AI1777" s="65"/>
      <c r="AJ1777" s="65"/>
      <c r="AK1777" s="65"/>
      <c r="AM1777" s="93"/>
      <c r="AT1777" s="65"/>
      <c r="AU1777" s="65"/>
      <c r="AV1777" s="65"/>
      <c r="AW1777" s="65"/>
      <c r="AX1777" s="65"/>
      <c r="AY1777" s="65"/>
      <c r="AZ1777" s="65"/>
      <c r="BA1777" s="65"/>
    </row>
    <row r="1778" spans="3:54">
      <c r="C1778" s="8"/>
      <c r="D1778" s="8"/>
      <c r="AG1778" s="65"/>
      <c r="AH1778" s="65"/>
      <c r="AI1778" s="65"/>
      <c r="AJ1778" s="65"/>
      <c r="AK1778" s="65"/>
      <c r="AM1778" s="93"/>
      <c r="AT1778" s="65"/>
      <c r="AU1778" s="65"/>
      <c r="AV1778" s="65"/>
      <c r="AW1778" s="65"/>
      <c r="AX1778" s="65"/>
      <c r="AY1778" s="65"/>
      <c r="AZ1778" s="65"/>
      <c r="BA1778" s="65"/>
    </row>
    <row r="1779" spans="3:54">
      <c r="C1779" s="8"/>
      <c r="D1779" s="8"/>
      <c r="AG1779" s="65"/>
      <c r="AH1779" s="65"/>
      <c r="AI1779" s="65"/>
      <c r="AJ1779" s="65"/>
      <c r="AK1779" s="65"/>
      <c r="AM1779" s="93"/>
      <c r="AT1779" s="65"/>
      <c r="AU1779" s="65"/>
      <c r="AV1779" s="65"/>
      <c r="AW1779" s="65"/>
      <c r="AX1779" s="65"/>
      <c r="AY1779" s="65"/>
      <c r="AZ1779" s="65"/>
      <c r="BA1779" s="65"/>
    </row>
    <row r="1780" spans="3:54">
      <c r="C1780" s="8"/>
      <c r="D1780" s="8"/>
      <c r="AG1780" s="65"/>
      <c r="AH1780" s="65"/>
      <c r="AI1780" s="65"/>
      <c r="AJ1780" s="65"/>
      <c r="AK1780" s="65"/>
      <c r="AM1780" s="93"/>
      <c r="AT1780" s="65"/>
      <c r="AU1780" s="65"/>
      <c r="AV1780" s="65"/>
      <c r="AW1780" s="65"/>
      <c r="AX1780" s="65"/>
      <c r="AY1780" s="65"/>
      <c r="AZ1780" s="65"/>
      <c r="BA1780" s="65"/>
    </row>
    <row r="1781" spans="3:54">
      <c r="C1781" s="8"/>
      <c r="D1781" s="8"/>
      <c r="AG1781" s="65"/>
      <c r="AH1781" s="65"/>
      <c r="AI1781" s="65"/>
      <c r="AJ1781" s="65"/>
      <c r="AK1781" s="65"/>
      <c r="AM1781" s="93"/>
      <c r="AT1781" s="65"/>
      <c r="AU1781" s="65"/>
      <c r="AV1781" s="65"/>
      <c r="AW1781" s="65"/>
      <c r="AX1781" s="65"/>
      <c r="AY1781" s="65"/>
      <c r="AZ1781" s="65"/>
      <c r="BA1781" s="65"/>
    </row>
    <row r="1782" spans="3:54">
      <c r="C1782" s="8"/>
      <c r="D1782" s="8"/>
      <c r="AG1782" s="65"/>
      <c r="AH1782" s="65"/>
      <c r="AI1782" s="65"/>
      <c r="AJ1782" s="65"/>
      <c r="AK1782" s="65"/>
      <c r="AM1782" s="93"/>
      <c r="AT1782" s="65"/>
      <c r="AU1782" s="65"/>
      <c r="AV1782" s="65"/>
      <c r="AW1782" s="65"/>
      <c r="AX1782" s="65"/>
      <c r="AY1782" s="65"/>
      <c r="AZ1782" s="65"/>
      <c r="BA1782" s="65"/>
    </row>
    <row r="1783" spans="3:54">
      <c r="C1783" s="8"/>
      <c r="D1783" s="8"/>
      <c r="AG1783" s="65"/>
      <c r="AH1783" s="65"/>
      <c r="AI1783" s="65"/>
      <c r="AJ1783" s="65"/>
      <c r="AK1783" s="65"/>
      <c r="AM1783" s="93"/>
      <c r="AT1783" s="65"/>
      <c r="AU1783" s="65"/>
      <c r="AV1783" s="65"/>
      <c r="AW1783" s="65"/>
      <c r="AX1783" s="65"/>
      <c r="AY1783" s="65"/>
      <c r="AZ1783" s="65"/>
      <c r="BA1783" s="65"/>
    </row>
    <row r="1784" spans="3:54">
      <c r="C1784" s="8"/>
      <c r="D1784" s="8"/>
      <c r="AG1784" s="65"/>
      <c r="AH1784" s="65"/>
      <c r="AI1784" s="65"/>
      <c r="AJ1784" s="65"/>
      <c r="AK1784" s="65"/>
      <c r="AM1784" s="93"/>
      <c r="AT1784" s="65"/>
      <c r="AU1784" s="65"/>
      <c r="AV1784" s="65"/>
      <c r="AW1784" s="65"/>
      <c r="AX1784" s="65"/>
      <c r="AY1784" s="65"/>
      <c r="AZ1784" s="65"/>
      <c r="BA1784" s="65"/>
      <c r="BB1784" s="65"/>
    </row>
    <row r="1785" spans="3:54">
      <c r="C1785" s="8"/>
      <c r="D1785" s="8"/>
      <c r="AG1785" s="65"/>
      <c r="AH1785" s="65"/>
      <c r="AI1785" s="65"/>
      <c r="AJ1785" s="65"/>
      <c r="AK1785" s="65"/>
      <c r="AM1785" s="93"/>
      <c r="AT1785" s="65"/>
      <c r="AU1785" s="65"/>
      <c r="AV1785" s="65"/>
      <c r="AW1785" s="65"/>
      <c r="AX1785" s="65"/>
      <c r="AY1785" s="65"/>
      <c r="AZ1785" s="65"/>
      <c r="BA1785" s="65"/>
    </row>
    <row r="1786" spans="3:54">
      <c r="C1786" s="8"/>
      <c r="D1786" s="8"/>
      <c r="AG1786" s="65"/>
      <c r="AH1786" s="65"/>
      <c r="AI1786" s="65"/>
      <c r="AJ1786" s="65"/>
      <c r="AK1786" s="65"/>
      <c r="AM1786" s="93"/>
      <c r="AT1786" s="65"/>
      <c r="AU1786" s="65"/>
      <c r="AV1786" s="65"/>
      <c r="AW1786" s="65"/>
      <c r="AX1786" s="65"/>
      <c r="AY1786" s="65"/>
      <c r="AZ1786" s="65"/>
      <c r="BA1786" s="65"/>
    </row>
    <row r="1787" spans="3:54">
      <c r="C1787" s="8"/>
      <c r="D1787" s="8"/>
      <c r="AG1787" s="65"/>
      <c r="AH1787" s="65"/>
      <c r="AI1787" s="65"/>
      <c r="AJ1787" s="65"/>
      <c r="AK1787" s="65"/>
      <c r="AM1787" s="93"/>
      <c r="AT1787" s="65"/>
      <c r="AU1787" s="65"/>
      <c r="AV1787" s="65"/>
      <c r="AW1787" s="65"/>
      <c r="AX1787" s="65"/>
      <c r="AY1787" s="65"/>
      <c r="AZ1787" s="65"/>
      <c r="BA1787" s="65"/>
    </row>
    <row r="1788" spans="3:54">
      <c r="C1788" s="8"/>
      <c r="D1788" s="8"/>
      <c r="AG1788" s="65"/>
      <c r="AH1788" s="65"/>
      <c r="AI1788" s="65"/>
      <c r="AJ1788" s="65"/>
      <c r="AK1788" s="65"/>
      <c r="AM1788" s="93"/>
      <c r="AT1788" s="65"/>
      <c r="AU1788" s="65"/>
      <c r="AV1788" s="65"/>
      <c r="AW1788" s="65"/>
      <c r="AX1788" s="65"/>
      <c r="AY1788" s="65"/>
      <c r="AZ1788" s="65"/>
      <c r="BA1788" s="65"/>
    </row>
    <row r="1789" spans="3:54">
      <c r="C1789" s="8"/>
      <c r="D1789" s="8"/>
      <c r="AG1789" s="65"/>
      <c r="AH1789" s="65"/>
      <c r="AI1789" s="65"/>
      <c r="AJ1789" s="65"/>
      <c r="AK1789" s="65"/>
      <c r="AM1789" s="93"/>
      <c r="AT1789" s="65"/>
      <c r="AU1789" s="65"/>
      <c r="AV1789" s="65"/>
      <c r="AW1789" s="65"/>
      <c r="AX1789" s="65"/>
      <c r="AY1789" s="65"/>
      <c r="AZ1789" s="65"/>
      <c r="BA1789" s="65"/>
      <c r="BB1789" s="65"/>
    </row>
    <row r="1790" spans="3:54">
      <c r="C1790" s="8"/>
      <c r="D1790" s="8"/>
      <c r="AG1790" s="65"/>
      <c r="AH1790" s="65"/>
      <c r="AI1790" s="65"/>
      <c r="AJ1790" s="65"/>
      <c r="AK1790" s="65"/>
      <c r="AM1790" s="93"/>
      <c r="AT1790" s="65"/>
      <c r="AU1790" s="65"/>
      <c r="AV1790" s="65"/>
      <c r="AW1790" s="65"/>
      <c r="AX1790" s="65"/>
      <c r="AY1790" s="65"/>
      <c r="AZ1790" s="65"/>
      <c r="BA1790" s="65"/>
    </row>
    <row r="1791" spans="3:54">
      <c r="C1791" s="8"/>
      <c r="D1791" s="8"/>
      <c r="AG1791" s="65"/>
      <c r="AH1791" s="65"/>
      <c r="AI1791" s="65"/>
      <c r="AJ1791" s="65"/>
      <c r="AK1791" s="65"/>
      <c r="AM1791" s="93"/>
      <c r="AT1791" s="65"/>
      <c r="AU1791" s="65"/>
      <c r="AV1791" s="65"/>
      <c r="AW1791" s="65"/>
      <c r="AX1791" s="65"/>
      <c r="AY1791" s="65"/>
      <c r="AZ1791" s="65"/>
      <c r="BA1791" s="65"/>
    </row>
    <row r="1792" spans="3:54">
      <c r="C1792" s="8"/>
      <c r="D1792" s="8"/>
      <c r="AG1792" s="65"/>
      <c r="AH1792" s="65"/>
      <c r="AI1792" s="65"/>
      <c r="AJ1792" s="65"/>
      <c r="AK1792" s="65"/>
      <c r="AM1792" s="93"/>
      <c r="AT1792" s="65"/>
      <c r="AU1792" s="65"/>
      <c r="AV1792" s="65"/>
      <c r="AW1792" s="65"/>
      <c r="AX1792" s="65"/>
      <c r="AY1792" s="65"/>
      <c r="AZ1792" s="65"/>
      <c r="BA1792" s="65"/>
    </row>
    <row r="1793" spans="3:70">
      <c r="C1793" s="8"/>
      <c r="D1793" s="8"/>
      <c r="AG1793" s="65"/>
      <c r="AH1793" s="65"/>
      <c r="AI1793" s="65"/>
      <c r="AJ1793" s="65"/>
      <c r="AK1793" s="65"/>
      <c r="AM1793" s="93"/>
      <c r="AT1793" s="65"/>
      <c r="AU1793" s="65"/>
      <c r="AV1793" s="65"/>
      <c r="AW1793" s="65"/>
      <c r="AX1793" s="65"/>
      <c r="AY1793" s="65"/>
      <c r="AZ1793" s="65"/>
      <c r="BA1793" s="65"/>
    </row>
    <row r="1794" spans="3:70">
      <c r="C1794" s="8"/>
      <c r="D1794" s="8"/>
      <c r="AG1794" s="65"/>
      <c r="AH1794" s="65"/>
      <c r="AI1794" s="65"/>
      <c r="AJ1794" s="65"/>
      <c r="AK1794" s="65"/>
      <c r="AM1794" s="93"/>
      <c r="AT1794" s="65"/>
      <c r="AU1794" s="65"/>
      <c r="AV1794" s="65"/>
      <c r="AW1794" s="65"/>
      <c r="AX1794" s="65"/>
      <c r="AY1794" s="65"/>
      <c r="AZ1794" s="65"/>
      <c r="BA1794" s="65"/>
    </row>
    <row r="1795" spans="3:70">
      <c r="C1795" s="8"/>
      <c r="D1795" s="8"/>
      <c r="AG1795" s="65"/>
      <c r="AH1795" s="65"/>
      <c r="AI1795" s="65"/>
      <c r="AJ1795" s="65"/>
      <c r="AK1795" s="65"/>
      <c r="AM1795" s="93"/>
      <c r="AT1795" s="65"/>
      <c r="AU1795" s="65"/>
      <c r="AV1795" s="65"/>
      <c r="AW1795" s="65"/>
      <c r="AX1795" s="65"/>
      <c r="AY1795" s="65"/>
      <c r="AZ1795" s="65"/>
      <c r="BA1795" s="65"/>
    </row>
    <row r="1796" spans="3:70">
      <c r="C1796" s="8"/>
      <c r="D1796" s="8"/>
      <c r="AG1796" s="65"/>
      <c r="AH1796" s="65"/>
      <c r="AI1796" s="65"/>
      <c r="AJ1796" s="65"/>
      <c r="AK1796" s="65"/>
      <c r="AM1796" s="93"/>
      <c r="AT1796" s="65"/>
      <c r="AU1796" s="65"/>
      <c r="AV1796" s="65"/>
      <c r="AW1796" s="65"/>
      <c r="AX1796" s="65"/>
      <c r="AY1796" s="65"/>
      <c r="AZ1796" s="65"/>
      <c r="BA1796" s="65"/>
    </row>
    <row r="1797" spans="3:70">
      <c r="C1797" s="8"/>
      <c r="D1797" s="8"/>
      <c r="AG1797" s="65"/>
      <c r="AH1797" s="65"/>
      <c r="AI1797" s="65"/>
      <c r="AJ1797" s="65"/>
      <c r="AK1797" s="65"/>
      <c r="AM1797" s="93"/>
      <c r="AT1797" s="65"/>
      <c r="AU1797" s="65"/>
      <c r="AV1797" s="65"/>
      <c r="AW1797" s="65"/>
      <c r="AX1797" s="65"/>
      <c r="AY1797" s="65"/>
      <c r="AZ1797" s="65"/>
      <c r="BA1797" s="65"/>
    </row>
    <row r="1798" spans="3:70">
      <c r="C1798" s="8"/>
      <c r="D1798" s="8"/>
      <c r="AG1798" s="65"/>
      <c r="AH1798" s="65"/>
      <c r="AI1798" s="65"/>
      <c r="AJ1798" s="65"/>
      <c r="AK1798" s="65"/>
      <c r="AM1798" s="93"/>
      <c r="AT1798" s="65"/>
      <c r="AU1798" s="65"/>
      <c r="AV1798" s="65"/>
      <c r="AW1798" s="65"/>
      <c r="AX1798" s="65"/>
      <c r="AY1798" s="65"/>
      <c r="AZ1798" s="65"/>
      <c r="BA1798" s="65"/>
      <c r="BB1798" s="65"/>
    </row>
    <row r="1799" spans="3:70">
      <c r="C1799" s="8"/>
      <c r="D1799" s="8"/>
      <c r="AG1799" s="65"/>
      <c r="AH1799" s="65"/>
      <c r="AI1799" s="65"/>
      <c r="AJ1799" s="65"/>
      <c r="AK1799" s="65"/>
      <c r="AM1799" s="93"/>
      <c r="AT1799" s="65"/>
      <c r="AU1799" s="65"/>
      <c r="AV1799" s="65"/>
      <c r="AW1799" s="65"/>
      <c r="AX1799" s="65"/>
      <c r="AY1799" s="65"/>
      <c r="AZ1799" s="65"/>
      <c r="BA1799" s="65"/>
    </row>
    <row r="1800" spans="3:70">
      <c r="C1800" s="8"/>
      <c r="D1800" s="8"/>
      <c r="AG1800" s="65"/>
      <c r="AH1800" s="65"/>
      <c r="AI1800" s="65"/>
      <c r="AJ1800" s="65"/>
      <c r="AK1800" s="65"/>
      <c r="AM1800" s="93"/>
      <c r="AT1800" s="65"/>
      <c r="AU1800" s="65"/>
      <c r="AV1800" s="65"/>
      <c r="AW1800" s="65"/>
      <c r="AX1800" s="65"/>
      <c r="AY1800" s="65"/>
      <c r="AZ1800" s="65"/>
      <c r="BA1800" s="65"/>
      <c r="BB1800" s="65"/>
      <c r="BD1800" s="65"/>
    </row>
    <row r="1801" spans="3:70">
      <c r="C1801" s="8"/>
      <c r="D1801" s="8"/>
      <c r="AG1801" s="65"/>
      <c r="AH1801" s="65"/>
      <c r="AI1801" s="65"/>
      <c r="AJ1801" s="65"/>
      <c r="AK1801" s="65"/>
      <c r="AM1801" s="93"/>
      <c r="AT1801" s="65"/>
      <c r="AU1801" s="65"/>
      <c r="AV1801" s="65"/>
      <c r="AW1801" s="65"/>
      <c r="AX1801" s="65"/>
      <c r="AY1801" s="65"/>
      <c r="AZ1801" s="65"/>
      <c r="BA1801" s="65"/>
      <c r="BB1801" s="65"/>
      <c r="BC1801" s="65"/>
      <c r="BD1801" s="65"/>
      <c r="BE1801" s="65"/>
      <c r="BF1801" s="65"/>
      <c r="BG1801" s="65"/>
      <c r="BH1801" s="65"/>
      <c r="BI1801" s="65"/>
      <c r="BJ1801" s="65"/>
      <c r="BK1801" s="65"/>
      <c r="BL1801" s="65"/>
      <c r="BM1801" s="65"/>
      <c r="BN1801" s="65"/>
      <c r="BO1801" s="65"/>
      <c r="BP1801" s="65"/>
      <c r="BQ1801" s="65"/>
      <c r="BR1801" s="65"/>
    </row>
    <row r="1802" spans="3:70">
      <c r="C1802" s="8"/>
      <c r="D1802" s="8"/>
      <c r="AG1802" s="65"/>
      <c r="AH1802" s="65"/>
      <c r="AI1802" s="65"/>
      <c r="AJ1802" s="65"/>
      <c r="AK1802" s="65"/>
      <c r="AM1802" s="93"/>
      <c r="AT1802" s="65"/>
      <c r="AU1802" s="65"/>
      <c r="AV1802" s="65"/>
      <c r="AW1802" s="65"/>
      <c r="AX1802" s="65"/>
      <c r="AY1802" s="65"/>
      <c r="AZ1802" s="65"/>
      <c r="BA1802" s="65"/>
    </row>
    <row r="1803" spans="3:70">
      <c r="C1803" s="8"/>
      <c r="D1803" s="8"/>
      <c r="AG1803" s="65"/>
      <c r="AH1803" s="65"/>
      <c r="AI1803" s="65"/>
      <c r="AJ1803" s="65"/>
      <c r="AK1803" s="65"/>
      <c r="AM1803" s="93"/>
      <c r="AT1803" s="65"/>
      <c r="AU1803" s="65"/>
      <c r="AV1803" s="65"/>
      <c r="AW1803" s="65"/>
      <c r="AX1803" s="65"/>
      <c r="AY1803" s="65"/>
      <c r="AZ1803" s="65"/>
      <c r="BA1803" s="65"/>
    </row>
    <row r="1804" spans="3:70">
      <c r="C1804" s="8"/>
      <c r="D1804" s="8"/>
      <c r="AG1804" s="65"/>
      <c r="AH1804" s="65"/>
      <c r="AI1804" s="65"/>
      <c r="AJ1804" s="65"/>
      <c r="AK1804" s="65"/>
      <c r="AM1804" s="93"/>
      <c r="AT1804" s="65"/>
      <c r="AU1804" s="65"/>
      <c r="AV1804" s="65"/>
      <c r="AW1804" s="65"/>
      <c r="AX1804" s="65"/>
      <c r="AY1804" s="65"/>
      <c r="AZ1804" s="65"/>
      <c r="BA1804" s="65"/>
    </row>
    <row r="1805" spans="3:70">
      <c r="C1805" s="8"/>
      <c r="D1805" s="8"/>
      <c r="AG1805" s="65"/>
      <c r="AH1805" s="65"/>
      <c r="AI1805" s="65"/>
      <c r="AJ1805" s="65"/>
      <c r="AK1805" s="65"/>
      <c r="AM1805" s="93"/>
      <c r="AT1805" s="65"/>
      <c r="AU1805" s="65"/>
      <c r="AV1805" s="65"/>
      <c r="AW1805" s="65"/>
      <c r="AX1805" s="65"/>
      <c r="AY1805" s="65"/>
      <c r="AZ1805" s="65"/>
      <c r="BA1805" s="65"/>
      <c r="BB1805" s="65"/>
      <c r="BD1805" s="65"/>
    </row>
    <row r="1806" spans="3:70">
      <c r="C1806" s="8"/>
      <c r="D1806" s="8"/>
      <c r="AG1806" s="65"/>
      <c r="AH1806" s="65"/>
      <c r="AI1806" s="65"/>
      <c r="AJ1806" s="65"/>
      <c r="AK1806" s="65"/>
      <c r="AM1806" s="93"/>
      <c r="AT1806" s="65"/>
      <c r="AU1806" s="65"/>
      <c r="AV1806" s="65"/>
      <c r="AW1806" s="65"/>
      <c r="AX1806" s="65"/>
      <c r="AY1806" s="65"/>
      <c r="AZ1806" s="65"/>
      <c r="BA1806" s="65"/>
      <c r="BB1806" s="65"/>
      <c r="BC1806" s="65"/>
      <c r="BD1806" s="65"/>
      <c r="BE1806" s="65"/>
      <c r="BF1806" s="65"/>
      <c r="BG1806" s="65"/>
      <c r="BH1806" s="65"/>
      <c r="BI1806" s="65"/>
      <c r="BJ1806" s="65"/>
      <c r="BK1806" s="65"/>
      <c r="BL1806" s="65"/>
      <c r="BM1806" s="65"/>
      <c r="BN1806" s="65"/>
      <c r="BO1806" s="65"/>
      <c r="BP1806" s="65"/>
      <c r="BQ1806" s="65"/>
      <c r="BR1806" s="65"/>
    </row>
    <row r="1807" spans="3:70">
      <c r="C1807" s="8"/>
      <c r="D1807" s="8"/>
      <c r="AG1807" s="65"/>
      <c r="AH1807" s="65"/>
      <c r="AI1807" s="65"/>
      <c r="AJ1807" s="65"/>
      <c r="AK1807" s="65"/>
      <c r="AM1807" s="93"/>
      <c r="AT1807" s="65"/>
      <c r="AU1807" s="65"/>
      <c r="AV1807" s="65"/>
      <c r="AW1807" s="65"/>
      <c r="AX1807" s="65"/>
      <c r="AY1807" s="65"/>
      <c r="AZ1807" s="65"/>
      <c r="BA1807" s="65"/>
    </row>
    <row r="1808" spans="3:70">
      <c r="C1808" s="8"/>
      <c r="D1808" s="8"/>
      <c r="AG1808" s="65"/>
      <c r="AH1808" s="65"/>
      <c r="AI1808" s="65"/>
      <c r="AJ1808" s="65"/>
      <c r="AK1808" s="65"/>
      <c r="AM1808" s="93"/>
      <c r="AT1808" s="65"/>
      <c r="AU1808" s="65"/>
      <c r="AV1808" s="65"/>
      <c r="AW1808" s="65"/>
      <c r="AX1808" s="65"/>
      <c r="AY1808" s="65"/>
      <c r="AZ1808" s="65"/>
      <c r="BA1808" s="65"/>
    </row>
    <row r="1809" spans="3:70">
      <c r="C1809" s="8"/>
      <c r="D1809" s="8"/>
      <c r="AG1809" s="65"/>
      <c r="AH1809" s="65"/>
      <c r="AI1809" s="65"/>
      <c r="AJ1809" s="65"/>
      <c r="AK1809" s="65"/>
      <c r="AM1809" s="93"/>
      <c r="AT1809" s="65"/>
      <c r="AU1809" s="65"/>
      <c r="AV1809" s="65"/>
      <c r="AW1809" s="65"/>
      <c r="AX1809" s="65"/>
      <c r="AY1809" s="65"/>
      <c r="AZ1809" s="65"/>
      <c r="BA1809" s="65"/>
    </row>
    <row r="1810" spans="3:70">
      <c r="C1810" s="8"/>
      <c r="D1810" s="8"/>
      <c r="AG1810" s="65"/>
      <c r="AH1810" s="65"/>
      <c r="AI1810" s="65"/>
      <c r="AJ1810" s="65"/>
      <c r="AK1810" s="65"/>
      <c r="AM1810" s="93"/>
      <c r="AT1810" s="65"/>
      <c r="AU1810" s="65"/>
      <c r="AV1810" s="65"/>
      <c r="AW1810" s="65"/>
      <c r="AX1810" s="65"/>
      <c r="AY1810" s="65"/>
      <c r="AZ1810" s="65"/>
      <c r="BA1810" s="65"/>
    </row>
    <row r="1811" spans="3:70">
      <c r="C1811" s="8"/>
      <c r="D1811" s="8"/>
      <c r="AG1811" s="65"/>
      <c r="AH1811" s="65"/>
      <c r="AI1811" s="65"/>
      <c r="AJ1811" s="65"/>
      <c r="AK1811" s="65"/>
      <c r="AM1811" s="93"/>
      <c r="AT1811" s="65"/>
      <c r="AU1811" s="65"/>
      <c r="AV1811" s="65"/>
      <c r="AW1811" s="65"/>
      <c r="AX1811" s="65"/>
      <c r="AY1811" s="65"/>
      <c r="AZ1811" s="65"/>
      <c r="BA1811" s="65"/>
      <c r="BB1811" s="65"/>
      <c r="BD1811" s="65"/>
    </row>
    <row r="1812" spans="3:70">
      <c r="C1812" s="8"/>
      <c r="D1812" s="8"/>
      <c r="AG1812" s="65"/>
      <c r="AH1812" s="65"/>
      <c r="AI1812" s="65"/>
      <c r="AJ1812" s="65"/>
      <c r="AK1812" s="65"/>
      <c r="AM1812" s="93"/>
      <c r="AT1812" s="65"/>
      <c r="AU1812" s="65"/>
      <c r="AV1812" s="65"/>
      <c r="AW1812" s="65"/>
      <c r="AX1812" s="65"/>
      <c r="AY1812" s="65"/>
      <c r="AZ1812" s="65"/>
      <c r="BA1812" s="65"/>
    </row>
    <row r="1813" spans="3:70">
      <c r="C1813" s="8"/>
      <c r="D1813" s="8"/>
      <c r="AG1813" s="65"/>
      <c r="AH1813" s="65"/>
      <c r="AI1813" s="65"/>
      <c r="AJ1813" s="65"/>
      <c r="AK1813" s="65"/>
      <c r="AM1813" s="93"/>
      <c r="AT1813" s="65"/>
      <c r="AU1813" s="65"/>
      <c r="AV1813" s="65"/>
      <c r="AW1813" s="65"/>
      <c r="AX1813" s="65"/>
      <c r="AY1813" s="65"/>
      <c r="AZ1813" s="65"/>
      <c r="BA1813" s="65"/>
    </row>
    <row r="1814" spans="3:70">
      <c r="C1814" s="8"/>
      <c r="D1814" s="8"/>
      <c r="AG1814" s="65"/>
      <c r="AH1814" s="65"/>
      <c r="AI1814" s="65"/>
      <c r="AJ1814" s="65"/>
      <c r="AK1814" s="65"/>
      <c r="AM1814" s="93"/>
      <c r="AT1814" s="65"/>
      <c r="AU1814" s="65"/>
      <c r="AV1814" s="65"/>
      <c r="AW1814" s="65"/>
      <c r="AX1814" s="65"/>
      <c r="AY1814" s="65"/>
      <c r="AZ1814" s="65"/>
      <c r="BA1814" s="65"/>
    </row>
    <row r="1815" spans="3:70">
      <c r="C1815" s="8"/>
      <c r="D1815" s="8"/>
      <c r="AG1815" s="65"/>
      <c r="AH1815" s="65"/>
      <c r="AI1815" s="65"/>
      <c r="AJ1815" s="65"/>
      <c r="AK1815" s="65"/>
      <c r="AM1815" s="93"/>
      <c r="AT1815" s="65"/>
      <c r="AU1815" s="65"/>
      <c r="AV1815" s="65"/>
      <c r="AW1815" s="65"/>
      <c r="AX1815" s="65"/>
      <c r="AY1815" s="65"/>
      <c r="AZ1815" s="65"/>
      <c r="BA1815" s="65"/>
    </row>
    <row r="1816" spans="3:70">
      <c r="C1816" s="8"/>
      <c r="D1816" s="8"/>
      <c r="AG1816" s="65"/>
      <c r="AH1816" s="65"/>
      <c r="AI1816" s="65"/>
      <c r="AJ1816" s="65"/>
      <c r="AK1816" s="65"/>
      <c r="AM1816" s="93"/>
      <c r="AT1816" s="65"/>
      <c r="AU1816" s="65"/>
      <c r="AV1816" s="65"/>
      <c r="AW1816" s="65"/>
      <c r="AX1816" s="65"/>
      <c r="AY1816" s="65"/>
      <c r="AZ1816" s="65"/>
      <c r="BA1816" s="65"/>
    </row>
    <row r="1817" spans="3:70">
      <c r="C1817" s="8"/>
      <c r="D1817" s="8"/>
      <c r="AG1817" s="65"/>
      <c r="AH1817" s="65"/>
      <c r="AI1817" s="65"/>
      <c r="AJ1817" s="65"/>
      <c r="AK1817" s="65"/>
      <c r="AM1817" s="93"/>
      <c r="AT1817" s="65"/>
      <c r="AU1817" s="65"/>
      <c r="AV1817" s="65"/>
      <c r="AW1817" s="65"/>
      <c r="AX1817" s="65"/>
      <c r="AY1817" s="65"/>
      <c r="AZ1817" s="65"/>
      <c r="BA1817" s="65"/>
    </row>
    <row r="1818" spans="3:70">
      <c r="C1818" s="8"/>
      <c r="D1818" s="8"/>
      <c r="AG1818" s="65"/>
      <c r="AH1818" s="65"/>
      <c r="AI1818" s="65"/>
      <c r="AJ1818" s="65"/>
      <c r="AK1818" s="65"/>
      <c r="AM1818" s="93"/>
      <c r="AT1818" s="65"/>
      <c r="AU1818" s="65"/>
      <c r="AV1818" s="65"/>
      <c r="AW1818" s="65"/>
      <c r="AX1818" s="65"/>
      <c r="AY1818" s="65"/>
      <c r="AZ1818" s="65"/>
      <c r="BA1818" s="65"/>
      <c r="BB1818" s="65"/>
      <c r="BD1818" s="65"/>
      <c r="BE1818" s="65"/>
      <c r="BF1818" s="65"/>
      <c r="BG1818" s="65"/>
      <c r="BH1818" s="65"/>
      <c r="BI1818" s="65"/>
      <c r="BJ1818" s="65"/>
      <c r="BK1818" s="65"/>
      <c r="BL1818" s="65"/>
      <c r="BM1818" s="65"/>
      <c r="BN1818" s="65"/>
      <c r="BO1818" s="65"/>
      <c r="BP1818" s="65"/>
      <c r="BQ1818" s="65"/>
      <c r="BR1818" s="65"/>
    </row>
    <row r="1819" spans="3:70">
      <c r="C1819" s="8"/>
      <c r="D1819" s="8"/>
      <c r="AG1819" s="65"/>
      <c r="AH1819" s="65"/>
      <c r="AI1819" s="65"/>
      <c r="AJ1819" s="65"/>
      <c r="AK1819" s="65"/>
      <c r="AM1819" s="93"/>
      <c r="AT1819" s="65"/>
      <c r="AU1819" s="65"/>
      <c r="AV1819" s="65"/>
      <c r="AW1819" s="65"/>
      <c r="AX1819" s="65"/>
      <c r="AY1819" s="65"/>
      <c r="AZ1819" s="65"/>
      <c r="BA1819" s="65"/>
      <c r="BB1819" s="65"/>
    </row>
    <row r="1820" spans="3:70">
      <c r="C1820" s="8"/>
      <c r="D1820" s="8"/>
      <c r="AG1820" s="65"/>
      <c r="AH1820" s="65"/>
      <c r="AI1820" s="65"/>
      <c r="AJ1820" s="65"/>
      <c r="AK1820" s="65"/>
      <c r="AM1820" s="93"/>
      <c r="AT1820" s="65"/>
      <c r="AU1820" s="65"/>
      <c r="AV1820" s="65"/>
      <c r="AW1820" s="65"/>
      <c r="AX1820" s="65"/>
      <c r="AY1820" s="65"/>
      <c r="AZ1820" s="65"/>
      <c r="BA1820" s="65"/>
    </row>
    <row r="1821" spans="3:70">
      <c r="C1821" s="8"/>
      <c r="D1821" s="8"/>
      <c r="AG1821" s="65"/>
      <c r="AH1821" s="65"/>
      <c r="AI1821" s="65"/>
      <c r="AJ1821" s="65"/>
      <c r="AK1821" s="65"/>
      <c r="AM1821" s="93"/>
      <c r="AT1821" s="65"/>
      <c r="AU1821" s="65"/>
      <c r="AV1821" s="65"/>
      <c r="AW1821" s="65"/>
      <c r="AX1821" s="65"/>
      <c r="AY1821" s="65"/>
      <c r="AZ1821" s="65"/>
      <c r="BA1821" s="65"/>
      <c r="BB1821" s="65"/>
    </row>
    <row r="1822" spans="3:70">
      <c r="C1822" s="8"/>
      <c r="D1822" s="8"/>
      <c r="AG1822" s="65"/>
      <c r="AH1822" s="65"/>
      <c r="AI1822" s="65"/>
      <c r="AJ1822" s="65"/>
      <c r="AK1822" s="65"/>
      <c r="AM1822" s="93"/>
      <c r="AT1822" s="65"/>
      <c r="AU1822" s="65"/>
      <c r="AV1822" s="65"/>
      <c r="AW1822" s="65"/>
      <c r="AX1822" s="65"/>
      <c r="AY1822" s="65"/>
      <c r="AZ1822" s="65"/>
      <c r="BA1822" s="65"/>
    </row>
    <row r="1823" spans="3:70">
      <c r="C1823" s="8"/>
      <c r="D1823" s="8"/>
      <c r="AG1823" s="65"/>
      <c r="AH1823" s="65"/>
      <c r="AI1823" s="65"/>
      <c r="AJ1823" s="65"/>
      <c r="AK1823" s="65"/>
      <c r="AM1823" s="93"/>
      <c r="AT1823" s="65"/>
      <c r="AU1823" s="65"/>
      <c r="AV1823" s="65"/>
      <c r="AW1823" s="65"/>
      <c r="AX1823" s="65"/>
      <c r="AY1823" s="65"/>
      <c r="AZ1823" s="65"/>
      <c r="BA1823" s="65"/>
    </row>
    <row r="1824" spans="3:70">
      <c r="C1824" s="8"/>
      <c r="D1824" s="8"/>
      <c r="AG1824" s="65"/>
      <c r="AH1824" s="65"/>
      <c r="AI1824" s="65"/>
      <c r="AJ1824" s="65"/>
      <c r="AK1824" s="65"/>
      <c r="AM1824" s="93"/>
      <c r="AT1824" s="65"/>
      <c r="AU1824" s="65"/>
      <c r="AV1824" s="65"/>
      <c r="AW1824" s="65"/>
      <c r="AX1824" s="65"/>
      <c r="AY1824" s="65"/>
      <c r="AZ1824" s="65"/>
      <c r="BA1824" s="65"/>
    </row>
    <row r="1825" spans="3:70">
      <c r="C1825" s="8"/>
      <c r="D1825" s="8"/>
      <c r="AG1825" s="65"/>
      <c r="AH1825" s="65"/>
      <c r="AI1825" s="65"/>
      <c r="AJ1825" s="65"/>
      <c r="AK1825" s="65"/>
      <c r="AM1825" s="93"/>
      <c r="AT1825" s="65"/>
      <c r="AU1825" s="65"/>
      <c r="AV1825" s="65"/>
      <c r="AW1825" s="65"/>
      <c r="AX1825" s="65"/>
      <c r="AY1825" s="65"/>
      <c r="AZ1825" s="65"/>
      <c r="BA1825" s="65"/>
    </row>
    <row r="1826" spans="3:70">
      <c r="C1826" s="8"/>
      <c r="D1826" s="8"/>
      <c r="AG1826" s="65"/>
      <c r="AH1826" s="65"/>
      <c r="AI1826" s="65"/>
      <c r="AJ1826" s="65"/>
      <c r="AK1826" s="65"/>
      <c r="AM1826" s="93"/>
      <c r="AT1826" s="65"/>
      <c r="AU1826" s="65"/>
      <c r="AV1826" s="65"/>
      <c r="AW1826" s="65"/>
      <c r="AX1826" s="65"/>
      <c r="AY1826" s="65"/>
      <c r="AZ1826" s="65"/>
      <c r="BA1826" s="65"/>
    </row>
    <row r="1827" spans="3:70">
      <c r="C1827" s="8"/>
      <c r="D1827" s="8"/>
      <c r="AG1827" s="65"/>
      <c r="AH1827" s="65"/>
      <c r="AI1827" s="65"/>
      <c r="AJ1827" s="65"/>
      <c r="AK1827" s="65"/>
      <c r="AM1827" s="93"/>
      <c r="AT1827" s="65"/>
      <c r="AU1827" s="65"/>
      <c r="AV1827" s="65"/>
      <c r="AW1827" s="65"/>
      <c r="AX1827" s="65"/>
      <c r="AY1827" s="65"/>
      <c r="AZ1827" s="65"/>
      <c r="BA1827" s="65"/>
    </row>
    <row r="1828" spans="3:70">
      <c r="C1828" s="8"/>
      <c r="D1828" s="8"/>
      <c r="AG1828" s="65"/>
      <c r="AH1828" s="65"/>
      <c r="AI1828" s="65"/>
      <c r="AJ1828" s="65"/>
      <c r="AK1828" s="65"/>
      <c r="AM1828" s="93"/>
      <c r="AT1828" s="65"/>
      <c r="AU1828" s="65"/>
      <c r="AV1828" s="65"/>
      <c r="AW1828" s="65"/>
      <c r="AX1828" s="65"/>
      <c r="AY1828" s="65"/>
      <c r="AZ1828" s="65"/>
      <c r="BA1828" s="65"/>
    </row>
    <row r="1829" spans="3:70">
      <c r="C1829" s="8"/>
      <c r="D1829" s="8"/>
      <c r="AG1829" s="65"/>
      <c r="AH1829" s="65"/>
      <c r="AI1829" s="65"/>
      <c r="AJ1829" s="65"/>
      <c r="AK1829" s="65"/>
      <c r="AM1829" s="93"/>
      <c r="AT1829" s="65"/>
      <c r="AU1829" s="65"/>
      <c r="AV1829" s="65"/>
      <c r="AW1829" s="65"/>
      <c r="AX1829" s="65"/>
      <c r="AY1829" s="65"/>
      <c r="AZ1829" s="65"/>
      <c r="BA1829" s="65"/>
    </row>
    <row r="1830" spans="3:70">
      <c r="C1830" s="8"/>
      <c r="D1830" s="8"/>
      <c r="AG1830" s="65"/>
      <c r="AH1830" s="65"/>
      <c r="AI1830" s="65"/>
      <c r="AJ1830" s="65"/>
      <c r="AK1830" s="65"/>
      <c r="AM1830" s="93"/>
      <c r="AT1830" s="65"/>
      <c r="AU1830" s="65"/>
      <c r="AV1830" s="65"/>
      <c r="AW1830" s="65"/>
      <c r="AX1830" s="65"/>
      <c r="AY1830" s="65"/>
      <c r="AZ1830" s="65"/>
      <c r="BA1830" s="65"/>
    </row>
    <row r="1831" spans="3:70">
      <c r="C1831" s="8"/>
      <c r="D1831" s="8"/>
      <c r="AG1831" s="65"/>
      <c r="AH1831" s="65"/>
      <c r="AI1831" s="65"/>
      <c r="AJ1831" s="65"/>
      <c r="AK1831" s="65"/>
      <c r="AM1831" s="93"/>
      <c r="AT1831" s="65"/>
      <c r="AU1831" s="65"/>
      <c r="AV1831" s="65"/>
      <c r="AW1831" s="65"/>
      <c r="AX1831" s="65"/>
      <c r="AY1831" s="65"/>
      <c r="AZ1831" s="65"/>
      <c r="BA1831" s="65"/>
      <c r="BB1831" s="65"/>
      <c r="BC1831" s="65"/>
      <c r="BD1831" s="65"/>
      <c r="BE1831" s="65"/>
      <c r="BF1831" s="65"/>
      <c r="BG1831" s="65"/>
      <c r="BH1831" s="65"/>
      <c r="BI1831" s="65"/>
      <c r="BJ1831" s="65"/>
      <c r="BK1831" s="65"/>
      <c r="BL1831" s="65"/>
      <c r="BM1831" s="65"/>
      <c r="BN1831" s="65"/>
      <c r="BO1831" s="65"/>
      <c r="BP1831" s="65"/>
      <c r="BQ1831" s="65"/>
      <c r="BR1831" s="65"/>
    </row>
    <row r="1832" spans="3:70">
      <c r="C1832" s="8"/>
      <c r="D1832" s="8"/>
      <c r="AG1832" s="65"/>
      <c r="AH1832" s="65"/>
      <c r="AI1832" s="65"/>
      <c r="AJ1832" s="65"/>
      <c r="AK1832" s="65"/>
      <c r="AM1832" s="93"/>
      <c r="AT1832" s="65"/>
      <c r="AU1832" s="65"/>
      <c r="AV1832" s="65"/>
      <c r="AW1832" s="65"/>
      <c r="AX1832" s="65"/>
      <c r="AY1832" s="65"/>
      <c r="AZ1832" s="65"/>
      <c r="BA1832" s="65"/>
    </row>
    <row r="1833" spans="3:70">
      <c r="C1833" s="8"/>
      <c r="D1833" s="8"/>
      <c r="AG1833" s="65"/>
      <c r="AH1833" s="65"/>
      <c r="AI1833" s="65"/>
      <c r="AJ1833" s="65"/>
      <c r="AK1833" s="65"/>
      <c r="AM1833" s="93"/>
      <c r="AT1833" s="65"/>
      <c r="AU1833" s="65"/>
      <c r="AV1833" s="65"/>
      <c r="AW1833" s="65"/>
      <c r="AX1833" s="65"/>
      <c r="AY1833" s="65"/>
      <c r="AZ1833" s="65"/>
      <c r="BA1833" s="65"/>
    </row>
    <row r="1834" spans="3:70">
      <c r="C1834" s="8"/>
      <c r="D1834" s="8"/>
      <c r="AG1834" s="65"/>
      <c r="AH1834" s="65"/>
      <c r="AI1834" s="65"/>
      <c r="AJ1834" s="65"/>
      <c r="AK1834" s="65"/>
      <c r="AM1834" s="93"/>
      <c r="AT1834" s="65"/>
      <c r="AU1834" s="65"/>
      <c r="AV1834" s="65"/>
      <c r="AW1834" s="65"/>
      <c r="AX1834" s="65"/>
      <c r="AY1834" s="65"/>
      <c r="AZ1834" s="65"/>
      <c r="BA1834" s="65"/>
    </row>
    <row r="1835" spans="3:70">
      <c r="C1835" s="8"/>
      <c r="D1835" s="8"/>
      <c r="AG1835" s="65"/>
      <c r="AH1835" s="65"/>
      <c r="AI1835" s="65"/>
      <c r="AJ1835" s="65"/>
      <c r="AK1835" s="65"/>
      <c r="AM1835" s="93"/>
      <c r="AT1835" s="65"/>
      <c r="AU1835" s="65"/>
      <c r="AV1835" s="65"/>
      <c r="AW1835" s="65"/>
      <c r="AX1835" s="65"/>
      <c r="AY1835" s="65"/>
      <c r="AZ1835" s="65"/>
      <c r="BA1835" s="65"/>
    </row>
    <row r="1836" spans="3:70">
      <c r="C1836" s="8"/>
      <c r="D1836" s="8"/>
      <c r="AG1836" s="65"/>
      <c r="AH1836" s="65"/>
      <c r="AI1836" s="65"/>
      <c r="AJ1836" s="65"/>
      <c r="AK1836" s="65"/>
      <c r="AM1836" s="93"/>
      <c r="AT1836" s="65"/>
      <c r="AU1836" s="65"/>
      <c r="AV1836" s="65"/>
      <c r="AW1836" s="65"/>
      <c r="AX1836" s="65"/>
      <c r="AY1836" s="65"/>
      <c r="AZ1836" s="65"/>
      <c r="BA1836" s="65"/>
    </row>
    <row r="1837" spans="3:70">
      <c r="C1837" s="8"/>
      <c r="D1837" s="8"/>
      <c r="AG1837" s="65"/>
      <c r="AH1837" s="65"/>
      <c r="AI1837" s="65"/>
      <c r="AJ1837" s="65"/>
      <c r="AK1837" s="65"/>
      <c r="AM1837" s="93"/>
      <c r="AT1837" s="65"/>
      <c r="AU1837" s="65"/>
      <c r="AV1837" s="65"/>
      <c r="AW1837" s="65"/>
      <c r="AX1837" s="65"/>
      <c r="AY1837" s="65"/>
      <c r="AZ1837" s="65"/>
      <c r="BA1837" s="65"/>
    </row>
    <row r="1838" spans="3:70">
      <c r="C1838" s="8"/>
      <c r="D1838" s="8"/>
      <c r="AG1838" s="65"/>
      <c r="AH1838" s="65"/>
      <c r="AI1838" s="65"/>
      <c r="AJ1838" s="65"/>
      <c r="AK1838" s="65"/>
      <c r="AM1838" s="93"/>
      <c r="AT1838" s="65"/>
      <c r="AU1838" s="65"/>
      <c r="AV1838" s="65"/>
      <c r="AW1838" s="65"/>
      <c r="AX1838" s="65"/>
      <c r="AY1838" s="65"/>
      <c r="AZ1838" s="65"/>
      <c r="BA1838" s="65"/>
    </row>
    <row r="1839" spans="3:70">
      <c r="C1839" s="8"/>
      <c r="D1839" s="8"/>
      <c r="AG1839" s="65"/>
      <c r="AH1839" s="65"/>
      <c r="AI1839" s="65"/>
      <c r="AJ1839" s="65"/>
      <c r="AK1839" s="65"/>
      <c r="AM1839" s="93"/>
      <c r="AT1839" s="65"/>
      <c r="AU1839" s="65"/>
      <c r="AV1839" s="65"/>
      <c r="AW1839" s="65"/>
      <c r="AX1839" s="65"/>
      <c r="AY1839" s="65"/>
      <c r="AZ1839" s="65"/>
      <c r="BA1839" s="65"/>
    </row>
    <row r="1840" spans="3:70">
      <c r="C1840" s="8"/>
      <c r="D1840" s="8"/>
      <c r="AG1840" s="65"/>
      <c r="AH1840" s="65"/>
      <c r="AI1840" s="65"/>
      <c r="AJ1840" s="65"/>
      <c r="AK1840" s="65"/>
      <c r="AM1840" s="93"/>
      <c r="AT1840" s="65"/>
      <c r="AU1840" s="65"/>
      <c r="AV1840" s="65"/>
      <c r="AW1840" s="65"/>
      <c r="AX1840" s="65"/>
      <c r="AY1840" s="65"/>
      <c r="AZ1840" s="65"/>
      <c r="BA1840" s="65"/>
    </row>
    <row r="1841" spans="3:70">
      <c r="C1841" s="8"/>
      <c r="D1841" s="8"/>
      <c r="AG1841" s="65"/>
      <c r="AH1841" s="65"/>
      <c r="AI1841" s="65"/>
      <c r="AJ1841" s="65"/>
      <c r="AK1841" s="65"/>
      <c r="AM1841" s="93"/>
      <c r="AT1841" s="65"/>
      <c r="AU1841" s="65"/>
      <c r="AV1841" s="65"/>
      <c r="AW1841" s="65"/>
      <c r="AX1841" s="65"/>
      <c r="AY1841" s="65"/>
      <c r="AZ1841" s="65"/>
      <c r="BA1841" s="65"/>
    </row>
    <row r="1842" spans="3:70">
      <c r="C1842" s="8"/>
      <c r="D1842" s="8"/>
      <c r="AG1842" s="65"/>
      <c r="AH1842" s="65"/>
      <c r="AI1842" s="65"/>
      <c r="AJ1842" s="65"/>
      <c r="AK1842" s="65"/>
      <c r="AM1842" s="93"/>
      <c r="AT1842" s="65"/>
      <c r="AU1842" s="65"/>
      <c r="AV1842" s="65"/>
      <c r="AW1842" s="65"/>
      <c r="AX1842" s="65"/>
      <c r="AY1842" s="65"/>
      <c r="AZ1842" s="65"/>
      <c r="BA1842" s="65"/>
    </row>
    <row r="1843" spans="3:70">
      <c r="C1843" s="8"/>
      <c r="D1843" s="8"/>
      <c r="AG1843" s="65"/>
      <c r="AH1843" s="65"/>
      <c r="AI1843" s="65"/>
      <c r="AJ1843" s="65"/>
      <c r="AK1843" s="65"/>
      <c r="AM1843" s="93"/>
      <c r="AT1843" s="65"/>
      <c r="AU1843" s="65"/>
      <c r="AV1843" s="65"/>
      <c r="AW1843" s="65"/>
      <c r="AX1843" s="65"/>
      <c r="AY1843" s="65"/>
      <c r="AZ1843" s="65"/>
      <c r="BA1843" s="65"/>
    </row>
    <row r="1844" spans="3:70">
      <c r="C1844" s="8"/>
      <c r="D1844" s="8"/>
      <c r="AG1844" s="65"/>
      <c r="AH1844" s="65"/>
      <c r="AI1844" s="65"/>
      <c r="AJ1844" s="65"/>
      <c r="AK1844" s="65"/>
      <c r="AM1844" s="93"/>
      <c r="AT1844" s="65"/>
      <c r="AU1844" s="65"/>
      <c r="AV1844" s="65"/>
      <c r="AW1844" s="65"/>
      <c r="AX1844" s="65"/>
      <c r="AY1844" s="65"/>
      <c r="AZ1844" s="65"/>
      <c r="BA1844" s="65"/>
    </row>
    <row r="1845" spans="3:70">
      <c r="C1845" s="8"/>
      <c r="D1845" s="8"/>
      <c r="AG1845" s="65"/>
      <c r="AH1845" s="65"/>
      <c r="AI1845" s="65"/>
      <c r="AJ1845" s="65"/>
      <c r="AK1845" s="65"/>
      <c r="AM1845" s="93"/>
      <c r="AT1845" s="65"/>
      <c r="AU1845" s="65"/>
      <c r="AV1845" s="65"/>
      <c r="AW1845" s="65"/>
      <c r="AX1845" s="65"/>
      <c r="AY1845" s="65"/>
      <c r="AZ1845" s="65"/>
      <c r="BA1845" s="65"/>
    </row>
    <row r="1846" spans="3:70">
      <c r="C1846" s="8"/>
      <c r="D1846" s="8"/>
      <c r="AG1846" s="65"/>
      <c r="AH1846" s="65"/>
      <c r="AI1846" s="65"/>
      <c r="AJ1846" s="65"/>
      <c r="AK1846" s="65"/>
      <c r="AM1846" s="93"/>
      <c r="AT1846" s="65"/>
      <c r="AU1846" s="65"/>
      <c r="AV1846" s="65"/>
      <c r="AW1846" s="65"/>
      <c r="AX1846" s="65"/>
      <c r="AY1846" s="65"/>
      <c r="AZ1846" s="65"/>
      <c r="BA1846" s="65"/>
    </row>
    <row r="1847" spans="3:70">
      <c r="C1847" s="8"/>
      <c r="D1847" s="8"/>
      <c r="AG1847" s="65"/>
      <c r="AH1847" s="65"/>
      <c r="AI1847" s="65"/>
      <c r="AJ1847" s="65"/>
      <c r="AK1847" s="65"/>
      <c r="AM1847" s="93"/>
      <c r="AT1847" s="65"/>
      <c r="AU1847" s="65"/>
      <c r="AV1847" s="65"/>
      <c r="AW1847" s="65"/>
      <c r="AX1847" s="65"/>
      <c r="AY1847" s="65"/>
      <c r="AZ1847" s="65"/>
      <c r="BA1847" s="65"/>
    </row>
    <row r="1848" spans="3:70">
      <c r="C1848" s="8"/>
      <c r="D1848" s="8"/>
      <c r="AG1848" s="65"/>
      <c r="AH1848" s="65"/>
      <c r="AI1848" s="65"/>
      <c r="AJ1848" s="65"/>
      <c r="AK1848" s="65"/>
      <c r="AM1848" s="93"/>
      <c r="AT1848" s="65"/>
      <c r="AU1848" s="65"/>
      <c r="AV1848" s="65"/>
      <c r="AW1848" s="65"/>
      <c r="AX1848" s="65"/>
      <c r="AY1848" s="65"/>
      <c r="AZ1848" s="65"/>
      <c r="BA1848" s="65"/>
    </row>
    <row r="1849" spans="3:70">
      <c r="C1849" s="8"/>
      <c r="D1849" s="8"/>
      <c r="AG1849" s="65"/>
      <c r="AH1849" s="65"/>
      <c r="AI1849" s="65"/>
      <c r="AJ1849" s="65"/>
      <c r="AK1849" s="65"/>
      <c r="AM1849" s="93"/>
      <c r="AT1849" s="65"/>
      <c r="AU1849" s="65"/>
      <c r="AV1849" s="65"/>
      <c r="AW1849" s="65"/>
      <c r="AX1849" s="65"/>
      <c r="AY1849" s="65"/>
      <c r="AZ1849" s="65"/>
      <c r="BA1849" s="65"/>
    </row>
    <row r="1850" spans="3:70">
      <c r="C1850" s="8"/>
      <c r="D1850" s="8"/>
      <c r="AG1850" s="65"/>
      <c r="AH1850" s="65"/>
      <c r="AI1850" s="65"/>
      <c r="AJ1850" s="65"/>
      <c r="AK1850" s="65"/>
      <c r="AM1850" s="93"/>
      <c r="AT1850" s="65"/>
      <c r="AU1850" s="65"/>
      <c r="AV1850" s="65"/>
      <c r="AW1850" s="65"/>
      <c r="AX1850" s="65"/>
      <c r="AY1850" s="65"/>
      <c r="AZ1850" s="65"/>
      <c r="BA1850" s="65"/>
      <c r="BB1850" s="65"/>
    </row>
    <row r="1851" spans="3:70">
      <c r="C1851" s="8"/>
      <c r="D1851" s="8"/>
      <c r="AG1851" s="65"/>
      <c r="AH1851" s="65"/>
      <c r="AI1851" s="65"/>
      <c r="AJ1851" s="65"/>
      <c r="AK1851" s="65"/>
      <c r="AM1851" s="93"/>
      <c r="AT1851" s="65"/>
      <c r="AU1851" s="65"/>
      <c r="AV1851" s="65"/>
      <c r="AW1851" s="65"/>
      <c r="AX1851" s="65"/>
      <c r="AY1851" s="65"/>
      <c r="AZ1851" s="65"/>
      <c r="BA1851" s="65"/>
    </row>
    <row r="1852" spans="3:70">
      <c r="C1852" s="8"/>
      <c r="D1852" s="8"/>
      <c r="AG1852" s="65"/>
      <c r="AH1852" s="65"/>
      <c r="AI1852" s="65"/>
      <c r="AJ1852" s="65"/>
      <c r="AK1852" s="65"/>
      <c r="AM1852" s="93"/>
      <c r="AT1852" s="65"/>
      <c r="AU1852" s="65"/>
      <c r="AV1852" s="65"/>
      <c r="AW1852" s="65"/>
      <c r="AX1852" s="65"/>
      <c r="AY1852" s="65"/>
      <c r="AZ1852" s="65"/>
      <c r="BA1852" s="65"/>
      <c r="BB1852" s="65"/>
      <c r="BC1852" s="65"/>
      <c r="BD1852" s="65"/>
      <c r="BE1852" s="65"/>
      <c r="BF1852" s="65"/>
      <c r="BG1852" s="65"/>
      <c r="BH1852" s="65"/>
      <c r="BI1852" s="65"/>
      <c r="BJ1852" s="65"/>
      <c r="BK1852" s="65"/>
      <c r="BL1852" s="65"/>
      <c r="BM1852" s="65"/>
      <c r="BN1852" s="65"/>
      <c r="BO1852" s="65"/>
      <c r="BP1852" s="65"/>
      <c r="BQ1852" s="65"/>
      <c r="BR1852" s="65"/>
    </row>
    <row r="1853" spans="3:70">
      <c r="C1853" s="8"/>
      <c r="D1853" s="8"/>
      <c r="AG1853" s="65"/>
      <c r="AH1853" s="65"/>
      <c r="AI1853" s="65"/>
      <c r="AJ1853" s="65"/>
      <c r="AK1853" s="65"/>
      <c r="AM1853" s="93"/>
      <c r="AT1853" s="65"/>
      <c r="AU1853" s="65"/>
      <c r="AV1853" s="65"/>
      <c r="AW1853" s="65"/>
      <c r="AX1853" s="65"/>
      <c r="AY1853" s="65"/>
      <c r="AZ1853" s="65"/>
      <c r="BA1853" s="65"/>
      <c r="BB1853" s="65"/>
    </row>
    <row r="1854" spans="3:70">
      <c r="C1854" s="8"/>
      <c r="D1854" s="8"/>
      <c r="AG1854" s="65"/>
      <c r="AH1854" s="65"/>
      <c r="AI1854" s="65"/>
      <c r="AJ1854" s="65"/>
      <c r="AK1854" s="65"/>
      <c r="AM1854" s="93"/>
      <c r="AT1854" s="65"/>
      <c r="AU1854" s="65"/>
      <c r="AV1854" s="65"/>
      <c r="AW1854" s="65"/>
      <c r="AX1854" s="65"/>
      <c r="AY1854" s="65"/>
      <c r="AZ1854" s="65"/>
      <c r="BA1854" s="65"/>
    </row>
    <row r="1855" spans="3:70">
      <c r="C1855" s="8"/>
      <c r="D1855" s="8"/>
      <c r="AG1855" s="65"/>
      <c r="AH1855" s="65"/>
      <c r="AI1855" s="65"/>
      <c r="AJ1855" s="65"/>
      <c r="AK1855" s="65"/>
      <c r="AM1855" s="93"/>
      <c r="AT1855" s="65"/>
      <c r="AU1855" s="65"/>
      <c r="AV1855" s="65"/>
      <c r="AW1855" s="65"/>
      <c r="AX1855" s="65"/>
      <c r="AY1855" s="65"/>
      <c r="AZ1855" s="65"/>
      <c r="BA1855" s="65"/>
    </row>
    <row r="1856" spans="3:70">
      <c r="C1856" s="8"/>
      <c r="D1856" s="8"/>
      <c r="AG1856" s="65"/>
      <c r="AH1856" s="65"/>
      <c r="AI1856" s="65"/>
      <c r="AJ1856" s="65"/>
      <c r="AK1856" s="65"/>
      <c r="AM1856" s="93"/>
      <c r="AT1856" s="65"/>
      <c r="AU1856" s="65"/>
      <c r="AV1856" s="65"/>
      <c r="AW1856" s="65"/>
      <c r="AX1856" s="65"/>
      <c r="AY1856" s="65"/>
      <c r="AZ1856" s="65"/>
      <c r="BA1856" s="65"/>
    </row>
    <row r="1857" spans="3:53">
      <c r="C1857" s="8"/>
      <c r="D1857" s="8"/>
      <c r="AG1857" s="65"/>
      <c r="AH1857" s="65"/>
      <c r="AI1857" s="65"/>
      <c r="AJ1857" s="65"/>
      <c r="AK1857" s="65"/>
      <c r="AM1857" s="93"/>
      <c r="AT1857" s="65"/>
      <c r="AU1857" s="65"/>
      <c r="AV1857" s="65"/>
      <c r="AW1857" s="65"/>
      <c r="AX1857" s="65"/>
      <c r="AY1857" s="65"/>
      <c r="AZ1857" s="65"/>
      <c r="BA1857" s="65"/>
    </row>
    <row r="1858" spans="3:53">
      <c r="C1858" s="8"/>
      <c r="D1858" s="8"/>
      <c r="AG1858" s="65"/>
      <c r="AH1858" s="65"/>
      <c r="AI1858" s="65"/>
      <c r="AJ1858" s="65"/>
      <c r="AK1858" s="65"/>
      <c r="AM1858" s="93"/>
      <c r="AT1858" s="65"/>
      <c r="AU1858" s="65"/>
      <c r="AV1858" s="65"/>
      <c r="AW1858" s="65"/>
      <c r="AX1858" s="65"/>
      <c r="AY1858" s="65"/>
      <c r="AZ1858" s="65"/>
      <c r="BA1858" s="65"/>
    </row>
    <row r="1859" spans="3:53">
      <c r="C1859" s="8"/>
      <c r="D1859" s="8"/>
      <c r="AG1859" s="65"/>
      <c r="AH1859" s="65"/>
      <c r="AI1859" s="65"/>
      <c r="AJ1859" s="65"/>
      <c r="AK1859" s="65"/>
      <c r="AM1859" s="93"/>
      <c r="AT1859" s="65"/>
      <c r="AU1859" s="65"/>
      <c r="AV1859" s="65"/>
      <c r="AW1859" s="65"/>
      <c r="AX1859" s="65"/>
      <c r="AY1859" s="65"/>
      <c r="AZ1859" s="65"/>
      <c r="BA1859" s="65"/>
    </row>
    <row r="1860" spans="3:53">
      <c r="C1860" s="8"/>
      <c r="D1860" s="8"/>
      <c r="AG1860" s="65"/>
      <c r="AH1860" s="65"/>
      <c r="AI1860" s="65"/>
      <c r="AJ1860" s="65"/>
      <c r="AK1860" s="65"/>
      <c r="AM1860" s="93"/>
      <c r="AT1860" s="65"/>
      <c r="AU1860" s="65"/>
      <c r="AV1860" s="65"/>
      <c r="AW1860" s="65"/>
      <c r="AX1860" s="65"/>
      <c r="AY1860" s="65"/>
      <c r="AZ1860" s="65"/>
      <c r="BA1860" s="65"/>
    </row>
    <row r="1861" spans="3:53">
      <c r="C1861" s="8"/>
      <c r="D1861" s="8"/>
      <c r="AG1861" s="65"/>
      <c r="AH1861" s="65"/>
      <c r="AI1861" s="65"/>
      <c r="AJ1861" s="65"/>
      <c r="AK1861" s="65"/>
      <c r="AM1861" s="93"/>
      <c r="AT1861" s="65"/>
      <c r="AU1861" s="65"/>
      <c r="AV1861" s="65"/>
      <c r="AW1861" s="65"/>
      <c r="AX1861" s="65"/>
      <c r="AY1861" s="65"/>
      <c r="AZ1861" s="65"/>
      <c r="BA1861" s="65"/>
    </row>
    <row r="1862" spans="3:53">
      <c r="C1862" s="8"/>
      <c r="D1862" s="8"/>
      <c r="AG1862" s="65"/>
      <c r="AH1862" s="65"/>
      <c r="AI1862" s="65"/>
      <c r="AJ1862" s="65"/>
      <c r="AK1862" s="65"/>
      <c r="AM1862" s="93"/>
      <c r="AT1862" s="65"/>
      <c r="AU1862" s="65"/>
      <c r="AV1862" s="65"/>
      <c r="AW1862" s="65"/>
      <c r="AX1862" s="65"/>
      <c r="AY1862" s="65"/>
      <c r="AZ1862" s="65"/>
      <c r="BA1862" s="65"/>
    </row>
    <row r="1863" spans="3:53">
      <c r="C1863" s="8"/>
      <c r="D1863" s="8"/>
      <c r="AG1863" s="65"/>
      <c r="AH1863" s="65"/>
      <c r="AI1863" s="65"/>
      <c r="AJ1863" s="65"/>
      <c r="AK1863" s="65"/>
      <c r="AM1863" s="93"/>
      <c r="AT1863" s="65"/>
      <c r="AU1863" s="65"/>
      <c r="AV1863" s="65"/>
      <c r="AW1863" s="65"/>
      <c r="AX1863" s="65"/>
      <c r="AY1863" s="65"/>
      <c r="AZ1863" s="65"/>
      <c r="BA1863" s="65"/>
    </row>
    <row r="1864" spans="3:53">
      <c r="C1864" s="8"/>
      <c r="D1864" s="8"/>
      <c r="AG1864" s="65"/>
      <c r="AH1864" s="65"/>
      <c r="AI1864" s="65"/>
      <c r="AJ1864" s="65"/>
      <c r="AK1864" s="65"/>
      <c r="AM1864" s="93"/>
      <c r="AT1864" s="65"/>
      <c r="AU1864" s="65"/>
      <c r="AV1864" s="65"/>
      <c r="AW1864" s="65"/>
      <c r="AX1864" s="65"/>
      <c r="AY1864" s="65"/>
      <c r="AZ1864" s="65"/>
      <c r="BA1864" s="65"/>
    </row>
    <row r="1865" spans="3:53">
      <c r="C1865" s="8"/>
      <c r="D1865" s="8"/>
      <c r="AG1865" s="65"/>
      <c r="AH1865" s="65"/>
      <c r="AI1865" s="65"/>
      <c r="AJ1865" s="65"/>
      <c r="AK1865" s="65"/>
      <c r="AM1865" s="93"/>
      <c r="AT1865" s="65"/>
      <c r="AU1865" s="65"/>
      <c r="AV1865" s="65"/>
      <c r="AW1865" s="65"/>
      <c r="AX1865" s="65"/>
      <c r="AY1865" s="65"/>
      <c r="AZ1865" s="65"/>
      <c r="BA1865" s="65"/>
    </row>
    <row r="1866" spans="3:53">
      <c r="C1866" s="8"/>
      <c r="D1866" s="8"/>
      <c r="AG1866" s="65"/>
      <c r="AH1866" s="65"/>
      <c r="AI1866" s="65"/>
      <c r="AJ1866" s="65"/>
      <c r="AK1866" s="65"/>
      <c r="AM1866" s="93"/>
      <c r="AT1866" s="65"/>
      <c r="AU1866" s="65"/>
      <c r="AV1866" s="65"/>
      <c r="AW1866" s="65"/>
      <c r="AX1866" s="65"/>
      <c r="AY1866" s="65"/>
      <c r="AZ1866" s="65"/>
      <c r="BA1866" s="65"/>
    </row>
    <row r="1867" spans="3:53">
      <c r="C1867" s="8"/>
      <c r="D1867" s="8"/>
      <c r="AG1867" s="65"/>
      <c r="AH1867" s="65"/>
      <c r="AI1867" s="65"/>
      <c r="AJ1867" s="65"/>
      <c r="AK1867" s="65"/>
      <c r="AM1867" s="93"/>
      <c r="AT1867" s="65"/>
      <c r="AU1867" s="65"/>
      <c r="AV1867" s="65"/>
      <c r="AW1867" s="65"/>
      <c r="AX1867" s="65"/>
      <c r="AY1867" s="65"/>
      <c r="AZ1867" s="65"/>
      <c r="BA1867" s="65"/>
    </row>
    <row r="1868" spans="3:53">
      <c r="C1868" s="8"/>
      <c r="D1868" s="8"/>
      <c r="AG1868" s="65"/>
      <c r="AH1868" s="65"/>
      <c r="AI1868" s="65"/>
      <c r="AJ1868" s="65"/>
      <c r="AK1868" s="65"/>
      <c r="AM1868" s="93"/>
      <c r="AT1868" s="65"/>
      <c r="AU1868" s="65"/>
      <c r="AV1868" s="65"/>
      <c r="AW1868" s="65"/>
      <c r="AX1868" s="65"/>
      <c r="AY1868" s="65"/>
      <c r="AZ1868" s="65"/>
      <c r="BA1868" s="65"/>
    </row>
    <row r="1869" spans="3:53">
      <c r="C1869" s="8"/>
      <c r="D1869" s="8"/>
      <c r="AG1869" s="65"/>
      <c r="AH1869" s="65"/>
      <c r="AI1869" s="65"/>
      <c r="AJ1869" s="65"/>
      <c r="AK1869" s="65"/>
      <c r="AM1869" s="93"/>
      <c r="AT1869" s="65"/>
      <c r="AU1869" s="65"/>
      <c r="AV1869" s="65"/>
      <c r="AW1869" s="65"/>
      <c r="AX1869" s="65"/>
      <c r="AY1869" s="65"/>
      <c r="AZ1869" s="65"/>
      <c r="BA1869" s="65"/>
    </row>
    <row r="1870" spans="3:53">
      <c r="C1870" s="8"/>
      <c r="D1870" s="8"/>
      <c r="AG1870" s="65"/>
      <c r="AH1870" s="65"/>
      <c r="AI1870" s="65"/>
      <c r="AJ1870" s="65"/>
      <c r="AK1870" s="65"/>
      <c r="AM1870" s="93"/>
      <c r="AT1870" s="65"/>
      <c r="AU1870" s="65"/>
      <c r="AV1870" s="65"/>
      <c r="AW1870" s="65"/>
      <c r="AX1870" s="65"/>
      <c r="AY1870" s="65"/>
      <c r="AZ1870" s="65"/>
      <c r="BA1870" s="65"/>
    </row>
    <row r="1871" spans="3:53">
      <c r="C1871" s="8"/>
      <c r="D1871" s="8"/>
      <c r="AG1871" s="65"/>
      <c r="AH1871" s="65"/>
      <c r="AI1871" s="65"/>
      <c r="AJ1871" s="65"/>
      <c r="AK1871" s="65"/>
      <c r="AM1871" s="93"/>
      <c r="AT1871" s="65"/>
      <c r="AU1871" s="65"/>
      <c r="AV1871" s="65"/>
      <c r="AW1871" s="65"/>
      <c r="AX1871" s="65"/>
      <c r="AY1871" s="65"/>
      <c r="AZ1871" s="65"/>
      <c r="BA1871" s="65"/>
    </row>
    <row r="1872" spans="3:53">
      <c r="C1872" s="8"/>
      <c r="D1872" s="8"/>
      <c r="AG1872" s="65"/>
      <c r="AH1872" s="65"/>
      <c r="AI1872" s="65"/>
      <c r="AJ1872" s="65"/>
      <c r="AK1872" s="65"/>
      <c r="AM1872" s="93"/>
      <c r="AT1872" s="65"/>
      <c r="AU1872" s="65"/>
      <c r="AV1872" s="65"/>
      <c r="AW1872" s="65"/>
      <c r="AX1872" s="65"/>
      <c r="AY1872" s="65"/>
      <c r="AZ1872" s="65"/>
      <c r="BA1872" s="65"/>
    </row>
    <row r="1873" spans="3:53">
      <c r="C1873" s="8"/>
      <c r="D1873" s="8"/>
      <c r="AG1873" s="65"/>
      <c r="AH1873" s="65"/>
      <c r="AI1873" s="65"/>
      <c r="AJ1873" s="65"/>
      <c r="AK1873" s="65"/>
      <c r="AM1873" s="93"/>
      <c r="AT1873" s="65"/>
      <c r="AU1873" s="65"/>
      <c r="AV1873" s="65"/>
      <c r="AW1873" s="65"/>
      <c r="AX1873" s="65"/>
      <c r="AY1873" s="65"/>
      <c r="AZ1873" s="65"/>
      <c r="BA1873" s="65"/>
    </row>
    <row r="1874" spans="3:53">
      <c r="C1874" s="8"/>
      <c r="D1874" s="8"/>
      <c r="AG1874" s="65"/>
      <c r="AH1874" s="65"/>
      <c r="AI1874" s="65"/>
      <c r="AJ1874" s="65"/>
      <c r="AK1874" s="65"/>
      <c r="AM1874" s="93"/>
      <c r="AT1874" s="65"/>
      <c r="AU1874" s="65"/>
      <c r="AV1874" s="65"/>
      <c r="AW1874" s="65"/>
      <c r="AX1874" s="65"/>
      <c r="AY1874" s="65"/>
      <c r="AZ1874" s="65"/>
      <c r="BA1874" s="65"/>
    </row>
    <row r="1875" spans="3:53">
      <c r="C1875" s="8"/>
      <c r="D1875" s="8"/>
      <c r="AG1875" s="65"/>
      <c r="AH1875" s="65"/>
      <c r="AI1875" s="65"/>
      <c r="AJ1875" s="65"/>
      <c r="AK1875" s="65"/>
      <c r="AM1875" s="93"/>
      <c r="AT1875" s="65"/>
      <c r="AU1875" s="65"/>
      <c r="AV1875" s="65"/>
      <c r="AW1875" s="65"/>
      <c r="AX1875" s="65"/>
      <c r="AY1875" s="65"/>
      <c r="AZ1875" s="65"/>
      <c r="BA1875" s="65"/>
    </row>
    <row r="1876" spans="3:53">
      <c r="C1876" s="8"/>
      <c r="D1876" s="8"/>
      <c r="AG1876" s="65"/>
      <c r="AH1876" s="65"/>
      <c r="AI1876" s="65"/>
      <c r="AJ1876" s="65"/>
      <c r="AK1876" s="65"/>
      <c r="AM1876" s="93"/>
      <c r="AT1876" s="65"/>
      <c r="AU1876" s="65"/>
      <c r="AV1876" s="65"/>
      <c r="AW1876" s="65"/>
      <c r="AX1876" s="65"/>
      <c r="AY1876" s="65"/>
      <c r="AZ1876" s="65"/>
      <c r="BA1876" s="65"/>
    </row>
    <row r="1877" spans="3:53">
      <c r="C1877" s="8"/>
      <c r="D1877" s="8"/>
      <c r="AG1877" s="65"/>
      <c r="AH1877" s="65"/>
      <c r="AI1877" s="65"/>
      <c r="AJ1877" s="65"/>
      <c r="AK1877" s="65"/>
      <c r="AM1877" s="93"/>
      <c r="AT1877" s="65"/>
      <c r="AU1877" s="65"/>
      <c r="AV1877" s="65"/>
      <c r="AW1877" s="65"/>
      <c r="AX1877" s="65"/>
      <c r="AY1877" s="65"/>
      <c r="AZ1877" s="65"/>
      <c r="BA1877" s="65"/>
    </row>
    <row r="1878" spans="3:53">
      <c r="C1878" s="8"/>
      <c r="D1878" s="8"/>
      <c r="AG1878" s="65"/>
      <c r="AH1878" s="65"/>
      <c r="AI1878" s="65"/>
      <c r="AJ1878" s="65"/>
      <c r="AK1878" s="65"/>
      <c r="AM1878" s="93"/>
      <c r="AT1878" s="65"/>
      <c r="AU1878" s="65"/>
      <c r="AV1878" s="65"/>
      <c r="AW1878" s="65"/>
      <c r="AX1878" s="65"/>
      <c r="AY1878" s="65"/>
      <c r="AZ1878" s="65"/>
      <c r="BA1878" s="65"/>
    </row>
    <row r="1879" spans="3:53">
      <c r="C1879" s="8"/>
      <c r="D1879" s="8"/>
      <c r="AG1879" s="65"/>
      <c r="AH1879" s="65"/>
      <c r="AI1879" s="65"/>
      <c r="AJ1879" s="65"/>
      <c r="AK1879" s="65"/>
      <c r="AM1879" s="93"/>
      <c r="AT1879" s="65"/>
      <c r="AU1879" s="65"/>
      <c r="AV1879" s="65"/>
      <c r="AW1879" s="65"/>
      <c r="AX1879" s="65"/>
      <c r="AY1879" s="65"/>
      <c r="AZ1879" s="65"/>
      <c r="BA1879" s="65"/>
    </row>
    <row r="1880" spans="3:53">
      <c r="C1880" s="8"/>
      <c r="D1880" s="8"/>
      <c r="AG1880" s="65"/>
      <c r="AH1880" s="65"/>
      <c r="AI1880" s="65"/>
      <c r="AJ1880" s="65"/>
      <c r="AK1880" s="65"/>
      <c r="AM1880" s="93"/>
      <c r="AT1880" s="65"/>
      <c r="AU1880" s="65"/>
      <c r="AV1880" s="65"/>
      <c r="AW1880" s="65"/>
      <c r="AX1880" s="65"/>
      <c r="AY1880" s="65"/>
      <c r="AZ1880" s="65"/>
      <c r="BA1880" s="65"/>
    </row>
    <row r="1881" spans="3:53">
      <c r="C1881" s="8"/>
      <c r="D1881" s="8"/>
      <c r="AG1881" s="65"/>
      <c r="AH1881" s="65"/>
      <c r="AI1881" s="65"/>
      <c r="AJ1881" s="65"/>
      <c r="AK1881" s="65"/>
      <c r="AM1881" s="93"/>
      <c r="AT1881" s="65"/>
      <c r="AU1881" s="65"/>
      <c r="AV1881" s="65"/>
      <c r="AW1881" s="65"/>
      <c r="AX1881" s="65"/>
      <c r="AY1881" s="65"/>
      <c r="AZ1881" s="65"/>
      <c r="BA1881" s="65"/>
    </row>
    <row r="1882" spans="3:53">
      <c r="C1882" s="8"/>
      <c r="D1882" s="8"/>
      <c r="AG1882" s="65"/>
      <c r="AH1882" s="65"/>
      <c r="AI1882" s="65"/>
      <c r="AJ1882" s="65"/>
      <c r="AK1882" s="65"/>
      <c r="AM1882" s="93"/>
      <c r="AT1882" s="65"/>
      <c r="AU1882" s="65"/>
      <c r="AV1882" s="65"/>
      <c r="AW1882" s="65"/>
      <c r="AX1882" s="65"/>
      <c r="AY1882" s="65"/>
      <c r="AZ1882" s="65"/>
      <c r="BA1882" s="65"/>
    </row>
    <row r="1883" spans="3:53">
      <c r="C1883" s="8"/>
      <c r="D1883" s="8"/>
      <c r="AG1883" s="65"/>
      <c r="AH1883" s="65"/>
      <c r="AI1883" s="65"/>
      <c r="AJ1883" s="65"/>
      <c r="AK1883" s="65"/>
      <c r="AM1883" s="93"/>
      <c r="AT1883" s="65"/>
      <c r="AU1883" s="65"/>
      <c r="AV1883" s="65"/>
      <c r="AW1883" s="65"/>
      <c r="AX1883" s="65"/>
      <c r="AY1883" s="65"/>
      <c r="AZ1883" s="65"/>
      <c r="BA1883" s="65"/>
    </row>
    <row r="1884" spans="3:53">
      <c r="C1884" s="8"/>
      <c r="D1884" s="8"/>
      <c r="AG1884" s="65"/>
      <c r="AH1884" s="65"/>
      <c r="AI1884" s="65"/>
      <c r="AJ1884" s="65"/>
      <c r="AK1884" s="65"/>
      <c r="AM1884" s="93"/>
      <c r="AT1884" s="65"/>
      <c r="AU1884" s="65"/>
      <c r="AV1884" s="65"/>
      <c r="AW1884" s="65"/>
      <c r="AX1884" s="65"/>
      <c r="AY1884" s="65"/>
      <c r="AZ1884" s="65"/>
      <c r="BA1884" s="65"/>
    </row>
    <row r="1885" spans="3:53">
      <c r="C1885" s="8"/>
      <c r="D1885" s="8"/>
      <c r="AG1885" s="65"/>
      <c r="AH1885" s="65"/>
      <c r="AI1885" s="65"/>
      <c r="AJ1885" s="65"/>
      <c r="AK1885" s="65"/>
      <c r="AM1885" s="93"/>
      <c r="AT1885" s="65"/>
      <c r="AU1885" s="65"/>
      <c r="AV1885" s="65"/>
      <c r="AW1885" s="65"/>
      <c r="AX1885" s="65"/>
      <c r="AY1885" s="65"/>
      <c r="AZ1885" s="65"/>
      <c r="BA1885" s="65"/>
    </row>
    <row r="1886" spans="3:53">
      <c r="C1886" s="8"/>
      <c r="D1886" s="8"/>
      <c r="AG1886" s="65"/>
      <c r="AH1886" s="65"/>
      <c r="AI1886" s="65"/>
      <c r="AJ1886" s="65"/>
      <c r="AK1886" s="65"/>
      <c r="AM1886" s="93"/>
      <c r="AT1886" s="65"/>
      <c r="AU1886" s="65"/>
      <c r="AV1886" s="65"/>
      <c r="AW1886" s="65"/>
      <c r="AX1886" s="65"/>
      <c r="AY1886" s="65"/>
      <c r="AZ1886" s="65"/>
      <c r="BA1886" s="65"/>
    </row>
    <row r="1887" spans="3:53">
      <c r="C1887" s="8"/>
      <c r="D1887" s="8"/>
      <c r="AG1887" s="65"/>
      <c r="AH1887" s="65"/>
      <c r="AI1887" s="65"/>
      <c r="AJ1887" s="65"/>
      <c r="AK1887" s="65"/>
      <c r="AM1887" s="93"/>
      <c r="AT1887" s="65"/>
      <c r="AU1887" s="65"/>
      <c r="AV1887" s="65"/>
      <c r="AW1887" s="65"/>
      <c r="AX1887" s="65"/>
      <c r="AY1887" s="65"/>
      <c r="AZ1887" s="65"/>
      <c r="BA1887" s="65"/>
    </row>
    <row r="1888" spans="3:53">
      <c r="C1888" s="8"/>
      <c r="D1888" s="8"/>
      <c r="AG1888" s="65"/>
      <c r="AH1888" s="65"/>
      <c r="AI1888" s="65"/>
      <c r="AJ1888" s="65"/>
      <c r="AK1888" s="65"/>
      <c r="AM1888" s="93"/>
      <c r="AT1888" s="65"/>
      <c r="AU1888" s="65"/>
      <c r="AV1888" s="65"/>
      <c r="AW1888" s="65"/>
      <c r="AX1888" s="65"/>
      <c r="AY1888" s="65"/>
      <c r="AZ1888" s="65"/>
      <c r="BA1888" s="65"/>
    </row>
    <row r="1889" spans="3:53">
      <c r="C1889" s="8"/>
      <c r="D1889" s="8"/>
      <c r="AG1889" s="65"/>
      <c r="AH1889" s="65"/>
      <c r="AI1889" s="65"/>
      <c r="AJ1889" s="65"/>
      <c r="AK1889" s="65"/>
      <c r="AM1889" s="93"/>
      <c r="AT1889" s="65"/>
      <c r="AU1889" s="65"/>
      <c r="AV1889" s="65"/>
      <c r="AW1889" s="65"/>
      <c r="AX1889" s="65"/>
      <c r="AY1889" s="65"/>
      <c r="AZ1889" s="65"/>
      <c r="BA1889" s="65"/>
    </row>
    <row r="1890" spans="3:53">
      <c r="C1890" s="8"/>
      <c r="D1890" s="8"/>
      <c r="AG1890" s="65"/>
      <c r="AH1890" s="65"/>
      <c r="AI1890" s="65"/>
      <c r="AJ1890" s="65"/>
      <c r="AK1890" s="65"/>
      <c r="AM1890" s="93"/>
      <c r="AT1890" s="65"/>
      <c r="AU1890" s="65"/>
      <c r="AV1890" s="65"/>
      <c r="AW1890" s="65"/>
      <c r="AX1890" s="65"/>
      <c r="AY1890" s="65"/>
      <c r="AZ1890" s="65"/>
      <c r="BA1890" s="65"/>
    </row>
    <row r="1891" spans="3:53">
      <c r="C1891" s="8"/>
      <c r="D1891" s="8"/>
      <c r="AG1891" s="65"/>
      <c r="AH1891" s="65"/>
      <c r="AI1891" s="65"/>
      <c r="AJ1891" s="65"/>
      <c r="AK1891" s="65"/>
      <c r="AM1891" s="93"/>
      <c r="AT1891" s="65"/>
      <c r="AU1891" s="65"/>
      <c r="AV1891" s="65"/>
      <c r="AW1891" s="65"/>
      <c r="AX1891" s="65"/>
      <c r="AY1891" s="65"/>
      <c r="AZ1891" s="65"/>
      <c r="BA1891" s="65"/>
    </row>
    <row r="1892" spans="3:53">
      <c r="C1892" s="8"/>
      <c r="D1892" s="8"/>
      <c r="AG1892" s="65"/>
      <c r="AH1892" s="65"/>
      <c r="AI1892" s="65"/>
      <c r="AJ1892" s="65"/>
      <c r="AK1892" s="65"/>
      <c r="AM1892" s="93"/>
      <c r="AT1892" s="65"/>
      <c r="AU1892" s="65"/>
      <c r="AV1892" s="65"/>
      <c r="AW1892" s="65"/>
      <c r="AX1892" s="65"/>
      <c r="AY1892" s="65"/>
      <c r="AZ1892" s="65"/>
      <c r="BA1892" s="65"/>
    </row>
    <row r="1893" spans="3:53">
      <c r="C1893" s="8"/>
      <c r="D1893" s="8"/>
      <c r="AG1893" s="65"/>
      <c r="AH1893" s="65"/>
      <c r="AI1893" s="65"/>
      <c r="AJ1893" s="65"/>
      <c r="AK1893" s="65"/>
      <c r="AM1893" s="93"/>
      <c r="AT1893" s="65"/>
      <c r="AU1893" s="65"/>
      <c r="AV1893" s="65"/>
      <c r="AW1893" s="65"/>
      <c r="AX1893" s="65"/>
      <c r="AY1893" s="65"/>
      <c r="AZ1893" s="65"/>
      <c r="BA1893" s="65"/>
    </row>
    <row r="1894" spans="3:53">
      <c r="C1894" s="8"/>
      <c r="D1894" s="8"/>
      <c r="AG1894" s="65"/>
      <c r="AH1894" s="65"/>
      <c r="AI1894" s="65"/>
      <c r="AJ1894" s="65"/>
      <c r="AK1894" s="65"/>
      <c r="AM1894" s="93"/>
      <c r="AT1894" s="65"/>
      <c r="AU1894" s="65"/>
      <c r="AV1894" s="65"/>
      <c r="AW1894" s="65"/>
      <c r="AX1894" s="65"/>
      <c r="AY1894" s="65"/>
      <c r="AZ1894" s="65"/>
      <c r="BA1894" s="65"/>
    </row>
    <row r="1895" spans="3:53">
      <c r="C1895" s="8"/>
      <c r="D1895" s="8"/>
      <c r="AG1895" s="65"/>
      <c r="AH1895" s="65"/>
      <c r="AI1895" s="65"/>
      <c r="AJ1895" s="65"/>
      <c r="AK1895" s="65"/>
      <c r="AM1895" s="93"/>
      <c r="AT1895" s="65"/>
      <c r="AU1895" s="65"/>
      <c r="AV1895" s="65"/>
      <c r="AW1895" s="65"/>
      <c r="AX1895" s="65"/>
      <c r="AY1895" s="65"/>
      <c r="AZ1895" s="65"/>
      <c r="BA1895" s="65"/>
    </row>
    <row r="1896" spans="3:53">
      <c r="C1896" s="8"/>
      <c r="D1896" s="8"/>
      <c r="AG1896" s="65"/>
      <c r="AH1896" s="65"/>
      <c r="AI1896" s="65"/>
      <c r="AJ1896" s="65"/>
      <c r="AK1896" s="65"/>
      <c r="AM1896" s="93"/>
      <c r="AT1896" s="65"/>
      <c r="AU1896" s="65"/>
      <c r="AV1896" s="65"/>
      <c r="AW1896" s="65"/>
      <c r="AX1896" s="65"/>
      <c r="AY1896" s="65"/>
      <c r="AZ1896" s="65"/>
      <c r="BA1896" s="65"/>
    </row>
    <row r="1897" spans="3:53">
      <c r="C1897" s="8"/>
      <c r="D1897" s="8"/>
      <c r="AG1897" s="65"/>
      <c r="AH1897" s="65"/>
      <c r="AI1897" s="65"/>
      <c r="AJ1897" s="65"/>
      <c r="AK1897" s="65"/>
      <c r="AM1897" s="93"/>
      <c r="AT1897" s="65"/>
      <c r="AU1897" s="65"/>
      <c r="AV1897" s="65"/>
      <c r="AW1897" s="65"/>
      <c r="AX1897" s="65"/>
      <c r="AY1897" s="65"/>
      <c r="AZ1897" s="65"/>
      <c r="BA1897" s="65"/>
    </row>
    <row r="1898" spans="3:53">
      <c r="C1898" s="8"/>
      <c r="D1898" s="8"/>
      <c r="AG1898" s="65"/>
      <c r="AH1898" s="65"/>
      <c r="AI1898" s="65"/>
      <c r="AJ1898" s="65"/>
      <c r="AK1898" s="65"/>
      <c r="AM1898" s="93"/>
      <c r="AT1898" s="65"/>
      <c r="AU1898" s="65"/>
      <c r="AV1898" s="65"/>
      <c r="AW1898" s="65"/>
      <c r="AX1898" s="65"/>
      <c r="AY1898" s="65"/>
      <c r="AZ1898" s="65"/>
      <c r="BA1898" s="65"/>
    </row>
    <row r="1899" spans="3:53">
      <c r="C1899" s="8"/>
      <c r="D1899" s="8"/>
      <c r="AG1899" s="65"/>
      <c r="AH1899" s="65"/>
      <c r="AI1899" s="65"/>
      <c r="AJ1899" s="65"/>
      <c r="AK1899" s="65"/>
      <c r="AM1899" s="93"/>
      <c r="AT1899" s="65"/>
      <c r="AU1899" s="65"/>
      <c r="AV1899" s="65"/>
      <c r="AW1899" s="65"/>
      <c r="AX1899" s="65"/>
      <c r="AY1899" s="65"/>
      <c r="AZ1899" s="65"/>
      <c r="BA1899" s="65"/>
    </row>
    <row r="1900" spans="3:53">
      <c r="C1900" s="8"/>
      <c r="D1900" s="8"/>
      <c r="AG1900" s="65"/>
      <c r="AH1900" s="65"/>
      <c r="AI1900" s="65"/>
      <c r="AJ1900" s="65"/>
      <c r="AK1900" s="65"/>
      <c r="AM1900" s="93"/>
      <c r="AT1900" s="65"/>
      <c r="AU1900" s="65"/>
      <c r="AV1900" s="65"/>
      <c r="AW1900" s="65"/>
      <c r="AX1900" s="65"/>
      <c r="AY1900" s="65"/>
      <c r="AZ1900" s="65"/>
      <c r="BA1900" s="65"/>
    </row>
    <row r="1901" spans="3:53">
      <c r="C1901" s="8"/>
      <c r="D1901" s="8"/>
      <c r="AG1901" s="65"/>
      <c r="AH1901" s="65"/>
      <c r="AI1901" s="65"/>
      <c r="AJ1901" s="65"/>
      <c r="AK1901" s="65"/>
      <c r="AM1901" s="93"/>
      <c r="AT1901" s="65"/>
      <c r="AU1901" s="65"/>
      <c r="AV1901" s="65"/>
      <c r="AW1901" s="65"/>
      <c r="AX1901" s="65"/>
      <c r="AY1901" s="65"/>
      <c r="AZ1901" s="65"/>
      <c r="BA1901" s="65"/>
    </row>
    <row r="1902" spans="3:53">
      <c r="C1902" s="8"/>
      <c r="D1902" s="8"/>
      <c r="AG1902" s="65"/>
      <c r="AH1902" s="65"/>
      <c r="AI1902" s="65"/>
      <c r="AJ1902" s="65"/>
      <c r="AK1902" s="65"/>
      <c r="AM1902" s="93"/>
      <c r="AT1902" s="65"/>
      <c r="AU1902" s="65"/>
      <c r="AV1902" s="65"/>
      <c r="AW1902" s="65"/>
      <c r="AX1902" s="65"/>
      <c r="AY1902" s="65"/>
      <c r="AZ1902" s="65"/>
      <c r="BA1902" s="65"/>
    </row>
    <row r="1903" spans="3:53">
      <c r="C1903" s="8"/>
      <c r="D1903" s="8"/>
      <c r="AG1903" s="65"/>
      <c r="AH1903" s="65"/>
      <c r="AI1903" s="65"/>
      <c r="AJ1903" s="65"/>
      <c r="AK1903" s="65"/>
      <c r="AM1903" s="93"/>
      <c r="AT1903" s="65"/>
      <c r="AU1903" s="65"/>
      <c r="AV1903" s="65"/>
      <c r="AW1903" s="65"/>
      <c r="AX1903" s="65"/>
      <c r="AY1903" s="65"/>
      <c r="AZ1903" s="65"/>
      <c r="BA1903" s="65"/>
    </row>
    <row r="1904" spans="3:53">
      <c r="C1904" s="8"/>
      <c r="D1904" s="8"/>
      <c r="AG1904" s="65"/>
      <c r="AH1904" s="65"/>
      <c r="AI1904" s="65"/>
      <c r="AJ1904" s="65"/>
      <c r="AK1904" s="65"/>
      <c r="AM1904" s="93"/>
      <c r="AT1904" s="65"/>
      <c r="AU1904" s="65"/>
      <c r="AV1904" s="65"/>
      <c r="AW1904" s="65"/>
      <c r="AX1904" s="65"/>
      <c r="AY1904" s="65"/>
      <c r="AZ1904" s="65"/>
      <c r="BA1904" s="65"/>
    </row>
    <row r="1905" spans="3:54">
      <c r="C1905" s="8"/>
      <c r="D1905" s="8"/>
      <c r="AG1905" s="65"/>
      <c r="AH1905" s="65"/>
      <c r="AI1905" s="65"/>
      <c r="AJ1905" s="65"/>
      <c r="AK1905" s="65"/>
      <c r="AM1905" s="93"/>
      <c r="AT1905" s="65"/>
      <c r="AU1905" s="65"/>
      <c r="AV1905" s="65"/>
      <c r="AW1905" s="65"/>
      <c r="AX1905" s="65"/>
      <c r="AY1905" s="65"/>
      <c r="AZ1905" s="65"/>
      <c r="BA1905" s="65"/>
    </row>
    <row r="1906" spans="3:54">
      <c r="C1906" s="8"/>
      <c r="D1906" s="8"/>
      <c r="AG1906" s="65"/>
      <c r="AH1906" s="65"/>
      <c r="AI1906" s="65"/>
      <c r="AJ1906" s="65"/>
      <c r="AK1906" s="65"/>
      <c r="AM1906" s="93"/>
      <c r="AT1906" s="65"/>
      <c r="AU1906" s="65"/>
      <c r="AV1906" s="65"/>
      <c r="AW1906" s="65"/>
      <c r="AX1906" s="65"/>
      <c r="AY1906" s="65"/>
      <c r="AZ1906" s="65"/>
      <c r="BA1906" s="65"/>
    </row>
    <row r="1907" spans="3:54">
      <c r="C1907" s="8"/>
      <c r="D1907" s="8"/>
      <c r="AG1907" s="65"/>
      <c r="AH1907" s="65"/>
      <c r="AI1907" s="65"/>
      <c r="AJ1907" s="65"/>
      <c r="AK1907" s="65"/>
      <c r="AM1907" s="93"/>
      <c r="AT1907" s="65"/>
      <c r="AU1907" s="65"/>
      <c r="AV1907" s="65"/>
      <c r="AW1907" s="65"/>
      <c r="AX1907" s="65"/>
      <c r="AY1907" s="65"/>
      <c r="AZ1907" s="65"/>
      <c r="BA1907" s="65"/>
    </row>
    <row r="1908" spans="3:54">
      <c r="C1908" s="8"/>
      <c r="D1908" s="8"/>
      <c r="AG1908" s="65"/>
      <c r="AH1908" s="65"/>
      <c r="AI1908" s="65"/>
      <c r="AJ1908" s="65"/>
      <c r="AK1908" s="65"/>
      <c r="AM1908" s="93"/>
      <c r="AT1908" s="65"/>
      <c r="AU1908" s="65"/>
      <c r="AV1908" s="65"/>
      <c r="AW1908" s="65"/>
      <c r="AX1908" s="65"/>
      <c r="AY1908" s="65"/>
      <c r="AZ1908" s="65"/>
      <c r="BA1908" s="65"/>
    </row>
    <row r="1909" spans="3:54">
      <c r="C1909" s="8"/>
      <c r="D1909" s="8"/>
      <c r="AG1909" s="65"/>
      <c r="AH1909" s="65"/>
      <c r="AI1909" s="65"/>
      <c r="AJ1909" s="65"/>
      <c r="AK1909" s="65"/>
      <c r="AM1909" s="93"/>
      <c r="AT1909" s="65"/>
      <c r="AU1909" s="65"/>
      <c r="AV1909" s="65"/>
      <c r="AW1909" s="65"/>
      <c r="AX1909" s="65"/>
      <c r="AY1909" s="65"/>
      <c r="AZ1909" s="65"/>
      <c r="BA1909" s="65"/>
    </row>
    <row r="1910" spans="3:54">
      <c r="C1910" s="8"/>
      <c r="D1910" s="8"/>
      <c r="AG1910" s="65"/>
      <c r="AH1910" s="65"/>
      <c r="AI1910" s="65"/>
      <c r="AJ1910" s="65"/>
      <c r="AK1910" s="65"/>
      <c r="AM1910" s="93"/>
      <c r="AT1910" s="65"/>
      <c r="AU1910" s="65"/>
      <c r="AV1910" s="65"/>
      <c r="AW1910" s="65"/>
      <c r="AX1910" s="65"/>
      <c r="AY1910" s="65"/>
      <c r="AZ1910" s="65"/>
      <c r="BA1910" s="65"/>
    </row>
    <row r="1911" spans="3:54">
      <c r="C1911" s="8"/>
      <c r="D1911" s="8"/>
      <c r="AG1911" s="65"/>
      <c r="AH1911" s="65"/>
      <c r="AI1911" s="65"/>
      <c r="AJ1911" s="65"/>
      <c r="AK1911" s="65"/>
      <c r="AM1911" s="93"/>
      <c r="AT1911" s="65"/>
      <c r="AU1911" s="65"/>
      <c r="AV1911" s="65"/>
      <c r="AW1911" s="65"/>
      <c r="AX1911" s="65"/>
      <c r="AY1911" s="65"/>
      <c r="AZ1911" s="65"/>
      <c r="BA1911" s="65"/>
    </row>
    <row r="1912" spans="3:54">
      <c r="C1912" s="8"/>
      <c r="D1912" s="8"/>
      <c r="AG1912" s="65"/>
      <c r="AH1912" s="65"/>
      <c r="AI1912" s="65"/>
      <c r="AJ1912" s="65"/>
      <c r="AK1912" s="65"/>
      <c r="AM1912" s="93"/>
      <c r="AT1912" s="65"/>
      <c r="AU1912" s="65"/>
      <c r="AV1912" s="65"/>
      <c r="AW1912" s="65"/>
      <c r="AX1912" s="65"/>
      <c r="AY1912" s="65"/>
      <c r="AZ1912" s="65"/>
      <c r="BA1912" s="65"/>
    </row>
    <row r="1913" spans="3:54">
      <c r="C1913" s="8"/>
      <c r="D1913" s="8"/>
      <c r="AG1913" s="65"/>
      <c r="AH1913" s="65"/>
      <c r="AI1913" s="65"/>
      <c r="AJ1913" s="65"/>
      <c r="AK1913" s="65"/>
      <c r="AM1913" s="93"/>
      <c r="AT1913" s="65"/>
      <c r="AU1913" s="65"/>
      <c r="AV1913" s="65"/>
      <c r="AW1913" s="65"/>
      <c r="AX1913" s="65"/>
      <c r="AY1913" s="65"/>
      <c r="AZ1913" s="65"/>
      <c r="BA1913" s="65"/>
    </row>
    <row r="1914" spans="3:54">
      <c r="C1914" s="8"/>
      <c r="D1914" s="8"/>
      <c r="AG1914" s="65"/>
      <c r="AH1914" s="65"/>
      <c r="AI1914" s="65"/>
      <c r="AJ1914" s="65"/>
      <c r="AK1914" s="65"/>
      <c r="AM1914" s="93"/>
      <c r="AT1914" s="65"/>
      <c r="AU1914" s="65"/>
      <c r="AV1914" s="65"/>
      <c r="AW1914" s="65"/>
      <c r="AX1914" s="65"/>
      <c r="AY1914" s="65"/>
      <c r="AZ1914" s="65"/>
      <c r="BA1914" s="65"/>
    </row>
    <row r="1915" spans="3:54">
      <c r="C1915" s="8"/>
      <c r="D1915" s="8"/>
      <c r="AG1915" s="65"/>
      <c r="AH1915" s="65"/>
      <c r="AI1915" s="65"/>
      <c r="AJ1915" s="65"/>
      <c r="AK1915" s="65"/>
      <c r="AM1915" s="93"/>
      <c r="AT1915" s="65"/>
      <c r="AU1915" s="65"/>
      <c r="AV1915" s="65"/>
      <c r="AW1915" s="65"/>
      <c r="AX1915" s="65"/>
      <c r="AY1915" s="65"/>
      <c r="AZ1915" s="65"/>
      <c r="BA1915" s="65"/>
    </row>
    <row r="1916" spans="3:54">
      <c r="C1916" s="8"/>
      <c r="D1916" s="8"/>
      <c r="AG1916" s="65"/>
      <c r="AH1916" s="65"/>
      <c r="AI1916" s="65"/>
      <c r="AJ1916" s="65"/>
      <c r="AK1916" s="65"/>
      <c r="AM1916" s="93"/>
      <c r="AT1916" s="65"/>
      <c r="AU1916" s="65"/>
      <c r="AV1916" s="65"/>
      <c r="AW1916" s="65"/>
      <c r="AX1916" s="65"/>
      <c r="AY1916" s="65"/>
      <c r="AZ1916" s="65"/>
      <c r="BA1916" s="65"/>
      <c r="BB1916" s="65"/>
    </row>
    <row r="1917" spans="3:54">
      <c r="C1917" s="8"/>
      <c r="D1917" s="8"/>
      <c r="AG1917" s="65"/>
      <c r="AH1917" s="65"/>
      <c r="AI1917" s="65"/>
      <c r="AJ1917" s="65"/>
      <c r="AK1917" s="65"/>
      <c r="AM1917" s="93"/>
      <c r="AT1917" s="65"/>
      <c r="AU1917" s="65"/>
      <c r="AV1917" s="65"/>
      <c r="AW1917" s="65"/>
      <c r="AX1917" s="65"/>
      <c r="AY1917" s="65"/>
      <c r="AZ1917" s="65"/>
      <c r="BA1917" s="65"/>
    </row>
    <row r="1918" spans="3:54">
      <c r="C1918" s="8"/>
      <c r="D1918" s="8"/>
      <c r="AG1918" s="65"/>
      <c r="AH1918" s="65"/>
      <c r="AI1918" s="65"/>
      <c r="AJ1918" s="65"/>
      <c r="AK1918" s="65"/>
      <c r="AM1918" s="93"/>
      <c r="AT1918" s="65"/>
      <c r="AU1918" s="65"/>
      <c r="AV1918" s="65"/>
      <c r="AW1918" s="65"/>
      <c r="AX1918" s="65"/>
      <c r="AY1918" s="65"/>
      <c r="AZ1918" s="65"/>
      <c r="BA1918" s="65"/>
    </row>
    <row r="1919" spans="3:54">
      <c r="C1919" s="8"/>
      <c r="D1919" s="8"/>
      <c r="AG1919" s="65"/>
      <c r="AH1919" s="65"/>
      <c r="AI1919" s="65"/>
      <c r="AJ1919" s="65"/>
      <c r="AK1919" s="65"/>
      <c r="AM1919" s="93"/>
      <c r="AT1919" s="65"/>
      <c r="AU1919" s="65"/>
      <c r="AV1919" s="65"/>
      <c r="AW1919" s="65"/>
      <c r="AX1919" s="65"/>
      <c r="AY1919" s="65"/>
      <c r="AZ1919" s="65"/>
      <c r="BA1919" s="65"/>
    </row>
    <row r="1920" spans="3:54">
      <c r="C1920" s="8"/>
      <c r="D1920" s="8"/>
      <c r="AG1920" s="65"/>
      <c r="AH1920" s="65"/>
      <c r="AI1920" s="65"/>
      <c r="AJ1920" s="65"/>
      <c r="AK1920" s="65"/>
      <c r="AM1920" s="93"/>
      <c r="AT1920" s="65"/>
      <c r="AU1920" s="65"/>
      <c r="AV1920" s="65"/>
      <c r="AW1920" s="65"/>
      <c r="AX1920" s="65"/>
      <c r="AY1920" s="65"/>
      <c r="AZ1920" s="65"/>
      <c r="BA1920" s="65"/>
      <c r="BB1920" s="65"/>
    </row>
    <row r="1921" spans="3:54">
      <c r="C1921" s="8"/>
      <c r="D1921" s="8"/>
      <c r="AG1921" s="65"/>
      <c r="AH1921" s="65"/>
      <c r="AI1921" s="65"/>
      <c r="AJ1921" s="65"/>
      <c r="AK1921" s="65"/>
      <c r="AM1921" s="93"/>
      <c r="AT1921" s="65"/>
      <c r="AU1921" s="65"/>
      <c r="AV1921" s="65"/>
      <c r="AW1921" s="65"/>
      <c r="AX1921" s="65"/>
      <c r="AY1921" s="65"/>
      <c r="AZ1921" s="65"/>
      <c r="BA1921" s="65"/>
    </row>
    <row r="1922" spans="3:54">
      <c r="C1922" s="8"/>
      <c r="D1922" s="8"/>
      <c r="AG1922" s="65"/>
      <c r="AH1922" s="65"/>
      <c r="AI1922" s="65"/>
      <c r="AJ1922" s="65"/>
      <c r="AK1922" s="65"/>
      <c r="AM1922" s="93"/>
      <c r="AT1922" s="65"/>
      <c r="AU1922" s="65"/>
      <c r="AV1922" s="65"/>
      <c r="AW1922" s="65"/>
      <c r="AX1922" s="65"/>
      <c r="AY1922" s="65"/>
      <c r="AZ1922" s="65"/>
      <c r="BA1922" s="65"/>
    </row>
    <row r="1923" spans="3:54">
      <c r="C1923" s="8"/>
      <c r="D1923" s="8"/>
      <c r="AG1923" s="65"/>
      <c r="AH1923" s="65"/>
      <c r="AI1923" s="65"/>
      <c r="AJ1923" s="65"/>
      <c r="AK1923" s="65"/>
      <c r="AM1923" s="93"/>
      <c r="AT1923" s="65"/>
      <c r="AU1923" s="65"/>
      <c r="AV1923" s="65"/>
      <c r="AW1923" s="65"/>
      <c r="AX1923" s="65"/>
      <c r="AY1923" s="65"/>
      <c r="AZ1923" s="65"/>
      <c r="BA1923" s="65"/>
      <c r="BB1923" s="65"/>
    </row>
    <row r="1924" spans="3:54">
      <c r="C1924" s="8"/>
      <c r="D1924" s="8"/>
      <c r="AG1924" s="65"/>
      <c r="AH1924" s="65"/>
      <c r="AI1924" s="65"/>
      <c r="AJ1924" s="65"/>
      <c r="AK1924" s="65"/>
      <c r="AM1924" s="93"/>
      <c r="AT1924" s="65"/>
      <c r="AU1924" s="65"/>
      <c r="AV1924" s="65"/>
      <c r="AW1924" s="65"/>
      <c r="AX1924" s="65"/>
      <c r="AY1924" s="65"/>
      <c r="AZ1924" s="65"/>
      <c r="BA1924" s="65"/>
    </row>
    <row r="1925" spans="3:54">
      <c r="C1925" s="8"/>
      <c r="D1925" s="8"/>
      <c r="AG1925" s="65"/>
      <c r="AH1925" s="65"/>
      <c r="AI1925" s="65"/>
      <c r="AJ1925" s="65"/>
      <c r="AK1925" s="65"/>
      <c r="AM1925" s="93"/>
      <c r="AT1925" s="65"/>
      <c r="AU1925" s="65"/>
      <c r="AV1925" s="65"/>
      <c r="AW1925" s="65"/>
      <c r="AX1925" s="65"/>
      <c r="AY1925" s="65"/>
      <c r="AZ1925" s="65"/>
      <c r="BA1925" s="65"/>
    </row>
    <row r="1926" spans="3:54">
      <c r="C1926" s="8"/>
      <c r="D1926" s="8"/>
      <c r="AG1926" s="65"/>
      <c r="AH1926" s="65"/>
      <c r="AI1926" s="65"/>
      <c r="AJ1926" s="65"/>
      <c r="AK1926" s="65"/>
      <c r="AM1926" s="93"/>
      <c r="AT1926" s="65"/>
      <c r="AU1926" s="65"/>
      <c r="AV1926" s="65"/>
      <c r="AW1926" s="65"/>
      <c r="AX1926" s="65"/>
      <c r="AY1926" s="65"/>
      <c r="AZ1926" s="65"/>
      <c r="BA1926" s="65"/>
    </row>
    <row r="1927" spans="3:54">
      <c r="C1927" s="8"/>
      <c r="D1927" s="8"/>
      <c r="AG1927" s="65"/>
      <c r="AH1927" s="65"/>
      <c r="AI1927" s="65"/>
      <c r="AJ1927" s="65"/>
      <c r="AK1927" s="65"/>
      <c r="AM1927" s="93"/>
      <c r="AT1927" s="65"/>
      <c r="AU1927" s="65"/>
      <c r="AV1927" s="65"/>
      <c r="AW1927" s="65"/>
      <c r="AX1927" s="65"/>
      <c r="AY1927" s="65"/>
      <c r="AZ1927" s="65"/>
      <c r="BA1927" s="65"/>
    </row>
    <row r="1928" spans="3:54">
      <c r="C1928" s="8"/>
      <c r="D1928" s="8"/>
      <c r="AG1928" s="65"/>
      <c r="AH1928" s="65"/>
      <c r="AI1928" s="65"/>
      <c r="AJ1928" s="65"/>
      <c r="AK1928" s="65"/>
      <c r="AM1928" s="93"/>
      <c r="AT1928" s="65"/>
      <c r="AU1928" s="65"/>
      <c r="AV1928" s="65"/>
      <c r="AW1928" s="65"/>
      <c r="AX1928" s="65"/>
      <c r="AY1928" s="65"/>
      <c r="AZ1928" s="65"/>
      <c r="BA1928" s="65"/>
    </row>
    <row r="1929" spans="3:54">
      <c r="C1929" s="8"/>
      <c r="D1929" s="8"/>
      <c r="AG1929" s="65"/>
      <c r="AH1929" s="65"/>
      <c r="AI1929" s="65"/>
      <c r="AJ1929" s="65"/>
      <c r="AK1929" s="65"/>
      <c r="AM1929" s="93"/>
      <c r="AT1929" s="65"/>
      <c r="AU1929" s="65"/>
      <c r="AV1929" s="65"/>
      <c r="AW1929" s="65"/>
      <c r="AX1929" s="65"/>
      <c r="AY1929" s="65"/>
      <c r="AZ1929" s="65"/>
      <c r="BA1929" s="65"/>
    </row>
    <row r="1930" spans="3:54">
      <c r="C1930" s="8"/>
      <c r="D1930" s="8"/>
      <c r="AG1930" s="65"/>
      <c r="AH1930" s="65"/>
      <c r="AI1930" s="65"/>
      <c r="AJ1930" s="65"/>
      <c r="AK1930" s="65"/>
      <c r="AM1930" s="93"/>
      <c r="AT1930" s="65"/>
      <c r="AU1930" s="65"/>
      <c r="AV1930" s="65"/>
      <c r="AW1930" s="65"/>
      <c r="AX1930" s="65"/>
      <c r="AY1930" s="65"/>
      <c r="AZ1930" s="65"/>
      <c r="BA1930" s="65"/>
    </row>
    <row r="1931" spans="3:54">
      <c r="C1931" s="8"/>
      <c r="D1931" s="8"/>
      <c r="AG1931" s="65"/>
      <c r="AH1931" s="65"/>
      <c r="AI1931" s="65"/>
      <c r="AJ1931" s="65"/>
      <c r="AK1931" s="65"/>
      <c r="AM1931" s="93"/>
      <c r="AT1931" s="65"/>
      <c r="AU1931" s="65"/>
      <c r="AV1931" s="65"/>
      <c r="AW1931" s="65"/>
      <c r="AX1931" s="65"/>
      <c r="AY1931" s="65"/>
      <c r="AZ1931" s="65"/>
      <c r="BA1931" s="65"/>
    </row>
    <row r="1932" spans="3:54">
      <c r="C1932" s="8"/>
      <c r="D1932" s="8"/>
      <c r="AG1932" s="65"/>
      <c r="AH1932" s="65"/>
      <c r="AI1932" s="65"/>
      <c r="AJ1932" s="65"/>
      <c r="AK1932" s="65"/>
      <c r="AM1932" s="93"/>
      <c r="AT1932" s="65"/>
      <c r="AU1932" s="65"/>
      <c r="AV1932" s="65"/>
      <c r="AW1932" s="65"/>
      <c r="AX1932" s="65"/>
      <c r="AY1932" s="65"/>
      <c r="AZ1932" s="65"/>
      <c r="BA1932" s="65"/>
    </row>
    <row r="1933" spans="3:54">
      <c r="C1933" s="8"/>
      <c r="D1933" s="8"/>
      <c r="AG1933" s="65"/>
      <c r="AH1933" s="65"/>
      <c r="AI1933" s="65"/>
      <c r="AJ1933" s="65"/>
      <c r="AK1933" s="65"/>
      <c r="AM1933" s="93"/>
      <c r="AT1933" s="65"/>
      <c r="AU1933" s="65"/>
      <c r="AV1933" s="65"/>
      <c r="AW1933" s="65"/>
      <c r="AX1933" s="65"/>
      <c r="AY1933" s="65"/>
      <c r="AZ1933" s="65"/>
      <c r="BA1933" s="65"/>
    </row>
    <row r="1934" spans="3:54">
      <c r="C1934" s="8"/>
      <c r="D1934" s="8"/>
      <c r="AG1934" s="65"/>
      <c r="AH1934" s="65"/>
      <c r="AI1934" s="65"/>
      <c r="AJ1934" s="65"/>
      <c r="AK1934" s="65"/>
      <c r="AM1934" s="93"/>
      <c r="AT1934" s="65"/>
      <c r="AU1934" s="65"/>
      <c r="AV1934" s="65"/>
      <c r="AW1934" s="65"/>
      <c r="AX1934" s="65"/>
      <c r="AY1934" s="65"/>
      <c r="AZ1934" s="65"/>
      <c r="BA1934" s="65"/>
    </row>
    <row r="1935" spans="3:54">
      <c r="C1935" s="8"/>
      <c r="D1935" s="8"/>
      <c r="AG1935" s="65"/>
      <c r="AH1935" s="65"/>
      <c r="AI1935" s="65"/>
      <c r="AJ1935" s="65"/>
      <c r="AK1935" s="65"/>
      <c r="AM1935" s="93"/>
      <c r="AT1935" s="65"/>
      <c r="AU1935" s="65"/>
      <c r="AV1935" s="65"/>
      <c r="AW1935" s="65"/>
      <c r="AX1935" s="65"/>
      <c r="AY1935" s="65"/>
      <c r="AZ1935" s="65"/>
      <c r="BA1935" s="65"/>
    </row>
    <row r="1936" spans="3:54">
      <c r="C1936" s="8"/>
      <c r="D1936" s="8"/>
      <c r="AG1936" s="65"/>
      <c r="AH1936" s="65"/>
      <c r="AI1936" s="65"/>
      <c r="AJ1936" s="65"/>
      <c r="AK1936" s="65"/>
      <c r="AM1936" s="93"/>
      <c r="AT1936" s="65"/>
      <c r="AU1936" s="65"/>
      <c r="AV1936" s="65"/>
      <c r="AW1936" s="65"/>
      <c r="AX1936" s="65"/>
      <c r="AY1936" s="65"/>
      <c r="AZ1936" s="65"/>
      <c r="BA1936" s="65"/>
    </row>
    <row r="1937" spans="3:53">
      <c r="C1937" s="8"/>
      <c r="D1937" s="8"/>
      <c r="AG1937" s="65"/>
      <c r="AH1937" s="65"/>
      <c r="AI1937" s="65"/>
      <c r="AJ1937" s="65"/>
      <c r="AK1937" s="65"/>
      <c r="AM1937" s="93"/>
      <c r="AT1937" s="65"/>
      <c r="AU1937" s="65"/>
      <c r="AV1937" s="65"/>
      <c r="AW1937" s="65"/>
      <c r="AX1937" s="65"/>
      <c r="AY1937" s="65"/>
      <c r="AZ1937" s="65"/>
      <c r="BA1937" s="65"/>
    </row>
    <row r="1938" spans="3:53">
      <c r="C1938" s="8"/>
      <c r="D1938" s="8"/>
      <c r="AG1938" s="65"/>
      <c r="AH1938" s="65"/>
      <c r="AI1938" s="65"/>
      <c r="AJ1938" s="65"/>
      <c r="AK1938" s="65"/>
      <c r="AM1938" s="93"/>
      <c r="AT1938" s="65"/>
      <c r="AU1938" s="65"/>
      <c r="AV1938" s="65"/>
      <c r="AW1938" s="65"/>
      <c r="AX1938" s="65"/>
      <c r="AY1938" s="65"/>
      <c r="AZ1938" s="65"/>
      <c r="BA1938" s="65"/>
    </row>
    <row r="1939" spans="3:53">
      <c r="C1939" s="8"/>
      <c r="D1939" s="8"/>
      <c r="AG1939" s="65"/>
      <c r="AH1939" s="65"/>
      <c r="AI1939" s="65"/>
      <c r="AJ1939" s="65"/>
      <c r="AK1939" s="65"/>
      <c r="AM1939" s="93"/>
      <c r="AT1939" s="65"/>
      <c r="AU1939" s="65"/>
      <c r="AV1939" s="65"/>
      <c r="AW1939" s="65"/>
      <c r="AX1939" s="65"/>
      <c r="AY1939" s="65"/>
      <c r="AZ1939" s="65"/>
      <c r="BA1939" s="65"/>
    </row>
    <row r="1940" spans="3:53">
      <c r="C1940" s="8"/>
      <c r="D1940" s="8"/>
      <c r="AG1940" s="65"/>
      <c r="AH1940" s="65"/>
      <c r="AI1940" s="65"/>
      <c r="AJ1940" s="65"/>
      <c r="AK1940" s="65"/>
      <c r="AM1940" s="93"/>
      <c r="AT1940" s="65"/>
      <c r="AU1940" s="65"/>
      <c r="AV1940" s="65"/>
      <c r="AW1940" s="65"/>
      <c r="AX1940" s="65"/>
      <c r="AY1940" s="65"/>
      <c r="AZ1940" s="65"/>
      <c r="BA1940" s="65"/>
    </row>
    <row r="1941" spans="3:53">
      <c r="C1941" s="8"/>
      <c r="D1941" s="8"/>
      <c r="AG1941" s="65"/>
      <c r="AH1941" s="65"/>
      <c r="AI1941" s="65"/>
      <c r="AJ1941" s="65"/>
      <c r="AK1941" s="65"/>
      <c r="AM1941" s="93"/>
      <c r="AT1941" s="65"/>
      <c r="AU1941" s="65"/>
      <c r="AV1941" s="65"/>
      <c r="AW1941" s="65"/>
      <c r="AX1941" s="65"/>
      <c r="AY1941" s="65"/>
      <c r="AZ1941" s="65"/>
      <c r="BA1941" s="65"/>
    </row>
    <row r="1942" spans="3:53">
      <c r="C1942" s="8"/>
      <c r="D1942" s="8"/>
      <c r="AG1942" s="65"/>
      <c r="AH1942" s="65"/>
      <c r="AI1942" s="65"/>
      <c r="AJ1942" s="65"/>
      <c r="AK1942" s="65"/>
      <c r="AM1942" s="93"/>
      <c r="AT1942" s="65"/>
      <c r="AU1942" s="65"/>
      <c r="AV1942" s="65"/>
      <c r="AW1942" s="65"/>
      <c r="AX1942" s="65"/>
      <c r="AY1942" s="65"/>
      <c r="AZ1942" s="65"/>
      <c r="BA1942" s="65"/>
    </row>
    <row r="1943" spans="3:53">
      <c r="C1943" s="8"/>
      <c r="D1943" s="8"/>
      <c r="AG1943" s="65"/>
      <c r="AH1943" s="65"/>
      <c r="AI1943" s="65"/>
      <c r="AJ1943" s="65"/>
      <c r="AK1943" s="65"/>
      <c r="AM1943" s="93"/>
      <c r="AT1943" s="65"/>
      <c r="AU1943" s="65"/>
      <c r="AV1943" s="65"/>
      <c r="AW1943" s="65"/>
      <c r="AX1943" s="65"/>
      <c r="AY1943" s="65"/>
      <c r="AZ1943" s="65"/>
      <c r="BA1943" s="65"/>
    </row>
    <row r="1944" spans="3:53">
      <c r="C1944" s="8"/>
      <c r="D1944" s="8"/>
      <c r="AG1944" s="65"/>
      <c r="AH1944" s="65"/>
      <c r="AI1944" s="65"/>
      <c r="AJ1944" s="65"/>
      <c r="AK1944" s="65"/>
      <c r="AM1944" s="93"/>
      <c r="AT1944" s="65"/>
      <c r="AU1944" s="65"/>
      <c r="AV1944" s="65"/>
      <c r="AW1944" s="65"/>
      <c r="AX1944" s="65"/>
      <c r="AY1944" s="65"/>
      <c r="AZ1944" s="65"/>
      <c r="BA1944" s="65"/>
    </row>
    <row r="1945" spans="3:53">
      <c r="C1945" s="8"/>
      <c r="D1945" s="8"/>
      <c r="AG1945" s="65"/>
      <c r="AH1945" s="65"/>
      <c r="AI1945" s="65"/>
      <c r="AJ1945" s="65"/>
      <c r="AK1945" s="65"/>
      <c r="AM1945" s="93"/>
      <c r="AT1945" s="65"/>
      <c r="AU1945" s="65"/>
      <c r="AV1945" s="65"/>
      <c r="AW1945" s="65"/>
      <c r="AX1945" s="65"/>
      <c r="AY1945" s="65"/>
      <c r="AZ1945" s="65"/>
      <c r="BA1945" s="65"/>
    </row>
    <row r="1946" spans="3:53">
      <c r="C1946" s="8"/>
      <c r="D1946" s="8"/>
      <c r="AG1946" s="65"/>
      <c r="AH1946" s="65"/>
      <c r="AI1946" s="65"/>
      <c r="AJ1946" s="65"/>
      <c r="AK1946" s="65"/>
      <c r="AM1946" s="93"/>
      <c r="AT1946" s="65"/>
      <c r="AU1946" s="65"/>
      <c r="AV1946" s="65"/>
      <c r="AW1946" s="65"/>
      <c r="AX1946" s="65"/>
      <c r="AY1946" s="65"/>
      <c r="AZ1946" s="65"/>
      <c r="BA1946" s="65"/>
    </row>
    <row r="1947" spans="3:53">
      <c r="C1947" s="8"/>
      <c r="D1947" s="8"/>
      <c r="AG1947" s="65"/>
      <c r="AH1947" s="65"/>
      <c r="AI1947" s="65"/>
      <c r="AJ1947" s="65"/>
      <c r="AK1947" s="65"/>
      <c r="AM1947" s="93"/>
      <c r="AT1947" s="65"/>
      <c r="AU1947" s="65"/>
      <c r="AV1947" s="65"/>
      <c r="AW1947" s="65"/>
      <c r="AX1947" s="65"/>
      <c r="AY1947" s="65"/>
      <c r="AZ1947" s="65"/>
      <c r="BA1947" s="65"/>
    </row>
    <row r="1948" spans="3:53">
      <c r="C1948" s="8"/>
      <c r="D1948" s="8"/>
      <c r="AG1948" s="65"/>
      <c r="AH1948" s="65"/>
      <c r="AI1948" s="65"/>
      <c r="AJ1948" s="65"/>
      <c r="AK1948" s="65"/>
      <c r="AM1948" s="93"/>
      <c r="AT1948" s="65"/>
      <c r="AU1948" s="65"/>
      <c r="AV1948" s="65"/>
      <c r="AW1948" s="65"/>
      <c r="AX1948" s="65"/>
      <c r="AY1948" s="65"/>
      <c r="AZ1948" s="65"/>
      <c r="BA1948" s="65"/>
    </row>
    <row r="1949" spans="3:53">
      <c r="C1949" s="8"/>
      <c r="D1949" s="8"/>
      <c r="AG1949" s="65"/>
      <c r="AH1949" s="65"/>
      <c r="AI1949" s="65"/>
      <c r="AJ1949" s="65"/>
      <c r="AK1949" s="65"/>
      <c r="AM1949" s="93"/>
      <c r="AT1949" s="65"/>
      <c r="AU1949" s="65"/>
      <c r="AV1949" s="65"/>
      <c r="AW1949" s="65"/>
      <c r="AX1949" s="65"/>
      <c r="AY1949" s="65"/>
      <c r="AZ1949" s="65"/>
      <c r="BA1949" s="65"/>
    </row>
    <row r="1950" spans="3:53">
      <c r="C1950" s="8"/>
      <c r="D1950" s="8"/>
      <c r="AG1950" s="65"/>
      <c r="AH1950" s="65"/>
      <c r="AI1950" s="65"/>
      <c r="AJ1950" s="65"/>
      <c r="AK1950" s="65"/>
      <c r="AM1950" s="93"/>
      <c r="AT1950" s="65"/>
      <c r="AU1950" s="65"/>
      <c r="AV1950" s="65"/>
      <c r="AW1950" s="65"/>
      <c r="AX1950" s="65"/>
      <c r="AY1950" s="65"/>
      <c r="AZ1950" s="65"/>
      <c r="BA1950" s="65"/>
    </row>
    <row r="1951" spans="3:53">
      <c r="C1951" s="8"/>
      <c r="D1951" s="8"/>
      <c r="AG1951" s="65"/>
      <c r="AH1951" s="65"/>
      <c r="AI1951" s="65"/>
      <c r="AJ1951" s="65"/>
      <c r="AK1951" s="65"/>
      <c r="AM1951" s="93"/>
      <c r="AT1951" s="65"/>
      <c r="AU1951" s="65"/>
      <c r="AV1951" s="65"/>
      <c r="AW1951" s="65"/>
      <c r="AX1951" s="65"/>
      <c r="AY1951" s="65"/>
      <c r="AZ1951" s="65"/>
      <c r="BA1951" s="65"/>
    </row>
    <row r="1952" spans="3:53">
      <c r="C1952" s="8"/>
      <c r="D1952" s="8"/>
      <c r="AG1952" s="65"/>
      <c r="AH1952" s="65"/>
      <c r="AI1952" s="65"/>
      <c r="AJ1952" s="65"/>
      <c r="AK1952" s="65"/>
      <c r="AM1952" s="93"/>
      <c r="AT1952" s="65"/>
      <c r="AU1952" s="65"/>
      <c r="AV1952" s="65"/>
      <c r="AW1952" s="65"/>
      <c r="AX1952" s="65"/>
      <c r="AY1952" s="65"/>
      <c r="AZ1952" s="65"/>
      <c r="BA1952" s="65"/>
    </row>
    <row r="1953" spans="3:53">
      <c r="C1953" s="8"/>
      <c r="D1953" s="8"/>
      <c r="AG1953" s="65"/>
      <c r="AH1953" s="65"/>
      <c r="AI1953" s="65"/>
      <c r="AJ1953" s="65"/>
      <c r="AK1953" s="65"/>
      <c r="AM1953" s="93"/>
      <c r="AT1953" s="65"/>
      <c r="AU1953" s="65"/>
      <c r="AV1953" s="65"/>
      <c r="AW1953" s="65"/>
      <c r="AX1953" s="65"/>
      <c r="AY1953" s="65"/>
      <c r="AZ1953" s="65"/>
      <c r="BA1953" s="65"/>
    </row>
    <row r="1954" spans="3:53">
      <c r="C1954" s="8"/>
      <c r="D1954" s="8"/>
      <c r="AF1954">
        <f>F1954</f>
        <v>0</v>
      </c>
      <c r="AG1954" s="65">
        <f>AH$3+AH$4*AF1954+AH$5*AF1954^2+AN1954</f>
        <v>1.8610039840709137E-3</v>
      </c>
      <c r="AH1954" s="65">
        <f>IF(S1954&lt;&gt;0,G1954-AN1954, -9999)</f>
        <v>-9999</v>
      </c>
      <c r="AI1954" s="65">
        <f>+G1954-P1954</f>
        <v>0</v>
      </c>
      <c r="AJ1954" s="65">
        <f>IF(S1954&lt;&gt;0,G1954-AG1954, -9999)</f>
        <v>-9999</v>
      </c>
      <c r="AK1954" s="65">
        <f>+(G1954-AG1954)^2*S1954</f>
        <v>0</v>
      </c>
      <c r="AL1954">
        <f>IF(S1954&lt;&gt;0,G1954-P1954, -9999)</f>
        <v>-9999</v>
      </c>
      <c r="AM1954" s="93"/>
      <c r="AN1954">
        <f>$AH$6*($AH$11/AO1954*AP1954+$AH$12)</f>
        <v>-2.2771457240165342E-3</v>
      </c>
      <c r="AO1954">
        <f>1+$AH$7*COS(AR1954)</f>
        <v>0.59511551289264475</v>
      </c>
      <c r="AP1954">
        <f>SIN(AR1954+RADIANS($AH$9))</f>
        <v>-0.98015930670038798</v>
      </c>
      <c r="AQ1954">
        <f>$AH$7*SIN(AR1954)</f>
        <v>-0.50791862989347381</v>
      </c>
      <c r="AR1954">
        <f>2*ATAN(AS1954)</f>
        <v>-2.2437936171553887</v>
      </c>
      <c r="AS1954">
        <f>SQRT((1+$AH$7)/(1-$AH$7))*TAN(AT1954/2)</f>
        <v>-2.0759872983835415</v>
      </c>
      <c r="AT1954" s="65">
        <f t="shared" ref="AT1954:AZ1954" si="157">$BA1954+$AH$7*SIN(AU1954)</f>
        <v>4.7564545229312802</v>
      </c>
      <c r="AU1954" s="65">
        <f t="shared" si="157"/>
        <v>4.7564545314005722</v>
      </c>
      <c r="AV1954" s="65">
        <f t="shared" si="157"/>
        <v>4.756454827389625</v>
      </c>
      <c r="AW1954" s="65">
        <f t="shared" si="157"/>
        <v>4.7564651705155798</v>
      </c>
      <c r="AX1954" s="65">
        <f t="shared" si="157"/>
        <v>4.756825092694819</v>
      </c>
      <c r="AY1954" s="65">
        <f t="shared" si="157"/>
        <v>4.7679160781027248</v>
      </c>
      <c r="AZ1954" s="65">
        <f t="shared" si="157"/>
        <v>4.9056463550245422</v>
      </c>
      <c r="BA1954" s="65">
        <f>RADIANS($AH$9)+$AH$18*(F1954-AH$15)</f>
        <v>5.405372124686683</v>
      </c>
    </row>
    <row r="1955" spans="3:53">
      <c r="C1955" s="8"/>
      <c r="D1955" s="8"/>
      <c r="AG1955" s="65"/>
      <c r="AH1955" s="65"/>
      <c r="AI1955" s="65"/>
      <c r="AJ1955" s="65"/>
      <c r="AK1955" s="65"/>
      <c r="AM1955" s="93"/>
      <c r="AT1955" s="65"/>
      <c r="AU1955" s="65"/>
      <c r="AV1955" s="65"/>
      <c r="AW1955" s="65"/>
      <c r="AX1955" s="65"/>
      <c r="AY1955" s="65"/>
      <c r="AZ1955" s="65"/>
      <c r="BA1955" s="65"/>
    </row>
    <row r="1956" spans="3:53">
      <c r="C1956" s="8"/>
      <c r="D1956" s="8"/>
      <c r="AF1956">
        <f>F1956</f>
        <v>0</v>
      </c>
      <c r="AG1956" s="65">
        <f>AH$3+AH$4*AF1956+AH$5*AF1956^2+AN1956</f>
        <v>1.8610039840709137E-3</v>
      </c>
      <c r="AH1956" s="65">
        <f>IF(S1956&lt;&gt;0,G1956-AN1956, -9999)</f>
        <v>-9999</v>
      </c>
      <c r="AI1956" s="65">
        <f>+G1956-P1956</f>
        <v>0</v>
      </c>
      <c r="AJ1956" s="65">
        <f>IF(S1956&lt;&gt;0,G1956-AG1956, -9999)</f>
        <v>-9999</v>
      </c>
      <c r="AK1956" s="65">
        <f>+(G1956-AG1956)^2*S1956</f>
        <v>0</v>
      </c>
      <c r="AL1956">
        <f>IF(S1956&lt;&gt;0,G1956-P1956, -9999)</f>
        <v>-9999</v>
      </c>
      <c r="AM1956" s="93"/>
      <c r="AN1956">
        <f>$AH$6*($AH$11/AO1956*AP1956+$AH$12)</f>
        <v>-2.2771457240165342E-3</v>
      </c>
      <c r="AO1956">
        <f>1+$AH$7*COS(AR1956)</f>
        <v>0.59511551289264475</v>
      </c>
      <c r="AP1956">
        <f>SIN(AR1956+RADIANS($AH$9))</f>
        <v>-0.98015930670038798</v>
      </c>
      <c r="AQ1956">
        <f>$AH$7*SIN(AR1956)</f>
        <v>-0.50791862989347381</v>
      </c>
      <c r="AR1956">
        <f>2*ATAN(AS1956)</f>
        <v>-2.2437936171553887</v>
      </c>
      <c r="AS1956">
        <f>SQRT((1+$AH$7)/(1-$AH$7))*TAN(AT1956/2)</f>
        <v>-2.0759872983835415</v>
      </c>
      <c r="AT1956" s="65">
        <f t="shared" ref="AT1956:AZ1956" si="158">$BA1956+$AH$7*SIN(AU1956)</f>
        <v>4.7564545229312802</v>
      </c>
      <c r="AU1956" s="65">
        <f t="shared" si="158"/>
        <v>4.7564545314005722</v>
      </c>
      <c r="AV1956" s="65">
        <f t="shared" si="158"/>
        <v>4.756454827389625</v>
      </c>
      <c r="AW1956" s="65">
        <f t="shared" si="158"/>
        <v>4.7564651705155798</v>
      </c>
      <c r="AX1956" s="65">
        <f t="shared" si="158"/>
        <v>4.756825092694819</v>
      </c>
      <c r="AY1956" s="65">
        <f t="shared" si="158"/>
        <v>4.7679160781027248</v>
      </c>
      <c r="AZ1956" s="65">
        <f t="shared" si="158"/>
        <v>4.9056463550245422</v>
      </c>
      <c r="BA1956" s="65">
        <f>RADIANS($AH$9)+$AH$18*(F1956-AH$15)</f>
        <v>5.405372124686683</v>
      </c>
    </row>
    <row r="1957" spans="3:53">
      <c r="C1957" s="8"/>
      <c r="D1957" s="8"/>
      <c r="AG1957" s="65"/>
      <c r="AH1957" s="65"/>
      <c r="AI1957" s="65"/>
      <c r="AJ1957" s="65"/>
      <c r="AK1957" s="65"/>
      <c r="AM1957" s="93"/>
      <c r="AT1957" s="65"/>
      <c r="AU1957" s="65"/>
      <c r="AV1957" s="65"/>
      <c r="AW1957" s="65"/>
      <c r="AX1957" s="65"/>
      <c r="AY1957" s="65"/>
      <c r="AZ1957" s="65"/>
      <c r="BA1957" s="65"/>
    </row>
    <row r="1958" spans="3:53">
      <c r="C1958" s="8"/>
      <c r="D1958" s="8"/>
      <c r="AG1958" s="65"/>
      <c r="AH1958" s="65"/>
      <c r="AI1958" s="65"/>
      <c r="AJ1958" s="65"/>
      <c r="AK1958" s="65"/>
      <c r="AM1958" s="93"/>
      <c r="AT1958" s="65"/>
      <c r="AU1958" s="65"/>
      <c r="AV1958" s="65"/>
      <c r="AW1958" s="65"/>
      <c r="AX1958" s="65"/>
      <c r="AY1958" s="65"/>
      <c r="AZ1958" s="65"/>
      <c r="BA1958" s="65"/>
    </row>
    <row r="1959" spans="3:53">
      <c r="C1959" s="8"/>
      <c r="D1959" s="8"/>
      <c r="AG1959" s="65"/>
      <c r="AH1959" s="65"/>
      <c r="AI1959" s="65"/>
      <c r="AJ1959" s="65"/>
      <c r="AK1959" s="65"/>
      <c r="AM1959" s="93"/>
      <c r="AT1959" s="65"/>
      <c r="AU1959" s="65"/>
      <c r="AV1959" s="65"/>
      <c r="AW1959" s="65"/>
      <c r="AX1959" s="65"/>
      <c r="AY1959" s="65"/>
      <c r="AZ1959" s="65"/>
      <c r="BA1959" s="65"/>
    </row>
    <row r="1960" spans="3:53">
      <c r="C1960" s="8"/>
      <c r="D1960" s="8"/>
      <c r="AG1960" s="65"/>
      <c r="AH1960" s="65"/>
      <c r="AI1960" s="65"/>
      <c r="AJ1960" s="65"/>
      <c r="AK1960" s="65"/>
      <c r="AM1960" s="93"/>
      <c r="AT1960" s="65"/>
      <c r="AU1960" s="65"/>
      <c r="AV1960" s="65"/>
      <c r="AW1960" s="65"/>
      <c r="AX1960" s="65"/>
      <c r="AY1960" s="65"/>
      <c r="AZ1960" s="65"/>
      <c r="BA1960" s="65"/>
    </row>
    <row r="1961" spans="3:53">
      <c r="C1961" s="8"/>
      <c r="D1961" s="8"/>
      <c r="AG1961" s="65"/>
      <c r="AH1961" s="65"/>
      <c r="AI1961" s="65"/>
      <c r="AJ1961" s="65"/>
      <c r="AK1961" s="65"/>
      <c r="AM1961" s="93"/>
      <c r="AT1961" s="65"/>
      <c r="AU1961" s="65"/>
      <c r="AV1961" s="65"/>
      <c r="AW1961" s="65"/>
      <c r="AX1961" s="65"/>
      <c r="AY1961" s="65"/>
      <c r="AZ1961" s="65"/>
      <c r="BA1961" s="65"/>
    </row>
    <row r="1962" spans="3:53">
      <c r="C1962" s="8"/>
      <c r="D1962" s="8"/>
      <c r="AG1962" s="65"/>
      <c r="AH1962" s="65"/>
      <c r="AI1962" s="65"/>
      <c r="AJ1962" s="65"/>
      <c r="AK1962" s="65"/>
      <c r="AM1962" s="93"/>
      <c r="AT1962" s="65"/>
      <c r="AU1962" s="65"/>
      <c r="AV1962" s="65"/>
      <c r="AW1962" s="65"/>
      <c r="AX1962" s="65"/>
      <c r="AY1962" s="65"/>
      <c r="AZ1962" s="65"/>
      <c r="BA1962" s="65"/>
    </row>
    <row r="1963" spans="3:53">
      <c r="C1963" s="8"/>
      <c r="D1963" s="8"/>
      <c r="AG1963" s="65"/>
      <c r="AH1963" s="65"/>
      <c r="AI1963" s="65"/>
      <c r="AJ1963" s="65"/>
      <c r="AK1963" s="65"/>
      <c r="AM1963" s="93"/>
      <c r="AT1963" s="65"/>
      <c r="AU1963" s="65"/>
      <c r="AV1963" s="65"/>
      <c r="AW1963" s="65"/>
      <c r="AX1963" s="65"/>
      <c r="AY1963" s="65"/>
      <c r="AZ1963" s="65"/>
      <c r="BA1963" s="65"/>
    </row>
    <row r="1964" spans="3:53">
      <c r="C1964" s="8"/>
      <c r="D1964" s="8"/>
      <c r="AG1964" s="65"/>
      <c r="AH1964" s="65"/>
      <c r="AI1964" s="65"/>
      <c r="AJ1964" s="65"/>
      <c r="AK1964" s="65"/>
      <c r="AM1964" s="93"/>
      <c r="AT1964" s="65"/>
      <c r="AU1964" s="65"/>
      <c r="AV1964" s="65"/>
      <c r="AW1964" s="65"/>
      <c r="AX1964" s="65"/>
      <c r="AY1964" s="65"/>
      <c r="AZ1964" s="65"/>
      <c r="BA1964" s="65"/>
    </row>
    <row r="1965" spans="3:53">
      <c r="C1965" s="8"/>
      <c r="D1965" s="8"/>
      <c r="AG1965" s="65"/>
      <c r="AH1965" s="65"/>
      <c r="AI1965" s="65"/>
      <c r="AJ1965" s="65"/>
      <c r="AK1965" s="65"/>
      <c r="AM1965" s="93"/>
      <c r="AT1965" s="65"/>
      <c r="AU1965" s="65"/>
      <c r="AV1965" s="65"/>
      <c r="AW1965" s="65"/>
      <c r="AX1965" s="65"/>
      <c r="AY1965" s="65"/>
      <c r="AZ1965" s="65"/>
      <c r="BA1965" s="65"/>
    </row>
    <row r="1966" spans="3:53">
      <c r="C1966" s="8"/>
      <c r="D1966" s="8"/>
      <c r="AG1966" s="65"/>
      <c r="AH1966" s="65"/>
      <c r="AI1966" s="65"/>
      <c r="AJ1966" s="65"/>
      <c r="AK1966" s="65"/>
      <c r="AM1966" s="93"/>
      <c r="AT1966" s="65"/>
      <c r="AU1966" s="65"/>
      <c r="AV1966" s="65"/>
      <c r="AW1966" s="65"/>
      <c r="AX1966" s="65"/>
      <c r="AY1966" s="65"/>
      <c r="AZ1966" s="65"/>
      <c r="BA1966" s="65"/>
    </row>
    <row r="1967" spans="3:53">
      <c r="C1967" s="8"/>
      <c r="D1967" s="8"/>
      <c r="AG1967" s="65"/>
      <c r="AH1967" s="65"/>
      <c r="AI1967" s="65"/>
      <c r="AJ1967" s="65"/>
      <c r="AK1967" s="65"/>
      <c r="AM1967" s="93"/>
      <c r="AT1967" s="65"/>
      <c r="AU1967" s="65"/>
      <c r="AV1967" s="65"/>
      <c r="AW1967" s="65"/>
      <c r="AX1967" s="65"/>
      <c r="AY1967" s="65"/>
      <c r="AZ1967" s="65"/>
      <c r="BA1967" s="65"/>
    </row>
    <row r="1968" spans="3:53">
      <c r="C1968" s="8"/>
      <c r="D1968" s="8"/>
      <c r="AG1968" s="65"/>
      <c r="AH1968" s="65"/>
      <c r="AI1968" s="65"/>
      <c r="AJ1968" s="65"/>
      <c r="AK1968" s="65"/>
      <c r="AM1968" s="93"/>
      <c r="AT1968" s="65"/>
      <c r="AU1968" s="65"/>
      <c r="AV1968" s="65"/>
      <c r="AW1968" s="65"/>
      <c r="AX1968" s="65"/>
      <c r="AY1968" s="65"/>
      <c r="AZ1968" s="65"/>
      <c r="BA1968" s="65"/>
    </row>
    <row r="1969" spans="3:53">
      <c r="C1969" s="8"/>
      <c r="D1969" s="8"/>
      <c r="AG1969" s="65"/>
      <c r="AH1969" s="65"/>
      <c r="AI1969" s="65"/>
      <c r="AJ1969" s="65"/>
      <c r="AK1969" s="65"/>
      <c r="AM1969" s="93"/>
      <c r="AT1969" s="65"/>
      <c r="AU1969" s="65"/>
      <c r="AV1969" s="65"/>
      <c r="AW1969" s="65"/>
      <c r="AX1969" s="65"/>
      <c r="AY1969" s="65"/>
      <c r="AZ1969" s="65"/>
      <c r="BA1969" s="65"/>
    </row>
    <row r="1970" spans="3:53">
      <c r="C1970" s="8"/>
      <c r="D1970" s="8"/>
      <c r="AG1970" s="65"/>
      <c r="AH1970" s="65"/>
      <c r="AI1970" s="65"/>
      <c r="AJ1970" s="65"/>
      <c r="AK1970" s="65"/>
      <c r="AM1970" s="93"/>
      <c r="AT1970" s="65"/>
      <c r="AU1970" s="65"/>
      <c r="AV1970" s="65"/>
      <c r="AW1970" s="65"/>
      <c r="AX1970" s="65"/>
      <c r="AY1970" s="65"/>
      <c r="AZ1970" s="65"/>
      <c r="BA1970" s="65"/>
    </row>
    <row r="1971" spans="3:53">
      <c r="C1971" s="8"/>
      <c r="D1971" s="8"/>
      <c r="AG1971" s="65"/>
      <c r="AH1971" s="65"/>
      <c r="AI1971" s="65"/>
      <c r="AJ1971" s="65"/>
      <c r="AK1971" s="65"/>
      <c r="AM1971" s="93"/>
      <c r="AT1971" s="65"/>
      <c r="AU1971" s="65"/>
      <c r="AV1971" s="65"/>
      <c r="AW1971" s="65"/>
      <c r="AX1971" s="65"/>
      <c r="AY1971" s="65"/>
      <c r="AZ1971" s="65"/>
      <c r="BA1971" s="65"/>
    </row>
    <row r="1972" spans="3:53">
      <c r="C1972" s="8"/>
      <c r="D1972" s="8"/>
      <c r="AG1972" s="65"/>
      <c r="AH1972" s="65"/>
      <c r="AI1972" s="65"/>
      <c r="AJ1972" s="65"/>
      <c r="AK1972" s="65"/>
      <c r="AM1972" s="93"/>
      <c r="AT1972" s="65"/>
      <c r="AU1972" s="65"/>
      <c r="AV1972" s="65"/>
      <c r="AW1972" s="65"/>
      <c r="AX1972" s="65"/>
      <c r="AY1972" s="65"/>
      <c r="AZ1972" s="65"/>
      <c r="BA1972" s="65"/>
    </row>
    <row r="1973" spans="3:53">
      <c r="C1973" s="8"/>
      <c r="D1973" s="8"/>
      <c r="AG1973" s="65"/>
      <c r="AH1973" s="65"/>
      <c r="AI1973" s="65"/>
      <c r="AJ1973" s="65"/>
      <c r="AK1973" s="65"/>
      <c r="AM1973" s="93"/>
      <c r="AT1973" s="65"/>
      <c r="AU1973" s="65"/>
      <c r="AV1973" s="65"/>
      <c r="AW1973" s="65"/>
      <c r="AX1973" s="65"/>
      <c r="AY1973" s="65"/>
      <c r="AZ1973" s="65"/>
      <c r="BA1973" s="65"/>
    </row>
    <row r="1974" spans="3:53">
      <c r="C1974" s="8"/>
      <c r="D1974" s="8"/>
      <c r="AG1974" s="65"/>
      <c r="AH1974" s="65"/>
      <c r="AI1974" s="65"/>
      <c r="AJ1974" s="65"/>
      <c r="AK1974" s="65"/>
      <c r="AM1974" s="93"/>
      <c r="AT1974" s="65"/>
      <c r="AU1974" s="65"/>
      <c r="AV1974" s="65"/>
      <c r="AW1974" s="65"/>
      <c r="AX1974" s="65"/>
      <c r="AY1974" s="65"/>
      <c r="AZ1974" s="65"/>
      <c r="BA1974" s="65"/>
    </row>
    <row r="1975" spans="3:53">
      <c r="C1975" s="8"/>
      <c r="D1975" s="8"/>
      <c r="AG1975" s="65"/>
      <c r="AH1975" s="65"/>
      <c r="AI1975" s="65"/>
      <c r="AJ1975" s="65"/>
      <c r="AK1975" s="65"/>
      <c r="AM1975" s="93"/>
      <c r="AT1975" s="65"/>
      <c r="AU1975" s="65"/>
      <c r="AV1975" s="65"/>
      <c r="AW1975" s="65"/>
      <c r="AX1975" s="65"/>
      <c r="AY1975" s="65"/>
      <c r="AZ1975" s="65"/>
      <c r="BA1975" s="65"/>
    </row>
    <row r="1976" spans="3:53">
      <c r="C1976" s="8"/>
      <c r="D1976" s="8"/>
      <c r="AG1976" s="65"/>
      <c r="AH1976" s="65"/>
      <c r="AI1976" s="65"/>
      <c r="AJ1976" s="65"/>
      <c r="AK1976" s="65"/>
      <c r="AM1976" s="93"/>
      <c r="AT1976" s="65"/>
      <c r="AU1976" s="65"/>
      <c r="AV1976" s="65"/>
      <c r="AW1976" s="65"/>
      <c r="AX1976" s="65"/>
      <c r="AY1976" s="65"/>
      <c r="AZ1976" s="65"/>
      <c r="BA1976" s="65"/>
    </row>
    <row r="1977" spans="3:53">
      <c r="C1977" s="8"/>
      <c r="D1977" s="8"/>
      <c r="AG1977" s="65"/>
      <c r="AH1977" s="65"/>
      <c r="AI1977" s="65"/>
      <c r="AJ1977" s="65"/>
      <c r="AK1977" s="65"/>
      <c r="AM1977" s="93"/>
      <c r="AT1977" s="65"/>
      <c r="AU1977" s="65"/>
      <c r="AV1977" s="65"/>
      <c r="AW1977" s="65"/>
      <c r="AX1977" s="65"/>
      <c r="AY1977" s="65"/>
      <c r="AZ1977" s="65"/>
      <c r="BA1977" s="65"/>
    </row>
    <row r="1978" spans="3:53">
      <c r="C1978" s="8"/>
      <c r="D1978" s="8"/>
      <c r="AG1978" s="65"/>
      <c r="AH1978" s="65"/>
      <c r="AI1978" s="65"/>
      <c r="AJ1978" s="65"/>
      <c r="AK1978" s="65"/>
      <c r="AM1978" s="93"/>
      <c r="AT1978" s="65"/>
      <c r="AU1978" s="65"/>
      <c r="AV1978" s="65"/>
      <c r="AW1978" s="65"/>
      <c r="AX1978" s="65"/>
      <c r="AY1978" s="65"/>
      <c r="AZ1978" s="65"/>
      <c r="BA1978" s="65"/>
    </row>
    <row r="1979" spans="3:53">
      <c r="C1979" s="8"/>
      <c r="D1979" s="8"/>
      <c r="AG1979" s="65"/>
      <c r="AH1979" s="65"/>
      <c r="AI1979" s="65"/>
      <c r="AJ1979" s="65"/>
      <c r="AK1979" s="65"/>
      <c r="AM1979" s="93"/>
      <c r="AT1979" s="65"/>
      <c r="AU1979" s="65"/>
      <c r="AV1979" s="65"/>
      <c r="AW1979" s="65"/>
      <c r="AX1979" s="65"/>
      <c r="AY1979" s="65"/>
      <c r="AZ1979" s="65"/>
      <c r="BA1979" s="65"/>
    </row>
    <row r="1980" spans="3:53">
      <c r="C1980" s="8"/>
      <c r="D1980" s="8"/>
      <c r="AG1980" s="65"/>
      <c r="AH1980" s="65"/>
      <c r="AI1980" s="65"/>
      <c r="AJ1980" s="65"/>
      <c r="AK1980" s="65"/>
      <c r="AM1980" s="93"/>
      <c r="AT1980" s="65"/>
      <c r="AU1980" s="65"/>
      <c r="AV1980" s="65"/>
      <c r="AW1980" s="65"/>
      <c r="AX1980" s="65"/>
      <c r="AY1980" s="65"/>
      <c r="AZ1980" s="65"/>
      <c r="BA1980" s="65"/>
    </row>
    <row r="1981" spans="3:53">
      <c r="C1981" s="8"/>
      <c r="D1981" s="8"/>
      <c r="AG1981" s="65"/>
      <c r="AH1981" s="65"/>
      <c r="AI1981" s="65"/>
      <c r="AJ1981" s="65"/>
      <c r="AK1981" s="65"/>
      <c r="AM1981" s="93"/>
      <c r="AT1981" s="65"/>
      <c r="AU1981" s="65"/>
      <c r="AV1981" s="65"/>
      <c r="AW1981" s="65"/>
      <c r="AX1981" s="65"/>
      <c r="AY1981" s="65"/>
      <c r="AZ1981" s="65"/>
      <c r="BA1981" s="65"/>
    </row>
    <row r="1982" spans="3:53">
      <c r="C1982" s="8"/>
      <c r="D1982" s="8"/>
      <c r="AG1982" s="65"/>
      <c r="AH1982" s="65"/>
      <c r="AI1982" s="65"/>
      <c r="AJ1982" s="65"/>
      <c r="AK1982" s="65"/>
      <c r="AM1982" s="93"/>
      <c r="AT1982" s="65"/>
      <c r="AU1982" s="65"/>
      <c r="AV1982" s="65"/>
      <c r="AW1982" s="65"/>
      <c r="AX1982" s="65"/>
      <c r="AY1982" s="65"/>
      <c r="AZ1982" s="65"/>
      <c r="BA1982" s="65"/>
    </row>
    <row r="1983" spans="3:53">
      <c r="C1983" s="8"/>
      <c r="D1983" s="8"/>
      <c r="AG1983" s="65"/>
      <c r="AH1983" s="65"/>
      <c r="AI1983" s="65"/>
      <c r="AJ1983" s="65"/>
      <c r="AK1983" s="65"/>
      <c r="AM1983" s="93"/>
      <c r="AT1983" s="65"/>
      <c r="AU1983" s="65"/>
      <c r="AV1983" s="65"/>
      <c r="AW1983" s="65"/>
      <c r="AX1983" s="65"/>
      <c r="AY1983" s="65"/>
      <c r="AZ1983" s="65"/>
      <c r="BA1983" s="65"/>
    </row>
    <row r="1984" spans="3:53">
      <c r="C1984" s="8"/>
      <c r="D1984" s="8"/>
      <c r="AG1984" s="65"/>
      <c r="AH1984" s="65"/>
      <c r="AI1984" s="65"/>
      <c r="AJ1984" s="65"/>
      <c r="AK1984" s="65"/>
      <c r="AM1984" s="93"/>
      <c r="AT1984" s="65"/>
      <c r="AU1984" s="65"/>
      <c r="AV1984" s="65"/>
      <c r="AW1984" s="65"/>
      <c r="AX1984" s="65"/>
      <c r="AY1984" s="65"/>
      <c r="AZ1984" s="65"/>
      <c r="BA1984" s="65"/>
    </row>
    <row r="1985" spans="3:53">
      <c r="C1985" s="8"/>
      <c r="D1985" s="8"/>
      <c r="AG1985" s="65"/>
      <c r="AH1985" s="65"/>
      <c r="AI1985" s="65"/>
      <c r="AJ1985" s="65"/>
      <c r="AK1985" s="65"/>
      <c r="AM1985" s="93"/>
      <c r="AT1985" s="65"/>
      <c r="AU1985" s="65"/>
      <c r="AV1985" s="65"/>
      <c r="AW1985" s="65"/>
      <c r="AX1985" s="65"/>
      <c r="AY1985" s="65"/>
      <c r="AZ1985" s="65"/>
      <c r="BA1985" s="65"/>
    </row>
    <row r="1986" spans="3:53">
      <c r="C1986" s="8"/>
      <c r="D1986" s="8"/>
      <c r="AG1986" s="65"/>
      <c r="AH1986" s="65"/>
      <c r="AI1986" s="65"/>
      <c r="AJ1986" s="65"/>
      <c r="AK1986" s="65"/>
      <c r="AM1986" s="93"/>
      <c r="AT1986" s="65"/>
      <c r="AU1986" s="65"/>
      <c r="AV1986" s="65"/>
      <c r="AW1986" s="65"/>
      <c r="AX1986" s="65"/>
      <c r="AY1986" s="65"/>
      <c r="AZ1986" s="65"/>
      <c r="BA1986" s="65"/>
    </row>
    <row r="1987" spans="3:53">
      <c r="C1987" s="8"/>
      <c r="D1987" s="8"/>
      <c r="AG1987" s="65"/>
      <c r="AH1987" s="65"/>
      <c r="AI1987" s="65"/>
      <c r="AJ1987" s="65"/>
      <c r="AK1987" s="65"/>
      <c r="AM1987" s="93"/>
      <c r="AT1987" s="65"/>
      <c r="AU1987" s="65"/>
      <c r="AV1987" s="65"/>
      <c r="AW1987" s="65"/>
      <c r="AX1987" s="65"/>
      <c r="AY1987" s="65"/>
      <c r="AZ1987" s="65"/>
      <c r="BA1987" s="65"/>
    </row>
    <row r="1988" spans="3:53">
      <c r="C1988" s="8"/>
      <c r="D1988" s="8"/>
      <c r="AG1988" s="65"/>
      <c r="AH1988" s="65"/>
      <c r="AI1988" s="65"/>
      <c r="AJ1988" s="65"/>
      <c r="AK1988" s="65"/>
      <c r="AM1988" s="93"/>
      <c r="AT1988" s="65"/>
      <c r="AU1988" s="65"/>
      <c r="AV1988" s="65"/>
      <c r="AW1988" s="65"/>
      <c r="AX1988" s="65"/>
      <c r="AY1988" s="65"/>
      <c r="AZ1988" s="65"/>
      <c r="BA1988" s="65"/>
    </row>
    <row r="1989" spans="3:53">
      <c r="C1989" s="8"/>
      <c r="D1989" s="8"/>
      <c r="AG1989" s="65"/>
      <c r="AH1989" s="65"/>
      <c r="AI1989" s="65"/>
      <c r="AJ1989" s="65"/>
      <c r="AK1989" s="65"/>
      <c r="AM1989" s="93"/>
      <c r="AT1989" s="65"/>
      <c r="AU1989" s="65"/>
      <c r="AV1989" s="65"/>
      <c r="AW1989" s="65"/>
      <c r="AX1989" s="65"/>
      <c r="AY1989" s="65"/>
      <c r="AZ1989" s="65"/>
      <c r="BA1989" s="65"/>
    </row>
    <row r="1990" spans="3:53">
      <c r="C1990" s="8"/>
      <c r="D1990" s="8"/>
      <c r="AG1990" s="65"/>
      <c r="AH1990" s="65"/>
      <c r="AI1990" s="65"/>
      <c r="AJ1990" s="65"/>
      <c r="AK1990" s="65"/>
      <c r="AM1990" s="93"/>
      <c r="AT1990" s="65"/>
      <c r="AU1990" s="65"/>
      <c r="AV1990" s="65"/>
      <c r="AW1990" s="65"/>
      <c r="AX1990" s="65"/>
      <c r="AY1990" s="65"/>
      <c r="AZ1990" s="65"/>
      <c r="BA1990" s="65"/>
    </row>
    <row r="1991" spans="3:53">
      <c r="C1991" s="8"/>
      <c r="D1991" s="8"/>
      <c r="AG1991" s="65"/>
      <c r="AH1991" s="65"/>
      <c r="AI1991" s="65"/>
      <c r="AJ1991" s="65"/>
      <c r="AK1991" s="65"/>
      <c r="AM1991" s="93"/>
      <c r="AT1991" s="65"/>
      <c r="AU1991" s="65"/>
      <c r="AV1991" s="65"/>
      <c r="AW1991" s="65"/>
      <c r="AX1991" s="65"/>
      <c r="AY1991" s="65"/>
      <c r="AZ1991" s="65"/>
      <c r="BA1991" s="65"/>
    </row>
    <row r="1992" spans="3:53">
      <c r="C1992" s="8"/>
      <c r="D1992" s="8"/>
      <c r="AG1992" s="65"/>
      <c r="AH1992" s="65"/>
      <c r="AI1992" s="65"/>
      <c r="AJ1992" s="65"/>
      <c r="AK1992" s="65"/>
      <c r="AM1992" s="93"/>
      <c r="AT1992" s="65"/>
      <c r="AU1992" s="65"/>
      <c r="AV1992" s="65"/>
      <c r="AW1992" s="65"/>
      <c r="AX1992" s="65"/>
      <c r="AY1992" s="65"/>
      <c r="AZ1992" s="65"/>
      <c r="BA1992" s="65"/>
    </row>
    <row r="1993" spans="3:53">
      <c r="C1993" s="8"/>
      <c r="D1993" s="8"/>
      <c r="AG1993" s="65"/>
      <c r="AH1993" s="65"/>
      <c r="AI1993" s="65"/>
      <c r="AJ1993" s="65"/>
      <c r="AK1993" s="65"/>
      <c r="AM1993" s="93"/>
      <c r="AT1993" s="65"/>
      <c r="AU1993" s="65"/>
      <c r="AV1993" s="65"/>
      <c r="AW1993" s="65"/>
      <c r="AX1993" s="65"/>
      <c r="AY1993" s="65"/>
      <c r="AZ1993" s="65"/>
      <c r="BA1993" s="65"/>
    </row>
    <row r="1994" spans="3:53">
      <c r="C1994" s="8"/>
      <c r="D1994" s="8"/>
      <c r="AG1994" s="65"/>
      <c r="AH1994" s="65"/>
      <c r="AI1994" s="65"/>
      <c r="AJ1994" s="65"/>
      <c r="AK1994" s="65"/>
      <c r="AM1994" s="93"/>
      <c r="AT1994" s="65"/>
      <c r="AU1994" s="65"/>
      <c r="AV1994" s="65"/>
      <c r="AW1994" s="65"/>
      <c r="AX1994" s="65"/>
      <c r="AY1994" s="65"/>
      <c r="AZ1994" s="65"/>
      <c r="BA1994" s="65"/>
    </row>
    <row r="1995" spans="3:53">
      <c r="C1995" s="8"/>
      <c r="D1995" s="8"/>
      <c r="AG1995" s="65"/>
      <c r="AH1995" s="65"/>
      <c r="AI1995" s="65"/>
      <c r="AJ1995" s="65"/>
      <c r="AK1995" s="65"/>
      <c r="AM1995" s="93"/>
      <c r="AT1995" s="65"/>
      <c r="AU1995" s="65"/>
      <c r="AV1995" s="65"/>
      <c r="AW1995" s="65"/>
      <c r="AX1995" s="65"/>
      <c r="AY1995" s="65"/>
      <c r="AZ1995" s="65"/>
      <c r="BA1995" s="65"/>
    </row>
    <row r="1996" spans="3:53">
      <c r="C1996" s="8"/>
      <c r="D1996" s="8"/>
      <c r="AG1996" s="65"/>
      <c r="AH1996" s="65"/>
      <c r="AI1996" s="65"/>
      <c r="AJ1996" s="65"/>
      <c r="AK1996" s="65"/>
      <c r="AM1996" s="93"/>
      <c r="AT1996" s="65"/>
      <c r="AU1996" s="65"/>
      <c r="AV1996" s="65"/>
      <c r="AW1996" s="65"/>
      <c r="AX1996" s="65"/>
      <c r="AY1996" s="65"/>
      <c r="AZ1996" s="65"/>
      <c r="BA1996" s="65"/>
    </row>
    <row r="1997" spans="3:53">
      <c r="C1997" s="8"/>
      <c r="D1997" s="8"/>
      <c r="AG1997" s="65"/>
      <c r="AH1997" s="65"/>
      <c r="AI1997" s="65"/>
      <c r="AJ1997" s="65"/>
      <c r="AK1997" s="65"/>
      <c r="AM1997" s="93"/>
      <c r="AT1997" s="65"/>
      <c r="AU1997" s="65"/>
      <c r="AV1997" s="65"/>
      <c r="AW1997" s="65"/>
      <c r="AX1997" s="65"/>
      <c r="AY1997" s="65"/>
      <c r="AZ1997" s="65"/>
      <c r="BA1997" s="65"/>
    </row>
    <row r="1998" spans="3:53">
      <c r="C1998" s="8"/>
      <c r="D1998" s="8"/>
      <c r="AG1998" s="65"/>
      <c r="AH1998" s="65"/>
      <c r="AI1998" s="65"/>
      <c r="AJ1998" s="65"/>
      <c r="AK1998" s="65"/>
      <c r="AM1998" s="93"/>
      <c r="AT1998" s="65"/>
      <c r="AU1998" s="65"/>
      <c r="AV1998" s="65"/>
      <c r="AW1998" s="65"/>
      <c r="AX1998" s="65"/>
      <c r="AY1998" s="65"/>
      <c r="AZ1998" s="65"/>
      <c r="BA1998" s="65"/>
    </row>
    <row r="1999" spans="3:53">
      <c r="C1999" s="8"/>
      <c r="D1999" s="8"/>
      <c r="AG1999" s="65"/>
      <c r="AH1999" s="65"/>
      <c r="AI1999" s="65"/>
      <c r="AJ1999" s="65"/>
      <c r="AK1999" s="65"/>
      <c r="AM1999" s="93"/>
      <c r="AT1999" s="65"/>
      <c r="AU1999" s="65"/>
      <c r="AV1999" s="65"/>
      <c r="AW1999" s="65"/>
      <c r="AX1999" s="65"/>
      <c r="AY1999" s="65"/>
      <c r="AZ1999" s="65"/>
      <c r="BA1999" s="65"/>
    </row>
    <row r="2000" spans="3:53">
      <c r="C2000" s="8"/>
      <c r="D2000" s="8"/>
      <c r="AG2000" s="65"/>
      <c r="AH2000" s="65"/>
      <c r="AI2000" s="65"/>
      <c r="AJ2000" s="65"/>
      <c r="AK2000" s="65"/>
      <c r="AM2000" s="93"/>
      <c r="AT2000" s="65"/>
      <c r="AU2000" s="65"/>
      <c r="AV2000" s="65"/>
      <c r="AW2000" s="65"/>
      <c r="AX2000" s="65"/>
      <c r="AY2000" s="65"/>
      <c r="AZ2000" s="65"/>
      <c r="BA2000" s="65"/>
    </row>
    <row r="2001" spans="3:53">
      <c r="C2001" s="8"/>
      <c r="D2001" s="8"/>
      <c r="AG2001" s="65"/>
      <c r="AH2001" s="65"/>
      <c r="AI2001" s="65"/>
      <c r="AJ2001" s="65"/>
      <c r="AK2001" s="65"/>
      <c r="AM2001" s="93"/>
      <c r="AT2001" s="65"/>
      <c r="AU2001" s="65"/>
      <c r="AV2001" s="65"/>
      <c r="AW2001" s="65"/>
      <c r="AX2001" s="65"/>
      <c r="AY2001" s="65"/>
      <c r="AZ2001" s="65"/>
      <c r="BA2001" s="65"/>
    </row>
    <row r="2002" spans="3:53">
      <c r="C2002" s="8"/>
      <c r="D2002" s="8"/>
      <c r="AG2002" s="65"/>
      <c r="AH2002" s="65"/>
      <c r="AI2002" s="65"/>
      <c r="AJ2002" s="65"/>
      <c r="AK2002" s="65"/>
      <c r="AM2002" s="93"/>
      <c r="AT2002" s="65"/>
      <c r="AU2002" s="65"/>
      <c r="AV2002" s="65"/>
      <c r="AW2002" s="65"/>
      <c r="AX2002" s="65"/>
      <c r="AY2002" s="65"/>
      <c r="AZ2002" s="65"/>
      <c r="BA2002" s="65"/>
    </row>
    <row r="2003" spans="3:53">
      <c r="C2003" s="8"/>
      <c r="D2003" s="8"/>
      <c r="AG2003" s="65"/>
      <c r="AH2003" s="65"/>
      <c r="AI2003" s="65"/>
      <c r="AJ2003" s="65"/>
      <c r="AK2003" s="65"/>
      <c r="AM2003" s="93"/>
      <c r="AT2003" s="65"/>
      <c r="AU2003" s="65"/>
      <c r="AV2003" s="65"/>
      <c r="AW2003" s="65"/>
      <c r="AX2003" s="65"/>
      <c r="AY2003" s="65"/>
      <c r="AZ2003" s="65"/>
      <c r="BA2003" s="65"/>
    </row>
    <row r="2004" spans="3:53">
      <c r="C2004" s="8"/>
      <c r="D2004" s="8"/>
      <c r="AG2004" s="65"/>
      <c r="AH2004" s="65"/>
      <c r="AI2004" s="65"/>
      <c r="AJ2004" s="65"/>
      <c r="AK2004" s="65"/>
      <c r="AM2004" s="93"/>
      <c r="AT2004" s="65"/>
      <c r="AU2004" s="65"/>
      <c r="AV2004" s="65"/>
      <c r="AW2004" s="65"/>
      <c r="AX2004" s="65"/>
      <c r="AY2004" s="65"/>
      <c r="AZ2004" s="65"/>
      <c r="BA2004" s="65"/>
    </row>
    <row r="2005" spans="3:53">
      <c r="C2005" s="8"/>
      <c r="D2005" s="8"/>
      <c r="AG2005" s="65"/>
      <c r="AH2005" s="65"/>
      <c r="AI2005" s="65"/>
      <c r="AJ2005" s="65"/>
      <c r="AK2005" s="65"/>
      <c r="AM2005" s="93"/>
      <c r="AT2005" s="65"/>
      <c r="AU2005" s="65"/>
      <c r="AV2005" s="65"/>
      <c r="AW2005" s="65"/>
      <c r="AX2005" s="65"/>
      <c r="AY2005" s="65"/>
      <c r="AZ2005" s="65"/>
      <c r="BA2005" s="65"/>
    </row>
    <row r="2006" spans="3:53">
      <c r="C2006" s="8"/>
      <c r="D2006" s="8"/>
      <c r="AG2006" s="65"/>
      <c r="AH2006" s="65"/>
      <c r="AI2006" s="65"/>
      <c r="AJ2006" s="65"/>
      <c r="AK2006" s="65"/>
      <c r="AM2006" s="93"/>
      <c r="AT2006" s="65"/>
      <c r="AU2006" s="65"/>
      <c r="AV2006" s="65"/>
      <c r="AW2006" s="65"/>
      <c r="AX2006" s="65"/>
      <c r="AY2006" s="65"/>
      <c r="AZ2006" s="65"/>
      <c r="BA2006" s="65"/>
    </row>
    <row r="2007" spans="3:53">
      <c r="C2007" s="8"/>
      <c r="D2007" s="8"/>
      <c r="AG2007" s="65"/>
      <c r="AH2007" s="65"/>
      <c r="AI2007" s="65"/>
      <c r="AJ2007" s="65"/>
      <c r="AK2007" s="65"/>
      <c r="AM2007" s="93"/>
      <c r="AT2007" s="65"/>
      <c r="AU2007" s="65"/>
      <c r="AV2007" s="65"/>
      <c r="AW2007" s="65"/>
      <c r="AX2007" s="65"/>
      <c r="AY2007" s="65"/>
      <c r="AZ2007" s="65"/>
      <c r="BA2007" s="65"/>
    </row>
    <row r="2008" spans="3:53">
      <c r="C2008" s="8"/>
      <c r="D2008" s="8"/>
      <c r="AG2008" s="65"/>
      <c r="AH2008" s="65"/>
      <c r="AI2008" s="65"/>
      <c r="AJ2008" s="65"/>
      <c r="AK2008" s="65"/>
      <c r="AM2008" s="93"/>
      <c r="AT2008" s="65"/>
      <c r="AU2008" s="65"/>
      <c r="AV2008" s="65"/>
      <c r="AW2008" s="65"/>
      <c r="AX2008" s="65"/>
      <c r="AY2008" s="65"/>
      <c r="AZ2008" s="65"/>
      <c r="BA2008" s="65"/>
    </row>
    <row r="2009" spans="3:53">
      <c r="C2009" s="8"/>
      <c r="D2009" s="8"/>
      <c r="AG2009" s="65"/>
      <c r="AH2009" s="65"/>
      <c r="AI2009" s="65"/>
      <c r="AJ2009" s="65"/>
      <c r="AK2009" s="65"/>
      <c r="AM2009" s="93"/>
      <c r="AT2009" s="65"/>
      <c r="AU2009" s="65"/>
      <c r="AV2009" s="65"/>
      <c r="AW2009" s="65"/>
      <c r="AX2009" s="65"/>
      <c r="AY2009" s="65"/>
      <c r="AZ2009" s="65"/>
      <c r="BA2009" s="65"/>
    </row>
    <row r="2010" spans="3:53">
      <c r="C2010" s="8"/>
      <c r="D2010" s="8"/>
      <c r="AG2010" s="65"/>
      <c r="AH2010" s="65"/>
      <c r="AI2010" s="65"/>
      <c r="AJ2010" s="65"/>
      <c r="AK2010" s="65"/>
      <c r="AM2010" s="93"/>
      <c r="AT2010" s="65"/>
      <c r="AU2010" s="65"/>
      <c r="AV2010" s="65"/>
      <c r="AW2010" s="65"/>
      <c r="AX2010" s="65"/>
      <c r="AY2010" s="65"/>
      <c r="AZ2010" s="65"/>
      <c r="BA2010" s="65"/>
    </row>
    <row r="2011" spans="3:53">
      <c r="C2011" s="8"/>
      <c r="D2011" s="8"/>
      <c r="AG2011" s="65"/>
      <c r="AH2011" s="65"/>
      <c r="AI2011" s="65"/>
      <c r="AJ2011" s="65"/>
      <c r="AK2011" s="65"/>
      <c r="AM2011" s="93"/>
      <c r="AT2011" s="65"/>
      <c r="AU2011" s="65"/>
      <c r="AV2011" s="65"/>
      <c r="AW2011" s="65"/>
      <c r="AX2011" s="65"/>
      <c r="AY2011" s="65"/>
      <c r="AZ2011" s="65"/>
      <c r="BA2011" s="65"/>
    </row>
    <row r="2012" spans="3:53">
      <c r="C2012" s="8"/>
      <c r="D2012" s="8"/>
      <c r="AG2012" s="65"/>
      <c r="AH2012" s="65"/>
      <c r="AI2012" s="65"/>
      <c r="AJ2012" s="65"/>
      <c r="AK2012" s="65"/>
      <c r="AM2012" s="93"/>
      <c r="AT2012" s="65"/>
      <c r="AU2012" s="65"/>
      <c r="AV2012" s="65"/>
      <c r="AW2012" s="65"/>
      <c r="AX2012" s="65"/>
      <c r="AY2012" s="65"/>
      <c r="AZ2012" s="65"/>
      <c r="BA2012" s="65"/>
    </row>
    <row r="2013" spans="3:53">
      <c r="C2013" s="8"/>
      <c r="D2013" s="8"/>
      <c r="AG2013" s="65"/>
      <c r="AH2013" s="65"/>
      <c r="AI2013" s="65"/>
      <c r="AJ2013" s="65"/>
      <c r="AK2013" s="65"/>
      <c r="AM2013" s="93"/>
      <c r="AT2013" s="65"/>
      <c r="AU2013" s="65"/>
      <c r="AV2013" s="65"/>
      <c r="AW2013" s="65"/>
      <c r="AX2013" s="65"/>
      <c r="AY2013" s="65"/>
      <c r="AZ2013" s="65"/>
      <c r="BA2013" s="65"/>
    </row>
    <row r="2014" spans="3:53">
      <c r="C2014" s="8"/>
      <c r="D2014" s="8"/>
      <c r="AG2014" s="65"/>
      <c r="AH2014" s="65"/>
      <c r="AI2014" s="65"/>
      <c r="AJ2014" s="65"/>
      <c r="AK2014" s="65"/>
      <c r="AM2014" s="93"/>
      <c r="AT2014" s="65"/>
      <c r="AU2014" s="65"/>
      <c r="AV2014" s="65"/>
      <c r="AW2014" s="65"/>
      <c r="AX2014" s="65"/>
      <c r="AY2014" s="65"/>
      <c r="AZ2014" s="65"/>
      <c r="BA2014" s="65"/>
    </row>
    <row r="2015" spans="3:53">
      <c r="C2015" s="8"/>
      <c r="D2015" s="8"/>
      <c r="AG2015" s="65"/>
      <c r="AH2015" s="65"/>
      <c r="AI2015" s="65"/>
      <c r="AJ2015" s="65"/>
      <c r="AK2015" s="65"/>
      <c r="AM2015" s="93"/>
      <c r="AT2015" s="65"/>
      <c r="AU2015" s="65"/>
      <c r="AV2015" s="65"/>
      <c r="AW2015" s="65"/>
      <c r="AX2015" s="65"/>
      <c r="AY2015" s="65"/>
      <c r="AZ2015" s="65"/>
      <c r="BA2015" s="65"/>
    </row>
    <row r="2016" spans="3:53">
      <c r="C2016" s="8"/>
      <c r="D2016" s="8"/>
      <c r="AG2016" s="65"/>
      <c r="AH2016" s="65"/>
      <c r="AI2016" s="65"/>
      <c r="AJ2016" s="65"/>
      <c r="AK2016" s="65"/>
      <c r="AM2016" s="93"/>
      <c r="AT2016" s="65"/>
      <c r="AU2016" s="65"/>
      <c r="AV2016" s="65"/>
      <c r="AW2016" s="65"/>
      <c r="AX2016" s="65"/>
      <c r="AY2016" s="65"/>
      <c r="AZ2016" s="65"/>
      <c r="BA2016" s="65"/>
    </row>
    <row r="2017" spans="3:53">
      <c r="C2017" s="8"/>
      <c r="D2017" s="8"/>
      <c r="AG2017" s="65"/>
      <c r="AH2017" s="65"/>
      <c r="AI2017" s="65"/>
      <c r="AJ2017" s="65"/>
      <c r="AK2017" s="65"/>
      <c r="AM2017" s="93"/>
      <c r="AT2017" s="65"/>
      <c r="AU2017" s="65"/>
      <c r="AV2017" s="65"/>
      <c r="AW2017" s="65"/>
      <c r="AX2017" s="65"/>
      <c r="AY2017" s="65"/>
      <c r="AZ2017" s="65"/>
      <c r="BA2017" s="65"/>
    </row>
    <row r="2018" spans="3:53">
      <c r="C2018" s="8"/>
      <c r="D2018" s="8"/>
      <c r="AG2018" s="65"/>
      <c r="AH2018" s="65"/>
      <c r="AI2018" s="65"/>
      <c r="AJ2018" s="65"/>
      <c r="AK2018" s="65"/>
      <c r="AM2018" s="93"/>
      <c r="AT2018" s="65"/>
      <c r="AU2018" s="65"/>
      <c r="AV2018" s="65"/>
      <c r="AW2018" s="65"/>
      <c r="AX2018" s="65"/>
      <c r="AY2018" s="65"/>
      <c r="AZ2018" s="65"/>
      <c r="BA2018" s="65"/>
    </row>
    <row r="2019" spans="3:53">
      <c r="C2019" s="8"/>
      <c r="D2019" s="8"/>
      <c r="AG2019" s="65"/>
      <c r="AH2019" s="65"/>
      <c r="AI2019" s="65"/>
      <c r="AJ2019" s="65"/>
      <c r="AK2019" s="65"/>
      <c r="AM2019" s="93"/>
      <c r="AT2019" s="65"/>
      <c r="AU2019" s="65"/>
      <c r="AV2019" s="65"/>
      <c r="AW2019" s="65"/>
      <c r="AX2019" s="65"/>
      <c r="AY2019" s="65"/>
      <c r="AZ2019" s="65"/>
      <c r="BA2019" s="65"/>
    </row>
    <row r="2020" spans="3:53">
      <c r="C2020" s="8"/>
      <c r="D2020" s="8"/>
      <c r="AG2020" s="65"/>
      <c r="AH2020" s="65"/>
      <c r="AI2020" s="65"/>
      <c r="AJ2020" s="65"/>
      <c r="AK2020" s="65"/>
      <c r="AM2020" s="93"/>
      <c r="AT2020" s="65"/>
      <c r="AU2020" s="65"/>
      <c r="AV2020" s="65"/>
      <c r="AW2020" s="65"/>
      <c r="AX2020" s="65"/>
      <c r="AY2020" s="65"/>
      <c r="AZ2020" s="65"/>
      <c r="BA2020" s="65"/>
    </row>
    <row r="2021" spans="3:53">
      <c r="C2021" s="8"/>
      <c r="D2021" s="8"/>
      <c r="AG2021" s="65"/>
      <c r="AH2021" s="65"/>
      <c r="AI2021" s="65"/>
      <c r="AJ2021" s="65"/>
      <c r="AK2021" s="65"/>
      <c r="AM2021" s="93"/>
      <c r="AT2021" s="65"/>
      <c r="AU2021" s="65"/>
      <c r="AV2021" s="65"/>
      <c r="AW2021" s="65"/>
      <c r="AX2021" s="65"/>
      <c r="AY2021" s="65"/>
      <c r="AZ2021" s="65"/>
      <c r="BA2021" s="65"/>
    </row>
    <row r="2022" spans="3:53">
      <c r="C2022" s="8"/>
      <c r="D2022" s="8"/>
      <c r="AG2022" s="65"/>
      <c r="AH2022" s="65"/>
      <c r="AI2022" s="65"/>
      <c r="AJ2022" s="65"/>
      <c r="AK2022" s="65"/>
      <c r="AM2022" s="93"/>
      <c r="AT2022" s="65"/>
      <c r="AU2022" s="65"/>
      <c r="AV2022" s="65"/>
      <c r="AW2022" s="65"/>
      <c r="AX2022" s="65"/>
      <c r="AY2022" s="65"/>
      <c r="AZ2022" s="65"/>
      <c r="BA2022" s="65"/>
    </row>
    <row r="2023" spans="3:53">
      <c r="C2023" s="8"/>
      <c r="D2023" s="8"/>
      <c r="AG2023" s="65"/>
      <c r="AH2023" s="65"/>
      <c r="AI2023" s="65"/>
      <c r="AJ2023" s="65"/>
      <c r="AK2023" s="65"/>
      <c r="AM2023" s="93"/>
      <c r="AT2023" s="65"/>
      <c r="AU2023" s="65"/>
      <c r="AV2023" s="65"/>
      <c r="AW2023" s="65"/>
      <c r="AX2023" s="65"/>
      <c r="AY2023" s="65"/>
      <c r="AZ2023" s="65"/>
      <c r="BA2023" s="65"/>
    </row>
    <row r="2024" spans="3:53">
      <c r="C2024" s="8"/>
      <c r="D2024" s="8"/>
      <c r="AG2024" s="65"/>
      <c r="AH2024" s="65"/>
      <c r="AI2024" s="65"/>
      <c r="AJ2024" s="65"/>
      <c r="AK2024" s="65"/>
      <c r="AM2024" s="93"/>
      <c r="AT2024" s="65"/>
      <c r="AU2024" s="65"/>
      <c r="AV2024" s="65"/>
      <c r="AW2024" s="65"/>
      <c r="AX2024" s="65"/>
      <c r="AY2024" s="65"/>
      <c r="AZ2024" s="65"/>
      <c r="BA2024" s="65"/>
    </row>
    <row r="2025" spans="3:53">
      <c r="C2025" s="8"/>
      <c r="D2025" s="8"/>
      <c r="AG2025" s="65"/>
      <c r="AH2025" s="65"/>
      <c r="AI2025" s="65"/>
      <c r="AJ2025" s="65"/>
      <c r="AK2025" s="65"/>
      <c r="AM2025" s="93"/>
      <c r="AT2025" s="65"/>
      <c r="AU2025" s="65"/>
      <c r="AV2025" s="65"/>
      <c r="AW2025" s="65"/>
      <c r="AX2025" s="65"/>
      <c r="AY2025" s="65"/>
      <c r="AZ2025" s="65"/>
      <c r="BA2025" s="65"/>
    </row>
    <row r="2026" spans="3:53">
      <c r="C2026" s="8"/>
      <c r="D2026" s="8"/>
      <c r="AG2026" s="65"/>
      <c r="AH2026" s="65"/>
      <c r="AI2026" s="65"/>
      <c r="AJ2026" s="65"/>
      <c r="AK2026" s="65"/>
      <c r="AM2026" s="93"/>
      <c r="AT2026" s="65"/>
      <c r="AU2026" s="65"/>
      <c r="AV2026" s="65"/>
      <c r="AW2026" s="65"/>
      <c r="AX2026" s="65"/>
      <c r="AY2026" s="65"/>
      <c r="AZ2026" s="65"/>
      <c r="BA2026" s="65"/>
    </row>
    <row r="2027" spans="3:53">
      <c r="C2027" s="8"/>
      <c r="D2027" s="8"/>
      <c r="AG2027" s="65"/>
      <c r="AH2027" s="65"/>
      <c r="AI2027" s="65"/>
      <c r="AJ2027" s="65"/>
      <c r="AK2027" s="65"/>
      <c r="AM2027" s="93"/>
      <c r="AT2027" s="65"/>
      <c r="AU2027" s="65"/>
      <c r="AV2027" s="65"/>
      <c r="AW2027" s="65"/>
      <c r="AX2027" s="65"/>
      <c r="AY2027" s="65"/>
      <c r="AZ2027" s="65"/>
      <c r="BA2027" s="65"/>
    </row>
    <row r="2028" spans="3:53">
      <c r="C2028" s="8"/>
      <c r="D2028" s="8"/>
      <c r="AG2028" s="65"/>
      <c r="AH2028" s="65"/>
      <c r="AI2028" s="65"/>
      <c r="AJ2028" s="65"/>
      <c r="AK2028" s="65"/>
      <c r="AM2028" s="93"/>
      <c r="AT2028" s="65"/>
      <c r="AU2028" s="65"/>
      <c r="AV2028" s="65"/>
      <c r="AW2028" s="65"/>
      <c r="AX2028" s="65"/>
      <c r="AY2028" s="65"/>
      <c r="AZ2028" s="65"/>
      <c r="BA2028" s="65"/>
    </row>
    <row r="2029" spans="3:53">
      <c r="C2029" s="8"/>
      <c r="D2029" s="8"/>
      <c r="AG2029" s="65"/>
      <c r="AH2029" s="65"/>
      <c r="AI2029" s="65"/>
      <c r="AJ2029" s="65"/>
      <c r="AK2029" s="65"/>
      <c r="AM2029" s="93"/>
      <c r="AT2029" s="65"/>
      <c r="AU2029" s="65"/>
      <c r="AV2029" s="65"/>
      <c r="AW2029" s="65"/>
      <c r="AX2029" s="65"/>
      <c r="AY2029" s="65"/>
      <c r="AZ2029" s="65"/>
      <c r="BA2029" s="65"/>
    </row>
    <row r="2030" spans="3:53">
      <c r="C2030" s="8"/>
      <c r="D2030" s="8"/>
      <c r="AG2030" s="65"/>
      <c r="AH2030" s="65"/>
      <c r="AI2030" s="65"/>
      <c r="AJ2030" s="65"/>
      <c r="AK2030" s="65"/>
      <c r="AM2030" s="93"/>
      <c r="AT2030" s="65"/>
      <c r="AU2030" s="65"/>
      <c r="AV2030" s="65"/>
      <c r="AW2030" s="65"/>
      <c r="AX2030" s="65"/>
      <c r="AY2030" s="65"/>
      <c r="AZ2030" s="65"/>
      <c r="BA2030" s="65"/>
    </row>
    <row r="2031" spans="3:53">
      <c r="C2031" s="8"/>
      <c r="D2031" s="8"/>
      <c r="AG2031" s="65"/>
      <c r="AH2031" s="65"/>
      <c r="AI2031" s="65"/>
      <c r="AJ2031" s="65"/>
      <c r="AK2031" s="65"/>
      <c r="AM2031" s="93"/>
      <c r="AT2031" s="65"/>
      <c r="AU2031" s="65"/>
      <c r="AV2031" s="65"/>
      <c r="AW2031" s="65"/>
      <c r="AX2031" s="65"/>
      <c r="AY2031" s="65"/>
      <c r="AZ2031" s="65"/>
      <c r="BA2031" s="65"/>
    </row>
    <row r="2032" spans="3:53">
      <c r="C2032" s="8"/>
      <c r="D2032" s="8"/>
      <c r="AG2032" s="65"/>
      <c r="AH2032" s="65"/>
      <c r="AI2032" s="65"/>
      <c r="AJ2032" s="65"/>
      <c r="AK2032" s="65"/>
      <c r="AM2032" s="93"/>
      <c r="AT2032" s="65"/>
      <c r="AU2032" s="65"/>
      <c r="AV2032" s="65"/>
      <c r="AW2032" s="65"/>
      <c r="AX2032" s="65"/>
      <c r="AY2032" s="65"/>
      <c r="AZ2032" s="65"/>
      <c r="BA2032" s="65"/>
    </row>
    <row r="2033" spans="3:53">
      <c r="C2033" s="8"/>
      <c r="D2033" s="8"/>
      <c r="AG2033" s="65"/>
      <c r="AH2033" s="65"/>
      <c r="AI2033" s="65"/>
      <c r="AJ2033" s="65"/>
      <c r="AK2033" s="65"/>
      <c r="AM2033" s="93"/>
      <c r="AT2033" s="65"/>
      <c r="AU2033" s="65"/>
      <c r="AV2033" s="65"/>
      <c r="AW2033" s="65"/>
      <c r="AX2033" s="65"/>
      <c r="AY2033" s="65"/>
      <c r="AZ2033" s="65"/>
      <c r="BA2033" s="65"/>
    </row>
    <row r="2034" spans="3:53">
      <c r="C2034" s="8"/>
      <c r="D2034" s="8"/>
      <c r="AG2034" s="65"/>
      <c r="AH2034" s="65"/>
      <c r="AI2034" s="65"/>
      <c r="AJ2034" s="65"/>
      <c r="AK2034" s="65"/>
      <c r="AM2034" s="93"/>
      <c r="AT2034" s="65"/>
      <c r="AU2034" s="65"/>
      <c r="AV2034" s="65"/>
      <c r="AW2034" s="65"/>
      <c r="AX2034" s="65"/>
      <c r="AY2034" s="65"/>
      <c r="AZ2034" s="65"/>
      <c r="BA2034" s="65"/>
    </row>
    <row r="2035" spans="3:53">
      <c r="C2035" s="8"/>
      <c r="D2035" s="8"/>
      <c r="AG2035" s="65"/>
      <c r="AH2035" s="65"/>
      <c r="AI2035" s="65"/>
      <c r="AJ2035" s="65"/>
      <c r="AK2035" s="65"/>
      <c r="AM2035" s="93"/>
      <c r="AT2035" s="65"/>
      <c r="AU2035" s="65"/>
      <c r="AV2035" s="65"/>
      <c r="AW2035" s="65"/>
      <c r="AX2035" s="65"/>
      <c r="AY2035" s="65"/>
      <c r="AZ2035" s="65"/>
      <c r="BA2035" s="65"/>
    </row>
    <row r="2036" spans="3:53">
      <c r="C2036" s="8"/>
      <c r="D2036" s="8"/>
      <c r="AG2036" s="65"/>
      <c r="AH2036" s="65"/>
      <c r="AI2036" s="65"/>
      <c r="AJ2036" s="65"/>
      <c r="AK2036" s="65"/>
      <c r="AM2036" s="93"/>
      <c r="AT2036" s="65"/>
      <c r="AU2036" s="65"/>
      <c r="AV2036" s="65"/>
      <c r="AW2036" s="65"/>
      <c r="AX2036" s="65"/>
      <c r="AY2036" s="65"/>
      <c r="AZ2036" s="65"/>
      <c r="BA2036" s="65"/>
    </row>
    <row r="2037" spans="3:53">
      <c r="C2037" s="8"/>
      <c r="D2037" s="8"/>
      <c r="AG2037" s="65"/>
      <c r="AH2037" s="65"/>
      <c r="AI2037" s="65"/>
      <c r="AJ2037" s="65"/>
      <c r="AK2037" s="65"/>
      <c r="AM2037" s="93"/>
      <c r="AT2037" s="65"/>
      <c r="AU2037" s="65"/>
      <c r="AV2037" s="65"/>
      <c r="AW2037" s="65"/>
      <c r="AX2037" s="65"/>
      <c r="AY2037" s="65"/>
      <c r="AZ2037" s="65"/>
      <c r="BA2037" s="65"/>
    </row>
    <row r="2038" spans="3:53">
      <c r="C2038" s="8"/>
      <c r="D2038" s="8"/>
      <c r="AG2038" s="65"/>
      <c r="AH2038" s="65"/>
      <c r="AI2038" s="65"/>
      <c r="AJ2038" s="65"/>
      <c r="AK2038" s="65"/>
      <c r="AM2038" s="93"/>
      <c r="AT2038" s="65"/>
      <c r="AU2038" s="65"/>
      <c r="AV2038" s="65"/>
      <c r="AW2038" s="65"/>
      <c r="AX2038" s="65"/>
      <c r="AY2038" s="65"/>
      <c r="AZ2038" s="65"/>
      <c r="BA2038" s="65"/>
    </row>
    <row r="2039" spans="3:53">
      <c r="C2039" s="8"/>
      <c r="D2039" s="8"/>
      <c r="AG2039" s="65"/>
      <c r="AH2039" s="65"/>
      <c r="AI2039" s="65"/>
      <c r="AJ2039" s="65"/>
      <c r="AK2039" s="65"/>
      <c r="AM2039" s="93"/>
      <c r="AT2039" s="65"/>
      <c r="AU2039" s="65"/>
      <c r="AV2039" s="65"/>
      <c r="AW2039" s="65"/>
      <c r="AX2039" s="65"/>
      <c r="AY2039" s="65"/>
      <c r="AZ2039" s="65"/>
      <c r="BA2039" s="65"/>
    </row>
    <row r="2040" spans="3:53">
      <c r="C2040" s="8"/>
      <c r="D2040" s="8"/>
      <c r="AG2040" s="65"/>
      <c r="AH2040" s="65"/>
      <c r="AI2040" s="65"/>
      <c r="AJ2040" s="65"/>
      <c r="AK2040" s="65"/>
      <c r="AM2040" s="93"/>
      <c r="AT2040" s="65"/>
      <c r="AU2040" s="65"/>
      <c r="AV2040" s="65"/>
      <c r="AW2040" s="65"/>
      <c r="AX2040" s="65"/>
      <c r="AY2040" s="65"/>
      <c r="AZ2040" s="65"/>
      <c r="BA2040" s="65"/>
    </row>
    <row r="2041" spans="3:53">
      <c r="C2041" s="8"/>
      <c r="D2041" s="8"/>
      <c r="AG2041" s="65"/>
      <c r="AH2041" s="65"/>
      <c r="AI2041" s="65"/>
      <c r="AJ2041" s="65"/>
      <c r="AK2041" s="65"/>
      <c r="AM2041" s="93"/>
      <c r="AT2041" s="65"/>
      <c r="AU2041" s="65"/>
      <c r="AV2041" s="65"/>
      <c r="AW2041" s="65"/>
      <c r="AX2041" s="65"/>
      <c r="AY2041" s="65"/>
      <c r="AZ2041" s="65"/>
      <c r="BA2041" s="65"/>
    </row>
    <row r="2042" spans="3:53">
      <c r="C2042" s="8"/>
      <c r="D2042" s="8"/>
      <c r="AG2042" s="65"/>
      <c r="AH2042" s="65"/>
      <c r="AI2042" s="65"/>
      <c r="AJ2042" s="65"/>
      <c r="AK2042" s="65"/>
      <c r="AM2042" s="93"/>
      <c r="AT2042" s="65"/>
      <c r="AU2042" s="65"/>
      <c r="AV2042" s="65"/>
      <c r="AW2042" s="65"/>
      <c r="AX2042" s="65"/>
      <c r="AY2042" s="65"/>
      <c r="AZ2042" s="65"/>
      <c r="BA2042" s="65"/>
    </row>
    <row r="2043" spans="3:53">
      <c r="C2043" s="8"/>
      <c r="D2043" s="8"/>
      <c r="AG2043" s="65"/>
      <c r="AH2043" s="65"/>
      <c r="AI2043" s="65"/>
      <c r="AJ2043" s="65"/>
      <c r="AK2043" s="65"/>
      <c r="AM2043" s="93"/>
      <c r="AT2043" s="65"/>
      <c r="AU2043" s="65"/>
      <c r="AV2043" s="65"/>
      <c r="AW2043" s="65"/>
      <c r="AX2043" s="65"/>
      <c r="AY2043" s="65"/>
      <c r="AZ2043" s="65"/>
      <c r="BA2043" s="65"/>
    </row>
    <row r="2044" spans="3:53">
      <c r="C2044" s="8"/>
      <c r="D2044" s="8"/>
      <c r="AG2044" s="65"/>
      <c r="AH2044" s="65"/>
      <c r="AI2044" s="65"/>
      <c r="AJ2044" s="65"/>
      <c r="AK2044" s="65"/>
      <c r="AM2044" s="93"/>
      <c r="AT2044" s="65"/>
      <c r="AU2044" s="65"/>
      <c r="AV2044" s="65"/>
      <c r="AW2044" s="65"/>
      <c r="AX2044" s="65"/>
      <c r="AY2044" s="65"/>
      <c r="AZ2044" s="65"/>
      <c r="BA2044" s="65"/>
    </row>
    <row r="2045" spans="3:53">
      <c r="C2045" s="8"/>
      <c r="D2045" s="8"/>
      <c r="AG2045" s="65"/>
      <c r="AH2045" s="65"/>
      <c r="AI2045" s="65"/>
      <c r="AJ2045" s="65"/>
      <c r="AK2045" s="65"/>
      <c r="AM2045" s="93"/>
      <c r="AT2045" s="65"/>
      <c r="AU2045" s="65"/>
      <c r="AV2045" s="65"/>
      <c r="AW2045" s="65"/>
      <c r="AX2045" s="65"/>
      <c r="AY2045" s="65"/>
      <c r="AZ2045" s="65"/>
      <c r="BA2045" s="65"/>
    </row>
    <row r="2046" spans="3:53">
      <c r="C2046" s="8"/>
      <c r="D2046" s="8"/>
      <c r="AG2046" s="65"/>
      <c r="AH2046" s="65"/>
      <c r="AI2046" s="65"/>
      <c r="AJ2046" s="65"/>
      <c r="AK2046" s="65"/>
      <c r="AM2046" s="93"/>
      <c r="AT2046" s="65"/>
      <c r="AU2046" s="65"/>
      <c r="AV2046" s="65"/>
      <c r="AW2046" s="65"/>
      <c r="AX2046" s="65"/>
      <c r="AY2046" s="65"/>
      <c r="AZ2046" s="65"/>
      <c r="BA2046" s="65"/>
    </row>
    <row r="2047" spans="3:53">
      <c r="C2047" s="8"/>
      <c r="D2047" s="8"/>
      <c r="AG2047" s="65"/>
      <c r="AH2047" s="65"/>
      <c r="AI2047" s="65"/>
      <c r="AJ2047" s="65"/>
      <c r="AK2047" s="65"/>
      <c r="AM2047" s="93"/>
      <c r="AT2047" s="65"/>
      <c r="AU2047" s="65"/>
      <c r="AV2047" s="65"/>
      <c r="AW2047" s="65"/>
      <c r="AX2047" s="65"/>
      <c r="AY2047" s="65"/>
      <c r="AZ2047" s="65"/>
      <c r="BA2047" s="65"/>
    </row>
    <row r="2048" spans="3:53">
      <c r="C2048" s="8"/>
      <c r="D2048" s="8"/>
      <c r="AG2048" s="65"/>
      <c r="AH2048" s="65"/>
      <c r="AI2048" s="65"/>
      <c r="AJ2048" s="65"/>
      <c r="AK2048" s="65"/>
      <c r="AM2048" s="93"/>
      <c r="AT2048" s="65"/>
      <c r="AU2048" s="65"/>
      <c r="AV2048" s="65"/>
      <c r="AW2048" s="65"/>
      <c r="AX2048" s="65"/>
      <c r="AY2048" s="65"/>
      <c r="AZ2048" s="65"/>
      <c r="BA2048" s="65"/>
    </row>
    <row r="2049" spans="3:53">
      <c r="C2049" s="8"/>
      <c r="D2049" s="8"/>
      <c r="AG2049" s="65"/>
      <c r="AH2049" s="65"/>
      <c r="AI2049" s="65"/>
      <c r="AJ2049" s="65"/>
      <c r="AK2049" s="65"/>
      <c r="AM2049" s="93"/>
      <c r="AT2049" s="65"/>
      <c r="AU2049" s="65"/>
      <c r="AV2049" s="65"/>
      <c r="AW2049" s="65"/>
      <c r="AX2049" s="65"/>
      <c r="AY2049" s="65"/>
      <c r="AZ2049" s="65"/>
      <c r="BA2049" s="65"/>
    </row>
    <row r="2050" spans="3:53">
      <c r="C2050" s="8"/>
      <c r="D2050" s="8"/>
      <c r="AG2050" s="65"/>
      <c r="AH2050" s="65"/>
      <c r="AI2050" s="65"/>
      <c r="AJ2050" s="65"/>
      <c r="AK2050" s="65"/>
      <c r="AM2050" s="93"/>
      <c r="AT2050" s="65"/>
      <c r="AU2050" s="65"/>
      <c r="AV2050" s="65"/>
      <c r="AW2050" s="65"/>
      <c r="AX2050" s="65"/>
      <c r="AY2050" s="65"/>
      <c r="AZ2050" s="65"/>
      <c r="BA2050" s="65"/>
    </row>
    <row r="2051" spans="3:53">
      <c r="C2051" s="8"/>
      <c r="D2051" s="8"/>
      <c r="AG2051" s="65"/>
      <c r="AH2051" s="65"/>
      <c r="AI2051" s="65"/>
      <c r="AJ2051" s="65"/>
      <c r="AK2051" s="65"/>
      <c r="AM2051" s="93"/>
      <c r="AT2051" s="65"/>
      <c r="AU2051" s="65"/>
      <c r="AV2051" s="65"/>
      <c r="AW2051" s="65"/>
      <c r="AX2051" s="65"/>
      <c r="AY2051" s="65"/>
      <c r="AZ2051" s="65"/>
      <c r="BA2051" s="65"/>
    </row>
    <row r="2052" spans="3:53">
      <c r="C2052" s="8"/>
      <c r="D2052" s="8"/>
      <c r="AG2052" s="65"/>
      <c r="AH2052" s="65"/>
      <c r="AI2052" s="65"/>
      <c r="AJ2052" s="65"/>
      <c r="AK2052" s="65"/>
      <c r="AM2052" s="93"/>
      <c r="AT2052" s="65"/>
      <c r="AU2052" s="65"/>
      <c r="AV2052" s="65"/>
      <c r="AW2052" s="65"/>
      <c r="AX2052" s="65"/>
      <c r="AY2052" s="65"/>
      <c r="AZ2052" s="65"/>
      <c r="BA2052" s="65"/>
    </row>
    <row r="2053" spans="3:53">
      <c r="C2053" s="8"/>
      <c r="D2053" s="8"/>
      <c r="AG2053" s="65"/>
      <c r="AH2053" s="65"/>
      <c r="AI2053" s="65"/>
      <c r="AJ2053" s="65"/>
      <c r="AK2053" s="65"/>
      <c r="AM2053" s="93"/>
      <c r="AT2053" s="65"/>
      <c r="AU2053" s="65"/>
      <c r="AV2053" s="65"/>
      <c r="AW2053" s="65"/>
      <c r="AX2053" s="65"/>
      <c r="AY2053" s="65"/>
      <c r="AZ2053" s="65"/>
      <c r="BA2053" s="65"/>
    </row>
    <row r="2054" spans="3:53">
      <c r="C2054" s="8"/>
      <c r="D2054" s="8"/>
      <c r="AG2054" s="65"/>
      <c r="AH2054" s="65"/>
      <c r="AI2054" s="65"/>
      <c r="AJ2054" s="65"/>
      <c r="AK2054" s="65"/>
      <c r="AM2054" s="93"/>
      <c r="AT2054" s="65"/>
      <c r="AU2054" s="65"/>
      <c r="AV2054" s="65"/>
      <c r="AW2054" s="65"/>
      <c r="AX2054" s="65"/>
      <c r="AY2054" s="65"/>
      <c r="AZ2054" s="65"/>
      <c r="BA2054" s="65"/>
    </row>
    <row r="2055" spans="3:53">
      <c r="C2055" s="8"/>
      <c r="D2055" s="8"/>
      <c r="AG2055" s="65"/>
      <c r="AH2055" s="65"/>
      <c r="AI2055" s="65"/>
      <c r="AJ2055" s="65"/>
      <c r="AK2055" s="65"/>
      <c r="AM2055" s="93"/>
      <c r="AT2055" s="65"/>
      <c r="AU2055" s="65"/>
      <c r="AV2055" s="65"/>
      <c r="AW2055" s="65"/>
      <c r="AX2055" s="65"/>
      <c r="AY2055" s="65"/>
      <c r="AZ2055" s="65"/>
      <c r="BA2055" s="65"/>
    </row>
    <row r="2056" spans="3:53">
      <c r="C2056" s="8"/>
      <c r="D2056" s="8"/>
      <c r="AG2056" s="65"/>
      <c r="AH2056" s="65"/>
      <c r="AI2056" s="65"/>
      <c r="AJ2056" s="65"/>
      <c r="AK2056" s="65"/>
      <c r="AM2056" s="93"/>
      <c r="AT2056" s="65"/>
      <c r="AU2056" s="65"/>
      <c r="AV2056" s="65"/>
      <c r="AW2056" s="65"/>
      <c r="AX2056" s="65"/>
      <c r="AY2056" s="65"/>
      <c r="AZ2056" s="65"/>
      <c r="BA2056" s="65"/>
    </row>
    <row r="2057" spans="3:53">
      <c r="C2057" s="8"/>
      <c r="D2057" s="8"/>
      <c r="AG2057" s="65"/>
      <c r="AH2057" s="65"/>
      <c r="AI2057" s="65"/>
      <c r="AJ2057" s="65"/>
      <c r="AK2057" s="65"/>
      <c r="AM2057" s="93"/>
      <c r="AT2057" s="65"/>
      <c r="AU2057" s="65"/>
      <c r="AV2057" s="65"/>
      <c r="AW2057" s="65"/>
      <c r="AX2057" s="65"/>
      <c r="AY2057" s="65"/>
      <c r="AZ2057" s="65"/>
      <c r="BA2057" s="65"/>
    </row>
    <row r="2058" spans="3:53">
      <c r="C2058" s="8"/>
      <c r="D2058" s="8"/>
      <c r="AG2058" s="65"/>
      <c r="AH2058" s="65"/>
      <c r="AI2058" s="65"/>
      <c r="AJ2058" s="65"/>
      <c r="AK2058" s="65"/>
      <c r="AM2058" s="93"/>
      <c r="AT2058" s="65"/>
      <c r="AU2058" s="65"/>
      <c r="AV2058" s="65"/>
      <c r="AW2058" s="65"/>
      <c r="AX2058" s="65"/>
      <c r="AY2058" s="65"/>
      <c r="AZ2058" s="65"/>
      <c r="BA2058" s="65"/>
    </row>
    <row r="2059" spans="3:53">
      <c r="C2059" s="8"/>
      <c r="D2059" s="8"/>
      <c r="AG2059" s="65"/>
      <c r="AH2059" s="65"/>
      <c r="AI2059" s="65"/>
      <c r="AJ2059" s="65"/>
      <c r="AK2059" s="65"/>
      <c r="AM2059" s="93"/>
      <c r="AT2059" s="65"/>
      <c r="AU2059" s="65"/>
      <c r="AV2059" s="65"/>
      <c r="AW2059" s="65"/>
      <c r="AX2059" s="65"/>
      <c r="AY2059" s="65"/>
      <c r="AZ2059" s="65"/>
      <c r="BA2059" s="65"/>
    </row>
    <row r="2060" spans="3:53">
      <c r="C2060" s="8"/>
      <c r="D2060" s="8"/>
      <c r="AG2060" s="65"/>
      <c r="AH2060" s="65"/>
      <c r="AI2060" s="65"/>
      <c r="AJ2060" s="65"/>
      <c r="AK2060" s="65"/>
      <c r="AM2060" s="93"/>
      <c r="AT2060" s="65"/>
      <c r="AU2060" s="65"/>
      <c r="AV2060" s="65"/>
      <c r="AW2060" s="65"/>
      <c r="AX2060" s="65"/>
      <c r="AY2060" s="65"/>
      <c r="AZ2060" s="65"/>
      <c r="BA2060" s="65"/>
    </row>
    <row r="2061" spans="3:53">
      <c r="C2061" s="8"/>
      <c r="D2061" s="8"/>
      <c r="AG2061" s="65"/>
      <c r="AH2061" s="65"/>
      <c r="AI2061" s="65"/>
      <c r="AJ2061" s="65"/>
      <c r="AK2061" s="65"/>
      <c r="AM2061" s="93"/>
      <c r="AT2061" s="65"/>
      <c r="AU2061" s="65"/>
      <c r="AV2061" s="65"/>
      <c r="AW2061" s="65"/>
      <c r="AX2061" s="65"/>
      <c r="AY2061" s="65"/>
      <c r="AZ2061" s="65"/>
      <c r="BA2061" s="65"/>
    </row>
    <row r="2062" spans="3:53">
      <c r="C2062" s="8"/>
      <c r="D2062" s="8"/>
      <c r="AG2062" s="65"/>
      <c r="AH2062" s="65"/>
      <c r="AI2062" s="65"/>
      <c r="AJ2062" s="65"/>
      <c r="AK2062" s="65"/>
      <c r="AM2062" s="93"/>
      <c r="AT2062" s="65"/>
      <c r="AU2062" s="65"/>
      <c r="AV2062" s="65"/>
      <c r="AW2062" s="65"/>
      <c r="AX2062" s="65"/>
      <c r="AY2062" s="65"/>
      <c r="AZ2062" s="65"/>
      <c r="BA2062" s="65"/>
    </row>
    <row r="2063" spans="3:53">
      <c r="C2063" s="8"/>
      <c r="D2063" s="8"/>
      <c r="AG2063" s="65"/>
      <c r="AH2063" s="65"/>
      <c r="AI2063" s="65"/>
      <c r="AJ2063" s="65"/>
      <c r="AK2063" s="65"/>
      <c r="AM2063" s="93"/>
      <c r="AT2063" s="65"/>
      <c r="AU2063" s="65"/>
      <c r="AV2063" s="65"/>
      <c r="AW2063" s="65"/>
      <c r="AX2063" s="65"/>
      <c r="AY2063" s="65"/>
      <c r="AZ2063" s="65"/>
      <c r="BA2063" s="65"/>
    </row>
    <row r="2064" spans="3:53">
      <c r="C2064" s="8"/>
      <c r="D2064" s="8"/>
      <c r="AG2064" s="65"/>
      <c r="AH2064" s="65"/>
      <c r="AI2064" s="65"/>
      <c r="AJ2064" s="65"/>
      <c r="AK2064" s="65"/>
      <c r="AM2064" s="93"/>
      <c r="AT2064" s="65"/>
      <c r="AU2064" s="65"/>
      <c r="AV2064" s="65"/>
      <c r="AW2064" s="65"/>
      <c r="AX2064" s="65"/>
      <c r="AY2064" s="65"/>
      <c r="AZ2064" s="65"/>
      <c r="BA2064" s="65"/>
    </row>
    <row r="2065" spans="3:53">
      <c r="C2065" s="8"/>
      <c r="D2065" s="8"/>
      <c r="AG2065" s="65"/>
      <c r="AH2065" s="65"/>
      <c r="AI2065" s="65"/>
      <c r="AJ2065" s="65"/>
      <c r="AK2065" s="65"/>
      <c r="AM2065" s="93"/>
      <c r="AT2065" s="65"/>
      <c r="AU2065" s="65"/>
      <c r="AV2065" s="65"/>
      <c r="AW2065" s="65"/>
      <c r="AX2065" s="65"/>
      <c r="AY2065" s="65"/>
      <c r="AZ2065" s="65"/>
      <c r="BA2065" s="65"/>
    </row>
    <row r="2066" spans="3:53">
      <c r="C2066" s="8"/>
      <c r="D2066" s="8"/>
      <c r="AG2066" s="65"/>
      <c r="AH2066" s="65"/>
      <c r="AI2066" s="65"/>
      <c r="AJ2066" s="65"/>
      <c r="AK2066" s="65"/>
      <c r="AM2066" s="93"/>
      <c r="AT2066" s="65"/>
      <c r="AU2066" s="65"/>
      <c r="AV2066" s="65"/>
      <c r="AW2066" s="65"/>
      <c r="AX2066" s="65"/>
      <c r="AY2066" s="65"/>
      <c r="AZ2066" s="65"/>
      <c r="BA2066" s="65"/>
    </row>
    <row r="2067" spans="3:53">
      <c r="C2067" s="8"/>
      <c r="D2067" s="8"/>
      <c r="AG2067" s="65"/>
      <c r="AH2067" s="65"/>
      <c r="AI2067" s="65"/>
      <c r="AJ2067" s="65"/>
      <c r="AK2067" s="65"/>
      <c r="AM2067" s="93"/>
      <c r="AT2067" s="65"/>
      <c r="AU2067" s="65"/>
      <c r="AV2067" s="65"/>
      <c r="AW2067" s="65"/>
      <c r="AX2067" s="65"/>
      <c r="AY2067" s="65"/>
      <c r="AZ2067" s="65"/>
      <c r="BA2067" s="65"/>
    </row>
    <row r="2068" spans="3:53">
      <c r="C2068" s="8"/>
      <c r="D2068" s="8"/>
      <c r="AG2068" s="65"/>
      <c r="AH2068" s="65"/>
      <c r="AI2068" s="65"/>
      <c r="AJ2068" s="65"/>
      <c r="AK2068" s="65"/>
      <c r="AM2068" s="93"/>
      <c r="AT2068" s="65"/>
      <c r="AU2068" s="65"/>
      <c r="AV2068" s="65"/>
      <c r="AW2068" s="65"/>
      <c r="AX2068" s="65"/>
      <c r="AY2068" s="65"/>
      <c r="AZ2068" s="65"/>
      <c r="BA2068" s="65"/>
    </row>
    <row r="2069" spans="3:53">
      <c r="C2069" s="8"/>
      <c r="D2069" s="8"/>
      <c r="AG2069" s="65"/>
      <c r="AH2069" s="65"/>
      <c r="AI2069" s="65"/>
      <c r="AJ2069" s="65"/>
      <c r="AK2069" s="65"/>
      <c r="AL2069" s="94"/>
      <c r="AM2069" s="93"/>
      <c r="AT2069" s="65"/>
      <c r="AU2069" s="65"/>
      <c r="AV2069" s="65"/>
      <c r="AW2069" s="65"/>
      <c r="AX2069" s="65"/>
      <c r="AY2069" s="65"/>
      <c r="AZ2069" s="65"/>
      <c r="BA2069" s="65"/>
    </row>
    <row r="2070" spans="3:53">
      <c r="C2070" s="8"/>
      <c r="D2070" s="8"/>
      <c r="AG2070" s="65"/>
      <c r="AH2070" s="65"/>
      <c r="AI2070" s="65"/>
      <c r="AJ2070" s="65"/>
      <c r="AK2070" s="65"/>
      <c r="AL2070" s="94"/>
      <c r="AM2070" s="93"/>
      <c r="AT2070" s="65"/>
      <c r="AU2070" s="65"/>
      <c r="AV2070" s="65"/>
      <c r="AW2070" s="65"/>
      <c r="AX2070" s="65"/>
      <c r="AY2070" s="65"/>
      <c r="AZ2070" s="65"/>
      <c r="BA2070" s="65"/>
    </row>
    <row r="2071" spans="3:53">
      <c r="C2071" s="8"/>
      <c r="D2071" s="8"/>
      <c r="AG2071" s="65"/>
      <c r="AH2071" s="65"/>
      <c r="AI2071" s="65"/>
      <c r="AJ2071" s="65"/>
      <c r="AK2071" s="65"/>
      <c r="AL2071" s="94"/>
      <c r="AM2071" s="93"/>
      <c r="AT2071" s="65"/>
      <c r="AU2071" s="65"/>
      <c r="AV2071" s="65"/>
      <c r="AW2071" s="65"/>
      <c r="AX2071" s="65"/>
      <c r="AY2071" s="65"/>
      <c r="AZ2071" s="65"/>
      <c r="BA2071" s="65"/>
    </row>
    <row r="2072" spans="3:53">
      <c r="C2072" s="8"/>
      <c r="D2072" s="8"/>
      <c r="AG2072" s="65"/>
      <c r="AH2072" s="65"/>
      <c r="AI2072" s="65"/>
      <c r="AJ2072" s="65"/>
      <c r="AK2072" s="65"/>
      <c r="AL2072" s="94"/>
      <c r="AM2072" s="93"/>
      <c r="AT2072" s="65"/>
      <c r="AU2072" s="65"/>
      <c r="AV2072" s="65"/>
      <c r="AW2072" s="65"/>
      <c r="AX2072" s="65"/>
      <c r="AY2072" s="65"/>
      <c r="AZ2072" s="65"/>
      <c r="BA2072" s="65"/>
    </row>
    <row r="2073" spans="3:53">
      <c r="C2073" s="8"/>
      <c r="D2073" s="8"/>
      <c r="AG2073" s="65"/>
      <c r="AH2073" s="65"/>
      <c r="AI2073" s="65"/>
      <c r="AJ2073" s="65"/>
      <c r="AK2073" s="65"/>
      <c r="AL2073" s="94"/>
      <c r="AM2073" s="93"/>
      <c r="AT2073" s="65"/>
      <c r="AU2073" s="65"/>
      <c r="AV2073" s="65"/>
      <c r="AW2073" s="65"/>
      <c r="AX2073" s="65"/>
      <c r="AY2073" s="65"/>
      <c r="AZ2073" s="65"/>
      <c r="BA2073" s="65"/>
    </row>
    <row r="2074" spans="3:53">
      <c r="C2074" s="8"/>
      <c r="D2074" s="8"/>
      <c r="AG2074" s="65"/>
      <c r="AH2074" s="65"/>
      <c r="AI2074" s="65"/>
      <c r="AJ2074" s="65"/>
      <c r="AK2074" s="65"/>
      <c r="AL2074" s="94"/>
      <c r="AM2074" s="93"/>
      <c r="AT2074" s="65"/>
      <c r="AU2074" s="65"/>
      <c r="AV2074" s="65"/>
      <c r="AW2074" s="65"/>
      <c r="AX2074" s="65"/>
      <c r="AY2074" s="65"/>
      <c r="AZ2074" s="65"/>
      <c r="BA2074" s="65"/>
    </row>
    <row r="2075" spans="3:53">
      <c r="C2075" s="8"/>
      <c r="D2075" s="8"/>
      <c r="AG2075" s="65"/>
      <c r="AH2075" s="65"/>
      <c r="AI2075" s="65"/>
      <c r="AJ2075" s="65"/>
      <c r="AK2075" s="65"/>
      <c r="AL2075" s="94"/>
      <c r="AM2075" s="93"/>
      <c r="AT2075" s="65"/>
      <c r="AU2075" s="65"/>
      <c r="AV2075" s="65"/>
      <c r="AW2075" s="65"/>
      <c r="AX2075" s="65"/>
      <c r="AY2075" s="65"/>
      <c r="AZ2075" s="65"/>
      <c r="BA2075" s="65"/>
    </row>
    <row r="2076" spans="3:53">
      <c r="C2076" s="8"/>
      <c r="D2076" s="8"/>
      <c r="AG2076" s="65"/>
      <c r="AH2076" s="65"/>
      <c r="AI2076" s="65"/>
      <c r="AJ2076" s="65"/>
      <c r="AK2076" s="65"/>
      <c r="AL2076" s="94"/>
      <c r="AM2076" s="93"/>
      <c r="AT2076" s="65"/>
      <c r="AU2076" s="65"/>
      <c r="AV2076" s="65"/>
      <c r="AW2076" s="65"/>
      <c r="AX2076" s="65"/>
      <c r="AY2076" s="65"/>
      <c r="AZ2076" s="65"/>
      <c r="BA2076" s="65"/>
    </row>
    <row r="2077" spans="3:53">
      <c r="C2077" s="8"/>
      <c r="D2077" s="8"/>
      <c r="AG2077" s="65"/>
      <c r="AH2077" s="65"/>
      <c r="AI2077" s="65"/>
      <c r="AJ2077" s="65"/>
      <c r="AK2077" s="65"/>
      <c r="AL2077" s="94"/>
      <c r="AM2077" s="93"/>
      <c r="AT2077" s="65"/>
      <c r="AU2077" s="65"/>
      <c r="AV2077" s="65"/>
      <c r="AW2077" s="65"/>
      <c r="AX2077" s="65"/>
      <c r="AY2077" s="65"/>
      <c r="AZ2077" s="65"/>
      <c r="BA2077" s="65"/>
    </row>
    <row r="2078" spans="3:53">
      <c r="C2078" s="8"/>
      <c r="D2078" s="8"/>
      <c r="AG2078" s="65"/>
      <c r="AH2078" s="65"/>
      <c r="AI2078" s="65"/>
      <c r="AJ2078" s="65"/>
      <c r="AK2078" s="65"/>
      <c r="AL2078" s="94"/>
      <c r="AM2078" s="93"/>
      <c r="AT2078" s="65"/>
      <c r="AU2078" s="65"/>
      <c r="AV2078" s="65"/>
      <c r="AW2078" s="65"/>
      <c r="AX2078" s="65"/>
      <c r="AY2078" s="65"/>
      <c r="AZ2078" s="65"/>
      <c r="BA2078" s="65"/>
    </row>
    <row r="2079" spans="3:53">
      <c r="C2079" s="8"/>
      <c r="D2079" s="8"/>
      <c r="AG2079" s="65"/>
      <c r="AH2079" s="65"/>
      <c r="AI2079" s="65"/>
      <c r="AJ2079" s="65"/>
      <c r="AK2079" s="65"/>
      <c r="AL2079" s="94"/>
      <c r="AM2079" s="93"/>
      <c r="AT2079" s="65"/>
      <c r="AU2079" s="65"/>
      <c r="AV2079" s="65"/>
      <c r="AW2079" s="65"/>
      <c r="AX2079" s="65"/>
      <c r="AY2079" s="65"/>
      <c r="AZ2079" s="65"/>
      <c r="BA2079" s="65"/>
    </row>
    <row r="2080" spans="3:53">
      <c r="C2080" s="8"/>
      <c r="D2080" s="8"/>
      <c r="AG2080" s="65"/>
      <c r="AH2080" s="65"/>
      <c r="AI2080" s="65"/>
      <c r="AJ2080" s="65"/>
      <c r="AK2080" s="65"/>
      <c r="AL2080" s="94"/>
      <c r="AM2080" s="93"/>
      <c r="AT2080" s="65"/>
      <c r="AU2080" s="65"/>
      <c r="AV2080" s="65"/>
      <c r="AW2080" s="65"/>
      <c r="AX2080" s="65"/>
      <c r="AY2080" s="65"/>
      <c r="AZ2080" s="65"/>
      <c r="BA2080" s="65"/>
    </row>
    <row r="2081" spans="3:53">
      <c r="C2081" s="8"/>
      <c r="D2081" s="8"/>
      <c r="AG2081" s="65"/>
      <c r="AH2081" s="65"/>
      <c r="AI2081" s="65"/>
      <c r="AJ2081" s="65"/>
      <c r="AK2081" s="65"/>
      <c r="AL2081" s="94"/>
      <c r="AM2081" s="93"/>
      <c r="AT2081" s="65"/>
      <c r="AU2081" s="65"/>
      <c r="AV2081" s="65"/>
      <c r="AW2081" s="65"/>
      <c r="AX2081" s="65"/>
      <c r="AY2081" s="65"/>
      <c r="AZ2081" s="65"/>
      <c r="BA2081" s="65"/>
    </row>
    <row r="2082" spans="3:53">
      <c r="C2082" s="8"/>
      <c r="D2082" s="8"/>
      <c r="AG2082" s="65"/>
      <c r="AH2082" s="65"/>
      <c r="AI2082" s="65"/>
      <c r="AJ2082" s="65"/>
      <c r="AK2082" s="65"/>
      <c r="AL2082" s="94"/>
      <c r="AM2082" s="93"/>
      <c r="AT2082" s="65"/>
      <c r="AU2082" s="65"/>
      <c r="AV2082" s="65"/>
      <c r="AW2082" s="65"/>
      <c r="AX2082" s="65"/>
      <c r="AY2082" s="65"/>
      <c r="AZ2082" s="65"/>
      <c r="BA2082" s="65"/>
    </row>
    <row r="2083" spans="3:53">
      <c r="C2083" s="8"/>
      <c r="D2083" s="8"/>
      <c r="AG2083" s="65"/>
      <c r="AH2083" s="65"/>
      <c r="AI2083" s="65"/>
      <c r="AJ2083" s="65"/>
      <c r="AK2083" s="65"/>
      <c r="AL2083" s="94"/>
      <c r="AM2083" s="93"/>
      <c r="AT2083" s="65"/>
      <c r="AU2083" s="65"/>
      <c r="AV2083" s="65"/>
      <c r="AW2083" s="65"/>
      <c r="AX2083" s="65"/>
      <c r="AY2083" s="65"/>
      <c r="AZ2083" s="65"/>
      <c r="BA2083" s="65"/>
    </row>
    <row r="2084" spans="3:53">
      <c r="C2084" s="8"/>
      <c r="D2084" s="8"/>
      <c r="AG2084" s="65"/>
      <c r="AH2084" s="65"/>
      <c r="AI2084" s="65"/>
      <c r="AJ2084" s="65"/>
      <c r="AK2084" s="65"/>
      <c r="AL2084" s="94"/>
      <c r="AM2084" s="93"/>
      <c r="AT2084" s="65"/>
      <c r="AU2084" s="65"/>
      <c r="AV2084" s="65"/>
      <c r="AW2084" s="65"/>
      <c r="AX2084" s="65"/>
      <c r="AY2084" s="65"/>
      <c r="AZ2084" s="65"/>
      <c r="BA2084" s="65"/>
    </row>
    <row r="2085" spans="3:53">
      <c r="C2085" s="8"/>
      <c r="D2085" s="8"/>
      <c r="AG2085" s="65"/>
      <c r="AH2085" s="65"/>
      <c r="AI2085" s="65"/>
      <c r="AJ2085" s="65"/>
      <c r="AK2085" s="65"/>
      <c r="AL2085" s="94"/>
      <c r="AM2085" s="93"/>
      <c r="AT2085" s="65"/>
      <c r="AU2085" s="65"/>
      <c r="AV2085" s="65"/>
      <c r="AW2085" s="65"/>
      <c r="AX2085" s="65"/>
      <c r="AY2085" s="65"/>
      <c r="AZ2085" s="65"/>
      <c r="BA2085" s="65"/>
    </row>
    <row r="2086" spans="3:53">
      <c r="C2086" s="8"/>
      <c r="D2086" s="8"/>
      <c r="AG2086" s="65"/>
      <c r="AH2086" s="65"/>
      <c r="AI2086" s="65"/>
      <c r="AJ2086" s="65"/>
      <c r="AK2086" s="65"/>
      <c r="AL2086" s="94"/>
      <c r="AM2086" s="93"/>
      <c r="AT2086" s="65"/>
      <c r="AU2086" s="65"/>
      <c r="AV2086" s="65"/>
      <c r="AW2086" s="65"/>
      <c r="AX2086" s="65"/>
      <c r="AY2086" s="65"/>
      <c r="AZ2086" s="65"/>
      <c r="BA2086" s="65"/>
    </row>
    <row r="2087" spans="3:53">
      <c r="C2087" s="8"/>
      <c r="D2087" s="8"/>
      <c r="AG2087" s="65"/>
      <c r="AH2087" s="65"/>
      <c r="AI2087" s="65"/>
      <c r="AJ2087" s="65"/>
      <c r="AK2087" s="65"/>
      <c r="AL2087" s="94"/>
      <c r="AM2087" s="93"/>
      <c r="AT2087" s="65"/>
      <c r="AU2087" s="65"/>
      <c r="AV2087" s="65"/>
      <c r="AW2087" s="65"/>
      <c r="AX2087" s="65"/>
      <c r="AY2087" s="65"/>
      <c r="AZ2087" s="65"/>
      <c r="BA2087" s="65"/>
    </row>
    <row r="2088" spans="3:53">
      <c r="C2088" s="8"/>
      <c r="D2088" s="8"/>
      <c r="AG2088" s="65"/>
      <c r="AH2088" s="65"/>
      <c r="AI2088" s="65"/>
      <c r="AJ2088" s="65"/>
      <c r="AK2088" s="65"/>
      <c r="AL2088" s="94"/>
      <c r="AM2088" s="93"/>
      <c r="AT2088" s="65"/>
      <c r="AU2088" s="65"/>
      <c r="AV2088" s="65"/>
      <c r="AW2088" s="65"/>
      <c r="AX2088" s="65"/>
      <c r="AY2088" s="65"/>
      <c r="AZ2088" s="65"/>
      <c r="BA2088" s="65"/>
    </row>
    <row r="2089" spans="3:53">
      <c r="C2089" s="8"/>
      <c r="D2089" s="8"/>
      <c r="AG2089" s="65"/>
      <c r="AH2089" s="65"/>
      <c r="AI2089" s="65"/>
      <c r="AJ2089" s="65"/>
      <c r="AK2089" s="65"/>
      <c r="AL2089" s="94"/>
      <c r="AM2089" s="93"/>
      <c r="AT2089" s="65"/>
      <c r="AU2089" s="65"/>
      <c r="AV2089" s="65"/>
      <c r="AW2089" s="65"/>
      <c r="AX2089" s="65"/>
      <c r="AY2089" s="65"/>
      <c r="AZ2089" s="65"/>
      <c r="BA2089" s="65"/>
    </row>
    <row r="2090" spans="3:53">
      <c r="C2090" s="8"/>
      <c r="D2090" s="8"/>
      <c r="AG2090" s="65"/>
      <c r="AH2090" s="65"/>
      <c r="AI2090" s="65"/>
      <c r="AJ2090" s="65"/>
      <c r="AK2090" s="65"/>
      <c r="AL2090" s="94"/>
      <c r="AM2090" s="93"/>
      <c r="AT2090" s="65"/>
      <c r="AU2090" s="65"/>
      <c r="AV2090" s="65"/>
      <c r="AW2090" s="65"/>
      <c r="AX2090" s="65"/>
      <c r="AY2090" s="65"/>
      <c r="AZ2090" s="65"/>
      <c r="BA2090" s="65"/>
    </row>
    <row r="2091" spans="3:53">
      <c r="C2091" s="8"/>
      <c r="D2091" s="8"/>
      <c r="AG2091" s="65"/>
      <c r="AH2091" s="65"/>
      <c r="AI2091" s="65"/>
      <c r="AJ2091" s="65"/>
      <c r="AK2091" s="65"/>
      <c r="AL2091" s="94"/>
      <c r="AM2091" s="93"/>
      <c r="AT2091" s="65"/>
      <c r="AU2091" s="65"/>
      <c r="AV2091" s="65"/>
      <c r="AW2091" s="65"/>
      <c r="AX2091" s="65"/>
      <c r="AY2091" s="65"/>
      <c r="AZ2091" s="65"/>
      <c r="BA2091" s="65"/>
    </row>
    <row r="2092" spans="3:53">
      <c r="C2092" s="8"/>
      <c r="D2092" s="8"/>
      <c r="AG2092" s="65"/>
      <c r="AH2092" s="65"/>
      <c r="AI2092" s="65"/>
      <c r="AJ2092" s="65"/>
      <c r="AK2092" s="65"/>
      <c r="AL2092" s="94"/>
      <c r="AM2092" s="93"/>
      <c r="AT2092" s="65"/>
      <c r="AU2092" s="65"/>
      <c r="AV2092" s="65"/>
      <c r="AW2092" s="65"/>
      <c r="AX2092" s="65"/>
      <c r="AY2092" s="65"/>
      <c r="AZ2092" s="65"/>
      <c r="BA2092" s="65"/>
    </row>
    <row r="2093" spans="3:53">
      <c r="C2093" s="8"/>
      <c r="D2093" s="8"/>
      <c r="AG2093" s="65"/>
      <c r="AH2093" s="65"/>
      <c r="AI2093" s="65"/>
      <c r="AJ2093" s="65"/>
      <c r="AK2093" s="65"/>
      <c r="AL2093" s="94"/>
      <c r="AM2093" s="93"/>
      <c r="AT2093" s="65"/>
      <c r="AU2093" s="65"/>
      <c r="AV2093" s="65"/>
      <c r="AW2093" s="65"/>
      <c r="AX2093" s="65"/>
      <c r="AY2093" s="65"/>
      <c r="AZ2093" s="65"/>
      <c r="BA2093" s="65"/>
    </row>
    <row r="2094" spans="3:53">
      <c r="C2094" s="8"/>
      <c r="D2094" s="8"/>
      <c r="AG2094" s="65"/>
      <c r="AH2094" s="65"/>
      <c r="AI2094" s="65"/>
      <c r="AJ2094" s="65"/>
      <c r="AK2094" s="65"/>
      <c r="AL2094" s="94"/>
      <c r="AM2094" s="93"/>
      <c r="AT2094" s="65"/>
      <c r="AU2094" s="65"/>
      <c r="AV2094" s="65"/>
      <c r="AW2094" s="65"/>
      <c r="AX2094" s="65"/>
      <c r="AY2094" s="65"/>
      <c r="AZ2094" s="65"/>
      <c r="BA2094" s="65"/>
    </row>
    <row r="2095" spans="3:53">
      <c r="C2095" s="8"/>
      <c r="D2095" s="8"/>
      <c r="AG2095" s="65"/>
      <c r="AH2095" s="65"/>
      <c r="AI2095" s="65"/>
      <c r="AJ2095" s="65"/>
      <c r="AK2095" s="65"/>
      <c r="AL2095" s="94"/>
      <c r="AM2095" s="93"/>
      <c r="AT2095" s="65"/>
      <c r="AU2095" s="65"/>
      <c r="AV2095" s="65"/>
      <c r="AW2095" s="65"/>
      <c r="AX2095" s="65"/>
      <c r="AY2095" s="65"/>
      <c r="AZ2095" s="65"/>
      <c r="BA2095" s="65"/>
    </row>
    <row r="2096" spans="3:53">
      <c r="C2096" s="8"/>
      <c r="D2096" s="8"/>
      <c r="AG2096" s="65"/>
      <c r="AH2096" s="65"/>
      <c r="AI2096" s="65"/>
      <c r="AJ2096" s="65"/>
      <c r="AK2096" s="65"/>
      <c r="AL2096" s="94"/>
      <c r="AM2096" s="93"/>
      <c r="AT2096" s="65"/>
      <c r="AU2096" s="65"/>
      <c r="AV2096" s="65"/>
      <c r="AW2096" s="65"/>
      <c r="AX2096" s="65"/>
      <c r="AY2096" s="65"/>
      <c r="AZ2096" s="65"/>
      <c r="BA2096" s="65"/>
    </row>
    <row r="2097" spans="3:53">
      <c r="C2097" s="8"/>
      <c r="D2097" s="8"/>
      <c r="AG2097" s="65"/>
      <c r="AH2097" s="65"/>
      <c r="AI2097" s="65"/>
      <c r="AJ2097" s="65"/>
      <c r="AK2097" s="65"/>
      <c r="AL2097" s="94"/>
      <c r="AM2097" s="93"/>
      <c r="AT2097" s="65"/>
      <c r="AU2097" s="65"/>
      <c r="AV2097" s="65"/>
      <c r="AW2097" s="65"/>
      <c r="AX2097" s="65"/>
      <c r="AY2097" s="65"/>
      <c r="AZ2097" s="65"/>
      <c r="BA2097" s="65"/>
    </row>
    <row r="2098" spans="3:53">
      <c r="C2098" s="8"/>
      <c r="D2098" s="8"/>
      <c r="AG2098" s="65"/>
      <c r="AH2098" s="65"/>
      <c r="AI2098" s="65"/>
      <c r="AJ2098" s="65"/>
      <c r="AK2098" s="65"/>
      <c r="AL2098" s="94"/>
      <c r="AM2098" s="93"/>
      <c r="AT2098" s="65"/>
      <c r="AU2098" s="65"/>
      <c r="AV2098" s="65"/>
      <c r="AW2098" s="65"/>
      <c r="AX2098" s="65"/>
      <c r="AY2098" s="65"/>
      <c r="AZ2098" s="65"/>
      <c r="BA2098" s="65"/>
    </row>
    <row r="2099" spans="3:53">
      <c r="C2099" s="8"/>
      <c r="D2099" s="8"/>
      <c r="AG2099" s="65"/>
      <c r="AH2099" s="65"/>
      <c r="AI2099" s="65"/>
      <c r="AJ2099" s="65"/>
      <c r="AK2099" s="65"/>
      <c r="AL2099" s="94"/>
      <c r="AM2099" s="93"/>
      <c r="AT2099" s="65"/>
      <c r="AU2099" s="65"/>
      <c r="AV2099" s="65"/>
      <c r="AW2099" s="65"/>
      <c r="AX2099" s="65"/>
      <c r="AY2099" s="65"/>
      <c r="AZ2099" s="65"/>
      <c r="BA2099" s="65"/>
    </row>
    <row r="2100" spans="3:53">
      <c r="C2100" s="8"/>
      <c r="D2100" s="8"/>
      <c r="AG2100" s="65"/>
      <c r="AH2100" s="65"/>
      <c r="AI2100" s="65"/>
      <c r="AJ2100" s="65"/>
      <c r="AK2100" s="65"/>
      <c r="AL2100" s="94"/>
      <c r="AM2100" s="93"/>
      <c r="AT2100" s="65"/>
      <c r="AU2100" s="65"/>
      <c r="AV2100" s="65"/>
      <c r="AW2100" s="65"/>
      <c r="AX2100" s="65"/>
      <c r="AY2100" s="65"/>
      <c r="AZ2100" s="65"/>
      <c r="BA2100" s="65"/>
    </row>
    <row r="2101" spans="3:53">
      <c r="C2101" s="8"/>
      <c r="D2101" s="8"/>
      <c r="AG2101" s="65"/>
      <c r="AH2101" s="65"/>
      <c r="AI2101" s="65"/>
      <c r="AJ2101" s="65"/>
      <c r="AK2101" s="65"/>
      <c r="AL2101" s="94"/>
      <c r="AM2101" s="93"/>
      <c r="AT2101" s="65"/>
      <c r="AU2101" s="65"/>
      <c r="AV2101" s="65"/>
      <c r="AW2101" s="65"/>
      <c r="AX2101" s="65"/>
      <c r="AY2101" s="65"/>
      <c r="AZ2101" s="65"/>
      <c r="BA2101" s="65"/>
    </row>
    <row r="2102" spans="3:53">
      <c r="C2102" s="8"/>
      <c r="D2102" s="8"/>
      <c r="AG2102" s="65"/>
      <c r="AH2102" s="65"/>
      <c r="AI2102" s="65"/>
      <c r="AJ2102" s="65"/>
      <c r="AK2102" s="65"/>
      <c r="AL2102" s="94"/>
      <c r="AM2102" s="93"/>
      <c r="AT2102" s="65"/>
      <c r="AU2102" s="65"/>
      <c r="AV2102" s="65"/>
      <c r="AW2102" s="65"/>
      <c r="AX2102" s="65"/>
      <c r="AY2102" s="65"/>
      <c r="AZ2102" s="65"/>
      <c r="BA2102" s="65"/>
    </row>
    <row r="2103" spans="3:53">
      <c r="C2103" s="8"/>
      <c r="D2103" s="8"/>
      <c r="AG2103" s="65"/>
      <c r="AH2103" s="65"/>
      <c r="AI2103" s="65"/>
      <c r="AJ2103" s="65"/>
      <c r="AK2103" s="65"/>
      <c r="AL2103" s="94"/>
      <c r="AM2103" s="93"/>
      <c r="AT2103" s="65"/>
      <c r="AU2103" s="65"/>
      <c r="AV2103" s="65"/>
      <c r="AW2103" s="65"/>
      <c r="AX2103" s="65"/>
      <c r="AY2103" s="65"/>
      <c r="AZ2103" s="65"/>
      <c r="BA2103" s="65"/>
    </row>
    <row r="2104" spans="3:53">
      <c r="C2104" s="8"/>
      <c r="D2104" s="8"/>
      <c r="AG2104" s="65"/>
      <c r="AH2104" s="65"/>
      <c r="AI2104" s="65"/>
      <c r="AJ2104" s="65"/>
      <c r="AK2104" s="65"/>
      <c r="AL2104" s="94"/>
      <c r="AM2104" s="93"/>
      <c r="AT2104" s="65"/>
      <c r="AU2104" s="65"/>
      <c r="AV2104" s="65"/>
      <c r="AW2104" s="65"/>
      <c r="AX2104" s="65"/>
      <c r="AY2104" s="65"/>
      <c r="AZ2104" s="65"/>
      <c r="BA2104" s="65"/>
    </row>
    <row r="2105" spans="3:53">
      <c r="C2105" s="8"/>
      <c r="D2105" s="8"/>
      <c r="AG2105" s="65"/>
      <c r="AH2105" s="65"/>
      <c r="AI2105" s="65"/>
      <c r="AJ2105" s="65"/>
      <c r="AK2105" s="65"/>
      <c r="AL2105" s="94"/>
      <c r="AM2105" s="93"/>
      <c r="AT2105" s="65"/>
      <c r="AU2105" s="65"/>
      <c r="AV2105" s="65"/>
      <c r="AW2105" s="65"/>
      <c r="AX2105" s="65"/>
      <c r="AY2105" s="65"/>
      <c r="AZ2105" s="65"/>
      <c r="BA2105" s="65"/>
    </row>
    <row r="2106" spans="3:53">
      <c r="C2106" s="8"/>
      <c r="D2106" s="8"/>
      <c r="AG2106" s="65"/>
      <c r="AH2106" s="65"/>
      <c r="AI2106" s="65"/>
      <c r="AJ2106" s="65"/>
      <c r="AK2106" s="65"/>
      <c r="AL2106" s="94"/>
      <c r="AM2106" s="93"/>
      <c r="AT2106" s="65"/>
      <c r="AU2106" s="65"/>
      <c r="AV2106" s="65"/>
      <c r="AW2106" s="65"/>
      <c r="AX2106" s="65"/>
      <c r="AY2106" s="65"/>
      <c r="AZ2106" s="65"/>
      <c r="BA2106" s="65"/>
    </row>
    <row r="2107" spans="3:53">
      <c r="C2107" s="8"/>
      <c r="D2107" s="8"/>
      <c r="AG2107" s="65"/>
      <c r="AH2107" s="65"/>
      <c r="AI2107" s="65"/>
      <c r="AJ2107" s="65"/>
      <c r="AK2107" s="65"/>
      <c r="AL2107" s="94"/>
      <c r="AM2107" s="93"/>
      <c r="AT2107" s="65"/>
      <c r="AU2107" s="65"/>
      <c r="AV2107" s="65"/>
      <c r="AW2107" s="65"/>
      <c r="AX2107" s="65"/>
      <c r="AY2107" s="65"/>
      <c r="AZ2107" s="65"/>
      <c r="BA2107" s="65"/>
    </row>
    <row r="2108" spans="3:53">
      <c r="C2108" s="8"/>
      <c r="D2108" s="8"/>
      <c r="AG2108" s="65"/>
      <c r="AH2108" s="65"/>
      <c r="AI2108" s="65"/>
      <c r="AJ2108" s="65"/>
      <c r="AK2108" s="65"/>
      <c r="AL2108" s="94"/>
      <c r="AM2108" s="93"/>
      <c r="AT2108" s="65"/>
      <c r="AU2108" s="65"/>
      <c r="AV2108" s="65"/>
      <c r="AW2108" s="65"/>
      <c r="AX2108" s="65"/>
      <c r="AY2108" s="65"/>
      <c r="AZ2108" s="65"/>
      <c r="BA2108" s="65"/>
    </row>
    <row r="2109" spans="3:53">
      <c r="C2109" s="8"/>
      <c r="D2109" s="8"/>
      <c r="AG2109" s="65"/>
      <c r="AH2109" s="65"/>
      <c r="AI2109" s="65"/>
      <c r="AJ2109" s="65"/>
      <c r="AK2109" s="65"/>
      <c r="AL2109" s="94"/>
      <c r="AM2109" s="93"/>
      <c r="AT2109" s="65"/>
      <c r="AU2109" s="65"/>
      <c r="AV2109" s="65"/>
      <c r="AW2109" s="65"/>
      <c r="AX2109" s="65"/>
      <c r="AY2109" s="65"/>
      <c r="AZ2109" s="65"/>
      <c r="BA2109" s="65"/>
    </row>
    <row r="2110" spans="3:53">
      <c r="C2110" s="8"/>
      <c r="D2110" s="8"/>
      <c r="AG2110" s="65"/>
      <c r="AH2110" s="65"/>
      <c r="AI2110" s="65"/>
      <c r="AJ2110" s="65"/>
      <c r="AK2110" s="65"/>
      <c r="AL2110" s="94"/>
      <c r="AM2110" s="93"/>
      <c r="AT2110" s="65"/>
      <c r="AU2110" s="65"/>
      <c r="AV2110" s="65"/>
      <c r="AW2110" s="65"/>
      <c r="AX2110" s="65"/>
      <c r="AY2110" s="65"/>
      <c r="AZ2110" s="65"/>
      <c r="BA2110" s="65"/>
    </row>
    <row r="2111" spans="3:53">
      <c r="C2111" s="8"/>
      <c r="D2111" s="8"/>
      <c r="AG2111" s="65"/>
      <c r="AH2111" s="65"/>
      <c r="AI2111" s="65"/>
      <c r="AJ2111" s="65"/>
      <c r="AK2111" s="65"/>
      <c r="AL2111" s="94"/>
      <c r="AM2111" s="93"/>
      <c r="AT2111" s="65"/>
      <c r="AU2111" s="65"/>
      <c r="AV2111" s="65"/>
      <c r="AW2111" s="65"/>
      <c r="AX2111" s="65"/>
      <c r="AY2111" s="65"/>
      <c r="AZ2111" s="65"/>
      <c r="BA2111" s="65"/>
    </row>
    <row r="2112" spans="3:53">
      <c r="C2112" s="8"/>
      <c r="D2112" s="8"/>
      <c r="AG2112" s="65"/>
      <c r="AH2112" s="65"/>
      <c r="AI2112" s="65"/>
      <c r="AJ2112" s="65"/>
      <c r="AK2112" s="65"/>
      <c r="AL2112" s="94"/>
      <c r="AM2112" s="93"/>
      <c r="AT2112" s="65"/>
      <c r="AU2112" s="65"/>
      <c r="AV2112" s="65"/>
      <c r="AW2112" s="65"/>
      <c r="AX2112" s="65"/>
      <c r="AY2112" s="65"/>
      <c r="AZ2112" s="65"/>
      <c r="BA2112" s="65"/>
    </row>
    <row r="2113" spans="3:53">
      <c r="C2113" s="8"/>
      <c r="D2113" s="8"/>
      <c r="AG2113" s="65"/>
      <c r="AH2113" s="65"/>
      <c r="AI2113" s="65"/>
      <c r="AJ2113" s="65"/>
      <c r="AK2113" s="65"/>
      <c r="AL2113" s="94"/>
      <c r="AM2113" s="93"/>
      <c r="AT2113" s="65"/>
      <c r="AU2113" s="65"/>
      <c r="AV2113" s="65"/>
      <c r="AW2113" s="65"/>
      <c r="AX2113" s="65"/>
      <c r="AY2113" s="65"/>
      <c r="AZ2113" s="65"/>
      <c r="BA2113" s="65"/>
    </row>
    <row r="2114" spans="3:53">
      <c r="C2114" s="8"/>
      <c r="D2114" s="8"/>
      <c r="AG2114" s="65"/>
      <c r="AH2114" s="65"/>
      <c r="AI2114" s="65"/>
      <c r="AJ2114" s="65"/>
      <c r="AK2114" s="65"/>
      <c r="AL2114" s="94"/>
      <c r="AM2114" s="93"/>
      <c r="AT2114" s="65"/>
      <c r="AU2114" s="65"/>
      <c r="AV2114" s="65"/>
      <c r="AW2114" s="65"/>
      <c r="AX2114" s="65"/>
      <c r="AY2114" s="65"/>
      <c r="AZ2114" s="65"/>
      <c r="BA2114" s="65"/>
    </row>
    <row r="2115" spans="3:53">
      <c r="C2115" s="8"/>
      <c r="D2115" s="8"/>
      <c r="AG2115" s="65"/>
      <c r="AH2115" s="65"/>
      <c r="AI2115" s="65"/>
      <c r="AJ2115" s="65"/>
      <c r="AK2115" s="65"/>
      <c r="AL2115" s="94"/>
      <c r="AM2115" s="93"/>
      <c r="AT2115" s="65"/>
      <c r="AU2115" s="65"/>
      <c r="AV2115" s="65"/>
      <c r="AW2115" s="65"/>
      <c r="AX2115" s="65"/>
      <c r="AY2115" s="65"/>
      <c r="AZ2115" s="65"/>
      <c r="BA2115" s="65"/>
    </row>
    <row r="2116" spans="3:53">
      <c r="C2116" s="8"/>
      <c r="D2116" s="8"/>
      <c r="AG2116" s="65"/>
      <c r="AH2116" s="65"/>
      <c r="AI2116" s="65"/>
      <c r="AJ2116" s="65"/>
      <c r="AK2116" s="65"/>
      <c r="AL2116" s="94"/>
      <c r="AM2116" s="93"/>
      <c r="AT2116" s="65"/>
      <c r="AU2116" s="65"/>
      <c r="AV2116" s="65"/>
      <c r="AW2116" s="65"/>
      <c r="AX2116" s="65"/>
      <c r="AY2116" s="65"/>
      <c r="AZ2116" s="65"/>
      <c r="BA2116" s="65"/>
    </row>
    <row r="2117" spans="3:53">
      <c r="C2117" s="8"/>
      <c r="D2117" s="8"/>
      <c r="AG2117" s="65"/>
      <c r="AH2117" s="65"/>
      <c r="AI2117" s="65"/>
      <c r="AJ2117" s="65"/>
      <c r="AK2117" s="65"/>
      <c r="AL2117" s="94"/>
      <c r="AM2117" s="93"/>
      <c r="AT2117" s="65"/>
      <c r="AU2117" s="65"/>
      <c r="AV2117" s="65"/>
      <c r="AW2117" s="65"/>
      <c r="AX2117" s="65"/>
      <c r="AY2117" s="65"/>
      <c r="AZ2117" s="65"/>
      <c r="BA2117" s="65"/>
    </row>
    <row r="2118" spans="3:53">
      <c r="C2118" s="8"/>
      <c r="D2118" s="8"/>
      <c r="AG2118" s="65"/>
      <c r="AH2118" s="65"/>
      <c r="AI2118" s="65"/>
      <c r="AJ2118" s="65"/>
      <c r="AK2118" s="65"/>
      <c r="AL2118" s="94"/>
      <c r="AM2118" s="93"/>
      <c r="AT2118" s="65"/>
      <c r="AU2118" s="65"/>
      <c r="AV2118" s="65"/>
      <c r="AW2118" s="65"/>
      <c r="AX2118" s="65"/>
      <c r="AY2118" s="65"/>
      <c r="AZ2118" s="65"/>
      <c r="BA2118" s="65"/>
    </row>
    <row r="2119" spans="3:53">
      <c r="C2119" s="8"/>
      <c r="D2119" s="8"/>
      <c r="AG2119" s="65"/>
      <c r="AH2119" s="65"/>
      <c r="AI2119" s="65"/>
      <c r="AJ2119" s="65"/>
      <c r="AK2119" s="65"/>
      <c r="AL2119" s="94"/>
      <c r="AM2119" s="93"/>
      <c r="AT2119" s="65"/>
      <c r="AU2119" s="65"/>
      <c r="AV2119" s="65"/>
      <c r="AW2119" s="65"/>
      <c r="AX2119" s="65"/>
      <c r="AY2119" s="65"/>
      <c r="AZ2119" s="65"/>
      <c r="BA2119" s="65"/>
    </row>
    <row r="2120" spans="3:53">
      <c r="C2120" s="8"/>
      <c r="D2120" s="8"/>
      <c r="AG2120" s="65"/>
      <c r="AH2120" s="65"/>
      <c r="AI2120" s="65"/>
      <c r="AJ2120" s="65"/>
      <c r="AK2120" s="65"/>
      <c r="AL2120" s="94"/>
      <c r="AM2120" s="93"/>
      <c r="AT2120" s="65"/>
      <c r="AU2120" s="65"/>
      <c r="AV2120" s="65"/>
      <c r="AW2120" s="65"/>
      <c r="AX2120" s="65"/>
      <c r="AY2120" s="65"/>
      <c r="AZ2120" s="65"/>
      <c r="BA2120" s="65"/>
    </row>
    <row r="2121" spans="3:53">
      <c r="C2121" s="8"/>
      <c r="D2121" s="8"/>
      <c r="AG2121" s="65"/>
      <c r="AH2121" s="65"/>
      <c r="AI2121" s="65"/>
      <c r="AJ2121" s="65"/>
      <c r="AK2121" s="65"/>
      <c r="AL2121" s="94"/>
      <c r="AM2121" s="93"/>
      <c r="AT2121" s="65"/>
      <c r="AU2121" s="65"/>
      <c r="AV2121" s="65"/>
      <c r="AW2121" s="65"/>
      <c r="AX2121" s="65"/>
      <c r="AY2121" s="65"/>
      <c r="AZ2121" s="65"/>
      <c r="BA2121" s="65"/>
    </row>
    <row r="2122" spans="3:53">
      <c r="C2122" s="8"/>
      <c r="D2122" s="8"/>
      <c r="AG2122" s="65"/>
      <c r="AH2122" s="65"/>
      <c r="AI2122" s="65"/>
      <c r="AJ2122" s="65"/>
      <c r="AK2122" s="65"/>
      <c r="AL2122" s="94"/>
      <c r="AM2122" s="93"/>
      <c r="AT2122" s="65"/>
      <c r="AU2122" s="65"/>
      <c r="AV2122" s="65"/>
      <c r="AW2122" s="65"/>
      <c r="AX2122" s="65"/>
      <c r="AY2122" s="65"/>
      <c r="AZ2122" s="65"/>
      <c r="BA2122" s="65"/>
    </row>
    <row r="2123" spans="3:53">
      <c r="C2123" s="8"/>
      <c r="D2123" s="8"/>
      <c r="AG2123" s="65"/>
      <c r="AH2123" s="65"/>
      <c r="AI2123" s="65"/>
      <c r="AJ2123" s="65"/>
      <c r="AK2123" s="65"/>
      <c r="AL2123" s="94"/>
      <c r="AM2123" s="93"/>
      <c r="AT2123" s="65"/>
      <c r="AU2123" s="65"/>
      <c r="AV2123" s="65"/>
      <c r="AW2123" s="65"/>
      <c r="AX2123" s="65"/>
      <c r="AY2123" s="65"/>
      <c r="AZ2123" s="65"/>
      <c r="BA2123" s="65"/>
    </row>
    <row r="2124" spans="3:53">
      <c r="C2124" s="8"/>
      <c r="D2124" s="8"/>
      <c r="AG2124" s="65"/>
      <c r="AH2124" s="65"/>
      <c r="AI2124" s="65"/>
      <c r="AJ2124" s="65"/>
      <c r="AK2124" s="65"/>
      <c r="AL2124" s="94"/>
      <c r="AM2124" s="93"/>
      <c r="AT2124" s="65"/>
      <c r="AU2124" s="65"/>
      <c r="AV2124" s="65"/>
      <c r="AW2124" s="65"/>
      <c r="AX2124" s="65"/>
      <c r="AY2124" s="65"/>
      <c r="AZ2124" s="65"/>
      <c r="BA2124" s="65"/>
    </row>
    <row r="2125" spans="3:53">
      <c r="C2125" s="8"/>
      <c r="D2125" s="8"/>
      <c r="AG2125" s="65"/>
      <c r="AH2125" s="65"/>
      <c r="AI2125" s="65"/>
      <c r="AJ2125" s="65"/>
      <c r="AK2125" s="65"/>
      <c r="AL2125" s="94"/>
      <c r="AM2125" s="93"/>
      <c r="AT2125" s="65"/>
      <c r="AU2125" s="65"/>
      <c r="AV2125" s="65"/>
      <c r="AW2125" s="65"/>
      <c r="AX2125" s="65"/>
      <c r="AY2125" s="65"/>
      <c r="AZ2125" s="65"/>
      <c r="BA2125" s="65"/>
    </row>
    <row r="2126" spans="3:53">
      <c r="C2126" s="8"/>
      <c r="D2126" s="8"/>
      <c r="AG2126" s="65"/>
      <c r="AH2126" s="65"/>
      <c r="AI2126" s="65"/>
      <c r="AJ2126" s="65"/>
      <c r="AK2126" s="65"/>
      <c r="AL2126" s="94"/>
      <c r="AM2126" s="93"/>
      <c r="AT2126" s="65"/>
      <c r="AU2126" s="65"/>
      <c r="AV2126" s="65"/>
      <c r="AW2126" s="65"/>
      <c r="AX2126" s="65"/>
      <c r="AY2126" s="65"/>
      <c r="AZ2126" s="65"/>
      <c r="BA2126" s="65"/>
    </row>
    <row r="2127" spans="3:53">
      <c r="C2127" s="8"/>
      <c r="D2127" s="8"/>
      <c r="AG2127" s="65"/>
      <c r="AH2127" s="65"/>
      <c r="AI2127" s="65"/>
      <c r="AJ2127" s="65"/>
      <c r="AK2127" s="65"/>
      <c r="AL2127" s="94"/>
      <c r="AM2127" s="93"/>
      <c r="AT2127" s="65"/>
      <c r="AU2127" s="65"/>
      <c r="AV2127" s="65"/>
      <c r="AW2127" s="65"/>
      <c r="AX2127" s="65"/>
      <c r="AY2127" s="65"/>
      <c r="AZ2127" s="65"/>
      <c r="BA2127" s="65"/>
    </row>
    <row r="2128" spans="3:53">
      <c r="C2128" s="8"/>
      <c r="D2128" s="8"/>
      <c r="AG2128" s="65"/>
      <c r="AH2128" s="65"/>
      <c r="AI2128" s="65"/>
      <c r="AJ2128" s="65"/>
      <c r="AK2128" s="65"/>
      <c r="AL2128" s="94"/>
      <c r="AM2128" s="93"/>
      <c r="AT2128" s="65"/>
      <c r="AU2128" s="65"/>
      <c r="AV2128" s="65"/>
      <c r="AW2128" s="65"/>
      <c r="AX2128" s="65"/>
      <c r="AY2128" s="65"/>
      <c r="AZ2128" s="65"/>
      <c r="BA2128" s="65"/>
    </row>
    <row r="2129" spans="3:53">
      <c r="C2129" s="8"/>
      <c r="D2129" s="8"/>
      <c r="AG2129" s="65"/>
      <c r="AH2129" s="65"/>
      <c r="AI2129" s="65"/>
      <c r="AJ2129" s="65"/>
      <c r="AK2129" s="65"/>
      <c r="AL2129" s="94"/>
      <c r="AM2129" s="93"/>
      <c r="AT2129" s="65"/>
      <c r="AU2129" s="65"/>
      <c r="AV2129" s="65"/>
      <c r="AW2129" s="65"/>
      <c r="AX2129" s="65"/>
      <c r="AY2129" s="65"/>
      <c r="AZ2129" s="65"/>
      <c r="BA2129" s="65"/>
    </row>
    <row r="2130" spans="3:53">
      <c r="C2130" s="8"/>
      <c r="D2130" s="8"/>
      <c r="AG2130" s="65"/>
      <c r="AH2130" s="65"/>
      <c r="AI2130" s="65"/>
      <c r="AJ2130" s="65"/>
      <c r="AK2130" s="65"/>
      <c r="AL2130" s="94"/>
      <c r="AM2130" s="93"/>
      <c r="AT2130" s="65"/>
      <c r="AU2130" s="65"/>
      <c r="AV2130" s="65"/>
      <c r="AW2130" s="65"/>
      <c r="AX2130" s="65"/>
      <c r="AY2130" s="65"/>
      <c r="AZ2130" s="65"/>
      <c r="BA2130" s="65"/>
    </row>
    <row r="2131" spans="3:53">
      <c r="C2131" s="8"/>
      <c r="D2131" s="8"/>
      <c r="AG2131" s="65"/>
      <c r="AH2131" s="65"/>
      <c r="AI2131" s="65"/>
      <c r="AJ2131" s="65"/>
      <c r="AK2131" s="65"/>
      <c r="AL2131" s="94"/>
      <c r="AM2131" s="93"/>
      <c r="AT2131" s="65"/>
      <c r="AU2131" s="65"/>
      <c r="AV2131" s="65"/>
      <c r="AW2131" s="65"/>
      <c r="AX2131" s="65"/>
      <c r="AY2131" s="65"/>
      <c r="AZ2131" s="65"/>
      <c r="BA2131" s="65"/>
    </row>
    <row r="2132" spans="3:53">
      <c r="C2132" s="8"/>
      <c r="D2132" s="8"/>
      <c r="AG2132" s="65"/>
      <c r="AH2132" s="65"/>
      <c r="AI2132" s="65"/>
      <c r="AJ2132" s="65"/>
      <c r="AK2132" s="65"/>
      <c r="AL2132" s="94"/>
      <c r="AM2132" s="93"/>
      <c r="AT2132" s="65"/>
      <c r="AU2132" s="65"/>
      <c r="AV2132" s="65"/>
      <c r="AW2132" s="65"/>
      <c r="AX2132" s="65"/>
      <c r="AY2132" s="65"/>
      <c r="AZ2132" s="65"/>
      <c r="BA2132" s="65"/>
    </row>
    <row r="2133" spans="3:53">
      <c r="C2133" s="8"/>
      <c r="D2133" s="8"/>
      <c r="AG2133" s="65"/>
      <c r="AH2133" s="65"/>
      <c r="AI2133" s="65"/>
      <c r="AJ2133" s="65"/>
      <c r="AK2133" s="65"/>
      <c r="AL2133" s="94"/>
      <c r="AM2133" s="93"/>
      <c r="AT2133" s="65"/>
      <c r="AU2133" s="65"/>
      <c r="AV2133" s="65"/>
      <c r="AW2133" s="65"/>
      <c r="AX2133" s="65"/>
      <c r="AY2133" s="65"/>
      <c r="AZ2133" s="65"/>
      <c r="BA2133" s="65"/>
    </row>
    <row r="2134" spans="3:53">
      <c r="C2134" s="8"/>
      <c r="D2134" s="8"/>
      <c r="AG2134" s="65"/>
      <c r="AH2134" s="65"/>
      <c r="AI2134" s="65"/>
      <c r="AJ2134" s="65"/>
      <c r="AK2134" s="65"/>
      <c r="AL2134" s="94"/>
      <c r="AM2134" s="93"/>
      <c r="AT2134" s="65"/>
      <c r="AU2134" s="65"/>
      <c r="AV2134" s="65"/>
      <c r="AW2134" s="65"/>
      <c r="AX2134" s="65"/>
      <c r="AY2134" s="65"/>
      <c r="AZ2134" s="65"/>
      <c r="BA2134" s="65"/>
    </row>
    <row r="2135" spans="3:53">
      <c r="C2135" s="8"/>
      <c r="D2135" s="8"/>
      <c r="AG2135" s="65"/>
      <c r="AH2135" s="65"/>
      <c r="AI2135" s="65"/>
      <c r="AJ2135" s="65"/>
      <c r="AK2135" s="65"/>
      <c r="AL2135" s="94"/>
      <c r="AM2135" s="93"/>
      <c r="AT2135" s="65"/>
      <c r="AU2135" s="65"/>
      <c r="AV2135" s="65"/>
      <c r="AW2135" s="65"/>
      <c r="AX2135" s="65"/>
      <c r="AY2135" s="65"/>
      <c r="AZ2135" s="65"/>
      <c r="BA2135" s="65"/>
    </row>
    <row r="2136" spans="3:53">
      <c r="C2136" s="8"/>
      <c r="D2136" s="8"/>
      <c r="AG2136" s="65"/>
      <c r="AH2136" s="65"/>
      <c r="AI2136" s="65"/>
      <c r="AJ2136" s="65"/>
      <c r="AK2136" s="65"/>
      <c r="AL2136" s="94"/>
      <c r="AM2136" s="93"/>
      <c r="AT2136" s="65"/>
      <c r="AU2136" s="65"/>
      <c r="AV2136" s="65"/>
      <c r="AW2136" s="65"/>
      <c r="AX2136" s="65"/>
      <c r="AY2136" s="65"/>
      <c r="AZ2136" s="65"/>
      <c r="BA2136" s="65"/>
    </row>
    <row r="2137" spans="3:53">
      <c r="C2137" s="8"/>
      <c r="D2137" s="8"/>
      <c r="AG2137" s="65"/>
      <c r="AH2137" s="65"/>
      <c r="AI2137" s="65"/>
      <c r="AJ2137" s="65"/>
      <c r="AK2137" s="65"/>
      <c r="AL2137" s="94"/>
      <c r="AM2137" s="93"/>
      <c r="AT2137" s="65"/>
      <c r="AU2137" s="65"/>
      <c r="AV2137" s="65"/>
      <c r="AW2137" s="65"/>
      <c r="AX2137" s="65"/>
      <c r="AY2137" s="65"/>
      <c r="AZ2137" s="65"/>
      <c r="BA2137" s="65"/>
    </row>
    <row r="2138" spans="3:53">
      <c r="C2138" s="8"/>
      <c r="D2138" s="8"/>
      <c r="AG2138" s="65"/>
      <c r="AH2138" s="65"/>
      <c r="AI2138" s="65"/>
      <c r="AJ2138" s="65"/>
      <c r="AK2138" s="65"/>
      <c r="AL2138" s="94"/>
      <c r="AM2138" s="93"/>
      <c r="AT2138" s="65"/>
      <c r="AU2138" s="65"/>
      <c r="AV2138" s="65"/>
      <c r="AW2138" s="65"/>
      <c r="AX2138" s="65"/>
      <c r="AY2138" s="65"/>
      <c r="AZ2138" s="65"/>
      <c r="BA2138" s="65"/>
    </row>
    <row r="2139" spans="3:53">
      <c r="C2139" s="8"/>
      <c r="D2139" s="8"/>
      <c r="AG2139" s="65"/>
      <c r="AH2139" s="65"/>
      <c r="AI2139" s="65"/>
      <c r="AJ2139" s="65"/>
      <c r="AK2139" s="65"/>
      <c r="AL2139" s="94"/>
      <c r="AM2139" s="93"/>
      <c r="AT2139" s="65"/>
      <c r="AU2139" s="65"/>
      <c r="AV2139" s="65"/>
      <c r="AW2139" s="65"/>
      <c r="AX2139" s="65"/>
      <c r="AY2139" s="65"/>
      <c r="AZ2139" s="65"/>
      <c r="BA2139" s="65"/>
    </row>
    <row r="2140" spans="3:53">
      <c r="C2140" s="8"/>
      <c r="D2140" s="8"/>
      <c r="AG2140" s="65"/>
      <c r="AH2140" s="65"/>
      <c r="AI2140" s="65"/>
      <c r="AJ2140" s="65"/>
      <c r="AK2140" s="65"/>
      <c r="AL2140" s="94"/>
      <c r="AM2140" s="93"/>
      <c r="AT2140" s="65"/>
      <c r="AU2140" s="65"/>
      <c r="AV2140" s="65"/>
      <c r="AW2140" s="65"/>
      <c r="AX2140" s="65"/>
      <c r="AY2140" s="65"/>
      <c r="AZ2140" s="65"/>
      <c r="BA2140" s="65"/>
    </row>
    <row r="2141" spans="3:53">
      <c r="C2141" s="8"/>
      <c r="D2141" s="8"/>
      <c r="AG2141" s="65"/>
      <c r="AH2141" s="65"/>
      <c r="AI2141" s="65"/>
      <c r="AJ2141" s="65"/>
      <c r="AK2141" s="65"/>
      <c r="AL2141" s="94"/>
      <c r="AM2141" s="93"/>
      <c r="AT2141" s="65"/>
      <c r="AU2141" s="65"/>
      <c r="AV2141" s="65"/>
      <c r="AW2141" s="65"/>
      <c r="AX2141" s="65"/>
      <c r="AY2141" s="65"/>
      <c r="AZ2141" s="65"/>
      <c r="BA2141" s="65"/>
    </row>
    <row r="2142" spans="3:53">
      <c r="C2142" s="8"/>
      <c r="D2142" s="8"/>
      <c r="AG2142" s="65"/>
      <c r="AH2142" s="65"/>
      <c r="AI2142" s="65"/>
      <c r="AJ2142" s="65"/>
      <c r="AK2142" s="65"/>
      <c r="AL2142" s="94"/>
      <c r="AM2142" s="93"/>
      <c r="AT2142" s="65"/>
      <c r="AU2142" s="65"/>
      <c r="AV2142" s="65"/>
      <c r="AW2142" s="65"/>
      <c r="AX2142" s="65"/>
      <c r="AY2142" s="65"/>
      <c r="AZ2142" s="65"/>
      <c r="BA2142" s="65"/>
    </row>
    <row r="2143" spans="3:53">
      <c r="C2143" s="8"/>
      <c r="D2143" s="8"/>
      <c r="AG2143" s="65"/>
      <c r="AH2143" s="65"/>
      <c r="AI2143" s="65"/>
      <c r="AJ2143" s="65"/>
      <c r="AK2143" s="65"/>
      <c r="AL2143" s="94"/>
      <c r="AM2143" s="93"/>
      <c r="AT2143" s="65"/>
      <c r="AU2143" s="65"/>
      <c r="AV2143" s="65"/>
      <c r="AW2143" s="65"/>
      <c r="AX2143" s="65"/>
      <c r="AY2143" s="65"/>
      <c r="AZ2143" s="65"/>
      <c r="BA2143" s="65"/>
    </row>
    <row r="2144" spans="3:53">
      <c r="C2144" s="8"/>
      <c r="D2144" s="8"/>
      <c r="AG2144" s="65"/>
      <c r="AH2144" s="65"/>
      <c r="AI2144" s="65"/>
      <c r="AJ2144" s="65"/>
      <c r="AK2144" s="65"/>
      <c r="AL2144" s="94"/>
      <c r="AM2144" s="93"/>
      <c r="AT2144" s="65"/>
      <c r="AU2144" s="65"/>
      <c r="AV2144" s="65"/>
      <c r="AW2144" s="65"/>
      <c r="AX2144" s="65"/>
      <c r="AY2144" s="65"/>
      <c r="AZ2144" s="65"/>
      <c r="BA2144" s="65"/>
    </row>
    <row r="2145" spans="3:53">
      <c r="C2145" s="8"/>
      <c r="D2145" s="8"/>
      <c r="AG2145" s="65"/>
      <c r="AH2145" s="65"/>
      <c r="AI2145" s="65"/>
      <c r="AJ2145" s="65"/>
      <c r="AK2145" s="65"/>
      <c r="AL2145" s="94"/>
      <c r="AM2145" s="93"/>
      <c r="AT2145" s="65"/>
      <c r="AU2145" s="65"/>
      <c r="AV2145" s="65"/>
      <c r="AW2145" s="65"/>
      <c r="AX2145" s="65"/>
      <c r="AY2145" s="65"/>
      <c r="AZ2145" s="65"/>
      <c r="BA2145" s="65"/>
    </row>
    <row r="2146" spans="3:53">
      <c r="C2146" s="8"/>
      <c r="D2146" s="8"/>
      <c r="AG2146" s="65"/>
      <c r="AH2146" s="65"/>
      <c r="AI2146" s="65"/>
      <c r="AJ2146" s="65"/>
      <c r="AK2146" s="65"/>
      <c r="AL2146" s="94"/>
      <c r="AM2146" s="93"/>
      <c r="AT2146" s="65"/>
      <c r="AU2146" s="65"/>
      <c r="AV2146" s="65"/>
      <c r="AW2146" s="65"/>
      <c r="AX2146" s="65"/>
      <c r="AY2146" s="65"/>
      <c r="AZ2146" s="65"/>
      <c r="BA2146" s="65"/>
    </row>
    <row r="2147" spans="3:53">
      <c r="C2147" s="8"/>
      <c r="D2147" s="8"/>
      <c r="AG2147" s="65"/>
      <c r="AH2147" s="65"/>
      <c r="AI2147" s="65"/>
      <c r="AJ2147" s="65"/>
      <c r="AK2147" s="65"/>
      <c r="AL2147" s="94"/>
      <c r="AM2147" s="93"/>
      <c r="AT2147" s="65"/>
      <c r="AU2147" s="65"/>
      <c r="AV2147" s="65"/>
      <c r="AW2147" s="65"/>
      <c r="AX2147" s="65"/>
      <c r="AY2147" s="65"/>
      <c r="AZ2147" s="65"/>
      <c r="BA2147" s="65"/>
    </row>
    <row r="2148" spans="3:53">
      <c r="C2148" s="8"/>
      <c r="D2148" s="8"/>
      <c r="AG2148" s="65"/>
      <c r="AH2148" s="65"/>
      <c r="AI2148" s="65"/>
      <c r="AJ2148" s="65"/>
      <c r="AK2148" s="65"/>
      <c r="AL2148" s="94"/>
      <c r="AM2148" s="93"/>
      <c r="AT2148" s="65"/>
      <c r="AU2148" s="65"/>
      <c r="AV2148" s="65"/>
      <c r="AW2148" s="65"/>
      <c r="AX2148" s="65"/>
      <c r="AY2148" s="65"/>
      <c r="AZ2148" s="65"/>
      <c r="BA2148" s="65"/>
    </row>
    <row r="2149" spans="3:53">
      <c r="C2149" s="8"/>
      <c r="D2149" s="8"/>
      <c r="AG2149" s="65"/>
      <c r="AH2149" s="65"/>
      <c r="AI2149" s="65"/>
      <c r="AJ2149" s="65"/>
      <c r="AK2149" s="65"/>
      <c r="AL2149" s="94"/>
      <c r="AM2149" s="93"/>
      <c r="AT2149" s="65"/>
      <c r="AU2149" s="65"/>
      <c r="AV2149" s="65"/>
      <c r="AW2149" s="65"/>
      <c r="AX2149" s="65"/>
      <c r="AY2149" s="65"/>
      <c r="AZ2149" s="65"/>
      <c r="BA2149" s="65"/>
    </row>
    <row r="2150" spans="3:53">
      <c r="C2150" s="8"/>
      <c r="D2150" s="8"/>
      <c r="AG2150" s="65"/>
      <c r="AH2150" s="65"/>
      <c r="AI2150" s="65"/>
      <c r="AJ2150" s="65"/>
      <c r="AK2150" s="65"/>
      <c r="AL2150" s="94"/>
      <c r="AM2150" s="93"/>
      <c r="AT2150" s="65"/>
      <c r="AU2150" s="65"/>
      <c r="AV2150" s="65"/>
      <c r="AW2150" s="65"/>
      <c r="AX2150" s="65"/>
      <c r="AY2150" s="65"/>
      <c r="AZ2150" s="65"/>
      <c r="BA2150" s="65"/>
    </row>
    <row r="2151" spans="3:53">
      <c r="C2151" s="8"/>
      <c r="D2151" s="8"/>
      <c r="AG2151" s="65"/>
      <c r="AH2151" s="65"/>
      <c r="AI2151" s="65"/>
      <c r="AJ2151" s="65"/>
      <c r="AK2151" s="65"/>
      <c r="AL2151" s="94"/>
      <c r="AM2151" s="93"/>
      <c r="AT2151" s="65"/>
      <c r="AU2151" s="65"/>
      <c r="AV2151" s="65"/>
      <c r="AW2151" s="65"/>
      <c r="AX2151" s="65"/>
      <c r="AY2151" s="65"/>
      <c r="AZ2151" s="65"/>
      <c r="BA2151" s="65"/>
    </row>
    <row r="2152" spans="3:53">
      <c r="C2152" s="8"/>
      <c r="D2152" s="8"/>
      <c r="AG2152" s="65"/>
      <c r="AH2152" s="65"/>
      <c r="AI2152" s="65"/>
      <c r="AJ2152" s="65"/>
      <c r="AK2152" s="65"/>
      <c r="AL2152" s="94"/>
      <c r="AM2152" s="93"/>
      <c r="AT2152" s="65"/>
      <c r="AU2152" s="65"/>
      <c r="AV2152" s="65"/>
      <c r="AW2152" s="65"/>
      <c r="AX2152" s="65"/>
      <c r="AY2152" s="65"/>
      <c r="AZ2152" s="65"/>
      <c r="BA2152" s="65"/>
    </row>
    <row r="2153" spans="3:53">
      <c r="C2153" s="8"/>
      <c r="D2153" s="8"/>
      <c r="AG2153" s="65"/>
      <c r="AH2153" s="65"/>
      <c r="AI2153" s="65"/>
      <c r="AJ2153" s="65"/>
      <c r="AK2153" s="65"/>
      <c r="AL2153" s="94"/>
      <c r="AM2153" s="93"/>
      <c r="AT2153" s="65"/>
      <c r="AU2153" s="65"/>
      <c r="AV2153" s="65"/>
      <c r="AW2153" s="65"/>
      <c r="AX2153" s="65"/>
      <c r="AY2153" s="65"/>
      <c r="AZ2153" s="65"/>
      <c r="BA2153" s="65"/>
    </row>
    <row r="2154" spans="3:53">
      <c r="C2154" s="8"/>
      <c r="D2154" s="8"/>
      <c r="AG2154" s="65"/>
      <c r="AH2154" s="65"/>
      <c r="AI2154" s="65"/>
      <c r="AJ2154" s="65"/>
      <c r="AK2154" s="65"/>
      <c r="AL2154" s="94"/>
      <c r="AM2154" s="93"/>
      <c r="AT2154" s="65"/>
      <c r="AU2154" s="65"/>
      <c r="AV2154" s="65"/>
      <c r="AW2154" s="65"/>
      <c r="AX2154" s="65"/>
      <c r="AY2154" s="65"/>
      <c r="AZ2154" s="65"/>
      <c r="BA2154" s="65"/>
    </row>
    <row r="2155" spans="3:53">
      <c r="C2155" s="8"/>
      <c r="D2155" s="8"/>
      <c r="AG2155" s="65"/>
      <c r="AH2155" s="65"/>
      <c r="AI2155" s="65"/>
      <c r="AJ2155" s="65"/>
      <c r="AK2155" s="65"/>
      <c r="AL2155" s="94"/>
      <c r="AM2155" s="93"/>
      <c r="AT2155" s="65"/>
      <c r="AU2155" s="65"/>
      <c r="AV2155" s="65"/>
      <c r="AW2155" s="65"/>
      <c r="AX2155" s="65"/>
      <c r="AY2155" s="65"/>
      <c r="AZ2155" s="65"/>
      <c r="BA2155" s="65"/>
    </row>
    <row r="2156" spans="3:53">
      <c r="C2156" s="8"/>
      <c r="D2156" s="8"/>
      <c r="AG2156" s="65"/>
      <c r="AH2156" s="65"/>
      <c r="AI2156" s="65"/>
      <c r="AJ2156" s="65"/>
      <c r="AK2156" s="65"/>
      <c r="AL2156" s="94"/>
      <c r="AM2156" s="93"/>
      <c r="AT2156" s="65"/>
      <c r="AU2156" s="65"/>
      <c r="AV2156" s="65"/>
      <c r="AW2156" s="65"/>
      <c r="AX2156" s="65"/>
      <c r="AY2156" s="65"/>
      <c r="AZ2156" s="65"/>
      <c r="BA2156" s="65"/>
    </row>
    <row r="2157" spans="3:53">
      <c r="C2157" s="8"/>
      <c r="D2157" s="8"/>
      <c r="AG2157" s="65"/>
      <c r="AH2157" s="65"/>
      <c r="AI2157" s="65"/>
      <c r="AJ2157" s="65"/>
      <c r="AK2157" s="65"/>
      <c r="AL2157" s="94"/>
      <c r="AM2157" s="93"/>
      <c r="AT2157" s="65"/>
      <c r="AU2157" s="65"/>
      <c r="AV2157" s="65"/>
      <c r="AW2157" s="65"/>
      <c r="AX2157" s="65"/>
      <c r="AY2157" s="65"/>
      <c r="AZ2157" s="65"/>
      <c r="BA2157" s="65"/>
    </row>
    <row r="2158" spans="3:53">
      <c r="C2158" s="8"/>
      <c r="D2158" s="8"/>
      <c r="AG2158" s="65"/>
      <c r="AH2158" s="65"/>
      <c r="AI2158" s="65"/>
      <c r="AJ2158" s="65"/>
      <c r="AK2158" s="65"/>
      <c r="AL2158" s="94"/>
      <c r="AM2158" s="93"/>
      <c r="AT2158" s="65"/>
      <c r="AU2158" s="65"/>
      <c r="AV2158" s="65"/>
      <c r="AW2158" s="65"/>
      <c r="AX2158" s="65"/>
      <c r="AY2158" s="65"/>
      <c r="AZ2158" s="65"/>
      <c r="BA2158" s="65"/>
    </row>
    <row r="2159" spans="3:53">
      <c r="C2159" s="8"/>
      <c r="D2159" s="8"/>
      <c r="AG2159" s="65"/>
      <c r="AH2159" s="65"/>
      <c r="AI2159" s="65"/>
      <c r="AJ2159" s="65"/>
      <c r="AK2159" s="65"/>
      <c r="AL2159" s="94"/>
      <c r="AM2159" s="93"/>
      <c r="AT2159" s="65"/>
      <c r="AU2159" s="65"/>
      <c r="AV2159" s="65"/>
      <c r="AW2159" s="65"/>
      <c r="AX2159" s="65"/>
      <c r="AY2159" s="65"/>
      <c r="AZ2159" s="65"/>
      <c r="BA2159" s="65"/>
    </row>
    <row r="2160" spans="3:53">
      <c r="C2160" s="8"/>
      <c r="D2160" s="8"/>
      <c r="AG2160" s="65"/>
      <c r="AH2160" s="65"/>
      <c r="AI2160" s="65"/>
      <c r="AJ2160" s="65"/>
      <c r="AK2160" s="65"/>
      <c r="AL2160" s="94"/>
      <c r="AM2160" s="93"/>
      <c r="AT2160" s="65"/>
      <c r="AU2160" s="65"/>
      <c r="AV2160" s="65"/>
      <c r="AW2160" s="65"/>
      <c r="AX2160" s="65"/>
      <c r="AY2160" s="65"/>
      <c r="AZ2160" s="65"/>
      <c r="BA2160" s="65"/>
    </row>
    <row r="2161" spans="3:53">
      <c r="C2161" s="8"/>
      <c r="D2161" s="8"/>
      <c r="AG2161" s="65"/>
      <c r="AH2161" s="65"/>
      <c r="AI2161" s="65"/>
      <c r="AJ2161" s="65"/>
      <c r="AK2161" s="65"/>
      <c r="AL2161" s="94"/>
      <c r="AM2161" s="93"/>
      <c r="AT2161" s="65"/>
      <c r="AU2161" s="65"/>
      <c r="AV2161" s="65"/>
      <c r="AW2161" s="65"/>
      <c r="AX2161" s="65"/>
      <c r="AY2161" s="65"/>
      <c r="AZ2161" s="65"/>
      <c r="BA2161" s="65"/>
    </row>
    <row r="2162" spans="3:53">
      <c r="C2162" s="8"/>
      <c r="D2162" s="8"/>
      <c r="AG2162" s="65"/>
      <c r="AH2162" s="65"/>
      <c r="AI2162" s="65"/>
      <c r="AJ2162" s="65"/>
      <c r="AK2162" s="65"/>
      <c r="AL2162" s="94"/>
      <c r="AM2162" s="93"/>
      <c r="AT2162" s="65"/>
      <c r="AU2162" s="65"/>
      <c r="AV2162" s="65"/>
      <c r="AW2162" s="65"/>
      <c r="AX2162" s="65"/>
      <c r="AY2162" s="65"/>
      <c r="AZ2162" s="65"/>
      <c r="BA2162" s="65"/>
    </row>
    <row r="2163" spans="3:53">
      <c r="C2163" s="8"/>
      <c r="D2163" s="8"/>
      <c r="AG2163" s="65"/>
      <c r="AH2163" s="65"/>
      <c r="AI2163" s="65"/>
      <c r="AJ2163" s="65"/>
      <c r="AK2163" s="65"/>
      <c r="AL2163" s="94"/>
      <c r="AM2163" s="93"/>
      <c r="AT2163" s="65"/>
      <c r="AU2163" s="65"/>
      <c r="AV2163" s="65"/>
      <c r="AW2163" s="65"/>
      <c r="AX2163" s="65"/>
      <c r="AY2163" s="65"/>
      <c r="AZ2163" s="65"/>
      <c r="BA2163" s="65"/>
    </row>
    <row r="2164" spans="3:53">
      <c r="C2164" s="8"/>
      <c r="D2164" s="8"/>
      <c r="AG2164" s="65"/>
      <c r="AH2164" s="65"/>
      <c r="AI2164" s="65"/>
      <c r="AJ2164" s="65"/>
      <c r="AK2164" s="65"/>
      <c r="AL2164" s="94"/>
      <c r="AM2164" s="93"/>
      <c r="AT2164" s="65"/>
      <c r="AU2164" s="65"/>
      <c r="AV2164" s="65"/>
      <c r="AW2164" s="65"/>
      <c r="AX2164" s="65"/>
      <c r="AY2164" s="65"/>
      <c r="AZ2164" s="65"/>
      <c r="BA2164" s="65"/>
    </row>
    <row r="2165" spans="3:53">
      <c r="C2165" s="8"/>
      <c r="D2165" s="8"/>
      <c r="AG2165" s="65"/>
      <c r="AH2165" s="65"/>
      <c r="AI2165" s="65"/>
      <c r="AJ2165" s="65"/>
      <c r="AK2165" s="65"/>
      <c r="AL2165" s="94"/>
      <c r="AM2165" s="93"/>
      <c r="AT2165" s="65"/>
      <c r="AU2165" s="65"/>
      <c r="AV2165" s="65"/>
      <c r="AW2165" s="65"/>
      <c r="AX2165" s="65"/>
      <c r="AY2165" s="65"/>
      <c r="AZ2165" s="65"/>
      <c r="BA2165" s="65"/>
    </row>
    <row r="2166" spans="3:53">
      <c r="C2166" s="8"/>
      <c r="D2166" s="8"/>
      <c r="AG2166" s="65"/>
      <c r="AH2166" s="65"/>
      <c r="AI2166" s="65"/>
      <c r="AJ2166" s="65"/>
      <c r="AK2166" s="65"/>
      <c r="AL2166" s="94"/>
      <c r="AM2166" s="93"/>
      <c r="AT2166" s="65"/>
      <c r="AU2166" s="65"/>
      <c r="AV2166" s="65"/>
      <c r="AW2166" s="65"/>
      <c r="AX2166" s="65"/>
      <c r="AY2166" s="65"/>
      <c r="AZ2166" s="65"/>
      <c r="BA2166" s="65"/>
    </row>
    <row r="2167" spans="3:53">
      <c r="C2167" s="8"/>
      <c r="D2167" s="8"/>
      <c r="AG2167" s="65"/>
      <c r="AH2167" s="65"/>
      <c r="AI2167" s="65"/>
      <c r="AJ2167" s="65"/>
      <c r="AK2167" s="65"/>
      <c r="AL2167" s="94"/>
      <c r="AM2167" s="93"/>
      <c r="AT2167" s="65"/>
      <c r="AU2167" s="65"/>
      <c r="AV2167" s="65"/>
      <c r="AW2167" s="65"/>
      <c r="AX2167" s="65"/>
      <c r="AY2167" s="65"/>
      <c r="AZ2167" s="65"/>
      <c r="BA2167" s="65"/>
    </row>
    <row r="2168" spans="3:53">
      <c r="C2168" s="8"/>
      <c r="D2168" s="8"/>
      <c r="AG2168" s="65"/>
      <c r="AH2168" s="65"/>
      <c r="AI2168" s="65"/>
      <c r="AJ2168" s="65"/>
      <c r="AK2168" s="65"/>
      <c r="AL2168" s="94"/>
      <c r="AM2168" s="93"/>
      <c r="AT2168" s="65"/>
      <c r="AU2168" s="65"/>
      <c r="AV2168" s="65"/>
      <c r="AW2168" s="65"/>
      <c r="AX2168" s="65"/>
      <c r="AY2168" s="65"/>
      <c r="AZ2168" s="65"/>
      <c r="BA2168" s="65"/>
    </row>
    <row r="2169" spans="3:53">
      <c r="C2169" s="8"/>
      <c r="D2169" s="8"/>
      <c r="AG2169" s="65"/>
      <c r="AH2169" s="65"/>
      <c r="AI2169" s="65"/>
      <c r="AJ2169" s="65"/>
      <c r="AK2169" s="65"/>
      <c r="AL2169" s="94"/>
      <c r="AM2169" s="93"/>
      <c r="AT2169" s="65"/>
      <c r="AU2169" s="65"/>
      <c r="AV2169" s="65"/>
      <c r="AW2169" s="65"/>
      <c r="AX2169" s="65"/>
      <c r="AY2169" s="65"/>
      <c r="AZ2169" s="65"/>
      <c r="BA2169" s="65"/>
    </row>
    <row r="2170" spans="3:53">
      <c r="C2170" s="8"/>
      <c r="D2170" s="8"/>
      <c r="AG2170" s="65"/>
      <c r="AH2170" s="65"/>
      <c r="AI2170" s="65"/>
      <c r="AJ2170" s="65"/>
      <c r="AK2170" s="65"/>
      <c r="AL2170" s="94"/>
      <c r="AM2170" s="93"/>
      <c r="AT2170" s="65"/>
      <c r="AU2170" s="65"/>
      <c r="AV2170" s="65"/>
      <c r="AW2170" s="65"/>
      <c r="AX2170" s="65"/>
      <c r="AY2170" s="65"/>
      <c r="AZ2170" s="65"/>
      <c r="BA2170" s="65"/>
    </row>
    <row r="2171" spans="3:53">
      <c r="C2171" s="8"/>
      <c r="D2171" s="8"/>
      <c r="AG2171" s="65"/>
      <c r="AH2171" s="65"/>
      <c r="AI2171" s="65"/>
      <c r="AJ2171" s="65"/>
      <c r="AK2171" s="65"/>
      <c r="AL2171" s="94"/>
      <c r="AM2171" s="93"/>
      <c r="AT2171" s="65"/>
      <c r="AU2171" s="65"/>
      <c r="AV2171" s="65"/>
      <c r="AW2171" s="65"/>
      <c r="AX2171" s="65"/>
      <c r="AY2171" s="65"/>
      <c r="AZ2171" s="65"/>
      <c r="BA2171" s="65"/>
    </row>
    <row r="2172" spans="3:53">
      <c r="C2172" s="8"/>
      <c r="D2172" s="8"/>
      <c r="AG2172" s="65"/>
      <c r="AH2172" s="65"/>
      <c r="AI2172" s="65"/>
      <c r="AJ2172" s="65"/>
      <c r="AK2172" s="65"/>
      <c r="AL2172" s="94"/>
      <c r="AM2172" s="93"/>
      <c r="AT2172" s="65"/>
      <c r="AU2172" s="65"/>
      <c r="AV2172" s="65"/>
      <c r="AW2172" s="65"/>
      <c r="AX2172" s="65"/>
      <c r="AY2172" s="65"/>
      <c r="AZ2172" s="65"/>
      <c r="BA2172" s="65"/>
    </row>
    <row r="2173" spans="3:53">
      <c r="C2173" s="8"/>
      <c r="D2173" s="8"/>
      <c r="AG2173" s="65"/>
      <c r="AH2173" s="65"/>
      <c r="AI2173" s="65"/>
      <c r="AJ2173" s="65"/>
      <c r="AK2173" s="65"/>
      <c r="AL2173" s="94"/>
      <c r="AM2173" s="93"/>
      <c r="AT2173" s="65"/>
      <c r="AU2173" s="65"/>
      <c r="AV2173" s="65"/>
      <c r="AW2173" s="65"/>
      <c r="AX2173" s="65"/>
      <c r="AY2173" s="65"/>
      <c r="AZ2173" s="65"/>
      <c r="BA2173" s="65"/>
    </row>
    <row r="2174" spans="3:53">
      <c r="C2174" s="8"/>
      <c r="D2174" s="8"/>
      <c r="AG2174" s="65"/>
      <c r="AH2174" s="65"/>
      <c r="AI2174" s="65"/>
      <c r="AJ2174" s="65"/>
      <c r="AK2174" s="65"/>
      <c r="AL2174" s="94"/>
      <c r="AM2174" s="93"/>
      <c r="AT2174" s="65"/>
      <c r="AU2174" s="65"/>
      <c r="AV2174" s="65"/>
      <c r="AW2174" s="65"/>
      <c r="AX2174" s="65"/>
      <c r="AY2174" s="65"/>
      <c r="AZ2174" s="65"/>
      <c r="BA2174" s="65"/>
    </row>
    <row r="2175" spans="3:53">
      <c r="C2175" s="8"/>
      <c r="D2175" s="8"/>
      <c r="AG2175" s="65"/>
      <c r="AH2175" s="65"/>
      <c r="AI2175" s="65"/>
      <c r="AJ2175" s="65"/>
      <c r="AK2175" s="65"/>
      <c r="AL2175" s="94"/>
      <c r="AM2175" s="93"/>
      <c r="AT2175" s="65"/>
      <c r="AU2175" s="65"/>
      <c r="AV2175" s="65"/>
      <c r="AW2175" s="65"/>
      <c r="AX2175" s="65"/>
      <c r="AY2175" s="65"/>
      <c r="AZ2175" s="65"/>
      <c r="BA2175" s="65"/>
    </row>
    <row r="2176" spans="3:53">
      <c r="C2176" s="8"/>
      <c r="D2176" s="8"/>
      <c r="AG2176" s="65"/>
      <c r="AH2176" s="65"/>
      <c r="AI2176" s="65"/>
      <c r="AJ2176" s="65"/>
      <c r="AK2176" s="65"/>
      <c r="AL2176" s="94"/>
      <c r="AM2176" s="93"/>
      <c r="AT2176" s="65"/>
      <c r="AU2176" s="65"/>
      <c r="AV2176" s="65"/>
      <c r="AW2176" s="65"/>
      <c r="AX2176" s="65"/>
      <c r="AY2176" s="65"/>
      <c r="AZ2176" s="65"/>
      <c r="BA2176" s="65"/>
    </row>
    <row r="2177" spans="3:53">
      <c r="C2177" s="8"/>
      <c r="D2177" s="8"/>
      <c r="AG2177" s="65"/>
      <c r="AH2177" s="65"/>
      <c r="AI2177" s="65"/>
      <c r="AJ2177" s="65"/>
      <c r="AK2177" s="65"/>
      <c r="AL2177" s="94"/>
      <c r="AM2177" s="93"/>
      <c r="AT2177" s="65"/>
      <c r="AU2177" s="65"/>
      <c r="AV2177" s="65"/>
      <c r="AW2177" s="65"/>
      <c r="AX2177" s="65"/>
      <c r="AY2177" s="65"/>
      <c r="AZ2177" s="65"/>
      <c r="BA2177" s="65"/>
    </row>
    <row r="2178" spans="3:53">
      <c r="C2178" s="8"/>
      <c r="D2178" s="8"/>
      <c r="AG2178" s="65"/>
      <c r="AH2178" s="65"/>
      <c r="AI2178" s="65"/>
      <c r="AJ2178" s="65"/>
      <c r="AK2178" s="65"/>
      <c r="AL2178" s="94"/>
      <c r="AM2178" s="93"/>
      <c r="AT2178" s="65"/>
      <c r="AU2178" s="65"/>
      <c r="AV2178" s="65"/>
      <c r="AW2178" s="65"/>
      <c r="AX2178" s="65"/>
      <c r="AY2178" s="65"/>
      <c r="AZ2178" s="65"/>
      <c r="BA2178" s="65"/>
    </row>
    <row r="2179" spans="3:53">
      <c r="C2179" s="8"/>
      <c r="D2179" s="8"/>
      <c r="AG2179" s="65"/>
      <c r="AH2179" s="65"/>
      <c r="AI2179" s="65"/>
      <c r="AJ2179" s="65"/>
      <c r="AK2179" s="65"/>
      <c r="AL2179" s="94"/>
      <c r="AM2179" s="93"/>
      <c r="AT2179" s="65"/>
      <c r="AU2179" s="65"/>
      <c r="AV2179" s="65"/>
      <c r="AW2179" s="65"/>
      <c r="AX2179" s="65"/>
      <c r="AY2179" s="65"/>
      <c r="AZ2179" s="65"/>
      <c r="BA2179" s="65"/>
    </row>
    <row r="2180" spans="3:53">
      <c r="C2180" s="8"/>
      <c r="D2180" s="8"/>
      <c r="AG2180" s="65"/>
      <c r="AH2180" s="65"/>
      <c r="AI2180" s="65"/>
      <c r="AJ2180" s="65"/>
      <c r="AK2180" s="65"/>
      <c r="AL2180" s="94"/>
      <c r="AM2180" s="93"/>
      <c r="AT2180" s="65"/>
      <c r="AU2180" s="65"/>
      <c r="AV2180" s="65"/>
      <c r="AW2180" s="65"/>
      <c r="AX2180" s="65"/>
      <c r="AY2180" s="65"/>
      <c r="AZ2180" s="65"/>
      <c r="BA2180" s="65"/>
    </row>
    <row r="2181" spans="3:53">
      <c r="C2181" s="8"/>
      <c r="D2181" s="8"/>
      <c r="AG2181" s="65"/>
      <c r="AH2181" s="65"/>
      <c r="AI2181" s="65"/>
      <c r="AJ2181" s="65"/>
      <c r="AK2181" s="65"/>
      <c r="AL2181" s="94"/>
      <c r="AM2181" s="93"/>
      <c r="AT2181" s="65"/>
      <c r="AU2181" s="65"/>
      <c r="AV2181" s="65"/>
      <c r="AW2181" s="65"/>
      <c r="AX2181" s="65"/>
      <c r="AY2181" s="65"/>
      <c r="AZ2181" s="65"/>
      <c r="BA2181" s="65"/>
    </row>
    <row r="2182" spans="3:53">
      <c r="C2182" s="8"/>
      <c r="D2182" s="8"/>
      <c r="AG2182" s="65"/>
      <c r="AH2182" s="65"/>
      <c r="AI2182" s="65"/>
      <c r="AJ2182" s="65"/>
      <c r="AK2182" s="65"/>
      <c r="AL2182" s="94"/>
      <c r="AM2182" s="93"/>
      <c r="AT2182" s="65"/>
      <c r="AU2182" s="65"/>
      <c r="AV2182" s="65"/>
      <c r="AW2182" s="65"/>
      <c r="AX2182" s="65"/>
      <c r="AY2182" s="65"/>
      <c r="AZ2182" s="65"/>
      <c r="BA2182" s="65"/>
    </row>
    <row r="2183" spans="3:53">
      <c r="C2183" s="8"/>
      <c r="D2183" s="8"/>
      <c r="AG2183" s="65"/>
      <c r="AH2183" s="65"/>
      <c r="AI2183" s="65"/>
      <c r="AJ2183" s="65"/>
      <c r="AK2183" s="65"/>
      <c r="AL2183" s="94"/>
      <c r="AM2183" s="93"/>
      <c r="AT2183" s="65"/>
      <c r="AU2183" s="65"/>
      <c r="AV2183" s="65"/>
      <c r="AW2183" s="65"/>
      <c r="AX2183" s="65"/>
      <c r="AY2183" s="65"/>
      <c r="AZ2183" s="65"/>
      <c r="BA2183" s="65"/>
    </row>
    <row r="2184" spans="3:53">
      <c r="C2184" s="8"/>
      <c r="D2184" s="8"/>
      <c r="AG2184" s="65"/>
      <c r="AH2184" s="65"/>
      <c r="AI2184" s="65"/>
      <c r="AJ2184" s="65"/>
      <c r="AK2184" s="65"/>
      <c r="AL2184" s="94"/>
      <c r="AM2184" s="93"/>
      <c r="AT2184" s="65"/>
      <c r="AU2184" s="65"/>
      <c r="AV2184" s="65"/>
      <c r="AW2184" s="65"/>
      <c r="AX2184" s="65"/>
      <c r="AY2184" s="65"/>
      <c r="AZ2184" s="65"/>
      <c r="BA2184" s="65"/>
    </row>
    <row r="2185" spans="3:53">
      <c r="C2185" s="8"/>
      <c r="D2185" s="8"/>
      <c r="AG2185" s="65"/>
      <c r="AH2185" s="65"/>
      <c r="AI2185" s="65"/>
      <c r="AJ2185" s="65"/>
      <c r="AK2185" s="65"/>
      <c r="AL2185" s="94"/>
      <c r="AM2185" s="93"/>
      <c r="AT2185" s="65"/>
      <c r="AU2185" s="65"/>
      <c r="AV2185" s="65"/>
      <c r="AW2185" s="65"/>
      <c r="AX2185" s="65"/>
      <c r="AY2185" s="65"/>
      <c r="AZ2185" s="65"/>
      <c r="BA2185" s="65"/>
    </row>
    <row r="2186" spans="3:53">
      <c r="C2186" s="8"/>
      <c r="D2186" s="8"/>
      <c r="AG2186" s="65"/>
      <c r="AH2186" s="65"/>
      <c r="AI2186" s="65"/>
      <c r="AJ2186" s="65"/>
      <c r="AK2186" s="65"/>
      <c r="AL2186" s="94"/>
      <c r="AM2186" s="93"/>
      <c r="AT2186" s="65"/>
      <c r="AU2186" s="65"/>
      <c r="AV2186" s="65"/>
      <c r="AW2186" s="65"/>
      <c r="AX2186" s="65"/>
      <c r="AY2186" s="65"/>
      <c r="AZ2186" s="65"/>
      <c r="BA2186" s="65"/>
    </row>
    <row r="2187" spans="3:53">
      <c r="C2187" s="8"/>
      <c r="D2187" s="8"/>
      <c r="AG2187" s="65"/>
      <c r="AH2187" s="65"/>
      <c r="AI2187" s="65"/>
      <c r="AJ2187" s="65"/>
      <c r="AK2187" s="65"/>
      <c r="AL2187" s="94"/>
      <c r="AM2187" s="93"/>
      <c r="AT2187" s="65"/>
      <c r="AU2187" s="65"/>
      <c r="AV2187" s="65"/>
      <c r="AW2187" s="65"/>
      <c r="AX2187" s="65"/>
      <c r="AY2187" s="65"/>
      <c r="AZ2187" s="65"/>
      <c r="BA2187" s="65"/>
    </row>
    <row r="2188" spans="3:53">
      <c r="C2188" s="8"/>
      <c r="D2188" s="8"/>
      <c r="AG2188" s="65"/>
      <c r="AH2188" s="65"/>
      <c r="AI2188" s="65"/>
      <c r="AJ2188" s="65"/>
      <c r="AK2188" s="65"/>
      <c r="AL2188" s="94"/>
      <c r="AM2188" s="93"/>
      <c r="AT2188" s="65"/>
      <c r="AU2188" s="65"/>
      <c r="AV2188" s="65"/>
      <c r="AW2188" s="65"/>
      <c r="AX2188" s="65"/>
      <c r="AY2188" s="65"/>
      <c r="AZ2188" s="65"/>
      <c r="BA2188" s="65"/>
    </row>
    <row r="2189" spans="3:53">
      <c r="C2189" s="8"/>
      <c r="D2189" s="8"/>
      <c r="AG2189" s="65"/>
      <c r="AH2189" s="65"/>
      <c r="AI2189" s="65"/>
      <c r="AJ2189" s="65"/>
      <c r="AK2189" s="65"/>
      <c r="AL2189" s="94"/>
      <c r="AM2189" s="93"/>
      <c r="AT2189" s="65"/>
      <c r="AU2189" s="65"/>
      <c r="AV2189" s="65"/>
      <c r="AW2189" s="65"/>
      <c r="AX2189" s="65"/>
      <c r="AY2189" s="65"/>
      <c r="AZ2189" s="65"/>
      <c r="BA2189" s="65"/>
    </row>
    <row r="2190" spans="3:53">
      <c r="C2190" s="8"/>
      <c r="D2190" s="8"/>
      <c r="AG2190" s="65"/>
      <c r="AH2190" s="65"/>
      <c r="AI2190" s="65"/>
      <c r="AJ2190" s="65"/>
      <c r="AK2190" s="65"/>
      <c r="AL2190" s="94"/>
      <c r="AM2190" s="93"/>
      <c r="AT2190" s="65"/>
      <c r="AU2190" s="65"/>
      <c r="AV2190" s="65"/>
      <c r="AW2190" s="65"/>
      <c r="AX2190" s="65"/>
      <c r="AY2190" s="65"/>
      <c r="AZ2190" s="65"/>
      <c r="BA2190" s="65"/>
    </row>
    <row r="2191" spans="3:53">
      <c r="C2191" s="8"/>
      <c r="D2191" s="8"/>
      <c r="AG2191" s="65"/>
      <c r="AH2191" s="65"/>
      <c r="AI2191" s="65"/>
      <c r="AJ2191" s="65"/>
      <c r="AK2191" s="65"/>
      <c r="AL2191" s="94"/>
      <c r="AM2191" s="93"/>
      <c r="AT2191" s="65"/>
      <c r="AU2191" s="65"/>
      <c r="AV2191" s="65"/>
      <c r="AW2191" s="65"/>
      <c r="AX2191" s="65"/>
      <c r="AY2191" s="65"/>
      <c r="AZ2191" s="65"/>
      <c r="BA2191" s="65"/>
    </row>
    <row r="2192" spans="3:53">
      <c r="C2192" s="8"/>
      <c r="D2192" s="8"/>
      <c r="AG2192" s="65"/>
      <c r="AH2192" s="65"/>
      <c r="AI2192" s="65"/>
      <c r="AJ2192" s="65"/>
      <c r="AK2192" s="65"/>
      <c r="AL2192" s="94"/>
      <c r="AM2192" s="93"/>
      <c r="AT2192" s="65"/>
      <c r="AU2192" s="65"/>
      <c r="AV2192" s="65"/>
      <c r="AW2192" s="65"/>
      <c r="AX2192" s="65"/>
      <c r="AY2192" s="65"/>
      <c r="AZ2192" s="65"/>
      <c r="BA2192" s="65"/>
    </row>
    <row r="2193" spans="3:53">
      <c r="C2193" s="8"/>
      <c r="D2193" s="8"/>
      <c r="AG2193" s="65"/>
      <c r="AH2193" s="65"/>
      <c r="AI2193" s="65"/>
      <c r="AJ2193" s="65"/>
      <c r="AK2193" s="65"/>
      <c r="AL2193" s="94"/>
      <c r="AM2193" s="93"/>
      <c r="AT2193" s="65"/>
      <c r="AU2193" s="65"/>
      <c r="AV2193" s="65"/>
      <c r="AW2193" s="65"/>
      <c r="AX2193" s="65"/>
      <c r="AY2193" s="65"/>
      <c r="AZ2193" s="65"/>
      <c r="BA2193" s="65"/>
    </row>
    <row r="2194" spans="3:53">
      <c r="C2194" s="8"/>
      <c r="D2194" s="8"/>
      <c r="AG2194" s="65"/>
      <c r="AH2194" s="65"/>
      <c r="AI2194" s="65"/>
      <c r="AJ2194" s="65"/>
      <c r="AK2194" s="65"/>
      <c r="AL2194" s="94"/>
      <c r="AM2194" s="93"/>
      <c r="AT2194" s="65"/>
      <c r="AU2194" s="65"/>
      <c r="AV2194" s="65"/>
      <c r="AW2194" s="65"/>
      <c r="AX2194" s="65"/>
      <c r="AY2194" s="65"/>
      <c r="AZ2194" s="65"/>
      <c r="BA2194" s="65"/>
    </row>
    <row r="2195" spans="3:53">
      <c r="C2195" s="8"/>
      <c r="D2195" s="8"/>
      <c r="AG2195" s="65"/>
      <c r="AH2195" s="65"/>
      <c r="AI2195" s="65"/>
      <c r="AJ2195" s="65"/>
      <c r="AK2195" s="65"/>
      <c r="AL2195" s="94"/>
      <c r="AM2195" s="93"/>
      <c r="AT2195" s="65"/>
      <c r="AU2195" s="65"/>
      <c r="AV2195" s="65"/>
      <c r="AW2195" s="65"/>
      <c r="AX2195" s="65"/>
      <c r="AY2195" s="65"/>
      <c r="AZ2195" s="65"/>
      <c r="BA2195" s="65"/>
    </row>
    <row r="2196" spans="3:53">
      <c r="C2196" s="8"/>
      <c r="D2196" s="8"/>
      <c r="AG2196" s="65"/>
      <c r="AH2196" s="65"/>
      <c r="AI2196" s="65"/>
      <c r="AJ2196" s="65"/>
      <c r="AK2196" s="65"/>
      <c r="AL2196" s="94"/>
      <c r="AM2196" s="93"/>
      <c r="AT2196" s="65"/>
      <c r="AU2196" s="65"/>
      <c r="AV2196" s="65"/>
      <c r="AW2196" s="65"/>
      <c r="AX2196" s="65"/>
      <c r="AY2196" s="65"/>
      <c r="AZ2196" s="65"/>
      <c r="BA2196" s="65"/>
    </row>
    <row r="2197" spans="3:53">
      <c r="C2197" s="8"/>
      <c r="D2197" s="8"/>
      <c r="AG2197" s="65"/>
      <c r="AH2197" s="65"/>
      <c r="AI2197" s="65"/>
      <c r="AJ2197" s="65"/>
      <c r="AK2197" s="65"/>
      <c r="AL2197" s="94"/>
      <c r="AM2197" s="93"/>
      <c r="AT2197" s="65"/>
      <c r="AU2197" s="65"/>
      <c r="AV2197" s="65"/>
      <c r="AW2197" s="65"/>
      <c r="AX2197" s="65"/>
      <c r="AY2197" s="65"/>
      <c r="AZ2197" s="65"/>
      <c r="BA2197" s="65"/>
    </row>
    <row r="2198" spans="3:53">
      <c r="C2198" s="8"/>
      <c r="D2198" s="8"/>
      <c r="AG2198" s="65"/>
      <c r="AH2198" s="65"/>
      <c r="AI2198" s="65"/>
      <c r="AJ2198" s="65"/>
      <c r="AK2198" s="65"/>
      <c r="AL2198" s="94"/>
      <c r="AM2198" s="93"/>
      <c r="AT2198" s="65"/>
      <c r="AU2198" s="65"/>
      <c r="AV2198" s="65"/>
      <c r="AW2198" s="65"/>
      <c r="AX2198" s="65"/>
      <c r="AY2198" s="65"/>
      <c r="AZ2198" s="65"/>
      <c r="BA2198" s="65"/>
    </row>
    <row r="2199" spans="3:53">
      <c r="C2199" s="8"/>
      <c r="D2199" s="8"/>
      <c r="AG2199" s="65"/>
      <c r="AH2199" s="65"/>
      <c r="AI2199" s="65"/>
      <c r="AJ2199" s="65"/>
      <c r="AK2199" s="65"/>
      <c r="AL2199" s="94"/>
      <c r="AM2199" s="93"/>
      <c r="AT2199" s="65"/>
      <c r="AU2199" s="65"/>
      <c r="AV2199" s="65"/>
      <c r="AW2199" s="65"/>
      <c r="AX2199" s="65"/>
      <c r="AY2199" s="65"/>
      <c r="AZ2199" s="65"/>
      <c r="BA2199" s="65"/>
    </row>
    <row r="2200" spans="3:53">
      <c r="C2200" s="8"/>
      <c r="D2200" s="8"/>
      <c r="AG2200" s="65"/>
      <c r="AH2200" s="65"/>
      <c r="AI2200" s="65"/>
      <c r="AJ2200" s="65"/>
      <c r="AK2200" s="65"/>
      <c r="AL2200" s="94"/>
      <c r="AM2200" s="93"/>
      <c r="AT2200" s="65"/>
      <c r="AU2200" s="65"/>
      <c r="AV2200" s="65"/>
      <c r="AW2200" s="65"/>
      <c r="AX2200" s="65"/>
      <c r="AY2200" s="65"/>
      <c r="AZ2200" s="65"/>
      <c r="BA2200" s="65"/>
    </row>
    <row r="2201" spans="3:53">
      <c r="C2201" s="8"/>
      <c r="D2201" s="8"/>
      <c r="AG2201" s="65"/>
      <c r="AH2201" s="65"/>
      <c r="AI2201" s="65"/>
      <c r="AJ2201" s="65"/>
      <c r="AK2201" s="65"/>
      <c r="AL2201" s="94"/>
      <c r="AM2201" s="93"/>
      <c r="AT2201" s="65"/>
      <c r="AU2201" s="65"/>
      <c r="AV2201" s="65"/>
      <c r="AW2201" s="65"/>
      <c r="AX2201" s="65"/>
      <c r="AY2201" s="65"/>
      <c r="AZ2201" s="65"/>
      <c r="BA2201" s="65"/>
    </row>
    <row r="2202" spans="3:53">
      <c r="C2202" s="8"/>
      <c r="D2202" s="8"/>
      <c r="AG2202" s="65"/>
      <c r="AH2202" s="65"/>
      <c r="AI2202" s="65"/>
      <c r="AJ2202" s="65"/>
      <c r="AK2202" s="65"/>
      <c r="AL2202" s="94"/>
      <c r="AM2202" s="93"/>
      <c r="AT2202" s="65"/>
      <c r="AU2202" s="65"/>
      <c r="AV2202" s="65"/>
      <c r="AW2202" s="65"/>
      <c r="AX2202" s="65"/>
      <c r="AY2202" s="65"/>
      <c r="AZ2202" s="65"/>
      <c r="BA2202" s="65"/>
    </row>
    <row r="2203" spans="3:53">
      <c r="C2203" s="8"/>
      <c r="D2203" s="8"/>
      <c r="AG2203" s="65"/>
      <c r="AH2203" s="65"/>
      <c r="AI2203" s="65"/>
      <c r="AJ2203" s="65"/>
      <c r="AK2203" s="65"/>
      <c r="AL2203" s="94"/>
      <c r="AM2203" s="93"/>
      <c r="AT2203" s="65"/>
      <c r="AU2203" s="65"/>
      <c r="AV2203" s="65"/>
      <c r="AW2203" s="65"/>
      <c r="AX2203" s="65"/>
      <c r="AY2203" s="65"/>
      <c r="AZ2203" s="65"/>
      <c r="BA2203" s="65"/>
    </row>
    <row r="2204" spans="3:53">
      <c r="C2204" s="8"/>
      <c r="D2204" s="8"/>
      <c r="AG2204" s="65"/>
      <c r="AH2204" s="65"/>
      <c r="AI2204" s="65"/>
      <c r="AJ2204" s="65"/>
      <c r="AK2204" s="65"/>
      <c r="AL2204" s="94"/>
      <c r="AM2204" s="93"/>
      <c r="AT2204" s="65"/>
      <c r="AU2204" s="65"/>
      <c r="AV2204" s="65"/>
      <c r="AW2204" s="65"/>
      <c r="AX2204" s="65"/>
      <c r="AY2204" s="65"/>
      <c r="AZ2204" s="65"/>
      <c r="BA2204" s="65"/>
    </row>
    <row r="2205" spans="3:53">
      <c r="C2205" s="8"/>
      <c r="D2205" s="8"/>
      <c r="AG2205" s="65"/>
      <c r="AH2205" s="65"/>
      <c r="AI2205" s="65"/>
      <c r="AJ2205" s="65"/>
      <c r="AK2205" s="65"/>
      <c r="AL2205" s="94"/>
      <c r="AM2205" s="93"/>
      <c r="AT2205" s="65"/>
      <c r="AU2205" s="65"/>
      <c r="AV2205" s="65"/>
      <c r="AW2205" s="65"/>
      <c r="AX2205" s="65"/>
      <c r="AY2205" s="65"/>
      <c r="AZ2205" s="65"/>
      <c r="BA2205" s="65"/>
    </row>
    <row r="2206" spans="3:53">
      <c r="C2206" s="8"/>
      <c r="D2206" s="8"/>
      <c r="AG2206" s="65"/>
      <c r="AH2206" s="65"/>
      <c r="AI2206" s="65"/>
      <c r="AJ2206" s="65"/>
      <c r="AK2206" s="65"/>
      <c r="AL2206" s="94"/>
      <c r="AM2206" s="93"/>
      <c r="AT2206" s="65"/>
      <c r="AU2206" s="65"/>
      <c r="AV2206" s="65"/>
      <c r="AW2206" s="65"/>
      <c r="AX2206" s="65"/>
      <c r="AY2206" s="65"/>
      <c r="AZ2206" s="65"/>
      <c r="BA2206" s="65"/>
    </row>
    <row r="2207" spans="3:53">
      <c r="C2207" s="8"/>
      <c r="D2207" s="8"/>
      <c r="AG2207" s="65"/>
      <c r="AH2207" s="65"/>
      <c r="AI2207" s="65"/>
      <c r="AJ2207" s="65"/>
      <c r="AK2207" s="65"/>
      <c r="AL2207" s="94"/>
      <c r="AM2207" s="93"/>
      <c r="AT2207" s="65"/>
      <c r="AU2207" s="65"/>
      <c r="AV2207" s="65"/>
      <c r="AW2207" s="65"/>
      <c r="AX2207" s="65"/>
      <c r="AY2207" s="65"/>
      <c r="AZ2207" s="65"/>
      <c r="BA2207" s="65"/>
    </row>
    <row r="2208" spans="3:53">
      <c r="C2208" s="8"/>
      <c r="D2208" s="8"/>
      <c r="AG2208" s="65"/>
      <c r="AH2208" s="65"/>
      <c r="AI2208" s="65"/>
      <c r="AJ2208" s="65"/>
      <c r="AK2208" s="65"/>
      <c r="AL2208" s="94"/>
      <c r="AM2208" s="93"/>
      <c r="AT2208" s="65"/>
      <c r="AU2208" s="65"/>
      <c r="AV2208" s="65"/>
      <c r="AW2208" s="65"/>
      <c r="AX2208" s="65"/>
      <c r="AY2208" s="65"/>
      <c r="AZ2208" s="65"/>
      <c r="BA2208" s="65"/>
    </row>
    <row r="2209" spans="3:53">
      <c r="C2209" s="8"/>
      <c r="D2209" s="8"/>
      <c r="AG2209" s="65"/>
      <c r="AH2209" s="65"/>
      <c r="AI2209" s="65"/>
      <c r="AJ2209" s="65"/>
      <c r="AK2209" s="65"/>
      <c r="AL2209" s="94"/>
      <c r="AM2209" s="93"/>
      <c r="AT2209" s="65"/>
      <c r="AU2209" s="65"/>
      <c r="AV2209" s="65"/>
      <c r="AW2209" s="65"/>
      <c r="AX2209" s="65"/>
      <c r="AY2209" s="65"/>
      <c r="AZ2209" s="65"/>
      <c r="BA2209" s="65"/>
    </row>
    <row r="2210" spans="3:53">
      <c r="C2210" s="8"/>
      <c r="D2210" s="8"/>
      <c r="AG2210" s="65"/>
      <c r="AH2210" s="65"/>
      <c r="AI2210" s="65"/>
      <c r="AJ2210" s="65"/>
      <c r="AK2210" s="65"/>
      <c r="AL2210" s="94"/>
      <c r="AM2210" s="93"/>
      <c r="AT2210" s="65"/>
      <c r="AU2210" s="65"/>
      <c r="AV2210" s="65"/>
      <c r="AW2210" s="65"/>
      <c r="AX2210" s="65"/>
      <c r="AY2210" s="65"/>
      <c r="AZ2210" s="65"/>
      <c r="BA2210" s="65"/>
    </row>
    <row r="2211" spans="3:53">
      <c r="C2211" s="8"/>
      <c r="D2211" s="8"/>
      <c r="AG2211" s="65"/>
      <c r="AH2211" s="65"/>
      <c r="AI2211" s="65"/>
      <c r="AJ2211" s="65"/>
      <c r="AK2211" s="65"/>
      <c r="AL2211" s="94"/>
      <c r="AM2211" s="93"/>
      <c r="AT2211" s="65"/>
      <c r="AU2211" s="65"/>
      <c r="AV2211" s="65"/>
      <c r="AW2211" s="65"/>
      <c r="AX2211" s="65"/>
      <c r="AY2211" s="65"/>
      <c r="AZ2211" s="65"/>
      <c r="BA2211" s="65"/>
    </row>
    <row r="2212" spans="3:53">
      <c r="C2212" s="8"/>
      <c r="D2212" s="8"/>
      <c r="AG2212" s="65"/>
      <c r="AH2212" s="65"/>
      <c r="AI2212" s="65"/>
      <c r="AJ2212" s="65"/>
      <c r="AK2212" s="65"/>
      <c r="AL2212" s="94"/>
      <c r="AM2212" s="93"/>
      <c r="AT2212" s="65"/>
      <c r="AU2212" s="65"/>
      <c r="AV2212" s="65"/>
      <c r="AW2212" s="65"/>
      <c r="AX2212" s="65"/>
      <c r="AY2212" s="65"/>
      <c r="AZ2212" s="65"/>
      <c r="BA2212" s="65"/>
    </row>
    <row r="2213" spans="3:53">
      <c r="C2213" s="8"/>
      <c r="D2213" s="8"/>
      <c r="AG2213" s="65"/>
      <c r="AH2213" s="65"/>
      <c r="AI2213" s="65"/>
      <c r="AJ2213" s="65"/>
      <c r="AK2213" s="65"/>
      <c r="AL2213" s="94"/>
      <c r="AM2213" s="93"/>
      <c r="AT2213" s="65"/>
      <c r="AU2213" s="65"/>
      <c r="AV2213" s="65"/>
      <c r="AW2213" s="65"/>
      <c r="AX2213" s="65"/>
      <c r="AY2213" s="65"/>
      <c r="AZ2213" s="65"/>
      <c r="BA2213" s="65"/>
    </row>
    <row r="2214" spans="3:53">
      <c r="C2214" s="8"/>
      <c r="D2214" s="8"/>
      <c r="AG2214" s="65"/>
      <c r="AH2214" s="65"/>
      <c r="AI2214" s="65"/>
      <c r="AJ2214" s="65"/>
      <c r="AK2214" s="65"/>
      <c r="AL2214" s="94"/>
      <c r="AM2214" s="93"/>
      <c r="AT2214" s="65"/>
      <c r="AU2214" s="65"/>
      <c r="AV2214" s="65"/>
      <c r="AW2214" s="65"/>
      <c r="AX2214" s="65"/>
      <c r="AY2214" s="65"/>
      <c r="AZ2214" s="65"/>
      <c r="BA2214" s="65"/>
    </row>
    <row r="2215" spans="3:53">
      <c r="C2215" s="8"/>
      <c r="D2215" s="8"/>
      <c r="AG2215" s="65"/>
      <c r="AH2215" s="65"/>
      <c r="AI2215" s="65"/>
      <c r="AJ2215" s="65"/>
      <c r="AK2215" s="65"/>
      <c r="AL2215" s="94"/>
      <c r="AM2215" s="93"/>
      <c r="AT2215" s="65"/>
      <c r="AU2215" s="65"/>
      <c r="AV2215" s="65"/>
      <c r="AW2215" s="65"/>
      <c r="AX2215" s="65"/>
      <c r="AY2215" s="65"/>
      <c r="AZ2215" s="65"/>
      <c r="BA2215" s="65"/>
    </row>
    <row r="2216" spans="3:53">
      <c r="C2216" s="8"/>
      <c r="D2216" s="8"/>
      <c r="AG2216" s="65"/>
      <c r="AH2216" s="65"/>
      <c r="AI2216" s="65"/>
      <c r="AJ2216" s="65"/>
      <c r="AK2216" s="65"/>
      <c r="AL2216" s="94"/>
      <c r="AM2216" s="93"/>
      <c r="AT2216" s="65"/>
      <c r="AU2216" s="65"/>
      <c r="AV2216" s="65"/>
      <c r="AW2216" s="65"/>
      <c r="AX2216" s="65"/>
      <c r="AY2216" s="65"/>
      <c r="AZ2216" s="65"/>
      <c r="BA2216" s="65"/>
    </row>
    <row r="2217" spans="3:53">
      <c r="C2217" s="8"/>
      <c r="D2217" s="8"/>
      <c r="AG2217" s="65"/>
      <c r="AH2217" s="65"/>
      <c r="AI2217" s="65"/>
      <c r="AJ2217" s="65"/>
      <c r="AK2217" s="65"/>
      <c r="AL2217" s="94"/>
      <c r="AM2217" s="93"/>
      <c r="AT2217" s="65"/>
      <c r="AU2217" s="65"/>
      <c r="AV2217" s="65"/>
      <c r="AW2217" s="65"/>
      <c r="AX2217" s="65"/>
      <c r="AY2217" s="65"/>
      <c r="AZ2217" s="65"/>
      <c r="BA2217" s="65"/>
    </row>
    <row r="2218" spans="3:53">
      <c r="C2218" s="8"/>
      <c r="D2218" s="8"/>
      <c r="AG2218" s="65"/>
      <c r="AH2218" s="65"/>
      <c r="AI2218" s="65"/>
      <c r="AJ2218" s="65"/>
      <c r="AK2218" s="65"/>
      <c r="AL2218" s="94"/>
      <c r="AM2218" s="93"/>
      <c r="AT2218" s="65"/>
      <c r="AU2218" s="65"/>
      <c r="AV2218" s="65"/>
      <c r="AW2218" s="65"/>
      <c r="AX2218" s="65"/>
      <c r="AY2218" s="65"/>
      <c r="AZ2218" s="65"/>
      <c r="BA2218" s="65"/>
    </row>
    <row r="2219" spans="3:53">
      <c r="C2219" s="8"/>
      <c r="D2219" s="8"/>
      <c r="AG2219" s="65"/>
      <c r="AH2219" s="65"/>
      <c r="AI2219" s="65"/>
      <c r="AJ2219" s="65"/>
      <c r="AK2219" s="65"/>
      <c r="AL2219" s="94"/>
      <c r="AM2219" s="93"/>
      <c r="AT2219" s="65"/>
      <c r="AU2219" s="65"/>
      <c r="AV2219" s="65"/>
      <c r="AW2219" s="65"/>
      <c r="AX2219" s="65"/>
      <c r="AY2219" s="65"/>
      <c r="AZ2219" s="65"/>
      <c r="BA2219" s="65"/>
    </row>
    <row r="2220" spans="3:53">
      <c r="C2220" s="8"/>
      <c r="D2220" s="8"/>
      <c r="AG2220" s="65"/>
      <c r="AH2220" s="65"/>
      <c r="AI2220" s="65"/>
      <c r="AJ2220" s="65"/>
      <c r="AK2220" s="65"/>
      <c r="AL2220" s="94"/>
      <c r="AM2220" s="93"/>
      <c r="AT2220" s="65"/>
      <c r="AU2220" s="65"/>
      <c r="AV2220" s="65"/>
      <c r="AW2220" s="65"/>
      <c r="AX2220" s="65"/>
      <c r="AY2220" s="65"/>
      <c r="AZ2220" s="65"/>
      <c r="BA2220" s="65"/>
    </row>
    <row r="2221" spans="3:53">
      <c r="C2221" s="8"/>
      <c r="D2221" s="8"/>
      <c r="AG2221" s="65"/>
      <c r="AH2221" s="65"/>
      <c r="AI2221" s="65"/>
      <c r="AJ2221" s="65"/>
      <c r="AK2221" s="65"/>
      <c r="AL2221" s="94"/>
      <c r="AM2221" s="93"/>
      <c r="AT2221" s="65"/>
      <c r="AU2221" s="65"/>
      <c r="AV2221" s="65"/>
      <c r="AW2221" s="65"/>
      <c r="AX2221" s="65"/>
      <c r="AY2221" s="65"/>
      <c r="AZ2221" s="65"/>
      <c r="BA2221" s="65"/>
    </row>
    <row r="2222" spans="3:53">
      <c r="C2222" s="8"/>
      <c r="D2222" s="8"/>
      <c r="AG2222" s="65"/>
      <c r="AH2222" s="65"/>
      <c r="AI2222" s="65"/>
      <c r="AJ2222" s="65"/>
      <c r="AK2222" s="65"/>
      <c r="AL2222" s="94"/>
      <c r="AM2222" s="93"/>
      <c r="AT2222" s="65"/>
      <c r="AU2222" s="65"/>
      <c r="AV2222" s="65"/>
      <c r="AW2222" s="65"/>
      <c r="AX2222" s="65"/>
      <c r="AY2222" s="65"/>
      <c r="AZ2222" s="65"/>
      <c r="BA2222" s="65"/>
    </row>
    <row r="2223" spans="3:53">
      <c r="C2223" s="8"/>
      <c r="D2223" s="8"/>
      <c r="AG2223" s="65"/>
      <c r="AH2223" s="65"/>
      <c r="AI2223" s="65"/>
      <c r="AJ2223" s="65"/>
      <c r="AK2223" s="65"/>
      <c r="AL2223" s="94"/>
      <c r="AM2223" s="93"/>
      <c r="AT2223" s="65"/>
      <c r="AU2223" s="65"/>
      <c r="AV2223" s="65"/>
      <c r="AW2223" s="65"/>
      <c r="AX2223" s="65"/>
      <c r="AY2223" s="65"/>
      <c r="AZ2223" s="65"/>
      <c r="BA2223" s="65"/>
    </row>
    <row r="2224" spans="3:53">
      <c r="C2224" s="8"/>
      <c r="D2224" s="8"/>
      <c r="AG2224" s="65"/>
      <c r="AH2224" s="65"/>
      <c r="AI2224" s="65"/>
      <c r="AJ2224" s="65"/>
      <c r="AK2224" s="65"/>
      <c r="AL2224" s="94"/>
      <c r="AM2224" s="93"/>
      <c r="AT2224" s="65"/>
      <c r="AU2224" s="65"/>
      <c r="AV2224" s="65"/>
      <c r="AW2224" s="65"/>
      <c r="AX2224" s="65"/>
      <c r="AY2224" s="65"/>
      <c r="AZ2224" s="65"/>
      <c r="BA2224" s="65"/>
    </row>
    <row r="2225" spans="3:53">
      <c r="C2225" s="8"/>
      <c r="D2225" s="8"/>
      <c r="AG2225" s="65"/>
      <c r="AH2225" s="65"/>
      <c r="AI2225" s="65"/>
      <c r="AJ2225" s="65"/>
      <c r="AK2225" s="65"/>
      <c r="AL2225" s="94"/>
      <c r="AM2225" s="93"/>
      <c r="AT2225" s="65"/>
      <c r="AU2225" s="65"/>
      <c r="AV2225" s="65"/>
      <c r="AW2225" s="65"/>
      <c r="AX2225" s="65"/>
      <c r="AY2225" s="65"/>
      <c r="AZ2225" s="65"/>
      <c r="BA2225" s="65"/>
    </row>
    <row r="2226" spans="3:53">
      <c r="C2226" s="8"/>
      <c r="D2226" s="8"/>
      <c r="AG2226" s="65"/>
      <c r="AH2226" s="65"/>
      <c r="AI2226" s="65"/>
      <c r="AJ2226" s="65"/>
      <c r="AK2226" s="65"/>
      <c r="AL2226" s="94"/>
      <c r="AM2226" s="93"/>
      <c r="AT2226" s="65"/>
      <c r="AU2226" s="65"/>
      <c r="AV2226" s="65"/>
      <c r="AW2226" s="65"/>
      <c r="AX2226" s="65"/>
      <c r="AY2226" s="65"/>
      <c r="AZ2226" s="65"/>
      <c r="BA2226" s="65"/>
    </row>
    <row r="2227" spans="3:53">
      <c r="C2227" s="8"/>
      <c r="D2227" s="8"/>
      <c r="AG2227" s="65"/>
      <c r="AH2227" s="65"/>
      <c r="AI2227" s="65"/>
      <c r="AJ2227" s="65"/>
      <c r="AK2227" s="65"/>
      <c r="AL2227" s="94"/>
      <c r="AM2227" s="93"/>
      <c r="AT2227" s="65"/>
      <c r="AU2227" s="65"/>
      <c r="AV2227" s="65"/>
      <c r="AW2227" s="65"/>
      <c r="AX2227" s="65"/>
      <c r="AY2227" s="65"/>
      <c r="AZ2227" s="65"/>
      <c r="BA2227" s="65"/>
    </row>
    <row r="2228" spans="3:53">
      <c r="C2228" s="8"/>
      <c r="D2228" s="8"/>
      <c r="AG2228" s="65"/>
      <c r="AH2228" s="65"/>
      <c r="AI2228" s="65"/>
      <c r="AJ2228" s="65"/>
      <c r="AK2228" s="65"/>
      <c r="AL2228" s="94"/>
      <c r="AM2228" s="93"/>
      <c r="AT2228" s="65"/>
      <c r="AU2228" s="65"/>
      <c r="AV2228" s="65"/>
      <c r="AW2228" s="65"/>
      <c r="AX2228" s="65"/>
      <c r="AY2228" s="65"/>
      <c r="AZ2228" s="65"/>
      <c r="BA2228" s="65"/>
    </row>
    <row r="2229" spans="3:53">
      <c r="C2229" s="8"/>
      <c r="D2229" s="8"/>
      <c r="AG2229" s="65"/>
      <c r="AH2229" s="65"/>
      <c r="AI2229" s="65"/>
      <c r="AJ2229" s="65"/>
      <c r="AK2229" s="65"/>
      <c r="AL2229" s="94"/>
      <c r="AM2229" s="93"/>
      <c r="AT2229" s="65"/>
      <c r="AU2229" s="65"/>
      <c r="AV2229" s="65"/>
      <c r="AW2229" s="65"/>
      <c r="AX2229" s="65"/>
      <c r="AY2229" s="65"/>
      <c r="AZ2229" s="65"/>
      <c r="BA2229" s="65"/>
    </row>
    <row r="2230" spans="3:53">
      <c r="C2230" s="8"/>
      <c r="D2230" s="8"/>
      <c r="AG2230" s="65"/>
      <c r="AH2230" s="65"/>
      <c r="AI2230" s="65"/>
      <c r="AJ2230" s="65"/>
      <c r="AK2230" s="65"/>
      <c r="AL2230" s="94"/>
      <c r="AM2230" s="93"/>
      <c r="AT2230" s="65"/>
      <c r="AU2230" s="65"/>
      <c r="AV2230" s="65"/>
      <c r="AW2230" s="65"/>
      <c r="AX2230" s="65"/>
      <c r="AY2230" s="65"/>
      <c r="AZ2230" s="65"/>
      <c r="BA2230" s="65"/>
    </row>
    <row r="2231" spans="3:53">
      <c r="C2231" s="8"/>
      <c r="D2231" s="8"/>
      <c r="AG2231" s="65"/>
      <c r="AH2231" s="65"/>
      <c r="AI2231" s="65"/>
      <c r="AJ2231" s="65"/>
      <c r="AK2231" s="65"/>
      <c r="AL2231" s="94"/>
      <c r="AM2231" s="93"/>
      <c r="AT2231" s="65"/>
      <c r="AU2231" s="65"/>
      <c r="AV2231" s="65"/>
      <c r="AW2231" s="65"/>
      <c r="AX2231" s="65"/>
      <c r="AY2231" s="65"/>
      <c r="AZ2231" s="65"/>
      <c r="BA2231" s="65"/>
    </row>
    <row r="2232" spans="3:53">
      <c r="C2232" s="8"/>
      <c r="D2232" s="8"/>
      <c r="AG2232" s="65"/>
      <c r="AH2232" s="65"/>
      <c r="AI2232" s="65"/>
      <c r="AJ2232" s="65"/>
      <c r="AK2232" s="65"/>
      <c r="AL2232" s="94"/>
      <c r="AM2232" s="93"/>
      <c r="AT2232" s="65"/>
      <c r="AU2232" s="65"/>
      <c r="AV2232" s="65"/>
      <c r="AW2232" s="65"/>
      <c r="AX2232" s="65"/>
      <c r="AY2232" s="65"/>
      <c r="AZ2232" s="65"/>
      <c r="BA2232" s="65"/>
    </row>
    <row r="2233" spans="3:53">
      <c r="C2233" s="8"/>
      <c r="D2233" s="8"/>
      <c r="AG2233" s="65"/>
      <c r="AH2233" s="65"/>
      <c r="AI2233" s="65"/>
      <c r="AJ2233" s="65"/>
      <c r="AK2233" s="65"/>
      <c r="AL2233" s="94"/>
      <c r="AM2233" s="93"/>
      <c r="AT2233" s="65"/>
      <c r="AU2233" s="65"/>
      <c r="AV2233" s="65"/>
      <c r="AW2233" s="65"/>
      <c r="AX2233" s="65"/>
      <c r="AY2233" s="65"/>
      <c r="AZ2233" s="65"/>
      <c r="BA2233" s="65"/>
    </row>
    <row r="2234" spans="3:53">
      <c r="C2234" s="8"/>
      <c r="D2234" s="8"/>
      <c r="AG2234" s="65"/>
      <c r="AH2234" s="65"/>
      <c r="AI2234" s="65"/>
      <c r="AJ2234" s="65"/>
      <c r="AK2234" s="65"/>
      <c r="AL2234" s="94"/>
      <c r="AM2234" s="93"/>
      <c r="AT2234" s="65"/>
      <c r="AU2234" s="65"/>
      <c r="AV2234" s="65"/>
      <c r="AW2234" s="65"/>
      <c r="AX2234" s="65"/>
      <c r="AY2234" s="65"/>
      <c r="AZ2234" s="65"/>
      <c r="BA2234" s="65"/>
    </row>
    <row r="2235" spans="3:53">
      <c r="C2235" s="8"/>
      <c r="D2235" s="8"/>
      <c r="AG2235" s="65"/>
      <c r="AH2235" s="65"/>
      <c r="AI2235" s="65"/>
      <c r="AJ2235" s="65"/>
      <c r="AK2235" s="65"/>
      <c r="AL2235" s="94"/>
      <c r="AM2235" s="93"/>
      <c r="AT2235" s="65"/>
      <c r="AU2235" s="65"/>
      <c r="AV2235" s="65"/>
      <c r="AW2235" s="65"/>
      <c r="AX2235" s="65"/>
      <c r="AY2235" s="65"/>
      <c r="AZ2235" s="65"/>
      <c r="BA2235" s="65"/>
    </row>
    <row r="2236" spans="3:53">
      <c r="C2236" s="8"/>
      <c r="D2236" s="8"/>
      <c r="AG2236" s="65"/>
      <c r="AH2236" s="65"/>
      <c r="AI2236" s="65"/>
      <c r="AJ2236" s="65"/>
      <c r="AK2236" s="65"/>
      <c r="AL2236" s="94"/>
      <c r="AM2236" s="93"/>
      <c r="AT2236" s="65"/>
      <c r="AU2236" s="65"/>
      <c r="AV2236" s="65"/>
      <c r="AW2236" s="65"/>
      <c r="AX2236" s="65"/>
      <c r="AY2236" s="65"/>
      <c r="AZ2236" s="65"/>
      <c r="BA2236" s="65"/>
    </row>
    <row r="2237" spans="3:53">
      <c r="C2237" s="8"/>
      <c r="D2237" s="8"/>
      <c r="AG2237" s="65"/>
      <c r="AH2237" s="65"/>
      <c r="AI2237" s="65"/>
      <c r="AJ2237" s="65"/>
      <c r="AK2237" s="65"/>
      <c r="AL2237" s="94"/>
      <c r="AM2237" s="93"/>
      <c r="AT2237" s="65"/>
      <c r="AU2237" s="65"/>
      <c r="AV2237" s="65"/>
      <c r="AW2237" s="65"/>
      <c r="AX2237" s="65"/>
      <c r="AY2237" s="65"/>
      <c r="AZ2237" s="65"/>
      <c r="BA2237" s="65"/>
    </row>
    <row r="2238" spans="3:53">
      <c r="C2238" s="8"/>
      <c r="D2238" s="8"/>
      <c r="AG2238" s="65"/>
      <c r="AH2238" s="65"/>
      <c r="AI2238" s="65"/>
      <c r="AJ2238" s="65"/>
      <c r="AK2238" s="65"/>
      <c r="AL2238" s="94"/>
      <c r="AM2238" s="93"/>
      <c r="AT2238" s="65"/>
      <c r="AU2238" s="65"/>
      <c r="AV2238" s="65"/>
      <c r="AW2238" s="65"/>
      <c r="AX2238" s="65"/>
      <c r="AY2238" s="65"/>
      <c r="AZ2238" s="65"/>
      <c r="BA2238" s="65"/>
    </row>
    <row r="2239" spans="3:53">
      <c r="C2239" s="8"/>
      <c r="D2239" s="8"/>
      <c r="AG2239" s="65"/>
      <c r="AH2239" s="65"/>
      <c r="AI2239" s="65"/>
      <c r="AJ2239" s="65"/>
      <c r="AK2239" s="65"/>
      <c r="AL2239" s="94"/>
      <c r="AM2239" s="93"/>
      <c r="AT2239" s="65"/>
      <c r="AU2239" s="65"/>
      <c r="AV2239" s="65"/>
      <c r="AW2239" s="65"/>
      <c r="AX2239" s="65"/>
      <c r="AY2239" s="65"/>
      <c r="AZ2239" s="65"/>
      <c r="BA2239" s="65"/>
    </row>
    <row r="2240" spans="3:53">
      <c r="C2240" s="8"/>
      <c r="D2240" s="8"/>
      <c r="AG2240" s="65"/>
      <c r="AH2240" s="65"/>
      <c r="AI2240" s="65"/>
      <c r="AJ2240" s="65"/>
      <c r="AK2240" s="65"/>
      <c r="AL2240" s="94"/>
      <c r="AM2240" s="93"/>
      <c r="AT2240" s="65"/>
      <c r="AU2240" s="65"/>
      <c r="AV2240" s="65"/>
      <c r="AW2240" s="65"/>
      <c r="AX2240" s="65"/>
      <c r="AY2240" s="65"/>
      <c r="AZ2240" s="65"/>
      <c r="BA2240" s="65"/>
    </row>
    <row r="2241" spans="3:53">
      <c r="C2241" s="8"/>
      <c r="D2241" s="8"/>
      <c r="AG2241" s="65"/>
      <c r="AH2241" s="65"/>
      <c r="AI2241" s="65"/>
      <c r="AJ2241" s="65"/>
      <c r="AK2241" s="65"/>
      <c r="AL2241" s="94"/>
      <c r="AM2241" s="93"/>
      <c r="AT2241" s="65"/>
      <c r="AU2241" s="65"/>
      <c r="AV2241" s="65"/>
      <c r="AW2241" s="65"/>
      <c r="AX2241" s="65"/>
      <c r="AY2241" s="65"/>
      <c r="AZ2241" s="65"/>
      <c r="BA2241" s="65"/>
    </row>
    <row r="2242" spans="3:53">
      <c r="C2242" s="8"/>
      <c r="D2242" s="8"/>
      <c r="AG2242" s="65"/>
      <c r="AH2242" s="65"/>
      <c r="AI2242" s="65"/>
      <c r="AJ2242" s="65"/>
      <c r="AK2242" s="65"/>
      <c r="AL2242" s="94"/>
      <c r="AM2242" s="93"/>
      <c r="AT2242" s="65"/>
      <c r="AU2242" s="65"/>
      <c r="AV2242" s="65"/>
      <c r="AW2242" s="65"/>
      <c r="AX2242" s="65"/>
      <c r="AY2242" s="65"/>
      <c r="AZ2242" s="65"/>
      <c r="BA2242" s="65"/>
    </row>
    <row r="2243" spans="3:53">
      <c r="C2243" s="8"/>
      <c r="D2243" s="8"/>
      <c r="AG2243" s="65"/>
      <c r="AH2243" s="65"/>
      <c r="AI2243" s="65"/>
      <c r="AJ2243" s="65"/>
      <c r="AK2243" s="65"/>
      <c r="AL2243" s="94"/>
      <c r="AM2243" s="93"/>
      <c r="AT2243" s="65"/>
      <c r="AU2243" s="65"/>
      <c r="AV2243" s="65"/>
      <c r="AW2243" s="65"/>
      <c r="AX2243" s="65"/>
      <c r="AY2243" s="65"/>
      <c r="AZ2243" s="65"/>
      <c r="BA2243" s="65"/>
    </row>
    <row r="2244" spans="3:53">
      <c r="C2244" s="8"/>
      <c r="D2244" s="8"/>
      <c r="AG2244" s="65"/>
      <c r="AH2244" s="65"/>
      <c r="AI2244" s="65"/>
      <c r="AJ2244" s="65"/>
      <c r="AK2244" s="65"/>
      <c r="AL2244" s="94"/>
      <c r="AM2244" s="93"/>
      <c r="AT2244" s="65"/>
      <c r="AU2244" s="65"/>
      <c r="AV2244" s="65"/>
      <c r="AW2244" s="65"/>
      <c r="AX2244" s="65"/>
      <c r="AY2244" s="65"/>
      <c r="AZ2244" s="65"/>
      <c r="BA2244" s="65"/>
    </row>
    <row r="2245" spans="3:53">
      <c r="C2245" s="8"/>
      <c r="D2245" s="8"/>
      <c r="AG2245" s="65"/>
      <c r="AH2245" s="65"/>
      <c r="AI2245" s="65"/>
      <c r="AJ2245" s="65"/>
      <c r="AK2245" s="65"/>
      <c r="AL2245" s="94"/>
      <c r="AM2245" s="93"/>
      <c r="AT2245" s="65"/>
      <c r="AU2245" s="65"/>
      <c r="AV2245" s="65"/>
      <c r="AW2245" s="65"/>
      <c r="AX2245" s="65"/>
      <c r="AY2245" s="65"/>
      <c r="AZ2245" s="65"/>
      <c r="BA2245" s="65"/>
    </row>
    <row r="2246" spans="3:53">
      <c r="C2246" s="8"/>
      <c r="D2246" s="8"/>
      <c r="AG2246" s="65"/>
      <c r="AH2246" s="65"/>
      <c r="AI2246" s="65"/>
      <c r="AJ2246" s="65"/>
      <c r="AK2246" s="65"/>
      <c r="AL2246" s="94"/>
      <c r="AM2246" s="93"/>
      <c r="AT2246" s="65"/>
      <c r="AU2246" s="65"/>
      <c r="AV2246" s="65"/>
      <c r="AW2246" s="65"/>
      <c r="AX2246" s="65"/>
      <c r="AY2246" s="65"/>
      <c r="AZ2246" s="65"/>
      <c r="BA2246" s="65"/>
    </row>
    <row r="2247" spans="3:53">
      <c r="C2247" s="8"/>
      <c r="D2247" s="8"/>
      <c r="AG2247" s="65"/>
      <c r="AH2247" s="65"/>
      <c r="AI2247" s="65"/>
      <c r="AJ2247" s="65"/>
      <c r="AK2247" s="65"/>
      <c r="AL2247" s="94"/>
      <c r="AM2247" s="93"/>
      <c r="AT2247" s="65"/>
      <c r="AU2247" s="65"/>
      <c r="AV2247" s="65"/>
      <c r="AW2247" s="65"/>
      <c r="AX2247" s="65"/>
      <c r="AY2247" s="65"/>
      <c r="AZ2247" s="65"/>
      <c r="BA2247" s="65"/>
    </row>
    <row r="2248" spans="3:53">
      <c r="C2248" s="8"/>
      <c r="D2248" s="8"/>
      <c r="AG2248" s="65"/>
      <c r="AH2248" s="65"/>
      <c r="AI2248" s="65"/>
      <c r="AJ2248" s="65"/>
      <c r="AK2248" s="65"/>
      <c r="AL2248" s="94"/>
      <c r="AM2248" s="93"/>
      <c r="AT2248" s="65"/>
      <c r="AU2248" s="65"/>
      <c r="AV2248" s="65"/>
      <c r="AW2248" s="65"/>
      <c r="AX2248" s="65"/>
      <c r="AY2248" s="65"/>
      <c r="AZ2248" s="65"/>
      <c r="BA2248" s="65"/>
    </row>
    <row r="2249" spans="3:53">
      <c r="C2249" s="8"/>
      <c r="D2249" s="8"/>
      <c r="AG2249" s="65"/>
      <c r="AH2249" s="65"/>
      <c r="AI2249" s="65"/>
      <c r="AJ2249" s="65"/>
      <c r="AK2249" s="65"/>
      <c r="AL2249" s="94"/>
      <c r="AM2249" s="93"/>
      <c r="AT2249" s="65"/>
      <c r="AU2249" s="65"/>
      <c r="AV2249" s="65"/>
      <c r="AW2249" s="65"/>
      <c r="AX2249" s="65"/>
      <c r="AY2249" s="65"/>
      <c r="AZ2249" s="65"/>
      <c r="BA2249" s="65"/>
    </row>
    <row r="2250" spans="3:53">
      <c r="C2250" s="8"/>
      <c r="D2250" s="8"/>
      <c r="AG2250" s="65"/>
      <c r="AH2250" s="65"/>
      <c r="AI2250" s="65"/>
      <c r="AJ2250" s="65"/>
      <c r="AK2250" s="65"/>
      <c r="AL2250" s="94"/>
      <c r="AM2250" s="93"/>
      <c r="AT2250" s="65"/>
      <c r="AU2250" s="65"/>
      <c r="AV2250" s="65"/>
      <c r="AW2250" s="65"/>
      <c r="AX2250" s="65"/>
      <c r="AY2250" s="65"/>
      <c r="AZ2250" s="65"/>
      <c r="BA2250" s="65"/>
    </row>
    <row r="2251" spans="3:53">
      <c r="C2251" s="8"/>
      <c r="D2251" s="8"/>
      <c r="AG2251" s="65"/>
      <c r="AH2251" s="65"/>
      <c r="AI2251" s="65"/>
      <c r="AJ2251" s="65"/>
      <c r="AK2251" s="65"/>
      <c r="AL2251" s="94"/>
      <c r="AM2251" s="93"/>
      <c r="AT2251" s="65"/>
      <c r="AU2251" s="65"/>
      <c r="AV2251" s="65"/>
      <c r="AW2251" s="65"/>
      <c r="AX2251" s="65"/>
      <c r="AY2251" s="65"/>
      <c r="AZ2251" s="65"/>
      <c r="BA2251" s="65"/>
    </row>
    <row r="2252" spans="3:53">
      <c r="C2252" s="8"/>
      <c r="D2252" s="8"/>
      <c r="AG2252" s="65"/>
      <c r="AH2252" s="65"/>
      <c r="AI2252" s="65"/>
      <c r="AJ2252" s="65"/>
      <c r="AK2252" s="65"/>
      <c r="AL2252" s="94"/>
      <c r="AM2252" s="93"/>
      <c r="AT2252" s="65"/>
      <c r="AU2252" s="65"/>
      <c r="AV2252" s="65"/>
      <c r="AW2252" s="65"/>
      <c r="AX2252" s="65"/>
      <c r="AY2252" s="65"/>
      <c r="AZ2252" s="65"/>
      <c r="BA2252" s="65"/>
    </row>
    <row r="2253" spans="3:53">
      <c r="C2253" s="8"/>
      <c r="D2253" s="8"/>
      <c r="AG2253" s="65"/>
      <c r="AH2253" s="65"/>
      <c r="AI2253" s="65"/>
      <c r="AJ2253" s="65"/>
      <c r="AK2253" s="65"/>
      <c r="AL2253" s="94"/>
      <c r="AM2253" s="93"/>
      <c r="AT2253" s="65"/>
      <c r="AU2253" s="65"/>
      <c r="AV2253" s="65"/>
      <c r="AW2253" s="65"/>
      <c r="AX2253" s="65"/>
      <c r="AY2253" s="65"/>
      <c r="AZ2253" s="65"/>
      <c r="BA2253" s="65"/>
    </row>
    <row r="2254" spans="3:53">
      <c r="C2254" s="8"/>
      <c r="D2254" s="8"/>
      <c r="AG2254" s="65"/>
      <c r="AH2254" s="65"/>
      <c r="AI2254" s="65"/>
      <c r="AJ2254" s="65"/>
      <c r="AK2254" s="65"/>
      <c r="AL2254" s="94"/>
      <c r="AM2254" s="93"/>
      <c r="AT2254" s="65"/>
      <c r="AU2254" s="65"/>
      <c r="AV2254" s="65"/>
      <c r="AW2254" s="65"/>
      <c r="AX2254" s="65"/>
      <c r="AY2254" s="65"/>
      <c r="AZ2254" s="65"/>
      <c r="BA2254" s="65"/>
    </row>
    <row r="2255" spans="3:53">
      <c r="C2255" s="8"/>
      <c r="D2255" s="8"/>
      <c r="AG2255" s="65"/>
      <c r="AH2255" s="65"/>
      <c r="AI2255" s="65"/>
      <c r="AJ2255" s="65"/>
      <c r="AK2255" s="65"/>
      <c r="AL2255" s="94"/>
      <c r="AM2255" s="93"/>
      <c r="AT2255" s="65"/>
      <c r="AU2255" s="65"/>
      <c r="AV2255" s="65"/>
      <c r="AW2255" s="65"/>
      <c r="AX2255" s="65"/>
      <c r="AY2255" s="65"/>
      <c r="AZ2255" s="65"/>
      <c r="BA2255" s="65"/>
    </row>
    <row r="2256" spans="3:53">
      <c r="C2256" s="8"/>
      <c r="D2256" s="8"/>
      <c r="AG2256" s="65"/>
      <c r="AH2256" s="65"/>
      <c r="AI2256" s="65"/>
      <c r="AJ2256" s="65"/>
      <c r="AK2256" s="65"/>
      <c r="AL2256" s="94"/>
      <c r="AM2256" s="93"/>
      <c r="AT2256" s="65"/>
      <c r="AU2256" s="65"/>
      <c r="AV2256" s="65"/>
      <c r="AW2256" s="65"/>
      <c r="AX2256" s="65"/>
      <c r="AY2256" s="65"/>
      <c r="AZ2256" s="65"/>
      <c r="BA2256" s="65"/>
    </row>
    <row r="2257" spans="3:53">
      <c r="C2257" s="8"/>
      <c r="D2257" s="8"/>
      <c r="AG2257" s="65"/>
      <c r="AH2257" s="65"/>
      <c r="AI2257" s="65"/>
      <c r="AJ2257" s="65"/>
      <c r="AK2257" s="65"/>
      <c r="AL2257" s="94"/>
      <c r="AM2257" s="93"/>
      <c r="AT2257" s="65"/>
      <c r="AU2257" s="65"/>
      <c r="AV2257" s="65"/>
      <c r="AW2257" s="65"/>
      <c r="AX2257" s="65"/>
      <c r="AY2257" s="65"/>
      <c r="AZ2257" s="65"/>
      <c r="BA2257" s="65"/>
    </row>
    <row r="2258" spans="3:53">
      <c r="C2258" s="8"/>
      <c r="D2258" s="8"/>
      <c r="AG2258" s="65"/>
      <c r="AH2258" s="65"/>
      <c r="AI2258" s="65"/>
      <c r="AJ2258" s="65"/>
      <c r="AK2258" s="65"/>
      <c r="AL2258" s="94"/>
      <c r="AM2258" s="93"/>
      <c r="AT2258" s="65"/>
      <c r="AU2258" s="65"/>
      <c r="AV2258" s="65"/>
      <c r="AW2258" s="65"/>
      <c r="AX2258" s="65"/>
      <c r="AY2258" s="65"/>
      <c r="AZ2258" s="65"/>
      <c r="BA2258" s="65"/>
    </row>
    <row r="2259" spans="3:53">
      <c r="C2259" s="8"/>
      <c r="D2259" s="8"/>
      <c r="AG2259" s="65"/>
      <c r="AH2259" s="65"/>
      <c r="AI2259" s="65"/>
      <c r="AJ2259" s="65"/>
      <c r="AK2259" s="65"/>
      <c r="AL2259" s="94"/>
      <c r="AM2259" s="93"/>
      <c r="AT2259" s="65"/>
      <c r="AU2259" s="65"/>
      <c r="AV2259" s="65"/>
      <c r="AW2259" s="65"/>
      <c r="AX2259" s="65"/>
      <c r="AY2259" s="65"/>
      <c r="AZ2259" s="65"/>
      <c r="BA2259" s="65"/>
    </row>
    <row r="2260" spans="3:53">
      <c r="C2260" s="8"/>
      <c r="D2260" s="8"/>
      <c r="AG2260" s="65"/>
      <c r="AH2260" s="65"/>
      <c r="AI2260" s="65"/>
      <c r="AJ2260" s="65"/>
      <c r="AK2260" s="65"/>
      <c r="AL2260" s="94"/>
      <c r="AM2260" s="93"/>
      <c r="AT2260" s="65"/>
      <c r="AU2260" s="65"/>
      <c r="AV2260" s="65"/>
      <c r="AW2260" s="65"/>
      <c r="AX2260" s="65"/>
      <c r="AY2260" s="65"/>
      <c r="AZ2260" s="65"/>
      <c r="BA2260" s="65"/>
    </row>
    <row r="2261" spans="3:53">
      <c r="C2261" s="8"/>
      <c r="D2261" s="8"/>
      <c r="AG2261" s="65"/>
      <c r="AH2261" s="65"/>
      <c r="AI2261" s="65"/>
      <c r="AJ2261" s="65"/>
      <c r="AK2261" s="65"/>
      <c r="AL2261" s="94"/>
      <c r="AM2261" s="93"/>
      <c r="AT2261" s="65"/>
      <c r="AU2261" s="65"/>
      <c r="AV2261" s="65"/>
      <c r="AW2261" s="65"/>
      <c r="AX2261" s="65"/>
      <c r="AY2261" s="65"/>
      <c r="AZ2261" s="65"/>
      <c r="BA2261" s="65"/>
    </row>
    <row r="2262" spans="3:53">
      <c r="C2262" s="8"/>
      <c r="D2262" s="8"/>
      <c r="AG2262" s="65"/>
      <c r="AH2262" s="65"/>
      <c r="AI2262" s="65"/>
      <c r="AJ2262" s="65"/>
      <c r="AK2262" s="65"/>
      <c r="AL2262" s="94"/>
      <c r="AM2262" s="93"/>
      <c r="AT2262" s="65"/>
      <c r="AU2262" s="65"/>
      <c r="AV2262" s="65"/>
      <c r="AW2262" s="65"/>
      <c r="AX2262" s="65"/>
      <c r="AY2262" s="65"/>
      <c r="AZ2262" s="65"/>
      <c r="BA2262" s="65"/>
    </row>
    <row r="2263" spans="3:53">
      <c r="C2263" s="8"/>
      <c r="D2263" s="8"/>
      <c r="AG2263" s="65"/>
      <c r="AH2263" s="65"/>
      <c r="AI2263" s="65"/>
      <c r="AJ2263" s="65"/>
      <c r="AK2263" s="65"/>
      <c r="AL2263" s="94"/>
      <c r="AM2263" s="93"/>
      <c r="AT2263" s="65"/>
      <c r="AU2263" s="65"/>
      <c r="AV2263" s="65"/>
      <c r="AW2263" s="65"/>
      <c r="AX2263" s="65"/>
      <c r="AY2263" s="65"/>
      <c r="AZ2263" s="65"/>
      <c r="BA2263" s="65"/>
    </row>
    <row r="2264" spans="3:53">
      <c r="C2264" s="8"/>
      <c r="D2264" s="8"/>
      <c r="AG2264" s="65"/>
      <c r="AH2264" s="65"/>
      <c r="AI2264" s="65"/>
      <c r="AJ2264" s="65"/>
      <c r="AK2264" s="65"/>
      <c r="AL2264" s="94"/>
      <c r="AM2264" s="93"/>
      <c r="AT2264" s="65"/>
      <c r="AU2264" s="65"/>
      <c r="AV2264" s="65"/>
      <c r="AW2264" s="65"/>
      <c r="AX2264" s="65"/>
      <c r="AY2264" s="65"/>
      <c r="AZ2264" s="65"/>
      <c r="BA2264" s="65"/>
    </row>
    <row r="2265" spans="3:53">
      <c r="C2265" s="8"/>
      <c r="D2265" s="8"/>
      <c r="AG2265" s="65"/>
      <c r="AH2265" s="65"/>
      <c r="AI2265" s="65"/>
      <c r="AJ2265" s="65"/>
      <c r="AK2265" s="65"/>
      <c r="AL2265" s="94"/>
      <c r="AM2265" s="93"/>
      <c r="AT2265" s="65"/>
      <c r="AU2265" s="65"/>
      <c r="AV2265" s="65"/>
      <c r="AW2265" s="65"/>
      <c r="AX2265" s="65"/>
      <c r="AY2265" s="65"/>
      <c r="AZ2265" s="65"/>
      <c r="BA2265" s="65"/>
    </row>
    <row r="2266" spans="3:53">
      <c r="C2266" s="8"/>
      <c r="D2266" s="8"/>
      <c r="AG2266" s="65"/>
      <c r="AH2266" s="65"/>
      <c r="AI2266" s="65"/>
      <c r="AJ2266" s="65"/>
      <c r="AK2266" s="65"/>
      <c r="AL2266" s="94"/>
      <c r="AM2266" s="93"/>
      <c r="AT2266" s="65"/>
      <c r="AU2266" s="65"/>
      <c r="AV2266" s="65"/>
      <c r="AW2266" s="65"/>
      <c r="AX2266" s="65"/>
      <c r="AY2266" s="65"/>
      <c r="AZ2266" s="65"/>
      <c r="BA2266" s="65"/>
    </row>
    <row r="2267" spans="3:53">
      <c r="C2267" s="8"/>
      <c r="D2267" s="8"/>
      <c r="AG2267" s="65"/>
      <c r="AH2267" s="65"/>
      <c r="AI2267" s="65"/>
      <c r="AJ2267" s="65"/>
      <c r="AK2267" s="65"/>
      <c r="AL2267" s="94"/>
      <c r="AM2267" s="93"/>
      <c r="AT2267" s="65"/>
      <c r="AU2267" s="65"/>
      <c r="AV2267" s="65"/>
      <c r="AW2267" s="65"/>
      <c r="AX2267" s="65"/>
      <c r="AY2267" s="65"/>
      <c r="AZ2267" s="65"/>
      <c r="BA2267" s="65"/>
    </row>
    <row r="2268" spans="3:53">
      <c r="C2268" s="8"/>
      <c r="D2268" s="8"/>
      <c r="AG2268" s="65"/>
      <c r="AH2268" s="65"/>
      <c r="AI2268" s="65"/>
      <c r="AJ2268" s="65"/>
      <c r="AK2268" s="65"/>
      <c r="AL2268" s="94"/>
      <c r="AM2268" s="93"/>
      <c r="AT2268" s="65"/>
      <c r="AU2268" s="65"/>
      <c r="AV2268" s="65"/>
      <c r="AW2268" s="65"/>
      <c r="AX2268" s="65"/>
      <c r="AY2268" s="65"/>
      <c r="AZ2268" s="65"/>
      <c r="BA2268" s="65"/>
    </row>
    <row r="2269" spans="3:53">
      <c r="C2269" s="8"/>
      <c r="D2269" s="8"/>
      <c r="AG2269" s="65"/>
      <c r="AH2269" s="65"/>
      <c r="AI2269" s="65"/>
      <c r="AJ2269" s="65"/>
      <c r="AK2269" s="65"/>
      <c r="AL2269" s="94"/>
      <c r="AM2269" s="93"/>
      <c r="AT2269" s="65"/>
      <c r="AU2269" s="65"/>
      <c r="AV2269" s="65"/>
      <c r="AW2269" s="65"/>
      <c r="AX2269" s="65"/>
      <c r="AY2269" s="65"/>
      <c r="AZ2269" s="65"/>
      <c r="BA2269" s="65"/>
    </row>
    <row r="2270" spans="3:53">
      <c r="C2270" s="8"/>
      <c r="D2270" s="8"/>
      <c r="AG2270" s="65"/>
      <c r="AH2270" s="65"/>
      <c r="AI2270" s="65"/>
      <c r="AJ2270" s="65"/>
      <c r="AK2270" s="65"/>
      <c r="AL2270" s="94"/>
      <c r="AM2270" s="93"/>
      <c r="AT2270" s="65"/>
      <c r="AU2270" s="65"/>
      <c r="AV2270" s="65"/>
      <c r="AW2270" s="65"/>
      <c r="AX2270" s="65"/>
      <c r="AY2270" s="65"/>
      <c r="AZ2270" s="65"/>
      <c r="BA2270" s="65"/>
    </row>
    <row r="2271" spans="3:53">
      <c r="C2271" s="8"/>
      <c r="D2271" s="8"/>
      <c r="AG2271" s="65"/>
      <c r="AH2271" s="65"/>
      <c r="AI2271" s="65"/>
      <c r="AJ2271" s="65"/>
      <c r="AK2271" s="65"/>
      <c r="AL2271" s="94"/>
      <c r="AM2271" s="93"/>
      <c r="AT2271" s="65"/>
      <c r="AU2271" s="65"/>
      <c r="AV2271" s="65"/>
      <c r="AW2271" s="65"/>
      <c r="AX2271" s="65"/>
      <c r="AY2271" s="65"/>
      <c r="AZ2271" s="65"/>
      <c r="BA2271" s="65"/>
    </row>
    <row r="2272" spans="3:53">
      <c r="C2272" s="8"/>
      <c r="D2272" s="8"/>
      <c r="AG2272" s="65"/>
      <c r="AH2272" s="65"/>
      <c r="AI2272" s="65"/>
      <c r="AJ2272" s="65"/>
      <c r="AK2272" s="65"/>
      <c r="AL2272" s="94"/>
      <c r="AM2272" s="93"/>
      <c r="AT2272" s="65"/>
      <c r="AU2272" s="65"/>
      <c r="AV2272" s="65"/>
      <c r="AW2272" s="65"/>
      <c r="AX2272" s="65"/>
      <c r="AY2272" s="65"/>
      <c r="AZ2272" s="65"/>
      <c r="BA2272" s="65"/>
    </row>
    <row r="2273" spans="3:53">
      <c r="C2273" s="8"/>
      <c r="D2273" s="8"/>
      <c r="AG2273" s="65"/>
      <c r="AH2273" s="65"/>
      <c r="AI2273" s="65"/>
      <c r="AJ2273" s="65"/>
      <c r="AK2273" s="65"/>
      <c r="AL2273" s="94"/>
      <c r="AM2273" s="93"/>
      <c r="AT2273" s="65"/>
      <c r="AU2273" s="65"/>
      <c r="AV2273" s="65"/>
      <c r="AW2273" s="65"/>
      <c r="AX2273" s="65"/>
      <c r="AY2273" s="65"/>
      <c r="AZ2273" s="65"/>
      <c r="BA2273" s="65"/>
    </row>
    <row r="2274" spans="3:53">
      <c r="C2274" s="8"/>
      <c r="D2274" s="8"/>
      <c r="AG2274" s="65"/>
      <c r="AH2274" s="65"/>
      <c r="AI2274" s="65"/>
      <c r="AJ2274" s="65"/>
      <c r="AK2274" s="65"/>
      <c r="AL2274" s="94"/>
      <c r="AM2274" s="93"/>
      <c r="AT2274" s="65"/>
      <c r="AU2274" s="65"/>
      <c r="AV2274" s="65"/>
      <c r="AW2274" s="65"/>
      <c r="AX2274" s="65"/>
      <c r="AY2274" s="65"/>
      <c r="AZ2274" s="65"/>
      <c r="BA2274" s="65"/>
    </row>
    <row r="2275" spans="3:53">
      <c r="C2275" s="8"/>
      <c r="D2275" s="8"/>
      <c r="AG2275" s="65"/>
      <c r="AH2275" s="65"/>
      <c r="AI2275" s="65"/>
      <c r="AJ2275" s="65"/>
      <c r="AK2275" s="65"/>
      <c r="AL2275" s="94"/>
      <c r="AM2275" s="93"/>
      <c r="AT2275" s="65"/>
      <c r="AU2275" s="65"/>
      <c r="AV2275" s="65"/>
      <c r="AW2275" s="65"/>
      <c r="AX2275" s="65"/>
      <c r="AY2275" s="65"/>
      <c r="AZ2275" s="65"/>
      <c r="BA2275" s="65"/>
    </row>
    <row r="2276" spans="3:53">
      <c r="C2276" s="8"/>
      <c r="D2276" s="8"/>
      <c r="AG2276" s="65"/>
      <c r="AH2276" s="65"/>
      <c r="AI2276" s="65"/>
      <c r="AJ2276" s="65"/>
      <c r="AK2276" s="65"/>
      <c r="AL2276" s="94"/>
      <c r="AM2276" s="93"/>
      <c r="AT2276" s="65"/>
      <c r="AU2276" s="65"/>
      <c r="AV2276" s="65"/>
      <c r="AW2276" s="65"/>
      <c r="AX2276" s="65"/>
      <c r="AY2276" s="65"/>
      <c r="AZ2276" s="65"/>
      <c r="BA2276" s="65"/>
    </row>
    <row r="2277" spans="3:53">
      <c r="C2277" s="8"/>
      <c r="D2277" s="8"/>
      <c r="AG2277" s="65"/>
      <c r="AH2277" s="65"/>
      <c r="AI2277" s="65"/>
      <c r="AJ2277" s="65"/>
      <c r="AK2277" s="65"/>
      <c r="AL2277" s="94"/>
      <c r="AM2277" s="93"/>
      <c r="AT2277" s="65"/>
      <c r="AU2277" s="65"/>
      <c r="AV2277" s="65"/>
      <c r="AW2277" s="65"/>
      <c r="AX2277" s="65"/>
      <c r="AY2277" s="65"/>
      <c r="AZ2277" s="65"/>
      <c r="BA2277" s="65"/>
    </row>
    <row r="2278" spans="3:53">
      <c r="C2278" s="8"/>
      <c r="D2278" s="8"/>
      <c r="AG2278" s="65"/>
      <c r="AH2278" s="65"/>
      <c r="AI2278" s="65"/>
      <c r="AJ2278" s="65"/>
      <c r="AK2278" s="65"/>
      <c r="AL2278" s="94"/>
      <c r="AM2278" s="93"/>
      <c r="AT2278" s="65"/>
      <c r="AU2278" s="65"/>
      <c r="AV2278" s="65"/>
      <c r="AW2278" s="65"/>
      <c r="AX2278" s="65"/>
      <c r="AY2278" s="65"/>
      <c r="AZ2278" s="65"/>
      <c r="BA2278" s="65"/>
    </row>
    <row r="2279" spans="3:53">
      <c r="C2279" s="8"/>
      <c r="D2279" s="8"/>
      <c r="AG2279" s="65"/>
      <c r="AH2279" s="65"/>
      <c r="AI2279" s="65"/>
      <c r="AJ2279" s="65"/>
      <c r="AK2279" s="65"/>
      <c r="AL2279" s="94"/>
      <c r="AM2279" s="93"/>
      <c r="AT2279" s="65"/>
      <c r="AU2279" s="65"/>
      <c r="AV2279" s="65"/>
      <c r="AW2279" s="65"/>
      <c r="AX2279" s="65"/>
      <c r="AY2279" s="65"/>
      <c r="AZ2279" s="65"/>
      <c r="BA2279" s="65"/>
    </row>
    <row r="2280" spans="3:53">
      <c r="C2280" s="8"/>
      <c r="D2280" s="8"/>
      <c r="AG2280" s="65"/>
      <c r="AH2280" s="65"/>
      <c r="AI2280" s="65"/>
      <c r="AJ2280" s="65"/>
      <c r="AK2280" s="65"/>
      <c r="AL2280" s="94"/>
      <c r="AM2280" s="93"/>
      <c r="AT2280" s="65"/>
      <c r="AU2280" s="65"/>
      <c r="AV2280" s="65"/>
      <c r="AW2280" s="65"/>
      <c r="AX2280" s="65"/>
      <c r="AY2280" s="65"/>
      <c r="AZ2280" s="65"/>
      <c r="BA2280" s="65"/>
    </row>
    <row r="2281" spans="3:53">
      <c r="C2281" s="8"/>
      <c r="D2281" s="8"/>
      <c r="AG2281" s="65"/>
      <c r="AH2281" s="65"/>
      <c r="AI2281" s="65"/>
      <c r="AJ2281" s="65"/>
      <c r="AK2281" s="65"/>
      <c r="AL2281" s="94"/>
      <c r="AM2281" s="93"/>
      <c r="AT2281" s="65"/>
      <c r="AU2281" s="65"/>
      <c r="AV2281" s="65"/>
      <c r="AW2281" s="65"/>
      <c r="AX2281" s="65"/>
      <c r="AY2281" s="65"/>
      <c r="AZ2281" s="65"/>
      <c r="BA2281" s="65"/>
    </row>
    <row r="2282" spans="3:53">
      <c r="C2282" s="8"/>
      <c r="D2282" s="8"/>
      <c r="AG2282" s="65"/>
      <c r="AH2282" s="65"/>
      <c r="AI2282" s="65"/>
      <c r="AJ2282" s="65"/>
      <c r="AK2282" s="65"/>
      <c r="AL2282" s="94"/>
      <c r="AM2282" s="93"/>
      <c r="AT2282" s="65"/>
      <c r="AU2282" s="65"/>
      <c r="AV2282" s="65"/>
      <c r="AW2282" s="65"/>
      <c r="AX2282" s="65"/>
      <c r="AY2282" s="65"/>
      <c r="AZ2282" s="65"/>
      <c r="BA2282" s="65"/>
    </row>
    <row r="2283" spans="3:53">
      <c r="C2283" s="8"/>
      <c r="D2283" s="8"/>
      <c r="AG2283" s="65"/>
      <c r="AH2283" s="65"/>
      <c r="AI2283" s="65"/>
      <c r="AJ2283" s="65"/>
      <c r="AK2283" s="65"/>
      <c r="AL2283" s="94"/>
      <c r="AM2283" s="93"/>
      <c r="AT2283" s="65"/>
      <c r="AU2283" s="65"/>
      <c r="AV2283" s="65"/>
      <c r="AW2283" s="65"/>
      <c r="AX2283" s="65"/>
      <c r="AY2283" s="65"/>
      <c r="AZ2283" s="65"/>
      <c r="BA2283" s="65"/>
    </row>
    <row r="2284" spans="3:53">
      <c r="C2284" s="8"/>
      <c r="D2284" s="8"/>
      <c r="AG2284" s="65"/>
      <c r="AH2284" s="65"/>
      <c r="AI2284" s="65"/>
      <c r="AJ2284" s="65"/>
      <c r="AK2284" s="65"/>
      <c r="AL2284" s="94"/>
      <c r="AM2284" s="93"/>
      <c r="AT2284" s="65"/>
      <c r="AU2284" s="65"/>
      <c r="AV2284" s="65"/>
      <c r="AW2284" s="65"/>
      <c r="AX2284" s="65"/>
      <c r="AY2284" s="65"/>
      <c r="AZ2284" s="65"/>
      <c r="BA2284" s="65"/>
    </row>
    <row r="2285" spans="3:53">
      <c r="C2285" s="8"/>
      <c r="D2285" s="8"/>
      <c r="AG2285" s="65"/>
      <c r="AH2285" s="65"/>
      <c r="AI2285" s="65"/>
      <c r="AJ2285" s="65"/>
      <c r="AK2285" s="65"/>
      <c r="AL2285" s="94"/>
      <c r="AM2285" s="93"/>
      <c r="AT2285" s="65"/>
      <c r="AU2285" s="65"/>
      <c r="AV2285" s="65"/>
      <c r="AW2285" s="65"/>
      <c r="AX2285" s="65"/>
      <c r="AY2285" s="65"/>
      <c r="AZ2285" s="65"/>
      <c r="BA2285" s="65"/>
    </row>
    <row r="2286" spans="3:53">
      <c r="C2286" s="8"/>
      <c r="D2286" s="8"/>
      <c r="AG2286" s="65"/>
      <c r="AH2286" s="65"/>
      <c r="AI2286" s="65"/>
      <c r="AJ2286" s="65"/>
      <c r="AK2286" s="65"/>
      <c r="AL2286" s="94"/>
      <c r="AM2286" s="93"/>
      <c r="AT2286" s="65"/>
      <c r="AU2286" s="65"/>
      <c r="AV2286" s="65"/>
      <c r="AW2286" s="65"/>
      <c r="AX2286" s="65"/>
      <c r="AY2286" s="65"/>
      <c r="AZ2286" s="65"/>
      <c r="BA2286" s="65"/>
    </row>
    <row r="2287" spans="3:53">
      <c r="C2287" s="8"/>
      <c r="D2287" s="8"/>
      <c r="AG2287" s="65"/>
      <c r="AH2287" s="65"/>
      <c r="AI2287" s="65"/>
      <c r="AJ2287" s="65"/>
      <c r="AK2287" s="65"/>
      <c r="AL2287" s="94"/>
      <c r="AM2287" s="93"/>
      <c r="AT2287" s="65"/>
      <c r="AU2287" s="65"/>
      <c r="AV2287" s="65"/>
      <c r="AW2287" s="65"/>
      <c r="AX2287" s="65"/>
      <c r="AY2287" s="65"/>
      <c r="AZ2287" s="65"/>
      <c r="BA2287" s="65"/>
    </row>
    <row r="2288" spans="3:53">
      <c r="C2288" s="8"/>
      <c r="D2288" s="8"/>
      <c r="AG2288" s="65"/>
      <c r="AH2288" s="65"/>
      <c r="AI2288" s="65"/>
      <c r="AJ2288" s="65"/>
      <c r="AK2288" s="65"/>
      <c r="AL2288" s="94"/>
      <c r="AM2288" s="93"/>
      <c r="AT2288" s="65"/>
      <c r="AU2288" s="65"/>
      <c r="AV2288" s="65"/>
      <c r="AW2288" s="65"/>
      <c r="AX2288" s="65"/>
      <c r="AY2288" s="65"/>
      <c r="AZ2288" s="65"/>
      <c r="BA2288" s="65"/>
    </row>
    <row r="2289" spans="3:53">
      <c r="C2289" s="8"/>
      <c r="D2289" s="8"/>
      <c r="AG2289" s="65"/>
      <c r="AH2289" s="65"/>
      <c r="AI2289" s="65"/>
      <c r="AJ2289" s="65"/>
      <c r="AK2289" s="65"/>
      <c r="AL2289" s="94"/>
      <c r="AM2289" s="93"/>
      <c r="AT2289" s="65"/>
      <c r="AU2289" s="65"/>
      <c r="AV2289" s="65"/>
      <c r="AW2289" s="65"/>
      <c r="AX2289" s="65"/>
      <c r="AY2289" s="65"/>
      <c r="AZ2289" s="65"/>
      <c r="BA2289" s="65"/>
    </row>
    <row r="2290" spans="3:53">
      <c r="C2290" s="8"/>
      <c r="D2290" s="8"/>
      <c r="AG2290" s="65"/>
      <c r="AH2290" s="65"/>
      <c r="AI2290" s="65"/>
      <c r="AJ2290" s="65"/>
      <c r="AK2290" s="65"/>
      <c r="AL2290" s="94"/>
      <c r="AM2290" s="93"/>
      <c r="AT2290" s="65"/>
      <c r="AU2290" s="65"/>
      <c r="AV2290" s="65"/>
      <c r="AW2290" s="65"/>
      <c r="AX2290" s="65"/>
      <c r="AY2290" s="65"/>
      <c r="AZ2290" s="65"/>
      <c r="BA2290" s="65"/>
    </row>
    <row r="2291" spans="3:53">
      <c r="C2291" s="8"/>
      <c r="D2291" s="8"/>
      <c r="AG2291" s="65"/>
      <c r="AH2291" s="65"/>
      <c r="AI2291" s="65"/>
      <c r="AJ2291" s="65"/>
      <c r="AK2291" s="65"/>
      <c r="AL2291" s="94"/>
      <c r="AM2291" s="93"/>
      <c r="AT2291" s="65"/>
      <c r="AU2291" s="65"/>
      <c r="AV2291" s="65"/>
      <c r="AW2291" s="65"/>
      <c r="AX2291" s="65"/>
      <c r="AY2291" s="65"/>
      <c r="AZ2291" s="65"/>
      <c r="BA2291" s="65"/>
    </row>
    <row r="2292" spans="3:53">
      <c r="C2292" s="8"/>
      <c r="D2292" s="8"/>
      <c r="AG2292" s="65"/>
      <c r="AH2292" s="65"/>
      <c r="AI2292" s="65"/>
      <c r="AJ2292" s="65"/>
      <c r="AK2292" s="65"/>
      <c r="AL2292" s="94"/>
      <c r="AM2292" s="93"/>
      <c r="AT2292" s="65"/>
      <c r="AU2292" s="65"/>
      <c r="AV2292" s="65"/>
      <c r="AW2292" s="65"/>
      <c r="AX2292" s="65"/>
      <c r="AY2292" s="65"/>
      <c r="AZ2292" s="65"/>
      <c r="BA2292" s="65"/>
    </row>
    <row r="2293" spans="3:53">
      <c r="C2293" s="8"/>
      <c r="D2293" s="8"/>
      <c r="AG2293" s="65"/>
      <c r="AH2293" s="65"/>
      <c r="AI2293" s="65"/>
      <c r="AJ2293" s="65"/>
      <c r="AK2293" s="65"/>
      <c r="AL2293" s="94"/>
      <c r="AM2293" s="93"/>
      <c r="AT2293" s="65"/>
      <c r="AU2293" s="65"/>
      <c r="AV2293" s="65"/>
      <c r="AW2293" s="65"/>
      <c r="AX2293" s="65"/>
      <c r="AY2293" s="65"/>
      <c r="AZ2293" s="65"/>
      <c r="BA2293" s="65"/>
    </row>
    <row r="2294" spans="3:53">
      <c r="C2294" s="8"/>
      <c r="D2294" s="8"/>
      <c r="AG2294" s="65"/>
      <c r="AH2294" s="65"/>
      <c r="AI2294" s="65"/>
      <c r="AJ2294" s="65"/>
      <c r="AK2294" s="65"/>
      <c r="AL2294" s="94"/>
      <c r="AM2294" s="93"/>
      <c r="AT2294" s="65"/>
      <c r="AU2294" s="65"/>
      <c r="AV2294" s="65"/>
      <c r="AW2294" s="65"/>
      <c r="AX2294" s="65"/>
      <c r="AY2294" s="65"/>
      <c r="AZ2294" s="65"/>
      <c r="BA2294" s="65"/>
    </row>
    <row r="2295" spans="3:53">
      <c r="C2295" s="8"/>
      <c r="D2295" s="8"/>
      <c r="AG2295" s="65"/>
      <c r="AH2295" s="65"/>
      <c r="AI2295" s="65"/>
      <c r="AJ2295" s="65"/>
      <c r="AK2295" s="65"/>
      <c r="AL2295" s="94"/>
      <c r="AM2295" s="93"/>
      <c r="AT2295" s="65"/>
      <c r="AU2295" s="65"/>
      <c r="AV2295" s="65"/>
      <c r="AW2295" s="65"/>
      <c r="AX2295" s="65"/>
      <c r="AY2295" s="65"/>
      <c r="AZ2295" s="65"/>
      <c r="BA2295" s="65"/>
    </row>
    <row r="2296" spans="3:53">
      <c r="C2296" s="8"/>
      <c r="D2296" s="8"/>
      <c r="AG2296" s="65"/>
      <c r="AH2296" s="65"/>
      <c r="AI2296" s="65"/>
      <c r="AJ2296" s="65"/>
      <c r="AK2296" s="65"/>
      <c r="AL2296" s="94"/>
      <c r="AM2296" s="93"/>
      <c r="AT2296" s="65"/>
      <c r="AU2296" s="65"/>
      <c r="AV2296" s="65"/>
      <c r="AW2296" s="65"/>
      <c r="AX2296" s="65"/>
      <c r="AY2296" s="65"/>
      <c r="AZ2296" s="65"/>
      <c r="BA2296" s="65"/>
    </row>
    <row r="2297" spans="3:53">
      <c r="C2297" s="8"/>
      <c r="D2297" s="8"/>
      <c r="AG2297" s="65"/>
      <c r="AH2297" s="65"/>
      <c r="AI2297" s="65"/>
      <c r="AJ2297" s="65"/>
      <c r="AK2297" s="65"/>
      <c r="AL2297" s="94"/>
      <c r="AM2297" s="93"/>
      <c r="AT2297" s="65"/>
      <c r="AU2297" s="65"/>
      <c r="AV2297" s="65"/>
      <c r="AW2297" s="65"/>
      <c r="AX2297" s="65"/>
      <c r="AY2297" s="65"/>
      <c r="AZ2297" s="65"/>
      <c r="BA2297" s="65"/>
    </row>
    <row r="2298" spans="3:53">
      <c r="C2298" s="8"/>
      <c r="D2298" s="8"/>
      <c r="AG2298" s="65"/>
      <c r="AH2298" s="65"/>
      <c r="AI2298" s="65"/>
      <c r="AJ2298" s="65"/>
      <c r="AK2298" s="65"/>
      <c r="AL2298" s="94"/>
      <c r="AM2298" s="93"/>
      <c r="AT2298" s="65"/>
      <c r="AU2298" s="65"/>
      <c r="AV2298" s="65"/>
      <c r="AW2298" s="65"/>
      <c r="AX2298" s="65"/>
      <c r="AY2298" s="65"/>
      <c r="AZ2298" s="65"/>
      <c r="BA2298" s="65"/>
    </row>
    <row r="2299" spans="3:53">
      <c r="C2299" s="8"/>
      <c r="D2299" s="8"/>
      <c r="AG2299" s="65"/>
      <c r="AH2299" s="65"/>
      <c r="AI2299" s="65"/>
      <c r="AJ2299" s="65"/>
      <c r="AK2299" s="65"/>
      <c r="AL2299" s="94"/>
      <c r="AM2299" s="93"/>
      <c r="AT2299" s="65"/>
      <c r="AU2299" s="65"/>
      <c r="AV2299" s="65"/>
      <c r="AW2299" s="65"/>
      <c r="AX2299" s="65"/>
      <c r="AY2299" s="65"/>
      <c r="AZ2299" s="65"/>
      <c r="BA2299" s="65"/>
    </row>
    <row r="2300" spans="3:53">
      <c r="C2300" s="8"/>
      <c r="D2300" s="8"/>
      <c r="AG2300" s="65"/>
      <c r="AH2300" s="65"/>
      <c r="AI2300" s="65"/>
      <c r="AJ2300" s="65"/>
      <c r="AK2300" s="65"/>
      <c r="AL2300" s="94"/>
      <c r="AM2300" s="93"/>
      <c r="AT2300" s="65"/>
      <c r="AU2300" s="65"/>
      <c r="AV2300" s="65"/>
      <c r="AW2300" s="65"/>
      <c r="AX2300" s="65"/>
      <c r="AY2300" s="65"/>
      <c r="AZ2300" s="65"/>
      <c r="BA2300" s="65"/>
    </row>
    <row r="2301" spans="3:53">
      <c r="C2301" s="8"/>
      <c r="D2301" s="8"/>
      <c r="AG2301" s="65"/>
      <c r="AH2301" s="65"/>
      <c r="AI2301" s="65"/>
      <c r="AJ2301" s="65"/>
      <c r="AK2301" s="65"/>
      <c r="AL2301" s="94"/>
      <c r="AM2301" s="93"/>
      <c r="AT2301" s="65"/>
      <c r="AU2301" s="65"/>
      <c r="AV2301" s="65"/>
      <c r="AW2301" s="65"/>
      <c r="AX2301" s="65"/>
      <c r="AY2301" s="65"/>
      <c r="AZ2301" s="65"/>
      <c r="BA2301" s="65"/>
    </row>
    <row r="2302" spans="3:53">
      <c r="C2302" s="8"/>
      <c r="D2302" s="8"/>
      <c r="AG2302" s="65"/>
      <c r="AH2302" s="65"/>
      <c r="AI2302" s="65"/>
      <c r="AJ2302" s="65"/>
      <c r="AK2302" s="65"/>
      <c r="AL2302" s="94"/>
      <c r="AM2302" s="93"/>
      <c r="AT2302" s="65"/>
      <c r="AU2302" s="65"/>
      <c r="AV2302" s="65"/>
      <c r="AW2302" s="65"/>
      <c r="AX2302" s="65"/>
      <c r="AY2302" s="65"/>
      <c r="AZ2302" s="65"/>
      <c r="BA2302" s="65"/>
    </row>
    <row r="2303" spans="3:53">
      <c r="C2303" s="8"/>
      <c r="D2303" s="8"/>
      <c r="AG2303" s="65"/>
      <c r="AH2303" s="65"/>
      <c r="AI2303" s="65"/>
      <c r="AJ2303" s="65"/>
      <c r="AK2303" s="65"/>
      <c r="AL2303" s="94"/>
      <c r="AM2303" s="93"/>
      <c r="AT2303" s="65"/>
      <c r="AU2303" s="65"/>
      <c r="AV2303" s="65"/>
      <c r="AW2303" s="65"/>
      <c r="AX2303" s="65"/>
      <c r="AY2303" s="65"/>
      <c r="AZ2303" s="65"/>
      <c r="BA2303" s="65"/>
    </row>
    <row r="2304" spans="3:53">
      <c r="C2304" s="8"/>
      <c r="D2304" s="8"/>
      <c r="AG2304" s="65"/>
      <c r="AH2304" s="65"/>
      <c r="AI2304" s="65"/>
      <c r="AJ2304" s="65"/>
      <c r="AK2304" s="65"/>
      <c r="AL2304" s="94"/>
      <c r="AM2304" s="93"/>
      <c r="AT2304" s="65"/>
      <c r="AU2304" s="65"/>
      <c r="AV2304" s="65"/>
      <c r="AW2304" s="65"/>
      <c r="AX2304" s="65"/>
      <c r="AY2304" s="65"/>
      <c r="AZ2304" s="65"/>
      <c r="BA2304" s="65"/>
    </row>
    <row r="2305" spans="3:53">
      <c r="C2305" s="8"/>
      <c r="D2305" s="8"/>
      <c r="AG2305" s="65"/>
      <c r="AH2305" s="65"/>
      <c r="AI2305" s="65"/>
      <c r="AJ2305" s="65"/>
      <c r="AK2305" s="65"/>
      <c r="AL2305" s="94"/>
      <c r="AM2305" s="93"/>
      <c r="AT2305" s="65"/>
      <c r="AU2305" s="65"/>
      <c r="AV2305" s="65"/>
      <c r="AW2305" s="65"/>
      <c r="AX2305" s="65"/>
      <c r="AY2305" s="65"/>
      <c r="AZ2305" s="65"/>
      <c r="BA2305" s="65"/>
    </row>
    <row r="2306" spans="3:53">
      <c r="C2306" s="8"/>
      <c r="D2306" s="8"/>
      <c r="AG2306" s="65"/>
      <c r="AH2306" s="65"/>
      <c r="AI2306" s="65"/>
      <c r="AJ2306" s="65"/>
      <c r="AK2306" s="65"/>
      <c r="AL2306" s="94"/>
      <c r="AM2306" s="93"/>
      <c r="AT2306" s="65"/>
      <c r="AU2306" s="65"/>
      <c r="AV2306" s="65"/>
      <c r="AW2306" s="65"/>
      <c r="AX2306" s="65"/>
      <c r="AY2306" s="65"/>
      <c r="AZ2306" s="65"/>
      <c r="BA2306" s="65"/>
    </row>
    <row r="2307" spans="3:53">
      <c r="C2307" s="8"/>
      <c r="D2307" s="8"/>
      <c r="AG2307" s="65"/>
      <c r="AH2307" s="65"/>
      <c r="AI2307" s="65"/>
      <c r="AJ2307" s="65"/>
      <c r="AK2307" s="65"/>
      <c r="AL2307" s="94"/>
      <c r="AM2307" s="93"/>
      <c r="AT2307" s="65"/>
      <c r="AU2307" s="65"/>
      <c r="AV2307" s="65"/>
      <c r="AW2307" s="65"/>
      <c r="AX2307" s="65"/>
      <c r="AY2307" s="65"/>
      <c r="AZ2307" s="65"/>
      <c r="BA2307" s="65"/>
    </row>
    <row r="2308" spans="3:53">
      <c r="C2308" s="8"/>
      <c r="D2308" s="8"/>
      <c r="AG2308" s="65"/>
      <c r="AH2308" s="65"/>
      <c r="AI2308" s="65"/>
      <c r="AJ2308" s="65"/>
      <c r="AK2308" s="65"/>
      <c r="AL2308" s="94"/>
      <c r="AM2308" s="93"/>
      <c r="AT2308" s="65"/>
      <c r="AU2308" s="65"/>
      <c r="AV2308" s="65"/>
      <c r="AW2308" s="65"/>
      <c r="AX2308" s="65"/>
      <c r="AY2308" s="65"/>
      <c r="AZ2308" s="65"/>
      <c r="BA2308" s="65"/>
    </row>
    <row r="2309" spans="3:53">
      <c r="C2309" s="8"/>
      <c r="D2309" s="8"/>
      <c r="AG2309" s="65"/>
      <c r="AH2309" s="65"/>
      <c r="AI2309" s="65"/>
      <c r="AJ2309" s="65"/>
      <c r="AK2309" s="65"/>
      <c r="AL2309" s="94"/>
      <c r="AM2309" s="93"/>
      <c r="AT2309" s="65"/>
      <c r="AU2309" s="65"/>
      <c r="AV2309" s="65"/>
      <c r="AW2309" s="65"/>
      <c r="AX2309" s="65"/>
      <c r="AY2309" s="65"/>
      <c r="AZ2309" s="65"/>
      <c r="BA2309" s="65"/>
    </row>
    <row r="2310" spans="3:53">
      <c r="C2310" s="8"/>
      <c r="D2310" s="8"/>
      <c r="AG2310" s="65"/>
      <c r="AH2310" s="65"/>
      <c r="AI2310" s="65"/>
      <c r="AJ2310" s="65"/>
      <c r="AK2310" s="65"/>
      <c r="AL2310" s="94"/>
      <c r="AM2310" s="93"/>
      <c r="AT2310" s="65"/>
      <c r="AU2310" s="65"/>
      <c r="AV2310" s="65"/>
      <c r="AW2310" s="65"/>
      <c r="AX2310" s="65"/>
      <c r="AY2310" s="65"/>
      <c r="AZ2310" s="65"/>
      <c r="BA2310" s="65"/>
    </row>
    <row r="2311" spans="3:53">
      <c r="C2311" s="8"/>
      <c r="D2311" s="8"/>
      <c r="AG2311" s="65"/>
      <c r="AH2311" s="65"/>
      <c r="AI2311" s="65"/>
      <c r="AJ2311" s="65"/>
      <c r="AK2311" s="65"/>
      <c r="AL2311" s="94"/>
      <c r="AM2311" s="93"/>
      <c r="AT2311" s="65"/>
      <c r="AU2311" s="65"/>
      <c r="AV2311" s="65"/>
      <c r="AW2311" s="65"/>
      <c r="AX2311" s="65"/>
      <c r="AY2311" s="65"/>
      <c r="AZ2311" s="65"/>
      <c r="BA2311" s="65"/>
    </row>
    <row r="2312" spans="3:53">
      <c r="C2312" s="8"/>
      <c r="D2312" s="8"/>
      <c r="AG2312" s="65"/>
      <c r="AH2312" s="65"/>
      <c r="AI2312" s="65"/>
      <c r="AJ2312" s="65"/>
      <c r="AK2312" s="65"/>
      <c r="AL2312" s="94"/>
      <c r="AM2312" s="93"/>
      <c r="AT2312" s="65"/>
      <c r="AU2312" s="65"/>
      <c r="AV2312" s="65"/>
      <c r="AW2312" s="65"/>
      <c r="AX2312" s="65"/>
      <c r="AY2312" s="65"/>
      <c r="AZ2312" s="65"/>
      <c r="BA2312" s="65"/>
    </row>
    <row r="2313" spans="3:53">
      <c r="C2313" s="8"/>
      <c r="D2313" s="8"/>
      <c r="AG2313" s="65"/>
      <c r="AH2313" s="65"/>
      <c r="AI2313" s="65"/>
      <c r="AJ2313" s="65"/>
      <c r="AK2313" s="65"/>
      <c r="AL2313" s="94"/>
      <c r="AM2313" s="93"/>
      <c r="AT2313" s="65"/>
      <c r="AU2313" s="65"/>
      <c r="AV2313" s="65"/>
      <c r="AW2313" s="65"/>
      <c r="AX2313" s="65"/>
      <c r="AY2313" s="65"/>
      <c r="AZ2313" s="65"/>
      <c r="BA2313" s="65"/>
    </row>
    <row r="2314" spans="3:53">
      <c r="C2314" s="8"/>
      <c r="D2314" s="8"/>
      <c r="AG2314" s="65"/>
      <c r="AH2314" s="65"/>
      <c r="AI2314" s="65"/>
      <c r="AJ2314" s="65"/>
      <c r="AK2314" s="65"/>
      <c r="AL2314" s="94"/>
      <c r="AM2314" s="93"/>
      <c r="AT2314" s="65"/>
      <c r="AU2314" s="65"/>
      <c r="AV2314" s="65"/>
      <c r="AW2314" s="65"/>
      <c r="AX2314" s="65"/>
      <c r="AY2314" s="65"/>
      <c r="AZ2314" s="65"/>
      <c r="BA2314" s="65"/>
    </row>
    <row r="2315" spans="3:53">
      <c r="C2315" s="8"/>
      <c r="D2315" s="8"/>
      <c r="AG2315" s="65"/>
      <c r="AH2315" s="65"/>
      <c r="AI2315" s="65"/>
      <c r="AJ2315" s="65"/>
      <c r="AK2315" s="65"/>
      <c r="AL2315" s="94"/>
      <c r="AM2315" s="93"/>
      <c r="AT2315" s="65"/>
      <c r="AU2315" s="65"/>
      <c r="AV2315" s="65"/>
      <c r="AW2315" s="65"/>
      <c r="AX2315" s="65"/>
      <c r="AY2315" s="65"/>
      <c r="AZ2315" s="65"/>
      <c r="BA2315" s="65"/>
    </row>
    <row r="2316" spans="3:53">
      <c r="C2316" s="8"/>
      <c r="D2316" s="8"/>
      <c r="AG2316" s="65"/>
      <c r="AH2316" s="65"/>
      <c r="AI2316" s="65"/>
      <c r="AJ2316" s="65"/>
      <c r="AK2316" s="65"/>
      <c r="AL2316" s="94"/>
      <c r="AM2316" s="93"/>
      <c r="AT2316" s="65"/>
      <c r="AU2316" s="65"/>
      <c r="AV2316" s="65"/>
      <c r="AW2316" s="65"/>
      <c r="AX2316" s="65"/>
      <c r="AY2316" s="65"/>
      <c r="AZ2316" s="65"/>
      <c r="BA2316" s="65"/>
    </row>
    <row r="2317" spans="3:53">
      <c r="C2317" s="8"/>
      <c r="D2317" s="8"/>
      <c r="AG2317" s="65"/>
      <c r="AH2317" s="65"/>
      <c r="AI2317" s="65"/>
      <c r="AJ2317" s="65"/>
      <c r="AK2317" s="65"/>
      <c r="AL2317" s="94"/>
      <c r="AM2317" s="93"/>
      <c r="AT2317" s="65"/>
      <c r="AU2317" s="65"/>
      <c r="AV2317" s="65"/>
      <c r="AW2317" s="65"/>
      <c r="AX2317" s="65"/>
      <c r="AY2317" s="65"/>
      <c r="AZ2317" s="65"/>
      <c r="BA2317" s="65"/>
    </row>
    <row r="2318" spans="3:53">
      <c r="C2318" s="8"/>
      <c r="D2318" s="8"/>
      <c r="AG2318" s="65"/>
      <c r="AH2318" s="65"/>
      <c r="AI2318" s="65"/>
      <c r="AJ2318" s="65"/>
      <c r="AK2318" s="65"/>
      <c r="AL2318" s="94"/>
      <c r="AM2318" s="93"/>
      <c r="AT2318" s="65"/>
      <c r="AU2318" s="65"/>
      <c r="AV2318" s="65"/>
      <c r="AW2318" s="65"/>
      <c r="AX2318" s="65"/>
      <c r="AY2318" s="65"/>
      <c r="AZ2318" s="65"/>
      <c r="BA2318" s="65"/>
    </row>
    <row r="2319" spans="3:53">
      <c r="C2319" s="8"/>
      <c r="D2319" s="8"/>
      <c r="AG2319" s="65"/>
      <c r="AH2319" s="65"/>
      <c r="AI2319" s="65"/>
      <c r="AJ2319" s="65"/>
      <c r="AK2319" s="65"/>
      <c r="AL2319" s="94"/>
      <c r="AM2319" s="93"/>
      <c r="AT2319" s="65"/>
      <c r="AU2319" s="65"/>
      <c r="AV2319" s="65"/>
      <c r="AW2319" s="65"/>
      <c r="AX2319" s="65"/>
      <c r="AY2319" s="65"/>
      <c r="AZ2319" s="65"/>
      <c r="BA2319" s="65"/>
    </row>
    <row r="2320" spans="3:53">
      <c r="C2320" s="8"/>
      <c r="D2320" s="8"/>
      <c r="AG2320" s="65"/>
      <c r="AH2320" s="65"/>
      <c r="AI2320" s="65"/>
      <c r="AJ2320" s="65"/>
      <c r="AK2320" s="65"/>
      <c r="AL2320" s="94"/>
      <c r="AM2320" s="93"/>
      <c r="AT2320" s="65"/>
      <c r="AU2320" s="65"/>
      <c r="AV2320" s="65"/>
      <c r="AW2320" s="65"/>
      <c r="AX2320" s="65"/>
      <c r="AY2320" s="65"/>
      <c r="AZ2320" s="65"/>
      <c r="BA2320" s="65"/>
    </row>
    <row r="2321" spans="3:53">
      <c r="C2321" s="8"/>
      <c r="D2321" s="8"/>
      <c r="AG2321" s="65"/>
      <c r="AH2321" s="65"/>
      <c r="AI2321" s="65"/>
      <c r="AJ2321" s="65"/>
      <c r="AK2321" s="65"/>
      <c r="AL2321" s="94"/>
      <c r="AM2321" s="93"/>
      <c r="AT2321" s="65"/>
      <c r="AU2321" s="65"/>
      <c r="AV2321" s="65"/>
      <c r="AW2321" s="65"/>
      <c r="AX2321" s="65"/>
      <c r="AY2321" s="65"/>
      <c r="AZ2321" s="65"/>
      <c r="BA2321" s="65"/>
    </row>
    <row r="2322" spans="3:53">
      <c r="C2322" s="8"/>
      <c r="D2322" s="8"/>
      <c r="AG2322" s="65"/>
      <c r="AH2322" s="65"/>
      <c r="AI2322" s="65"/>
      <c r="AJ2322" s="65"/>
      <c r="AK2322" s="65"/>
      <c r="AL2322" s="94"/>
      <c r="AM2322" s="93"/>
      <c r="AT2322" s="65"/>
      <c r="AU2322" s="65"/>
      <c r="AV2322" s="65"/>
      <c r="AW2322" s="65"/>
      <c r="AX2322" s="65"/>
      <c r="AY2322" s="65"/>
      <c r="AZ2322" s="65"/>
      <c r="BA2322" s="65"/>
    </row>
    <row r="2323" spans="3:53">
      <c r="C2323" s="8"/>
      <c r="D2323" s="8"/>
      <c r="AG2323" s="65"/>
      <c r="AH2323" s="65"/>
      <c r="AI2323" s="65"/>
      <c r="AJ2323" s="65"/>
      <c r="AK2323" s="65"/>
      <c r="AL2323" s="94"/>
      <c r="AM2323" s="93"/>
      <c r="AT2323" s="65"/>
      <c r="AU2323" s="65"/>
      <c r="AV2323" s="65"/>
      <c r="AW2323" s="65"/>
      <c r="AX2323" s="65"/>
      <c r="AY2323" s="65"/>
      <c r="AZ2323" s="65"/>
      <c r="BA2323" s="65"/>
    </row>
    <row r="2324" spans="3:53">
      <c r="C2324" s="8"/>
      <c r="D2324" s="8"/>
      <c r="AG2324" s="65"/>
      <c r="AH2324" s="65"/>
      <c r="AI2324" s="65"/>
      <c r="AJ2324" s="65"/>
      <c r="AK2324" s="65"/>
      <c r="AL2324" s="94"/>
      <c r="AM2324" s="93"/>
      <c r="AT2324" s="65"/>
      <c r="AU2324" s="65"/>
      <c r="AV2324" s="65"/>
      <c r="AW2324" s="65"/>
      <c r="AX2324" s="65"/>
      <c r="AY2324" s="65"/>
      <c r="AZ2324" s="65"/>
      <c r="BA2324" s="65"/>
    </row>
    <row r="2325" spans="3:53">
      <c r="C2325" s="8"/>
      <c r="D2325" s="8"/>
      <c r="AG2325" s="65"/>
      <c r="AH2325" s="65"/>
      <c r="AI2325" s="65"/>
      <c r="AJ2325" s="65"/>
      <c r="AK2325" s="65"/>
      <c r="AL2325" s="94"/>
      <c r="AM2325" s="93"/>
      <c r="AT2325" s="65"/>
      <c r="AU2325" s="65"/>
      <c r="AV2325" s="65"/>
      <c r="AW2325" s="65"/>
      <c r="AX2325" s="65"/>
      <c r="AY2325" s="65"/>
      <c r="AZ2325" s="65"/>
      <c r="BA2325" s="65"/>
    </row>
    <row r="2326" spans="3:53">
      <c r="C2326" s="8"/>
      <c r="D2326" s="8"/>
      <c r="AG2326" s="65"/>
      <c r="AH2326" s="65"/>
      <c r="AI2326" s="65"/>
      <c r="AJ2326" s="65"/>
      <c r="AK2326" s="65"/>
      <c r="AL2326" s="94"/>
      <c r="AM2326" s="93"/>
      <c r="AT2326" s="65"/>
      <c r="AU2326" s="65"/>
      <c r="AV2326" s="65"/>
      <c r="AW2326" s="65"/>
      <c r="AX2326" s="65"/>
      <c r="AY2326" s="65"/>
      <c r="AZ2326" s="65"/>
      <c r="BA2326" s="65"/>
    </row>
    <row r="2327" spans="3:53">
      <c r="C2327" s="8"/>
      <c r="D2327" s="8"/>
      <c r="AG2327" s="65"/>
      <c r="AH2327" s="65"/>
      <c r="AI2327" s="65"/>
      <c r="AJ2327" s="65"/>
      <c r="AK2327" s="65"/>
      <c r="AL2327" s="94"/>
      <c r="AM2327" s="93"/>
      <c r="AT2327" s="65"/>
      <c r="AU2327" s="65"/>
      <c r="AV2327" s="65"/>
      <c r="AW2327" s="65"/>
      <c r="AX2327" s="65"/>
      <c r="AY2327" s="65"/>
      <c r="AZ2327" s="65"/>
      <c r="BA2327" s="65"/>
    </row>
    <row r="2328" spans="3:53">
      <c r="C2328" s="8"/>
      <c r="D2328" s="8"/>
      <c r="AG2328" s="65"/>
      <c r="AH2328" s="65"/>
      <c r="AI2328" s="65"/>
      <c r="AJ2328" s="65"/>
      <c r="AK2328" s="65"/>
      <c r="AL2328" s="94"/>
      <c r="AM2328" s="93"/>
      <c r="AT2328" s="65"/>
      <c r="AU2328" s="65"/>
      <c r="AV2328" s="65"/>
      <c r="AW2328" s="65"/>
      <c r="AX2328" s="65"/>
      <c r="AY2328" s="65"/>
      <c r="AZ2328" s="65"/>
      <c r="BA2328" s="65"/>
    </row>
    <row r="2329" spans="3:53">
      <c r="C2329" s="8"/>
      <c r="D2329" s="8"/>
      <c r="AG2329" s="65"/>
      <c r="AH2329" s="65"/>
      <c r="AI2329" s="65"/>
      <c r="AJ2329" s="65"/>
      <c r="AK2329" s="65"/>
      <c r="AL2329" s="94"/>
      <c r="AM2329" s="93"/>
      <c r="AT2329" s="65"/>
      <c r="AU2329" s="65"/>
      <c r="AV2329" s="65"/>
      <c r="AW2329" s="65"/>
      <c r="AX2329" s="65"/>
      <c r="AY2329" s="65"/>
      <c r="AZ2329" s="65"/>
      <c r="BA2329" s="65"/>
    </row>
    <row r="2330" spans="3:53">
      <c r="C2330" s="8"/>
      <c r="D2330" s="8"/>
      <c r="AG2330" s="65"/>
      <c r="AH2330" s="65"/>
      <c r="AI2330" s="65"/>
      <c r="AJ2330" s="65"/>
      <c r="AK2330" s="65"/>
      <c r="AL2330" s="94"/>
      <c r="AM2330" s="93"/>
      <c r="AT2330" s="65"/>
      <c r="AU2330" s="65"/>
      <c r="AV2330" s="65"/>
      <c r="AW2330" s="65"/>
      <c r="AX2330" s="65"/>
      <c r="AY2330" s="65"/>
      <c r="AZ2330" s="65"/>
      <c r="BA2330" s="65"/>
    </row>
    <row r="2331" spans="3:53">
      <c r="C2331" s="8"/>
      <c r="D2331" s="8"/>
      <c r="AG2331" s="65"/>
      <c r="AH2331" s="65"/>
      <c r="AI2331" s="65"/>
      <c r="AJ2331" s="65"/>
      <c r="AK2331" s="65"/>
      <c r="AL2331" s="94"/>
      <c r="AM2331" s="93"/>
      <c r="AT2331" s="65"/>
      <c r="AU2331" s="65"/>
      <c r="AV2331" s="65"/>
      <c r="AW2331" s="65"/>
      <c r="AX2331" s="65"/>
      <c r="AY2331" s="65"/>
      <c r="AZ2331" s="65"/>
      <c r="BA2331" s="65"/>
    </row>
    <row r="2332" spans="3:53">
      <c r="C2332" s="8"/>
      <c r="D2332" s="8"/>
      <c r="AG2332" s="65"/>
      <c r="AH2332" s="65"/>
      <c r="AI2332" s="65"/>
      <c r="AJ2332" s="65"/>
      <c r="AK2332" s="65"/>
      <c r="AL2332" s="94"/>
      <c r="AM2332" s="93"/>
      <c r="AT2332" s="65"/>
      <c r="AU2332" s="65"/>
      <c r="AV2332" s="65"/>
      <c r="AW2332" s="65"/>
      <c r="AX2332" s="65"/>
      <c r="AY2332" s="65"/>
      <c r="AZ2332" s="65"/>
      <c r="BA2332" s="65"/>
    </row>
    <row r="2333" spans="3:53">
      <c r="C2333" s="8"/>
      <c r="D2333" s="8"/>
      <c r="AG2333" s="65"/>
      <c r="AH2333" s="65"/>
      <c r="AI2333" s="65"/>
      <c r="AJ2333" s="65"/>
      <c r="AK2333" s="65"/>
      <c r="AL2333" s="94"/>
      <c r="AM2333" s="93"/>
      <c r="AT2333" s="65"/>
      <c r="AU2333" s="65"/>
      <c r="AV2333" s="65"/>
      <c r="AW2333" s="65"/>
      <c r="AX2333" s="65"/>
      <c r="AY2333" s="65"/>
      <c r="AZ2333" s="65"/>
      <c r="BA2333" s="65"/>
    </row>
    <row r="2334" spans="3:53">
      <c r="C2334" s="8"/>
      <c r="D2334" s="8"/>
      <c r="AG2334" s="65"/>
      <c r="AH2334" s="65"/>
      <c r="AI2334" s="65"/>
      <c r="AJ2334" s="65"/>
      <c r="AK2334" s="65"/>
      <c r="AL2334" s="94"/>
      <c r="AM2334" s="93"/>
      <c r="AT2334" s="65"/>
      <c r="AU2334" s="65"/>
      <c r="AV2334" s="65"/>
      <c r="AW2334" s="65"/>
      <c r="AX2334" s="65"/>
      <c r="AY2334" s="65"/>
      <c r="AZ2334" s="65"/>
      <c r="BA2334" s="65"/>
    </row>
    <row r="2335" spans="3:53">
      <c r="C2335" s="8"/>
      <c r="D2335" s="8"/>
      <c r="AG2335" s="65"/>
      <c r="AH2335" s="65"/>
      <c r="AI2335" s="65"/>
      <c r="AJ2335" s="65"/>
      <c r="AK2335" s="65"/>
      <c r="AL2335" s="94"/>
      <c r="AM2335" s="93"/>
      <c r="AT2335" s="65"/>
      <c r="AU2335" s="65"/>
      <c r="AV2335" s="65"/>
      <c r="AW2335" s="65"/>
      <c r="AX2335" s="65"/>
      <c r="AY2335" s="65"/>
      <c r="AZ2335" s="65"/>
      <c r="BA2335" s="65"/>
    </row>
    <row r="2336" spans="3:53">
      <c r="C2336" s="8"/>
      <c r="D2336" s="8"/>
      <c r="AG2336" s="65"/>
      <c r="AH2336" s="65"/>
      <c r="AI2336" s="65"/>
      <c r="AJ2336" s="65"/>
      <c r="AK2336" s="65"/>
      <c r="AL2336" s="94"/>
      <c r="AM2336" s="93"/>
      <c r="AT2336" s="65"/>
      <c r="AU2336" s="65"/>
      <c r="AV2336" s="65"/>
      <c r="AW2336" s="65"/>
      <c r="AX2336" s="65"/>
      <c r="AY2336" s="65"/>
      <c r="AZ2336" s="65"/>
      <c r="BA2336" s="65"/>
    </row>
    <row r="2337" spans="3:53">
      <c r="C2337" s="8"/>
      <c r="D2337" s="8"/>
      <c r="AG2337" s="65"/>
      <c r="AH2337" s="65"/>
      <c r="AI2337" s="65"/>
      <c r="AJ2337" s="65"/>
      <c r="AK2337" s="65"/>
      <c r="AL2337" s="94"/>
      <c r="AM2337" s="93"/>
      <c r="AT2337" s="65"/>
      <c r="AU2337" s="65"/>
      <c r="AV2337" s="65"/>
      <c r="AW2337" s="65"/>
      <c r="AX2337" s="65"/>
      <c r="AY2337" s="65"/>
      <c r="AZ2337" s="65"/>
      <c r="BA2337" s="65"/>
    </row>
    <row r="2338" spans="3:53">
      <c r="C2338" s="8"/>
      <c r="D2338" s="8"/>
      <c r="AG2338" s="65"/>
      <c r="AH2338" s="65"/>
      <c r="AI2338" s="65"/>
      <c r="AJ2338" s="65"/>
      <c r="AK2338" s="65"/>
      <c r="AL2338" s="94"/>
      <c r="AM2338" s="93"/>
      <c r="AT2338" s="65"/>
      <c r="AU2338" s="65"/>
      <c r="AV2338" s="65"/>
      <c r="AW2338" s="65"/>
      <c r="AX2338" s="65"/>
      <c r="AY2338" s="65"/>
      <c r="AZ2338" s="65"/>
      <c r="BA2338" s="65"/>
    </row>
    <row r="2339" spans="3:53">
      <c r="C2339" s="8"/>
      <c r="D2339" s="8"/>
      <c r="AG2339" s="65"/>
      <c r="AH2339" s="65"/>
      <c r="AI2339" s="65"/>
      <c r="AJ2339" s="65"/>
      <c r="AK2339" s="65"/>
      <c r="AL2339" s="94"/>
      <c r="AM2339" s="93"/>
      <c r="AT2339" s="65"/>
      <c r="AU2339" s="65"/>
      <c r="AV2339" s="65"/>
      <c r="AW2339" s="65"/>
      <c r="AX2339" s="65"/>
      <c r="AY2339" s="65"/>
      <c r="AZ2339" s="65"/>
      <c r="BA2339" s="65"/>
    </row>
    <row r="2340" spans="3:53">
      <c r="C2340" s="8"/>
      <c r="D2340" s="8"/>
      <c r="AG2340" s="65"/>
      <c r="AH2340" s="65"/>
      <c r="AI2340" s="65"/>
      <c r="AJ2340" s="65"/>
      <c r="AK2340" s="65"/>
      <c r="AL2340" s="94"/>
      <c r="AM2340" s="93"/>
      <c r="AT2340" s="65"/>
      <c r="AU2340" s="65"/>
      <c r="AV2340" s="65"/>
      <c r="AW2340" s="65"/>
      <c r="AX2340" s="65"/>
      <c r="AY2340" s="65"/>
      <c r="AZ2340" s="65"/>
      <c r="BA2340" s="65"/>
    </row>
    <row r="2341" spans="3:53">
      <c r="C2341" s="8"/>
      <c r="D2341" s="8"/>
      <c r="AG2341" s="65"/>
      <c r="AH2341" s="65"/>
      <c r="AI2341" s="65"/>
      <c r="AJ2341" s="65"/>
      <c r="AK2341" s="65"/>
      <c r="AL2341" s="94"/>
      <c r="AM2341" s="93"/>
      <c r="AT2341" s="65"/>
      <c r="AU2341" s="65"/>
      <c r="AV2341" s="65"/>
      <c r="AW2341" s="65"/>
      <c r="AX2341" s="65"/>
      <c r="AY2341" s="65"/>
      <c r="AZ2341" s="65"/>
      <c r="BA2341" s="65"/>
    </row>
    <row r="2342" spans="3:53">
      <c r="C2342" s="8"/>
      <c r="D2342" s="8"/>
      <c r="AG2342" s="65"/>
      <c r="AH2342" s="65"/>
      <c r="AI2342" s="65"/>
      <c r="AJ2342" s="65"/>
      <c r="AK2342" s="65"/>
      <c r="AL2342" s="94"/>
      <c r="AM2342" s="93"/>
      <c r="AT2342" s="65"/>
      <c r="AU2342" s="65"/>
      <c r="AV2342" s="65"/>
      <c r="AW2342" s="65"/>
      <c r="AX2342" s="65"/>
      <c r="AY2342" s="65"/>
      <c r="AZ2342" s="65"/>
      <c r="BA2342" s="65"/>
    </row>
    <row r="2343" spans="3:53">
      <c r="C2343" s="8"/>
      <c r="D2343" s="8"/>
      <c r="AG2343" s="65"/>
      <c r="AH2343" s="65"/>
      <c r="AI2343" s="65"/>
      <c r="AJ2343" s="65"/>
      <c r="AK2343" s="65"/>
      <c r="AL2343" s="94"/>
      <c r="AM2343" s="93"/>
      <c r="AT2343" s="65"/>
      <c r="AU2343" s="65"/>
      <c r="AV2343" s="65"/>
      <c r="AW2343" s="65"/>
      <c r="AX2343" s="65"/>
      <c r="AY2343" s="65"/>
      <c r="AZ2343" s="65"/>
      <c r="BA2343" s="65"/>
    </row>
    <row r="2344" spans="3:53">
      <c r="C2344" s="8"/>
      <c r="D2344" s="8"/>
      <c r="AG2344" s="65"/>
      <c r="AH2344" s="65"/>
      <c r="AI2344" s="65"/>
      <c r="AJ2344" s="65"/>
      <c r="AK2344" s="65"/>
      <c r="AL2344" s="94"/>
      <c r="AM2344" s="93"/>
      <c r="AT2344" s="65"/>
      <c r="AU2344" s="65"/>
      <c r="AV2344" s="65"/>
      <c r="AW2344" s="65"/>
      <c r="AX2344" s="65"/>
      <c r="AY2344" s="65"/>
      <c r="AZ2344" s="65"/>
      <c r="BA2344" s="65"/>
    </row>
    <row r="2345" spans="3:53">
      <c r="C2345" s="8"/>
      <c r="D2345" s="8"/>
      <c r="AG2345" s="65"/>
      <c r="AH2345" s="65"/>
      <c r="AI2345" s="65"/>
      <c r="AJ2345" s="65"/>
      <c r="AK2345" s="65"/>
      <c r="AL2345" s="94"/>
      <c r="AM2345" s="93"/>
      <c r="AT2345" s="65"/>
      <c r="AU2345" s="65"/>
      <c r="AV2345" s="65"/>
      <c r="AW2345" s="65"/>
      <c r="AX2345" s="65"/>
      <c r="AY2345" s="65"/>
      <c r="AZ2345" s="65"/>
      <c r="BA2345" s="65"/>
    </row>
    <row r="2346" spans="3:53">
      <c r="C2346" s="8"/>
      <c r="D2346" s="8"/>
      <c r="AG2346" s="65"/>
      <c r="AH2346" s="65"/>
      <c r="AI2346" s="65"/>
      <c r="AJ2346" s="65"/>
      <c r="AK2346" s="65"/>
      <c r="AL2346" s="94"/>
      <c r="AM2346" s="93"/>
      <c r="AT2346" s="65"/>
      <c r="AU2346" s="65"/>
      <c r="AV2346" s="65"/>
      <c r="AW2346" s="65"/>
      <c r="AX2346" s="65"/>
      <c r="AY2346" s="65"/>
      <c r="AZ2346" s="65"/>
      <c r="BA2346" s="65"/>
    </row>
    <row r="2347" spans="3:53">
      <c r="C2347" s="8"/>
      <c r="D2347" s="8"/>
      <c r="AG2347" s="65"/>
      <c r="AH2347" s="65"/>
      <c r="AI2347" s="65"/>
      <c r="AJ2347" s="65"/>
      <c r="AK2347" s="65"/>
      <c r="AL2347" s="94"/>
      <c r="AM2347" s="93"/>
      <c r="AT2347" s="65"/>
      <c r="AU2347" s="65"/>
      <c r="AV2347" s="65"/>
      <c r="AW2347" s="65"/>
      <c r="AX2347" s="65"/>
      <c r="AY2347" s="65"/>
      <c r="AZ2347" s="65"/>
      <c r="BA2347" s="65"/>
    </row>
    <row r="2348" spans="3:53">
      <c r="C2348" s="8"/>
      <c r="D2348" s="8"/>
      <c r="AG2348" s="65"/>
      <c r="AH2348" s="65"/>
      <c r="AI2348" s="65"/>
      <c r="AJ2348" s="65"/>
      <c r="AK2348" s="65"/>
      <c r="AL2348" s="94"/>
      <c r="AM2348" s="93"/>
      <c r="AT2348" s="65"/>
      <c r="AU2348" s="65"/>
      <c r="AV2348" s="65"/>
      <c r="AW2348" s="65"/>
      <c r="AX2348" s="65"/>
      <c r="AY2348" s="65"/>
      <c r="AZ2348" s="65"/>
      <c r="BA2348" s="65"/>
    </row>
    <row r="2349" spans="3:53">
      <c r="C2349" s="8"/>
      <c r="D2349" s="8"/>
      <c r="AG2349" s="65"/>
      <c r="AH2349" s="65"/>
      <c r="AI2349" s="65"/>
      <c r="AJ2349" s="65"/>
      <c r="AK2349" s="65"/>
      <c r="AL2349" s="94"/>
      <c r="AM2349" s="93"/>
      <c r="AT2349" s="65"/>
      <c r="AU2349" s="65"/>
      <c r="AV2349" s="65"/>
      <c r="AW2349" s="65"/>
      <c r="AX2349" s="65"/>
      <c r="AY2349" s="65"/>
      <c r="AZ2349" s="65"/>
      <c r="BA2349" s="65"/>
    </row>
    <row r="2350" spans="3:53">
      <c r="C2350" s="8"/>
      <c r="D2350" s="8"/>
      <c r="AG2350" s="65"/>
      <c r="AH2350" s="65"/>
      <c r="AI2350" s="65"/>
      <c r="AJ2350" s="65"/>
      <c r="AK2350" s="65"/>
      <c r="AL2350" s="94"/>
      <c r="AM2350" s="93"/>
      <c r="AT2350" s="65"/>
      <c r="AU2350" s="65"/>
      <c r="AV2350" s="65"/>
      <c r="AW2350" s="65"/>
      <c r="AX2350" s="65"/>
      <c r="AY2350" s="65"/>
      <c r="AZ2350" s="65"/>
      <c r="BA2350" s="65"/>
    </row>
    <row r="2351" spans="3:53">
      <c r="C2351" s="8"/>
      <c r="D2351" s="8"/>
      <c r="AG2351" s="65"/>
      <c r="AH2351" s="65"/>
      <c r="AI2351" s="65"/>
      <c r="AJ2351" s="65"/>
      <c r="AK2351" s="65"/>
      <c r="AL2351" s="94"/>
      <c r="AM2351" s="93"/>
      <c r="AT2351" s="65"/>
      <c r="AU2351" s="65"/>
      <c r="AV2351" s="65"/>
      <c r="AW2351" s="65"/>
      <c r="AX2351" s="65"/>
      <c r="AY2351" s="65"/>
      <c r="AZ2351" s="65"/>
      <c r="BA2351" s="65"/>
    </row>
    <row r="2352" spans="3:53">
      <c r="C2352" s="8"/>
      <c r="D2352" s="8"/>
      <c r="AG2352" s="65"/>
      <c r="AH2352" s="65"/>
      <c r="AI2352" s="65"/>
      <c r="AJ2352" s="65"/>
      <c r="AK2352" s="65"/>
      <c r="AL2352" s="94"/>
      <c r="AM2352" s="93"/>
      <c r="AT2352" s="65"/>
      <c r="AU2352" s="65"/>
      <c r="AV2352" s="65"/>
      <c r="AW2352" s="65"/>
      <c r="AX2352" s="65"/>
      <c r="AY2352" s="65"/>
      <c r="AZ2352" s="65"/>
      <c r="BA2352" s="65"/>
    </row>
    <row r="2353" spans="3:53">
      <c r="C2353" s="8"/>
      <c r="D2353" s="8"/>
      <c r="AG2353" s="65"/>
      <c r="AH2353" s="65"/>
      <c r="AI2353" s="65"/>
      <c r="AJ2353" s="65"/>
      <c r="AK2353" s="65"/>
      <c r="AL2353" s="94"/>
      <c r="AM2353" s="93"/>
      <c r="AT2353" s="65"/>
      <c r="AU2353" s="65"/>
      <c r="AV2353" s="65"/>
      <c r="AW2353" s="65"/>
      <c r="AX2353" s="65"/>
      <c r="AY2353" s="65"/>
      <c r="AZ2353" s="65"/>
      <c r="BA2353" s="65"/>
    </row>
    <row r="2354" spans="3:53">
      <c r="C2354" s="8"/>
      <c r="D2354" s="8"/>
      <c r="AG2354" s="65"/>
      <c r="AH2354" s="65"/>
      <c r="AI2354" s="65"/>
      <c r="AJ2354" s="65"/>
      <c r="AK2354" s="65"/>
      <c r="AL2354" s="94"/>
      <c r="AM2354" s="93"/>
      <c r="AT2354" s="65"/>
      <c r="AU2354" s="65"/>
      <c r="AV2354" s="65"/>
      <c r="AW2354" s="65"/>
      <c r="AX2354" s="65"/>
      <c r="AY2354" s="65"/>
      <c r="AZ2354" s="65"/>
      <c r="BA2354" s="65"/>
    </row>
    <row r="2355" spans="3:53">
      <c r="C2355" s="8"/>
      <c r="D2355" s="8"/>
      <c r="AG2355" s="65"/>
      <c r="AH2355" s="65"/>
      <c r="AI2355" s="65"/>
      <c r="AJ2355" s="65"/>
      <c r="AK2355" s="65"/>
      <c r="AL2355" s="94"/>
      <c r="AM2355" s="93"/>
      <c r="AT2355" s="65"/>
      <c r="AU2355" s="65"/>
      <c r="AV2355" s="65"/>
      <c r="AW2355" s="65"/>
      <c r="AX2355" s="65"/>
      <c r="AY2355" s="65"/>
      <c r="AZ2355" s="65"/>
      <c r="BA2355" s="65"/>
    </row>
    <row r="2356" spans="3:53">
      <c r="C2356" s="8"/>
      <c r="D2356" s="8"/>
      <c r="AG2356" s="65"/>
      <c r="AH2356" s="65"/>
      <c r="AI2356" s="65"/>
      <c r="AJ2356" s="65"/>
      <c r="AK2356" s="65"/>
      <c r="AL2356" s="94"/>
      <c r="AM2356" s="93"/>
      <c r="AT2356" s="65"/>
      <c r="AU2356" s="65"/>
      <c r="AV2356" s="65"/>
      <c r="AW2356" s="65"/>
      <c r="AX2356" s="65"/>
      <c r="AY2356" s="65"/>
      <c r="AZ2356" s="65"/>
      <c r="BA2356" s="65"/>
    </row>
    <row r="2357" spans="3:53">
      <c r="C2357" s="8"/>
      <c r="D2357" s="8"/>
      <c r="AG2357" s="65"/>
      <c r="AH2357" s="65"/>
      <c r="AI2357" s="65"/>
      <c r="AJ2357" s="65"/>
      <c r="AK2357" s="65"/>
      <c r="AL2357" s="94"/>
      <c r="AM2357" s="93"/>
      <c r="AT2357" s="65"/>
      <c r="AU2357" s="65"/>
      <c r="AV2357" s="65"/>
      <c r="AW2357" s="65"/>
      <c r="AX2357" s="65"/>
      <c r="AY2357" s="65"/>
      <c r="AZ2357" s="65"/>
      <c r="BA2357" s="65"/>
    </row>
    <row r="2358" spans="3:53">
      <c r="C2358" s="8"/>
      <c r="D2358" s="8"/>
      <c r="AG2358" s="65"/>
      <c r="AH2358" s="65"/>
      <c r="AI2358" s="65"/>
      <c r="AJ2358" s="65"/>
      <c r="AK2358" s="65"/>
      <c r="AL2358" s="94"/>
      <c r="AM2358" s="93"/>
      <c r="AT2358" s="65"/>
      <c r="AU2358" s="65"/>
      <c r="AV2358" s="65"/>
      <c r="AW2358" s="65"/>
      <c r="AX2358" s="65"/>
      <c r="AY2358" s="65"/>
      <c r="AZ2358" s="65"/>
      <c r="BA2358" s="65"/>
    </row>
    <row r="2359" spans="3:53">
      <c r="C2359" s="8"/>
      <c r="D2359" s="8"/>
      <c r="AG2359" s="65"/>
      <c r="AH2359" s="65"/>
      <c r="AI2359" s="65"/>
      <c r="AJ2359" s="65"/>
      <c r="AK2359" s="65"/>
      <c r="AL2359" s="94"/>
      <c r="AM2359" s="93"/>
      <c r="AT2359" s="65"/>
      <c r="AU2359" s="65"/>
      <c r="AV2359" s="65"/>
      <c r="AW2359" s="65"/>
      <c r="AX2359" s="65"/>
      <c r="AY2359" s="65"/>
      <c r="AZ2359" s="65"/>
      <c r="BA2359" s="65"/>
    </row>
    <row r="2360" spans="3:53">
      <c r="C2360" s="8"/>
      <c r="D2360" s="8"/>
      <c r="AG2360" s="65"/>
      <c r="AH2360" s="65"/>
      <c r="AI2360" s="65"/>
      <c r="AJ2360" s="65"/>
      <c r="AK2360" s="65"/>
      <c r="AL2360" s="94"/>
      <c r="AM2360" s="93"/>
      <c r="AT2360" s="65"/>
      <c r="AU2360" s="65"/>
      <c r="AV2360" s="65"/>
      <c r="AW2360" s="65"/>
      <c r="AX2360" s="65"/>
      <c r="AY2360" s="65"/>
      <c r="AZ2360" s="65"/>
      <c r="BA2360" s="65"/>
    </row>
    <row r="2361" spans="3:53">
      <c r="C2361" s="8"/>
      <c r="D2361" s="8"/>
      <c r="AG2361" s="65"/>
      <c r="AH2361" s="65"/>
      <c r="AI2361" s="65"/>
      <c r="AJ2361" s="65"/>
      <c r="AK2361" s="65"/>
      <c r="AL2361" s="94"/>
      <c r="AM2361" s="93"/>
      <c r="AT2361" s="65"/>
      <c r="AU2361" s="65"/>
      <c r="AV2361" s="65"/>
      <c r="AW2361" s="65"/>
      <c r="AX2361" s="65"/>
      <c r="AY2361" s="65"/>
      <c r="AZ2361" s="65"/>
      <c r="BA2361" s="65"/>
    </row>
    <row r="2362" spans="3:53">
      <c r="C2362" s="8"/>
      <c r="D2362" s="8"/>
      <c r="AG2362" s="65"/>
      <c r="AH2362" s="65"/>
      <c r="AI2362" s="65"/>
      <c r="AJ2362" s="65"/>
      <c r="AK2362" s="65"/>
      <c r="AL2362" s="94"/>
      <c r="AM2362" s="93"/>
      <c r="AT2362" s="65"/>
      <c r="AU2362" s="65"/>
      <c r="AV2362" s="65"/>
      <c r="AW2362" s="65"/>
      <c r="AX2362" s="65"/>
      <c r="AY2362" s="65"/>
      <c r="AZ2362" s="65"/>
      <c r="BA2362" s="65"/>
    </row>
    <row r="2363" spans="3:53">
      <c r="C2363" s="8"/>
      <c r="D2363" s="8"/>
      <c r="AG2363" s="65"/>
      <c r="AH2363" s="65"/>
      <c r="AI2363" s="65"/>
      <c r="AJ2363" s="65"/>
      <c r="AK2363" s="65"/>
      <c r="AL2363" s="94"/>
      <c r="AM2363" s="93"/>
      <c r="AT2363" s="65"/>
      <c r="AU2363" s="65"/>
      <c r="AV2363" s="65"/>
      <c r="AW2363" s="65"/>
      <c r="AX2363" s="65"/>
      <c r="AY2363" s="65"/>
      <c r="AZ2363" s="65"/>
      <c r="BA2363" s="65"/>
    </row>
    <row r="2364" spans="3:53">
      <c r="C2364" s="8"/>
      <c r="D2364" s="8"/>
      <c r="AG2364" s="65"/>
      <c r="AH2364" s="65"/>
      <c r="AI2364" s="65"/>
      <c r="AJ2364" s="65"/>
      <c r="AK2364" s="65"/>
      <c r="AL2364" s="94"/>
      <c r="AM2364" s="93"/>
      <c r="AT2364" s="65"/>
      <c r="AU2364" s="65"/>
      <c r="AV2364" s="65"/>
      <c r="AW2364" s="65"/>
      <c r="AX2364" s="65"/>
      <c r="AY2364" s="65"/>
      <c r="AZ2364" s="65"/>
      <c r="BA2364" s="65"/>
    </row>
    <row r="2365" spans="3:53">
      <c r="C2365" s="8"/>
      <c r="D2365" s="8"/>
      <c r="AG2365" s="65"/>
      <c r="AH2365" s="65"/>
      <c r="AI2365" s="65"/>
      <c r="AJ2365" s="65"/>
      <c r="AK2365" s="65"/>
      <c r="AL2365" s="94"/>
      <c r="AM2365" s="93"/>
      <c r="AT2365" s="65"/>
      <c r="AU2365" s="65"/>
      <c r="AV2365" s="65"/>
      <c r="AW2365" s="65"/>
      <c r="AX2365" s="65"/>
      <c r="AY2365" s="65"/>
      <c r="AZ2365" s="65"/>
      <c r="BA2365" s="65"/>
    </row>
    <row r="2366" spans="3:53">
      <c r="C2366" s="8"/>
      <c r="D2366" s="8"/>
      <c r="AG2366" s="65"/>
      <c r="AH2366" s="65"/>
      <c r="AI2366" s="65"/>
      <c r="AJ2366" s="65"/>
      <c r="AK2366" s="65"/>
      <c r="AL2366" s="94"/>
      <c r="AM2366" s="93"/>
      <c r="AT2366" s="65"/>
      <c r="AU2366" s="65"/>
      <c r="AV2366" s="65"/>
      <c r="AW2366" s="65"/>
      <c r="AX2366" s="65"/>
      <c r="AY2366" s="65"/>
      <c r="AZ2366" s="65"/>
      <c r="BA2366" s="65"/>
    </row>
    <row r="2367" spans="3:53">
      <c r="C2367" s="8"/>
      <c r="D2367" s="8"/>
      <c r="AG2367" s="65"/>
      <c r="AH2367" s="65"/>
      <c r="AI2367" s="65"/>
      <c r="AJ2367" s="65"/>
      <c r="AK2367" s="65"/>
      <c r="AL2367" s="94"/>
      <c r="AM2367" s="93"/>
      <c r="AT2367" s="65"/>
      <c r="AU2367" s="65"/>
      <c r="AV2367" s="65"/>
      <c r="AW2367" s="65"/>
      <c r="AX2367" s="65"/>
      <c r="AY2367" s="65"/>
      <c r="AZ2367" s="65"/>
      <c r="BA2367" s="65"/>
    </row>
    <row r="2368" spans="3:53">
      <c r="C2368" s="8"/>
      <c r="D2368" s="8"/>
      <c r="AG2368" s="65"/>
      <c r="AH2368" s="65"/>
      <c r="AI2368" s="65"/>
      <c r="AJ2368" s="65"/>
      <c r="AK2368" s="65"/>
      <c r="AL2368" s="94"/>
      <c r="AM2368" s="93"/>
      <c r="AT2368" s="65"/>
      <c r="AU2368" s="65"/>
      <c r="AV2368" s="65"/>
      <c r="AW2368" s="65"/>
      <c r="AX2368" s="65"/>
      <c r="AY2368" s="65"/>
      <c r="AZ2368" s="65"/>
      <c r="BA2368" s="65"/>
    </row>
    <row r="2369" spans="3:53">
      <c r="C2369" s="8"/>
      <c r="D2369" s="8"/>
      <c r="AG2369" s="65"/>
      <c r="AH2369" s="65"/>
      <c r="AI2369" s="65"/>
      <c r="AJ2369" s="65"/>
      <c r="AK2369" s="65"/>
      <c r="AL2369" s="94"/>
      <c r="AM2369" s="93"/>
      <c r="AT2369" s="65"/>
      <c r="AU2369" s="65"/>
      <c r="AV2369" s="65"/>
      <c r="AW2369" s="65"/>
      <c r="AX2369" s="65"/>
      <c r="AY2369" s="65"/>
      <c r="AZ2369" s="65"/>
      <c r="BA2369" s="65"/>
    </row>
    <row r="2370" spans="3:53">
      <c r="C2370" s="8"/>
      <c r="D2370" s="8"/>
      <c r="AG2370" s="65"/>
      <c r="AH2370" s="65"/>
      <c r="AI2370" s="65"/>
      <c r="AJ2370" s="65"/>
      <c r="AK2370" s="65"/>
      <c r="AL2370" s="94"/>
      <c r="AM2370" s="93"/>
      <c r="AT2370" s="65"/>
      <c r="AU2370" s="65"/>
      <c r="AV2370" s="65"/>
      <c r="AW2370" s="65"/>
      <c r="AX2370" s="65"/>
      <c r="AY2370" s="65"/>
      <c r="AZ2370" s="65"/>
      <c r="BA2370" s="65"/>
    </row>
    <row r="2371" spans="3:53">
      <c r="C2371" s="8"/>
      <c r="D2371" s="8"/>
      <c r="AG2371" s="65"/>
      <c r="AH2371" s="65"/>
      <c r="AI2371" s="65"/>
      <c r="AJ2371" s="65"/>
      <c r="AK2371" s="65"/>
      <c r="AL2371" s="94"/>
      <c r="AM2371" s="93"/>
      <c r="AT2371" s="65"/>
      <c r="AU2371" s="65"/>
      <c r="AV2371" s="65"/>
      <c r="AW2371" s="65"/>
      <c r="AX2371" s="65"/>
      <c r="AY2371" s="65"/>
      <c r="AZ2371" s="65"/>
      <c r="BA2371" s="65"/>
    </row>
    <row r="2372" spans="3:53">
      <c r="C2372" s="8"/>
      <c r="D2372" s="8"/>
      <c r="AG2372" s="65"/>
      <c r="AH2372" s="65"/>
      <c r="AI2372" s="65"/>
      <c r="AJ2372" s="65"/>
      <c r="AK2372" s="65"/>
      <c r="AL2372" s="94"/>
      <c r="AM2372" s="93"/>
      <c r="AT2372" s="65"/>
      <c r="AU2372" s="65"/>
      <c r="AV2372" s="65"/>
      <c r="AW2372" s="65"/>
      <c r="AX2372" s="65"/>
      <c r="AY2372" s="65"/>
      <c r="AZ2372" s="65"/>
      <c r="BA2372" s="65"/>
    </row>
    <row r="2373" spans="3:53">
      <c r="C2373" s="8"/>
      <c r="D2373" s="8"/>
      <c r="AG2373" s="65"/>
      <c r="AH2373" s="65"/>
      <c r="AI2373" s="65"/>
      <c r="AJ2373" s="65"/>
      <c r="AK2373" s="65"/>
      <c r="AL2373" s="94"/>
      <c r="AM2373" s="93"/>
      <c r="AT2373" s="65"/>
      <c r="AU2373" s="65"/>
      <c r="AV2373" s="65"/>
      <c r="AW2373" s="65"/>
      <c r="AX2373" s="65"/>
      <c r="AY2373" s="65"/>
      <c r="AZ2373" s="65"/>
      <c r="BA2373" s="65"/>
    </row>
    <row r="2374" spans="3:53">
      <c r="C2374" s="8"/>
      <c r="D2374" s="8"/>
      <c r="AG2374" s="65"/>
      <c r="AH2374" s="65"/>
      <c r="AI2374" s="65"/>
      <c r="AJ2374" s="65"/>
      <c r="AK2374" s="65"/>
      <c r="AL2374" s="94"/>
      <c r="AM2374" s="93"/>
      <c r="AT2374" s="65"/>
      <c r="AU2374" s="65"/>
      <c r="AV2374" s="65"/>
      <c r="AW2374" s="65"/>
      <c r="AX2374" s="65"/>
      <c r="AY2374" s="65"/>
      <c r="AZ2374" s="65"/>
      <c r="BA2374" s="65"/>
    </row>
    <row r="2375" spans="3:53">
      <c r="C2375" s="8"/>
      <c r="D2375" s="8"/>
      <c r="AG2375" s="65"/>
      <c r="AH2375" s="65"/>
      <c r="AI2375" s="65"/>
      <c r="AJ2375" s="65"/>
      <c r="AK2375" s="65"/>
      <c r="AL2375" s="94"/>
      <c r="AM2375" s="93"/>
      <c r="AT2375" s="65"/>
      <c r="AU2375" s="65"/>
      <c r="AV2375" s="65"/>
      <c r="AW2375" s="65"/>
      <c r="AX2375" s="65"/>
      <c r="AY2375" s="65"/>
      <c r="AZ2375" s="65"/>
      <c r="BA2375" s="65"/>
    </row>
    <row r="2376" spans="3:53">
      <c r="C2376" s="8"/>
      <c r="D2376" s="8"/>
      <c r="AG2376" s="65"/>
      <c r="AH2376" s="65"/>
      <c r="AI2376" s="65"/>
      <c r="AJ2376" s="65"/>
      <c r="AK2376" s="65"/>
      <c r="AL2376" s="94"/>
      <c r="AM2376" s="93"/>
      <c r="AT2376" s="65"/>
      <c r="AU2376" s="65"/>
      <c r="AV2376" s="65"/>
      <c r="AW2376" s="65"/>
      <c r="AX2376" s="65"/>
      <c r="AY2376" s="65"/>
      <c r="AZ2376" s="65"/>
      <c r="BA2376" s="65"/>
    </row>
    <row r="2377" spans="3:53">
      <c r="C2377" s="8"/>
      <c r="D2377" s="8"/>
      <c r="AG2377" s="65"/>
      <c r="AH2377" s="65"/>
      <c r="AI2377" s="65"/>
      <c r="AJ2377" s="65"/>
      <c r="AK2377" s="65"/>
      <c r="AL2377" s="94"/>
      <c r="AM2377" s="93"/>
      <c r="AT2377" s="65"/>
      <c r="AU2377" s="65"/>
      <c r="AV2377" s="65"/>
      <c r="AW2377" s="65"/>
      <c r="AX2377" s="65"/>
      <c r="AY2377" s="65"/>
      <c r="AZ2377" s="65"/>
      <c r="BA2377" s="65"/>
    </row>
    <row r="2378" spans="3:53">
      <c r="C2378" s="8"/>
      <c r="D2378" s="8"/>
      <c r="AG2378" s="65"/>
      <c r="AH2378" s="65"/>
      <c r="AI2378" s="65"/>
      <c r="AJ2378" s="65"/>
      <c r="AK2378" s="65"/>
      <c r="AL2378" s="94"/>
      <c r="AM2378" s="93"/>
      <c r="AT2378" s="65"/>
      <c r="AU2378" s="65"/>
      <c r="AV2378" s="65"/>
      <c r="AW2378" s="65"/>
      <c r="AX2378" s="65"/>
      <c r="AY2378" s="65"/>
      <c r="AZ2378" s="65"/>
      <c r="BA2378" s="65"/>
    </row>
    <row r="2379" spans="3:53">
      <c r="C2379" s="8"/>
      <c r="D2379" s="8"/>
      <c r="AG2379" s="65"/>
      <c r="AH2379" s="65"/>
      <c r="AI2379" s="65"/>
      <c r="AJ2379" s="65"/>
      <c r="AK2379" s="65"/>
      <c r="AL2379" s="94"/>
      <c r="AM2379" s="93"/>
      <c r="AT2379" s="65"/>
      <c r="AU2379" s="65"/>
      <c r="AV2379" s="65"/>
      <c r="AW2379" s="65"/>
      <c r="AX2379" s="65"/>
      <c r="AY2379" s="65"/>
      <c r="AZ2379" s="65"/>
      <c r="BA2379" s="65"/>
    </row>
    <row r="2380" spans="3:53">
      <c r="C2380" s="8"/>
      <c r="D2380" s="8"/>
      <c r="AG2380" s="65"/>
      <c r="AH2380" s="65"/>
      <c r="AI2380" s="65"/>
      <c r="AJ2380" s="65"/>
      <c r="AK2380" s="65"/>
      <c r="AL2380" s="94"/>
      <c r="AM2380" s="93"/>
      <c r="AT2380" s="65"/>
      <c r="AU2380" s="65"/>
      <c r="AV2380" s="65"/>
      <c r="AW2380" s="65"/>
      <c r="AX2380" s="65"/>
      <c r="AY2380" s="65"/>
      <c r="AZ2380" s="65"/>
      <c r="BA2380" s="65"/>
    </row>
    <row r="2381" spans="3:53">
      <c r="C2381" s="8"/>
      <c r="D2381" s="8"/>
      <c r="AG2381" s="65"/>
      <c r="AH2381" s="65"/>
      <c r="AI2381" s="65"/>
      <c r="AJ2381" s="65"/>
      <c r="AK2381" s="65"/>
      <c r="AL2381" s="94"/>
      <c r="AM2381" s="93"/>
      <c r="AT2381" s="65"/>
      <c r="AU2381" s="65"/>
      <c r="AV2381" s="65"/>
      <c r="AW2381" s="65"/>
      <c r="AX2381" s="65"/>
      <c r="AY2381" s="65"/>
      <c r="AZ2381" s="65"/>
      <c r="BA2381" s="65"/>
    </row>
    <row r="2382" spans="3:53">
      <c r="C2382" s="8"/>
      <c r="D2382" s="8"/>
      <c r="AG2382" s="65"/>
      <c r="AH2382" s="65"/>
      <c r="AI2382" s="65"/>
      <c r="AJ2382" s="65"/>
      <c r="AK2382" s="65"/>
      <c r="AL2382" s="94"/>
      <c r="AM2382" s="93"/>
      <c r="AT2382" s="65"/>
      <c r="AU2382" s="65"/>
      <c r="AV2382" s="65"/>
      <c r="AW2382" s="65"/>
      <c r="AX2382" s="65"/>
      <c r="AY2382" s="65"/>
      <c r="AZ2382" s="65"/>
      <c r="BA2382" s="65"/>
    </row>
    <row r="2383" spans="3:53">
      <c r="C2383" s="8"/>
      <c r="D2383" s="8"/>
      <c r="AG2383" s="65"/>
      <c r="AH2383" s="65"/>
      <c r="AI2383" s="65"/>
      <c r="AJ2383" s="65"/>
      <c r="AK2383" s="65"/>
      <c r="AL2383" s="94"/>
      <c r="AM2383" s="93"/>
      <c r="AT2383" s="65"/>
      <c r="AU2383" s="65"/>
      <c r="AV2383" s="65"/>
      <c r="AW2383" s="65"/>
      <c r="AX2383" s="65"/>
      <c r="AY2383" s="65"/>
      <c r="AZ2383" s="65"/>
      <c r="BA2383" s="65"/>
    </row>
    <row r="2384" spans="3:53">
      <c r="C2384" s="8"/>
      <c r="D2384" s="8"/>
      <c r="AG2384" s="65"/>
      <c r="AH2384" s="65"/>
      <c r="AI2384" s="65"/>
      <c r="AJ2384" s="65"/>
      <c r="AK2384" s="65"/>
      <c r="AL2384" s="94"/>
      <c r="AM2384" s="93"/>
      <c r="AT2384" s="65"/>
      <c r="AU2384" s="65"/>
      <c r="AV2384" s="65"/>
      <c r="AW2384" s="65"/>
      <c r="AX2384" s="65"/>
      <c r="AY2384" s="65"/>
      <c r="AZ2384" s="65"/>
      <c r="BA2384" s="65"/>
    </row>
    <row r="2385" spans="3:53">
      <c r="C2385" s="8"/>
      <c r="D2385" s="8"/>
      <c r="AG2385" s="65"/>
      <c r="AH2385" s="65"/>
      <c r="AI2385" s="65"/>
      <c r="AJ2385" s="65"/>
      <c r="AK2385" s="65"/>
      <c r="AL2385" s="94"/>
      <c r="AM2385" s="93"/>
      <c r="AT2385" s="65"/>
      <c r="AU2385" s="65"/>
      <c r="AV2385" s="65"/>
      <c r="AW2385" s="65"/>
      <c r="AX2385" s="65"/>
      <c r="AY2385" s="65"/>
      <c r="AZ2385" s="65"/>
      <c r="BA2385" s="65"/>
    </row>
    <row r="2386" spans="3:53">
      <c r="C2386" s="8"/>
      <c r="D2386" s="8"/>
      <c r="AG2386" s="65"/>
      <c r="AH2386" s="65"/>
      <c r="AI2386" s="65"/>
      <c r="AJ2386" s="65"/>
      <c r="AK2386" s="65"/>
      <c r="AL2386" s="94"/>
      <c r="AM2386" s="93"/>
      <c r="AT2386" s="65"/>
      <c r="AU2386" s="65"/>
      <c r="AV2386" s="65"/>
      <c r="AW2386" s="65"/>
      <c r="AX2386" s="65"/>
      <c r="AY2386" s="65"/>
      <c r="AZ2386" s="65"/>
      <c r="BA2386" s="65"/>
    </row>
    <row r="2387" spans="3:53">
      <c r="C2387" s="8"/>
      <c r="D2387" s="8"/>
      <c r="AG2387" s="65"/>
      <c r="AH2387" s="65"/>
      <c r="AI2387" s="65"/>
      <c r="AJ2387" s="65"/>
      <c r="AK2387" s="65"/>
      <c r="AL2387" s="94"/>
      <c r="AM2387" s="93"/>
      <c r="AT2387" s="65"/>
      <c r="AU2387" s="65"/>
      <c r="AV2387" s="65"/>
      <c r="AW2387" s="65"/>
      <c r="AX2387" s="65"/>
      <c r="AY2387" s="65"/>
      <c r="AZ2387" s="65"/>
      <c r="BA2387" s="65"/>
    </row>
    <row r="2388" spans="3:53">
      <c r="C2388" s="8"/>
      <c r="D2388" s="8"/>
      <c r="AG2388" s="65"/>
      <c r="AH2388" s="65"/>
      <c r="AI2388" s="65"/>
      <c r="AJ2388" s="65"/>
      <c r="AK2388" s="65"/>
      <c r="AL2388" s="94"/>
      <c r="AM2388" s="93"/>
      <c r="AT2388" s="65"/>
      <c r="AU2388" s="65"/>
      <c r="AV2388" s="65"/>
      <c r="AW2388" s="65"/>
      <c r="AX2388" s="65"/>
      <c r="AY2388" s="65"/>
      <c r="AZ2388" s="65"/>
      <c r="BA2388" s="65"/>
    </row>
    <row r="2389" spans="3:53">
      <c r="C2389" s="8"/>
      <c r="D2389" s="8"/>
      <c r="AG2389" s="65"/>
      <c r="AH2389" s="65"/>
      <c r="AI2389" s="65"/>
      <c r="AJ2389" s="65"/>
      <c r="AK2389" s="65"/>
      <c r="AL2389" s="94"/>
      <c r="AM2389" s="93"/>
      <c r="AT2389" s="65"/>
      <c r="AU2389" s="65"/>
      <c r="AV2389" s="65"/>
      <c r="AW2389" s="65"/>
      <c r="AX2389" s="65"/>
      <c r="AY2389" s="65"/>
      <c r="AZ2389" s="65"/>
      <c r="BA2389" s="65"/>
    </row>
    <row r="2390" spans="3:53">
      <c r="C2390" s="8"/>
      <c r="D2390" s="8"/>
      <c r="AG2390" s="65"/>
      <c r="AH2390" s="65"/>
      <c r="AI2390" s="65"/>
      <c r="AJ2390" s="65"/>
      <c r="AK2390" s="65"/>
      <c r="AL2390" s="94"/>
      <c r="AM2390" s="93"/>
      <c r="AT2390" s="65"/>
      <c r="AU2390" s="65"/>
      <c r="AV2390" s="65"/>
      <c r="AW2390" s="65"/>
      <c r="AX2390" s="65"/>
      <c r="AY2390" s="65"/>
      <c r="AZ2390" s="65"/>
      <c r="BA2390" s="65"/>
    </row>
    <row r="2391" spans="3:53">
      <c r="C2391" s="8"/>
      <c r="D2391" s="8"/>
      <c r="AG2391" s="65"/>
      <c r="AH2391" s="65"/>
      <c r="AI2391" s="65"/>
      <c r="AJ2391" s="65"/>
      <c r="AK2391" s="65"/>
      <c r="AL2391" s="94"/>
      <c r="AM2391" s="93"/>
      <c r="AT2391" s="65"/>
      <c r="AU2391" s="65"/>
      <c r="AV2391" s="65"/>
      <c r="AW2391" s="65"/>
      <c r="AX2391" s="65"/>
      <c r="AY2391" s="65"/>
      <c r="AZ2391" s="65"/>
      <c r="BA2391" s="65"/>
    </row>
    <row r="2392" spans="3:53">
      <c r="C2392" s="8"/>
      <c r="D2392" s="8"/>
      <c r="AG2392" s="65"/>
      <c r="AH2392" s="65"/>
      <c r="AI2392" s="65"/>
      <c r="AJ2392" s="65"/>
      <c r="AK2392" s="65"/>
      <c r="AL2392" s="94"/>
      <c r="AM2392" s="93"/>
      <c r="AT2392" s="65"/>
      <c r="AU2392" s="65"/>
      <c r="AV2392" s="65"/>
      <c r="AW2392" s="65"/>
      <c r="AX2392" s="65"/>
      <c r="AY2392" s="65"/>
      <c r="AZ2392" s="65"/>
      <c r="BA2392" s="65"/>
    </row>
    <row r="2393" spans="3:53">
      <c r="C2393" s="8"/>
      <c r="D2393" s="8"/>
      <c r="AG2393" s="65"/>
      <c r="AH2393" s="65"/>
      <c r="AI2393" s="65"/>
      <c r="AJ2393" s="65"/>
      <c r="AK2393" s="65"/>
      <c r="AL2393" s="94"/>
      <c r="AM2393" s="93"/>
      <c r="AT2393" s="65"/>
      <c r="AU2393" s="65"/>
      <c r="AV2393" s="65"/>
      <c r="AW2393" s="65"/>
      <c r="AX2393" s="65"/>
      <c r="AY2393" s="65"/>
      <c r="AZ2393" s="65"/>
      <c r="BA2393" s="65"/>
    </row>
    <row r="2394" spans="3:53">
      <c r="C2394" s="8"/>
      <c r="D2394" s="8"/>
      <c r="AG2394" s="65"/>
      <c r="AH2394" s="65"/>
      <c r="AI2394" s="65"/>
      <c r="AJ2394" s="65"/>
      <c r="AK2394" s="65"/>
      <c r="AL2394" s="94"/>
      <c r="AM2394" s="93"/>
      <c r="AT2394" s="65"/>
      <c r="AU2394" s="65"/>
      <c r="AV2394" s="65"/>
      <c r="AW2394" s="65"/>
      <c r="AX2394" s="65"/>
      <c r="AY2394" s="65"/>
      <c r="AZ2394" s="65"/>
      <c r="BA2394" s="65"/>
    </row>
    <row r="2395" spans="3:53">
      <c r="C2395" s="8"/>
      <c r="D2395" s="8"/>
      <c r="AG2395" s="65"/>
      <c r="AH2395" s="65"/>
      <c r="AI2395" s="65"/>
      <c r="AJ2395" s="65"/>
      <c r="AK2395" s="65"/>
      <c r="AL2395" s="94"/>
      <c r="AM2395" s="93"/>
      <c r="AT2395" s="65"/>
      <c r="AU2395" s="65"/>
      <c r="AV2395" s="65"/>
      <c r="AW2395" s="65"/>
      <c r="AX2395" s="65"/>
      <c r="AY2395" s="65"/>
      <c r="AZ2395" s="65"/>
      <c r="BA2395" s="65"/>
    </row>
    <row r="2396" spans="3:53">
      <c r="C2396" s="8"/>
      <c r="D2396" s="8"/>
      <c r="AG2396" s="65"/>
      <c r="AH2396" s="65"/>
      <c r="AI2396" s="65"/>
      <c r="AJ2396" s="65"/>
      <c r="AK2396" s="65"/>
      <c r="AL2396" s="94"/>
      <c r="AM2396" s="93"/>
      <c r="AT2396" s="65"/>
      <c r="AU2396" s="65"/>
      <c r="AV2396" s="65"/>
      <c r="AW2396" s="65"/>
      <c r="AX2396" s="65"/>
      <c r="AY2396" s="65"/>
      <c r="AZ2396" s="65"/>
      <c r="BA2396" s="65"/>
    </row>
    <row r="2397" spans="3:53">
      <c r="C2397" s="8"/>
      <c r="D2397" s="8"/>
      <c r="AG2397" s="65"/>
      <c r="AH2397" s="65"/>
      <c r="AI2397" s="65"/>
      <c r="AJ2397" s="65"/>
      <c r="AK2397" s="65"/>
      <c r="AL2397" s="94"/>
      <c r="AM2397" s="93"/>
      <c r="AT2397" s="65"/>
      <c r="AU2397" s="65"/>
      <c r="AV2397" s="65"/>
      <c r="AW2397" s="65"/>
      <c r="AX2397" s="65"/>
      <c r="AY2397" s="65"/>
      <c r="AZ2397" s="65"/>
      <c r="BA2397" s="65"/>
    </row>
    <row r="2398" spans="3:53">
      <c r="C2398" s="8"/>
      <c r="D2398" s="8"/>
      <c r="AG2398" s="65"/>
      <c r="AH2398" s="65"/>
      <c r="AI2398" s="65"/>
      <c r="AJ2398" s="65"/>
      <c r="AK2398" s="65"/>
      <c r="AL2398" s="94"/>
      <c r="AM2398" s="93"/>
      <c r="AT2398" s="65"/>
      <c r="AU2398" s="65"/>
      <c r="AV2398" s="65"/>
      <c r="AW2398" s="65"/>
      <c r="AX2398" s="65"/>
      <c r="AY2398" s="65"/>
      <c r="AZ2398" s="65"/>
      <c r="BA2398" s="65"/>
    </row>
    <row r="2399" spans="3:53">
      <c r="C2399" s="8"/>
      <c r="D2399" s="8"/>
      <c r="AG2399" s="65"/>
      <c r="AH2399" s="65"/>
      <c r="AI2399" s="65"/>
      <c r="AJ2399" s="65"/>
      <c r="AK2399" s="65"/>
      <c r="AL2399" s="94"/>
      <c r="AM2399" s="93"/>
      <c r="AT2399" s="65"/>
      <c r="AU2399" s="65"/>
      <c r="AV2399" s="65"/>
      <c r="AW2399" s="65"/>
      <c r="AX2399" s="65"/>
      <c r="AY2399" s="65"/>
      <c r="AZ2399" s="65"/>
      <c r="BA2399" s="65"/>
    </row>
    <row r="2400" spans="3:53">
      <c r="C2400" s="8"/>
      <c r="D2400" s="8"/>
      <c r="AG2400" s="65"/>
      <c r="AH2400" s="65"/>
      <c r="AI2400" s="65"/>
      <c r="AJ2400" s="65"/>
      <c r="AK2400" s="65"/>
      <c r="AL2400" s="94"/>
      <c r="AM2400" s="93"/>
      <c r="AT2400" s="65"/>
      <c r="AU2400" s="65"/>
      <c r="AV2400" s="65"/>
      <c r="AW2400" s="65"/>
      <c r="AX2400" s="65"/>
      <c r="AY2400" s="65"/>
      <c r="AZ2400" s="65"/>
      <c r="BA2400" s="65"/>
    </row>
    <row r="2401" spans="3:53">
      <c r="C2401" s="8"/>
      <c r="D2401" s="8"/>
      <c r="AG2401" s="65"/>
      <c r="AH2401" s="65"/>
      <c r="AI2401" s="65"/>
      <c r="AJ2401" s="65"/>
      <c r="AK2401" s="65"/>
      <c r="AL2401" s="94"/>
      <c r="AM2401" s="93"/>
      <c r="AT2401" s="65"/>
      <c r="AU2401" s="65"/>
      <c r="AV2401" s="65"/>
      <c r="AW2401" s="65"/>
      <c r="AX2401" s="65"/>
      <c r="AY2401" s="65"/>
      <c r="AZ2401" s="65"/>
      <c r="BA2401" s="65"/>
    </row>
    <row r="2402" spans="3:53">
      <c r="C2402" s="8"/>
      <c r="D2402" s="8"/>
      <c r="AG2402" s="65"/>
      <c r="AH2402" s="65"/>
      <c r="AI2402" s="65"/>
      <c r="AJ2402" s="65"/>
      <c r="AK2402" s="65"/>
      <c r="AL2402" s="94"/>
      <c r="AM2402" s="93"/>
      <c r="AT2402" s="65"/>
      <c r="AU2402" s="65"/>
      <c r="AV2402" s="65"/>
      <c r="AW2402" s="65"/>
      <c r="AX2402" s="65"/>
      <c r="AY2402" s="65"/>
      <c r="AZ2402" s="65"/>
      <c r="BA2402" s="65"/>
    </row>
    <row r="2403" spans="3:53">
      <c r="C2403" s="8"/>
      <c r="D2403" s="8"/>
      <c r="AG2403" s="65"/>
      <c r="AH2403" s="65"/>
      <c r="AI2403" s="65"/>
      <c r="AJ2403" s="65"/>
      <c r="AK2403" s="65"/>
      <c r="AL2403" s="94"/>
      <c r="AM2403" s="93"/>
      <c r="AT2403" s="65"/>
      <c r="AU2403" s="65"/>
      <c r="AV2403" s="65"/>
      <c r="AW2403" s="65"/>
      <c r="AX2403" s="65"/>
      <c r="AY2403" s="65"/>
      <c r="AZ2403" s="65"/>
      <c r="BA2403" s="65"/>
    </row>
    <row r="2404" spans="3:53">
      <c r="C2404" s="8"/>
      <c r="D2404" s="8"/>
      <c r="AG2404" s="65"/>
      <c r="AH2404" s="65"/>
      <c r="AI2404" s="65"/>
      <c r="AJ2404" s="65"/>
      <c r="AK2404" s="65"/>
      <c r="AL2404" s="94"/>
      <c r="AM2404" s="93"/>
      <c r="AT2404" s="65"/>
      <c r="AU2404" s="65"/>
      <c r="AV2404" s="65"/>
      <c r="AW2404" s="65"/>
      <c r="AX2404" s="65"/>
      <c r="AY2404" s="65"/>
      <c r="AZ2404" s="65"/>
      <c r="BA2404" s="65"/>
    </row>
    <row r="2405" spans="3:53">
      <c r="C2405" s="8"/>
      <c r="D2405" s="8"/>
      <c r="AG2405" s="65"/>
      <c r="AH2405" s="65"/>
      <c r="AI2405" s="65"/>
      <c r="AJ2405" s="65"/>
      <c r="AK2405" s="65"/>
      <c r="AL2405" s="94"/>
      <c r="AM2405" s="93"/>
      <c r="AT2405" s="65"/>
      <c r="AU2405" s="65"/>
      <c r="AV2405" s="65"/>
      <c r="AW2405" s="65"/>
      <c r="AX2405" s="65"/>
      <c r="AY2405" s="65"/>
      <c r="AZ2405" s="65"/>
      <c r="BA2405" s="65"/>
    </row>
    <row r="2406" spans="3:53">
      <c r="C2406" s="8"/>
      <c r="D2406" s="8"/>
      <c r="AG2406" s="65"/>
      <c r="AH2406" s="65"/>
      <c r="AI2406" s="65"/>
      <c r="AJ2406" s="65"/>
      <c r="AK2406" s="65"/>
      <c r="AL2406" s="94"/>
      <c r="AM2406" s="93"/>
      <c r="AT2406" s="65"/>
      <c r="AU2406" s="65"/>
      <c r="AV2406" s="65"/>
      <c r="AW2406" s="65"/>
      <c r="AX2406" s="65"/>
      <c r="AY2406" s="65"/>
      <c r="AZ2406" s="65"/>
      <c r="BA2406" s="65"/>
    </row>
    <row r="2407" spans="3:53">
      <c r="C2407" s="8"/>
      <c r="D2407" s="8"/>
      <c r="AG2407" s="65"/>
      <c r="AH2407" s="65"/>
      <c r="AI2407" s="65"/>
      <c r="AJ2407" s="65"/>
      <c r="AK2407" s="65"/>
      <c r="AL2407" s="94"/>
      <c r="AM2407" s="93"/>
      <c r="AT2407" s="65"/>
      <c r="AU2407" s="65"/>
      <c r="AV2407" s="65"/>
      <c r="AW2407" s="65"/>
      <c r="AX2407" s="65"/>
      <c r="AY2407" s="65"/>
      <c r="AZ2407" s="65"/>
      <c r="BA2407" s="65"/>
    </row>
    <row r="2408" spans="3:53">
      <c r="C2408" s="8"/>
      <c r="D2408" s="8"/>
      <c r="AG2408" s="65"/>
      <c r="AH2408" s="65"/>
      <c r="AI2408" s="65"/>
      <c r="AJ2408" s="65"/>
      <c r="AK2408" s="65"/>
      <c r="AL2408" s="94"/>
      <c r="AM2408" s="93"/>
      <c r="AT2408" s="65"/>
      <c r="AU2408" s="65"/>
      <c r="AV2408" s="65"/>
      <c r="AW2408" s="65"/>
      <c r="AX2408" s="65"/>
      <c r="AY2408" s="65"/>
      <c r="AZ2408" s="65"/>
      <c r="BA2408" s="65"/>
    </row>
    <row r="2409" spans="3:53">
      <c r="C2409" s="8"/>
      <c r="D2409" s="8"/>
      <c r="AG2409" s="65"/>
      <c r="AH2409" s="65"/>
      <c r="AI2409" s="65"/>
      <c r="AJ2409" s="65"/>
      <c r="AK2409" s="65"/>
      <c r="AL2409" s="94"/>
      <c r="AM2409" s="93"/>
      <c r="AT2409" s="65"/>
      <c r="AU2409" s="65"/>
      <c r="AV2409" s="65"/>
      <c r="AW2409" s="65"/>
      <c r="AX2409" s="65"/>
      <c r="AY2409" s="65"/>
      <c r="AZ2409" s="65"/>
      <c r="BA2409" s="65"/>
    </row>
    <row r="2410" spans="3:53">
      <c r="C2410" s="8"/>
      <c r="D2410" s="8"/>
      <c r="AG2410" s="65"/>
      <c r="AH2410" s="65"/>
      <c r="AI2410" s="65"/>
      <c r="AJ2410" s="65"/>
      <c r="AK2410" s="65"/>
      <c r="AL2410" s="94"/>
      <c r="AM2410" s="93"/>
      <c r="AT2410" s="65"/>
      <c r="AU2410" s="65"/>
      <c r="AV2410" s="65"/>
      <c r="AW2410" s="65"/>
      <c r="AX2410" s="65"/>
      <c r="AY2410" s="65"/>
      <c r="AZ2410" s="65"/>
      <c r="BA2410" s="65"/>
    </row>
    <row r="2411" spans="3:53">
      <c r="C2411" s="8"/>
      <c r="D2411" s="8"/>
      <c r="AG2411" s="65"/>
      <c r="AH2411" s="65"/>
      <c r="AI2411" s="65"/>
      <c r="AJ2411" s="65"/>
      <c r="AK2411" s="65"/>
      <c r="AL2411" s="94"/>
      <c r="AM2411" s="93"/>
      <c r="AT2411" s="65"/>
      <c r="AU2411" s="65"/>
      <c r="AV2411" s="65"/>
      <c r="AW2411" s="65"/>
      <c r="AX2411" s="65"/>
      <c r="AY2411" s="65"/>
      <c r="AZ2411" s="65"/>
      <c r="BA2411" s="65"/>
    </row>
    <row r="2412" spans="3:53">
      <c r="C2412" s="8"/>
      <c r="D2412" s="8"/>
      <c r="AG2412" s="65"/>
      <c r="AH2412" s="65"/>
      <c r="AI2412" s="65"/>
      <c r="AJ2412" s="65"/>
      <c r="AK2412" s="65"/>
      <c r="AL2412" s="94"/>
      <c r="AM2412" s="93"/>
      <c r="AT2412" s="65"/>
      <c r="AU2412" s="65"/>
      <c r="AV2412" s="65"/>
      <c r="AW2412" s="65"/>
      <c r="AX2412" s="65"/>
      <c r="AY2412" s="65"/>
      <c r="AZ2412" s="65"/>
      <c r="BA2412" s="65"/>
    </row>
    <row r="2413" spans="3:53">
      <c r="C2413" s="8"/>
      <c r="D2413" s="8"/>
      <c r="AG2413" s="65"/>
      <c r="AH2413" s="65"/>
      <c r="AI2413" s="65"/>
      <c r="AJ2413" s="65"/>
      <c r="AK2413" s="65"/>
      <c r="AL2413" s="94"/>
      <c r="AM2413" s="93"/>
      <c r="AT2413" s="65"/>
      <c r="AU2413" s="65"/>
      <c r="AV2413" s="65"/>
      <c r="AW2413" s="65"/>
      <c r="AX2413" s="65"/>
      <c r="AY2413" s="65"/>
      <c r="AZ2413" s="65"/>
      <c r="BA2413" s="65"/>
    </row>
    <row r="2414" spans="3:53">
      <c r="C2414" s="8"/>
      <c r="D2414" s="8"/>
      <c r="AG2414" s="65"/>
      <c r="AH2414" s="65"/>
      <c r="AI2414" s="65"/>
      <c r="AJ2414" s="65"/>
      <c r="AK2414" s="65"/>
      <c r="AL2414" s="94"/>
      <c r="AM2414" s="93"/>
      <c r="AT2414" s="65"/>
      <c r="AU2414" s="65"/>
      <c r="AV2414" s="65"/>
      <c r="AW2414" s="65"/>
      <c r="AX2414" s="65"/>
      <c r="AY2414" s="65"/>
      <c r="AZ2414" s="65"/>
      <c r="BA2414" s="65"/>
    </row>
    <row r="2415" spans="3:53">
      <c r="C2415" s="8"/>
      <c r="D2415" s="8"/>
      <c r="AG2415" s="65"/>
      <c r="AH2415" s="65"/>
      <c r="AI2415" s="65"/>
      <c r="AJ2415" s="65"/>
      <c r="AK2415" s="65"/>
      <c r="AL2415" s="94"/>
      <c r="AM2415" s="93"/>
      <c r="AT2415" s="65"/>
      <c r="AU2415" s="65"/>
      <c r="AV2415" s="65"/>
      <c r="AW2415" s="65"/>
      <c r="AX2415" s="65"/>
      <c r="AY2415" s="65"/>
      <c r="AZ2415" s="65"/>
      <c r="BA2415" s="65"/>
    </row>
    <row r="2416" spans="3:53">
      <c r="C2416" s="8"/>
      <c r="D2416" s="8"/>
      <c r="AG2416" s="65"/>
      <c r="AH2416" s="65"/>
      <c r="AI2416" s="65"/>
      <c r="AJ2416" s="65"/>
      <c r="AK2416" s="65"/>
      <c r="AL2416" s="94"/>
      <c r="AM2416" s="93"/>
      <c r="AT2416" s="65"/>
      <c r="AU2416" s="65"/>
      <c r="AV2416" s="65"/>
      <c r="AW2416" s="65"/>
      <c r="AX2416" s="65"/>
      <c r="AY2416" s="65"/>
      <c r="AZ2416" s="65"/>
      <c r="BA2416" s="65"/>
    </row>
    <row r="2417" spans="3:53">
      <c r="C2417" s="8"/>
      <c r="D2417" s="8"/>
      <c r="AG2417" s="65"/>
      <c r="AH2417" s="65"/>
      <c r="AI2417" s="65"/>
      <c r="AJ2417" s="65"/>
      <c r="AK2417" s="65"/>
      <c r="AL2417" s="94"/>
      <c r="AM2417" s="93"/>
      <c r="AT2417" s="65"/>
      <c r="AU2417" s="65"/>
      <c r="AV2417" s="65"/>
      <c r="AW2417" s="65"/>
      <c r="AX2417" s="65"/>
      <c r="AY2417" s="65"/>
      <c r="AZ2417" s="65"/>
      <c r="BA2417" s="65"/>
    </row>
    <row r="2418" spans="3:53">
      <c r="C2418" s="8"/>
      <c r="D2418" s="8"/>
      <c r="AG2418" s="65"/>
      <c r="AH2418" s="65"/>
      <c r="AI2418" s="65"/>
      <c r="AJ2418" s="65"/>
      <c r="AK2418" s="65"/>
      <c r="AL2418" s="94"/>
      <c r="AM2418" s="93"/>
      <c r="AT2418" s="65"/>
      <c r="AU2418" s="65"/>
      <c r="AV2418" s="65"/>
      <c r="AW2418" s="65"/>
      <c r="AX2418" s="65"/>
      <c r="AY2418" s="65"/>
      <c r="AZ2418" s="65"/>
      <c r="BA2418" s="65"/>
    </row>
    <row r="2419" spans="3:53">
      <c r="C2419" s="8"/>
      <c r="D2419" s="8"/>
      <c r="AG2419" s="65"/>
      <c r="AH2419" s="65"/>
      <c r="AI2419" s="65"/>
      <c r="AJ2419" s="65"/>
      <c r="AK2419" s="65"/>
      <c r="AL2419" s="94"/>
      <c r="AM2419" s="93"/>
      <c r="AT2419" s="65"/>
      <c r="AU2419" s="65"/>
      <c r="AV2419" s="65"/>
      <c r="AW2419" s="65"/>
      <c r="AX2419" s="65"/>
      <c r="AY2419" s="65"/>
      <c r="AZ2419" s="65"/>
      <c r="BA2419" s="65"/>
    </row>
    <row r="2420" spans="3:53">
      <c r="C2420" s="8"/>
      <c r="D2420" s="8"/>
      <c r="AG2420" s="65"/>
      <c r="AH2420" s="65"/>
      <c r="AI2420" s="65"/>
      <c r="AJ2420" s="65"/>
      <c r="AK2420" s="65"/>
      <c r="AL2420" s="94"/>
      <c r="AM2420" s="93"/>
      <c r="AT2420" s="65"/>
      <c r="AU2420" s="65"/>
      <c r="AV2420" s="65"/>
      <c r="AW2420" s="65"/>
      <c r="AX2420" s="65"/>
      <c r="AY2420" s="65"/>
      <c r="AZ2420" s="65"/>
      <c r="BA2420" s="65"/>
    </row>
    <row r="2421" spans="3:53">
      <c r="C2421" s="8"/>
      <c r="D2421" s="8"/>
      <c r="AG2421" s="65"/>
      <c r="AH2421" s="65"/>
      <c r="AI2421" s="65"/>
      <c r="AJ2421" s="65"/>
      <c r="AK2421" s="65"/>
      <c r="AL2421" s="94"/>
      <c r="AM2421" s="93"/>
      <c r="AT2421" s="65"/>
      <c r="AU2421" s="65"/>
      <c r="AV2421" s="65"/>
      <c r="AW2421" s="65"/>
      <c r="AX2421" s="65"/>
      <c r="AY2421" s="65"/>
      <c r="AZ2421" s="65"/>
      <c r="BA2421" s="65"/>
    </row>
    <row r="2422" spans="3:53">
      <c r="C2422" s="8"/>
      <c r="D2422" s="8"/>
      <c r="AG2422" s="65"/>
      <c r="AH2422" s="65"/>
      <c r="AI2422" s="65"/>
      <c r="AJ2422" s="65"/>
      <c r="AK2422" s="65"/>
      <c r="AL2422" s="94"/>
      <c r="AM2422" s="93"/>
      <c r="AT2422" s="65"/>
      <c r="AU2422" s="65"/>
      <c r="AV2422" s="65"/>
      <c r="AW2422" s="65"/>
      <c r="AX2422" s="65"/>
      <c r="AY2422" s="65"/>
      <c r="AZ2422" s="65"/>
      <c r="BA2422" s="65"/>
    </row>
    <row r="2423" spans="3:53">
      <c r="C2423" s="8"/>
      <c r="D2423" s="8"/>
      <c r="AG2423" s="65"/>
      <c r="AH2423" s="65"/>
      <c r="AI2423" s="65"/>
      <c r="AJ2423" s="65"/>
      <c r="AK2423" s="65"/>
      <c r="AL2423" s="94"/>
      <c r="AM2423" s="93"/>
      <c r="AT2423" s="65"/>
      <c r="AU2423" s="65"/>
      <c r="AV2423" s="65"/>
      <c r="AW2423" s="65"/>
      <c r="AX2423" s="65"/>
      <c r="AY2423" s="65"/>
      <c r="AZ2423" s="65"/>
      <c r="BA2423" s="65"/>
    </row>
    <row r="2424" spans="3:53">
      <c r="C2424" s="8"/>
      <c r="D2424" s="8"/>
      <c r="AG2424" s="65"/>
      <c r="AH2424" s="65"/>
      <c r="AI2424" s="65"/>
      <c r="AJ2424" s="65"/>
      <c r="AK2424" s="65"/>
      <c r="AL2424" s="94"/>
      <c r="AM2424" s="93"/>
      <c r="AT2424" s="65"/>
      <c r="AU2424" s="65"/>
      <c r="AV2424" s="65"/>
      <c r="AW2424" s="65"/>
      <c r="AX2424" s="65"/>
      <c r="AY2424" s="65"/>
      <c r="AZ2424" s="65"/>
      <c r="BA2424" s="65"/>
    </row>
    <row r="2425" spans="3:53">
      <c r="C2425" s="8"/>
      <c r="D2425" s="8"/>
      <c r="AG2425" s="65"/>
      <c r="AH2425" s="65"/>
      <c r="AI2425" s="65"/>
      <c r="AJ2425" s="65"/>
      <c r="AK2425" s="65"/>
      <c r="AL2425" s="94"/>
      <c r="AM2425" s="93"/>
      <c r="AT2425" s="65"/>
      <c r="AU2425" s="65"/>
      <c r="AV2425" s="65"/>
      <c r="AW2425" s="65"/>
      <c r="AX2425" s="65"/>
      <c r="AY2425" s="65"/>
      <c r="AZ2425" s="65"/>
      <c r="BA2425" s="65"/>
    </row>
    <row r="2426" spans="3:53">
      <c r="C2426" s="8"/>
      <c r="D2426" s="8"/>
      <c r="AG2426" s="65"/>
      <c r="AH2426" s="65"/>
      <c r="AI2426" s="65"/>
      <c r="AJ2426" s="65"/>
      <c r="AK2426" s="65"/>
      <c r="AL2426" s="94"/>
      <c r="AM2426" s="93"/>
      <c r="AT2426" s="65"/>
      <c r="AU2426" s="65"/>
      <c r="AV2426" s="65"/>
      <c r="AW2426" s="65"/>
      <c r="AX2426" s="65"/>
      <c r="AY2426" s="65"/>
      <c r="AZ2426" s="65"/>
      <c r="BA2426" s="65"/>
    </row>
    <row r="2427" spans="3:53">
      <c r="C2427" s="8"/>
      <c r="D2427" s="8"/>
      <c r="AG2427" s="65"/>
      <c r="AH2427" s="65"/>
      <c r="AI2427" s="65"/>
      <c r="AJ2427" s="65"/>
      <c r="AK2427" s="65"/>
      <c r="AL2427" s="94"/>
      <c r="AM2427" s="93"/>
      <c r="AT2427" s="65"/>
      <c r="AU2427" s="65"/>
      <c r="AV2427" s="65"/>
      <c r="AW2427" s="65"/>
      <c r="AX2427" s="65"/>
      <c r="AY2427" s="65"/>
      <c r="AZ2427" s="65"/>
      <c r="BA2427" s="65"/>
    </row>
    <row r="2428" spans="3:53">
      <c r="C2428" s="8"/>
      <c r="D2428" s="8"/>
      <c r="AG2428" s="65"/>
      <c r="AH2428" s="65"/>
      <c r="AI2428" s="65"/>
      <c r="AJ2428" s="65"/>
      <c r="AK2428" s="65"/>
      <c r="AL2428" s="94"/>
      <c r="AM2428" s="93"/>
      <c r="AT2428" s="65"/>
      <c r="AU2428" s="65"/>
      <c r="AV2428" s="65"/>
      <c r="AW2428" s="65"/>
      <c r="AX2428" s="65"/>
      <c r="AY2428" s="65"/>
      <c r="AZ2428" s="65"/>
      <c r="BA2428" s="65"/>
    </row>
    <row r="2429" spans="3:53">
      <c r="C2429" s="8"/>
      <c r="D2429" s="8"/>
      <c r="AG2429" s="65"/>
      <c r="AH2429" s="65"/>
      <c r="AI2429" s="65"/>
      <c r="AJ2429" s="65"/>
      <c r="AK2429" s="65"/>
      <c r="AL2429" s="94"/>
      <c r="AM2429" s="93"/>
      <c r="AT2429" s="65"/>
      <c r="AU2429" s="65"/>
      <c r="AV2429" s="65"/>
      <c r="AW2429" s="65"/>
      <c r="AX2429" s="65"/>
      <c r="AY2429" s="65"/>
      <c r="AZ2429" s="65"/>
      <c r="BA2429" s="65"/>
    </row>
    <row r="2430" spans="3:53">
      <c r="C2430" s="8"/>
      <c r="D2430" s="8"/>
      <c r="AG2430" s="65"/>
      <c r="AH2430" s="65"/>
      <c r="AI2430" s="65"/>
      <c r="AJ2430" s="65"/>
      <c r="AK2430" s="65"/>
      <c r="AL2430" s="94"/>
      <c r="AM2430" s="93"/>
      <c r="AT2430" s="65"/>
      <c r="AU2430" s="65"/>
      <c r="AV2430" s="65"/>
      <c r="AW2430" s="65"/>
      <c r="AX2430" s="65"/>
      <c r="AY2430" s="65"/>
      <c r="AZ2430" s="65"/>
      <c r="BA2430" s="65"/>
    </row>
    <row r="2431" spans="3:53">
      <c r="C2431" s="8"/>
      <c r="D2431" s="8"/>
      <c r="AG2431" s="65"/>
      <c r="AH2431" s="65"/>
      <c r="AI2431" s="65"/>
      <c r="AJ2431" s="65"/>
      <c r="AK2431" s="65"/>
      <c r="AL2431" s="94"/>
      <c r="AM2431" s="93"/>
      <c r="AT2431" s="65"/>
      <c r="AU2431" s="65"/>
      <c r="AV2431" s="65"/>
      <c r="AW2431" s="65"/>
      <c r="AX2431" s="65"/>
      <c r="AY2431" s="65"/>
      <c r="AZ2431" s="65"/>
      <c r="BA2431" s="65"/>
    </row>
    <row r="2432" spans="3:53">
      <c r="C2432" s="8"/>
      <c r="D2432" s="8"/>
      <c r="AG2432" s="65"/>
      <c r="AH2432" s="65"/>
      <c r="AI2432" s="65"/>
      <c r="AJ2432" s="65"/>
      <c r="AK2432" s="65"/>
      <c r="AL2432" s="94"/>
      <c r="AM2432" s="93"/>
      <c r="AT2432" s="65"/>
      <c r="AU2432" s="65"/>
      <c r="AV2432" s="65"/>
      <c r="AW2432" s="65"/>
      <c r="AX2432" s="65"/>
      <c r="AY2432" s="65"/>
      <c r="AZ2432" s="65"/>
      <c r="BA2432" s="65"/>
    </row>
    <row r="2433" spans="3:53">
      <c r="C2433" s="8"/>
      <c r="D2433" s="8"/>
      <c r="AG2433" s="65"/>
      <c r="AH2433" s="65"/>
      <c r="AI2433" s="65"/>
      <c r="AJ2433" s="65"/>
      <c r="AK2433" s="65"/>
      <c r="AL2433" s="94"/>
      <c r="AM2433" s="93"/>
      <c r="AT2433" s="65"/>
      <c r="AU2433" s="65"/>
      <c r="AV2433" s="65"/>
      <c r="AW2433" s="65"/>
      <c r="AX2433" s="65"/>
      <c r="AY2433" s="65"/>
      <c r="AZ2433" s="65"/>
      <c r="BA2433" s="65"/>
    </row>
    <row r="2434" spans="3:53">
      <c r="C2434" s="8"/>
      <c r="D2434" s="8"/>
      <c r="AG2434" s="65"/>
      <c r="AH2434" s="65"/>
      <c r="AI2434" s="65"/>
      <c r="AJ2434" s="65"/>
      <c r="AK2434" s="65"/>
      <c r="AL2434" s="94"/>
      <c r="AM2434" s="93"/>
      <c r="AT2434" s="65"/>
      <c r="AU2434" s="65"/>
      <c r="AV2434" s="65"/>
      <c r="AW2434" s="65"/>
      <c r="AX2434" s="65"/>
      <c r="AY2434" s="65"/>
      <c r="AZ2434" s="65"/>
      <c r="BA2434" s="65"/>
    </row>
    <row r="2435" spans="3:53">
      <c r="C2435" s="8"/>
      <c r="D2435" s="8"/>
      <c r="AG2435" s="65"/>
      <c r="AH2435" s="65"/>
      <c r="AI2435" s="65"/>
      <c r="AJ2435" s="65"/>
      <c r="AK2435" s="65"/>
      <c r="AL2435" s="94"/>
      <c r="AM2435" s="93"/>
      <c r="AT2435" s="65"/>
      <c r="AU2435" s="65"/>
      <c r="AV2435" s="65"/>
      <c r="AW2435" s="65"/>
      <c r="AX2435" s="65"/>
      <c r="AY2435" s="65"/>
      <c r="AZ2435" s="65"/>
      <c r="BA2435" s="65"/>
    </row>
    <row r="2436" spans="3:53">
      <c r="C2436" s="8"/>
      <c r="D2436" s="8"/>
      <c r="AG2436" s="65"/>
      <c r="AH2436" s="65"/>
      <c r="AI2436" s="65"/>
      <c r="AJ2436" s="65"/>
      <c r="AK2436" s="65"/>
      <c r="AL2436" s="94"/>
      <c r="AM2436" s="93"/>
      <c r="AT2436" s="65"/>
      <c r="AU2436" s="65"/>
      <c r="AV2436" s="65"/>
      <c r="AW2436" s="65"/>
      <c r="AX2436" s="65"/>
      <c r="AY2436" s="65"/>
      <c r="AZ2436" s="65"/>
      <c r="BA2436" s="65"/>
    </row>
    <row r="2437" spans="3:53">
      <c r="C2437" s="8"/>
      <c r="D2437" s="8"/>
      <c r="AG2437" s="65"/>
      <c r="AH2437" s="65"/>
      <c r="AI2437" s="65"/>
      <c r="AJ2437" s="65"/>
      <c r="AK2437" s="65"/>
      <c r="AL2437" s="94"/>
      <c r="AM2437" s="93"/>
      <c r="AT2437" s="65"/>
      <c r="AU2437" s="65"/>
      <c r="AV2437" s="65"/>
      <c r="AW2437" s="65"/>
      <c r="AX2437" s="65"/>
      <c r="AY2437" s="65"/>
      <c r="AZ2437" s="65"/>
      <c r="BA2437" s="65"/>
    </row>
    <row r="2438" spans="3:53">
      <c r="C2438" s="8"/>
      <c r="D2438" s="8"/>
      <c r="AG2438" s="65"/>
      <c r="AH2438" s="65"/>
      <c r="AI2438" s="65"/>
      <c r="AJ2438" s="65"/>
      <c r="AK2438" s="65"/>
      <c r="AL2438" s="94"/>
      <c r="AM2438" s="93"/>
      <c r="AT2438" s="65"/>
      <c r="AU2438" s="65"/>
      <c r="AV2438" s="65"/>
      <c r="AW2438" s="65"/>
      <c r="AX2438" s="65"/>
      <c r="AY2438" s="65"/>
      <c r="AZ2438" s="65"/>
      <c r="BA2438" s="65"/>
    </row>
    <row r="2439" spans="3:53">
      <c r="C2439" s="8"/>
      <c r="D2439" s="8"/>
      <c r="AG2439" s="65"/>
      <c r="AH2439" s="65"/>
      <c r="AI2439" s="65"/>
      <c r="AJ2439" s="65"/>
      <c r="AK2439" s="65"/>
      <c r="AL2439" s="94"/>
      <c r="AM2439" s="93"/>
      <c r="AT2439" s="65"/>
      <c r="AU2439" s="65"/>
      <c r="AV2439" s="65"/>
      <c r="AW2439" s="65"/>
      <c r="AX2439" s="65"/>
      <c r="AY2439" s="65"/>
      <c r="AZ2439" s="65"/>
      <c r="BA2439" s="65"/>
    </row>
    <row r="2440" spans="3:53">
      <c r="C2440" s="8"/>
      <c r="D2440" s="8"/>
      <c r="AG2440" s="65"/>
      <c r="AH2440" s="65"/>
      <c r="AI2440" s="65"/>
      <c r="AJ2440" s="65"/>
      <c r="AK2440" s="65"/>
      <c r="AL2440" s="94"/>
      <c r="AM2440" s="93"/>
      <c r="AT2440" s="65"/>
      <c r="AU2440" s="65"/>
      <c r="AV2440" s="65"/>
      <c r="AW2440" s="65"/>
      <c r="AX2440" s="65"/>
      <c r="AY2440" s="65"/>
      <c r="AZ2440" s="65"/>
      <c r="BA2440" s="65"/>
    </row>
    <row r="2441" spans="3:53">
      <c r="C2441" s="8"/>
      <c r="D2441" s="8"/>
      <c r="AG2441" s="65"/>
      <c r="AH2441" s="65"/>
      <c r="AI2441" s="65"/>
      <c r="AJ2441" s="65"/>
      <c r="AK2441" s="65"/>
      <c r="AL2441" s="94"/>
      <c r="AM2441" s="93"/>
      <c r="AT2441" s="65"/>
      <c r="AU2441" s="65"/>
      <c r="AV2441" s="65"/>
      <c r="AW2441" s="65"/>
      <c r="AX2441" s="65"/>
      <c r="AY2441" s="65"/>
      <c r="AZ2441" s="65"/>
      <c r="BA2441" s="65"/>
    </row>
    <row r="2442" spans="3:53">
      <c r="C2442" s="8"/>
      <c r="D2442" s="8"/>
      <c r="AG2442" s="65"/>
      <c r="AH2442" s="65"/>
      <c r="AI2442" s="65"/>
      <c r="AJ2442" s="65"/>
      <c r="AK2442" s="65"/>
      <c r="AL2442" s="94"/>
      <c r="AM2442" s="93"/>
      <c r="AT2442" s="65"/>
      <c r="AU2442" s="65"/>
      <c r="AV2442" s="65"/>
      <c r="AW2442" s="65"/>
      <c r="AX2442" s="65"/>
      <c r="AY2442" s="65"/>
      <c r="AZ2442" s="65"/>
      <c r="BA2442" s="65"/>
    </row>
    <row r="2443" spans="3:53">
      <c r="C2443" s="8"/>
      <c r="D2443" s="8"/>
      <c r="AG2443" s="65"/>
      <c r="AH2443" s="65"/>
      <c r="AI2443" s="65"/>
      <c r="AJ2443" s="65"/>
      <c r="AK2443" s="65"/>
      <c r="AL2443" s="94"/>
      <c r="AM2443" s="93"/>
      <c r="AT2443" s="65"/>
      <c r="AU2443" s="65"/>
      <c r="AV2443" s="65"/>
      <c r="AW2443" s="65"/>
      <c r="AX2443" s="65"/>
      <c r="AY2443" s="65"/>
      <c r="AZ2443" s="65"/>
      <c r="BA2443" s="65"/>
    </row>
    <row r="2444" spans="3:53">
      <c r="C2444" s="8"/>
      <c r="D2444" s="8"/>
      <c r="AG2444" s="65"/>
      <c r="AH2444" s="65"/>
      <c r="AI2444" s="65"/>
      <c r="AJ2444" s="65"/>
      <c r="AK2444" s="65"/>
      <c r="AL2444" s="94"/>
      <c r="AM2444" s="93"/>
      <c r="AT2444" s="65"/>
      <c r="AU2444" s="65"/>
      <c r="AV2444" s="65"/>
      <c r="AW2444" s="65"/>
      <c r="AX2444" s="65"/>
      <c r="AY2444" s="65"/>
      <c r="AZ2444" s="65"/>
      <c r="BA2444" s="65"/>
    </row>
    <row r="2445" spans="3:53">
      <c r="C2445" s="8"/>
      <c r="D2445" s="8"/>
      <c r="AG2445" s="65"/>
      <c r="AH2445" s="65"/>
      <c r="AI2445" s="65"/>
      <c r="AJ2445" s="65"/>
      <c r="AK2445" s="65"/>
      <c r="AL2445" s="94"/>
      <c r="AM2445" s="93"/>
      <c r="AT2445" s="65"/>
      <c r="AU2445" s="65"/>
      <c r="AV2445" s="65"/>
      <c r="AW2445" s="65"/>
      <c r="AX2445" s="65"/>
      <c r="AY2445" s="65"/>
      <c r="AZ2445" s="65"/>
      <c r="BA2445" s="65"/>
    </row>
    <row r="2446" spans="3:53">
      <c r="C2446" s="8"/>
      <c r="D2446" s="8"/>
      <c r="AG2446" s="65"/>
      <c r="AH2446" s="65"/>
      <c r="AI2446" s="65"/>
      <c r="AJ2446" s="65"/>
      <c r="AK2446" s="65"/>
      <c r="AL2446" s="94"/>
      <c r="AM2446" s="93"/>
      <c r="AT2446" s="65"/>
      <c r="AU2446" s="65"/>
      <c r="AV2446" s="65"/>
      <c r="AW2446" s="65"/>
      <c r="AX2446" s="65"/>
      <c r="AY2446" s="65"/>
      <c r="AZ2446" s="65"/>
      <c r="BA2446" s="65"/>
    </row>
    <row r="2447" spans="3:53">
      <c r="C2447" s="8"/>
      <c r="D2447" s="8"/>
      <c r="AG2447" s="65"/>
      <c r="AH2447" s="65"/>
      <c r="AI2447" s="65"/>
      <c r="AJ2447" s="65"/>
      <c r="AK2447" s="65"/>
      <c r="AL2447" s="94"/>
      <c r="AM2447" s="93"/>
      <c r="AT2447" s="65"/>
      <c r="AU2447" s="65"/>
      <c r="AV2447" s="65"/>
      <c r="AW2447" s="65"/>
      <c r="AX2447" s="65"/>
      <c r="AY2447" s="65"/>
      <c r="AZ2447" s="65"/>
      <c r="BA2447" s="65"/>
    </row>
    <row r="2448" spans="3:53">
      <c r="C2448" s="8"/>
      <c r="D2448" s="8"/>
      <c r="AG2448" s="65"/>
      <c r="AH2448" s="65"/>
      <c r="AI2448" s="65"/>
      <c r="AJ2448" s="65"/>
      <c r="AK2448" s="65"/>
      <c r="AL2448" s="94"/>
      <c r="AM2448" s="93"/>
      <c r="AT2448" s="65"/>
      <c r="AU2448" s="65"/>
      <c r="AV2448" s="65"/>
      <c r="AW2448" s="65"/>
      <c r="AX2448" s="65"/>
      <c r="AY2448" s="65"/>
      <c r="AZ2448" s="65"/>
      <c r="BA2448" s="65"/>
    </row>
    <row r="2449" spans="3:53">
      <c r="C2449" s="8"/>
      <c r="D2449" s="8"/>
      <c r="AG2449" s="65"/>
      <c r="AH2449" s="65"/>
      <c r="AI2449" s="65"/>
      <c r="AJ2449" s="65"/>
      <c r="AK2449" s="65"/>
      <c r="AL2449" s="94"/>
      <c r="AM2449" s="93"/>
      <c r="AT2449" s="65"/>
      <c r="AU2449" s="65"/>
      <c r="AV2449" s="65"/>
      <c r="AW2449" s="65"/>
      <c r="AX2449" s="65"/>
      <c r="AY2449" s="65"/>
      <c r="AZ2449" s="65"/>
      <c r="BA2449" s="65"/>
    </row>
    <row r="2450" spans="3:53">
      <c r="C2450" s="8"/>
      <c r="D2450" s="8"/>
      <c r="AG2450" s="65"/>
      <c r="AH2450" s="65"/>
      <c r="AI2450" s="65"/>
      <c r="AJ2450" s="65"/>
      <c r="AK2450" s="65"/>
      <c r="AL2450" s="94"/>
      <c r="AM2450" s="93"/>
      <c r="AT2450" s="65"/>
      <c r="AU2450" s="65"/>
      <c r="AV2450" s="65"/>
      <c r="AW2450" s="65"/>
      <c r="AX2450" s="65"/>
      <c r="AY2450" s="65"/>
      <c r="AZ2450" s="65"/>
      <c r="BA2450" s="65"/>
    </row>
    <row r="2451" spans="3:53">
      <c r="C2451" s="8"/>
      <c r="D2451" s="8"/>
      <c r="AG2451" s="65"/>
      <c r="AH2451" s="65"/>
      <c r="AI2451" s="65"/>
      <c r="AJ2451" s="65"/>
      <c r="AK2451" s="65"/>
      <c r="AL2451" s="94"/>
      <c r="AM2451" s="93"/>
      <c r="AT2451" s="65"/>
      <c r="AU2451" s="65"/>
      <c r="AV2451" s="65"/>
      <c r="AW2451" s="65"/>
      <c r="AX2451" s="65"/>
      <c r="AY2451" s="65"/>
      <c r="AZ2451" s="65"/>
      <c r="BA2451" s="65"/>
    </row>
    <row r="2452" spans="3:53">
      <c r="C2452" s="8"/>
      <c r="D2452" s="8"/>
      <c r="AG2452" s="65"/>
      <c r="AH2452" s="65"/>
      <c r="AI2452" s="65"/>
      <c r="AJ2452" s="65"/>
      <c r="AK2452" s="65"/>
      <c r="AL2452" s="94"/>
      <c r="AM2452" s="93"/>
      <c r="AT2452" s="65"/>
      <c r="AU2452" s="65"/>
      <c r="AV2452" s="65"/>
      <c r="AW2452" s="65"/>
      <c r="AX2452" s="65"/>
      <c r="AY2452" s="65"/>
      <c r="AZ2452" s="65"/>
      <c r="BA2452" s="65"/>
    </row>
    <row r="2453" spans="3:53">
      <c r="C2453" s="8"/>
      <c r="D2453" s="8"/>
      <c r="AG2453" s="65"/>
      <c r="AH2453" s="65"/>
      <c r="AI2453" s="65"/>
      <c r="AJ2453" s="65"/>
      <c r="AK2453" s="65"/>
      <c r="AL2453" s="94"/>
      <c r="AM2453" s="93"/>
      <c r="AT2453" s="65"/>
      <c r="AU2453" s="65"/>
      <c r="AV2453" s="65"/>
      <c r="AW2453" s="65"/>
      <c r="AX2453" s="65"/>
      <c r="AY2453" s="65"/>
      <c r="AZ2453" s="65"/>
      <c r="BA2453" s="65"/>
    </row>
    <row r="2454" spans="3:53">
      <c r="C2454" s="8"/>
      <c r="D2454" s="8"/>
      <c r="AG2454" s="65"/>
      <c r="AH2454" s="65"/>
      <c r="AI2454" s="65"/>
      <c r="AJ2454" s="65"/>
      <c r="AK2454" s="65"/>
      <c r="AL2454" s="94"/>
      <c r="AM2454" s="93"/>
      <c r="AT2454" s="65"/>
      <c r="AU2454" s="65"/>
      <c r="AV2454" s="65"/>
      <c r="AW2454" s="65"/>
      <c r="AX2454" s="65"/>
      <c r="AY2454" s="65"/>
      <c r="AZ2454" s="65"/>
      <c r="BA2454" s="65"/>
    </row>
    <row r="2455" spans="3:53">
      <c r="C2455" s="8"/>
      <c r="D2455" s="8"/>
      <c r="AG2455" s="65"/>
      <c r="AH2455" s="65"/>
      <c r="AI2455" s="65"/>
      <c r="AJ2455" s="65"/>
      <c r="AK2455" s="65"/>
      <c r="AL2455" s="94"/>
      <c r="AM2455" s="93"/>
      <c r="AT2455" s="65"/>
      <c r="AU2455" s="65"/>
      <c r="AV2455" s="65"/>
      <c r="AW2455" s="65"/>
      <c r="AX2455" s="65"/>
      <c r="AY2455" s="65"/>
      <c r="AZ2455" s="65"/>
      <c r="BA2455" s="65"/>
    </row>
    <row r="2456" spans="3:53">
      <c r="C2456" s="8"/>
      <c r="D2456" s="8"/>
      <c r="AG2456" s="65"/>
      <c r="AH2456" s="65"/>
      <c r="AI2456" s="65"/>
      <c r="AJ2456" s="65"/>
      <c r="AK2456" s="65"/>
      <c r="AL2456" s="94"/>
      <c r="AM2456" s="93"/>
      <c r="AT2456" s="65"/>
      <c r="AU2456" s="65"/>
      <c r="AV2456" s="65"/>
      <c r="AW2456" s="65"/>
      <c r="AX2456" s="65"/>
      <c r="AY2456" s="65"/>
      <c r="AZ2456" s="65"/>
      <c r="BA2456" s="65"/>
    </row>
    <row r="2457" spans="3:53">
      <c r="C2457" s="8"/>
      <c r="D2457" s="8"/>
      <c r="AG2457" s="65"/>
      <c r="AH2457" s="65"/>
      <c r="AI2457" s="65"/>
      <c r="AJ2457" s="65"/>
      <c r="AK2457" s="65"/>
      <c r="AL2457" s="94"/>
      <c r="AM2457" s="93"/>
      <c r="AT2457" s="65"/>
      <c r="AU2457" s="65"/>
      <c r="AV2457" s="65"/>
      <c r="AW2457" s="65"/>
      <c r="AX2457" s="65"/>
      <c r="AY2457" s="65"/>
      <c r="AZ2457" s="65"/>
      <c r="BA2457" s="65"/>
    </row>
    <row r="2458" spans="3:53">
      <c r="C2458" s="8"/>
      <c r="D2458" s="8"/>
      <c r="AG2458" s="65"/>
      <c r="AH2458" s="65"/>
      <c r="AI2458" s="65"/>
      <c r="AJ2458" s="65"/>
      <c r="AK2458" s="65"/>
      <c r="AL2458" s="94"/>
      <c r="AM2458" s="93"/>
      <c r="AT2458" s="65"/>
      <c r="AU2458" s="65"/>
      <c r="AV2458" s="65"/>
      <c r="AW2458" s="65"/>
      <c r="AX2458" s="65"/>
      <c r="AY2458" s="65"/>
      <c r="AZ2458" s="65"/>
      <c r="BA2458" s="65"/>
    </row>
    <row r="2459" spans="3:53">
      <c r="C2459" s="8"/>
      <c r="D2459" s="8"/>
      <c r="AG2459" s="65"/>
      <c r="AH2459" s="65"/>
      <c r="AI2459" s="65"/>
      <c r="AJ2459" s="65"/>
      <c r="AK2459" s="65"/>
      <c r="AL2459" s="94"/>
      <c r="AM2459" s="93"/>
      <c r="AT2459" s="65"/>
      <c r="AU2459" s="65"/>
      <c r="AV2459" s="65"/>
      <c r="AW2459" s="65"/>
      <c r="AX2459" s="65"/>
      <c r="AY2459" s="65"/>
      <c r="AZ2459" s="65"/>
      <c r="BA2459" s="65"/>
    </row>
    <row r="2460" spans="3:53">
      <c r="C2460" s="8"/>
      <c r="D2460" s="8"/>
      <c r="AG2460" s="65"/>
      <c r="AH2460" s="65"/>
      <c r="AI2460" s="65"/>
      <c r="AJ2460" s="65"/>
      <c r="AK2460" s="65"/>
      <c r="AL2460" s="94"/>
      <c r="AM2460" s="93"/>
      <c r="AT2460" s="65"/>
      <c r="AU2460" s="65"/>
      <c r="AV2460" s="65"/>
      <c r="AW2460" s="65"/>
      <c r="AX2460" s="65"/>
      <c r="AY2460" s="65"/>
      <c r="AZ2460" s="65"/>
      <c r="BA2460" s="65"/>
    </row>
    <row r="2461" spans="3:53">
      <c r="C2461" s="8"/>
      <c r="D2461" s="8"/>
      <c r="AG2461" s="65"/>
      <c r="AH2461" s="65"/>
      <c r="AI2461" s="65"/>
      <c r="AJ2461" s="65"/>
      <c r="AK2461" s="65"/>
      <c r="AL2461" s="94"/>
      <c r="AM2461" s="93"/>
      <c r="AT2461" s="65"/>
      <c r="AU2461" s="65"/>
      <c r="AV2461" s="65"/>
      <c r="AW2461" s="65"/>
      <c r="AX2461" s="65"/>
      <c r="AY2461" s="65"/>
      <c r="AZ2461" s="65"/>
      <c r="BA2461" s="65"/>
    </row>
    <row r="2462" spans="3:53">
      <c r="C2462" s="8"/>
      <c r="D2462" s="8"/>
      <c r="AG2462" s="65"/>
      <c r="AH2462" s="65"/>
      <c r="AI2462" s="65"/>
      <c r="AJ2462" s="65"/>
      <c r="AK2462" s="65"/>
      <c r="AL2462" s="94"/>
      <c r="AM2462" s="93"/>
      <c r="AT2462" s="65"/>
      <c r="AU2462" s="65"/>
      <c r="AV2462" s="65"/>
      <c r="AW2462" s="65"/>
      <c r="AX2462" s="65"/>
      <c r="AY2462" s="65"/>
      <c r="AZ2462" s="65"/>
      <c r="BA2462" s="65"/>
    </row>
    <row r="2463" spans="3:53">
      <c r="C2463" s="8"/>
      <c r="D2463" s="8"/>
      <c r="AG2463" s="65"/>
      <c r="AH2463" s="65"/>
      <c r="AI2463" s="65"/>
      <c r="AJ2463" s="65"/>
      <c r="AK2463" s="65"/>
      <c r="AL2463" s="94"/>
      <c r="AM2463" s="93"/>
      <c r="AT2463" s="65"/>
      <c r="AU2463" s="65"/>
      <c r="AV2463" s="65"/>
      <c r="AW2463" s="65"/>
      <c r="AX2463" s="65"/>
      <c r="AY2463" s="65"/>
      <c r="AZ2463" s="65"/>
      <c r="BA2463" s="65"/>
    </row>
    <row r="2464" spans="3:53">
      <c r="C2464" s="8"/>
      <c r="D2464" s="8"/>
      <c r="AG2464" s="65"/>
      <c r="AH2464" s="65"/>
      <c r="AI2464" s="65"/>
      <c r="AJ2464" s="65"/>
      <c r="AK2464" s="65"/>
      <c r="AL2464" s="94"/>
      <c r="AM2464" s="93"/>
      <c r="AT2464" s="65"/>
      <c r="AU2464" s="65"/>
      <c r="AV2464" s="65"/>
      <c r="AW2464" s="65"/>
      <c r="AX2464" s="65"/>
      <c r="AY2464" s="65"/>
      <c r="AZ2464" s="65"/>
      <c r="BA2464" s="65"/>
    </row>
    <row r="2465" spans="3:53">
      <c r="C2465" s="8"/>
      <c r="D2465" s="8"/>
      <c r="AG2465" s="65"/>
      <c r="AH2465" s="65"/>
      <c r="AI2465" s="65"/>
      <c r="AJ2465" s="65"/>
      <c r="AK2465" s="65"/>
      <c r="AL2465" s="94"/>
      <c r="AM2465" s="93"/>
      <c r="AT2465" s="65"/>
      <c r="AU2465" s="65"/>
      <c r="AV2465" s="65"/>
      <c r="AW2465" s="65"/>
      <c r="AX2465" s="65"/>
      <c r="AY2465" s="65"/>
      <c r="AZ2465" s="65"/>
      <c r="BA2465" s="65"/>
    </row>
    <row r="2466" spans="3:53">
      <c r="C2466" s="8"/>
      <c r="D2466" s="8"/>
      <c r="AG2466" s="65"/>
      <c r="AH2466" s="65"/>
      <c r="AI2466" s="65"/>
      <c r="AJ2466" s="65"/>
      <c r="AK2466" s="65"/>
      <c r="AL2466" s="94"/>
      <c r="AM2466" s="93"/>
      <c r="AT2466" s="65"/>
      <c r="AU2466" s="65"/>
      <c r="AV2466" s="65"/>
      <c r="AW2466" s="65"/>
      <c r="AX2466" s="65"/>
      <c r="AY2466" s="65"/>
      <c r="AZ2466" s="65"/>
      <c r="BA2466" s="65"/>
    </row>
    <row r="2467" spans="3:53">
      <c r="C2467" s="8"/>
      <c r="D2467" s="8"/>
      <c r="AG2467" s="65"/>
      <c r="AH2467" s="65"/>
      <c r="AI2467" s="65"/>
      <c r="AJ2467" s="65"/>
      <c r="AK2467" s="65"/>
      <c r="AL2467" s="94"/>
      <c r="AM2467" s="93"/>
      <c r="AT2467" s="65"/>
      <c r="AU2467" s="65"/>
      <c r="AV2467" s="65"/>
      <c r="AW2467" s="65"/>
      <c r="AX2467" s="65"/>
      <c r="AY2467" s="65"/>
      <c r="AZ2467" s="65"/>
      <c r="BA2467" s="65"/>
    </row>
    <row r="2468" spans="3:53">
      <c r="C2468" s="8"/>
      <c r="D2468" s="8"/>
      <c r="AG2468" s="65"/>
      <c r="AH2468" s="65"/>
      <c r="AI2468" s="65"/>
      <c r="AJ2468" s="65"/>
      <c r="AK2468" s="65"/>
      <c r="AL2468" s="94"/>
      <c r="AM2468" s="93"/>
      <c r="AT2468" s="65"/>
      <c r="AU2468" s="65"/>
      <c r="AV2468" s="65"/>
      <c r="AW2468" s="65"/>
      <c r="AX2468" s="65"/>
      <c r="AY2468" s="65"/>
      <c r="AZ2468" s="65"/>
      <c r="BA2468" s="65"/>
    </row>
    <row r="2469" spans="3:53">
      <c r="C2469" s="8"/>
      <c r="D2469" s="8"/>
      <c r="AG2469" s="65"/>
      <c r="AH2469" s="65"/>
      <c r="AI2469" s="65"/>
      <c r="AJ2469" s="65"/>
      <c r="AK2469" s="65"/>
      <c r="AL2469" s="94"/>
      <c r="AM2469" s="93"/>
      <c r="AT2469" s="65"/>
      <c r="AU2469" s="65"/>
      <c r="AV2469" s="65"/>
      <c r="AW2469" s="65"/>
      <c r="AX2469" s="65"/>
      <c r="AY2469" s="65"/>
      <c r="AZ2469" s="65"/>
      <c r="BA2469" s="65"/>
    </row>
    <row r="2470" spans="3:53">
      <c r="C2470" s="8"/>
      <c r="D2470" s="8"/>
      <c r="AG2470" s="65"/>
      <c r="AH2470" s="65"/>
      <c r="AI2470" s="65"/>
      <c r="AJ2470" s="65"/>
      <c r="AK2470" s="65"/>
      <c r="AL2470" s="94"/>
      <c r="AM2470" s="93"/>
      <c r="AT2470" s="65"/>
      <c r="AU2470" s="65"/>
      <c r="AV2470" s="65"/>
      <c r="AW2470" s="65"/>
      <c r="AX2470" s="65"/>
      <c r="AY2470" s="65"/>
      <c r="AZ2470" s="65"/>
      <c r="BA2470" s="65"/>
    </row>
    <row r="2471" spans="3:53">
      <c r="C2471" s="8"/>
      <c r="D2471" s="8"/>
      <c r="AG2471" s="65"/>
      <c r="AH2471" s="65"/>
      <c r="AI2471" s="65"/>
      <c r="AJ2471" s="65"/>
      <c r="AK2471" s="65"/>
      <c r="AL2471" s="94"/>
      <c r="AM2471" s="93"/>
      <c r="AT2471" s="65"/>
      <c r="AU2471" s="65"/>
      <c r="AV2471" s="65"/>
      <c r="AW2471" s="65"/>
      <c r="AX2471" s="65"/>
      <c r="AY2471" s="65"/>
      <c r="AZ2471" s="65"/>
      <c r="BA2471" s="65"/>
    </row>
    <row r="2472" spans="3:53">
      <c r="C2472" s="8"/>
      <c r="D2472" s="8"/>
      <c r="AG2472" s="65"/>
      <c r="AH2472" s="65"/>
      <c r="AI2472" s="65"/>
      <c r="AJ2472" s="65"/>
      <c r="AK2472" s="65"/>
      <c r="AL2472" s="94"/>
      <c r="AM2472" s="93"/>
      <c r="AT2472" s="65"/>
      <c r="AU2472" s="65"/>
      <c r="AV2472" s="65"/>
      <c r="AW2472" s="65"/>
      <c r="AX2472" s="65"/>
      <c r="AY2472" s="65"/>
      <c r="AZ2472" s="65"/>
      <c r="BA2472" s="65"/>
    </row>
    <row r="2473" spans="3:53">
      <c r="C2473" s="8"/>
      <c r="D2473" s="8"/>
      <c r="AG2473" s="65"/>
      <c r="AH2473" s="65"/>
      <c r="AI2473" s="65"/>
      <c r="AJ2473" s="65"/>
      <c r="AK2473" s="65"/>
      <c r="AL2473" s="94"/>
      <c r="AM2473" s="93"/>
      <c r="AT2473" s="65"/>
      <c r="AU2473" s="65"/>
      <c r="AV2473" s="65"/>
      <c r="AW2473" s="65"/>
      <c r="AX2473" s="65"/>
      <c r="AY2473" s="65"/>
      <c r="AZ2473" s="65"/>
      <c r="BA2473" s="65"/>
    </row>
    <row r="2474" spans="3:53">
      <c r="C2474" s="8"/>
      <c r="D2474" s="8"/>
      <c r="AG2474" s="65"/>
      <c r="AH2474" s="65"/>
      <c r="AI2474" s="65"/>
      <c r="AJ2474" s="65"/>
      <c r="AK2474" s="65"/>
      <c r="AL2474" s="94"/>
      <c r="AM2474" s="93"/>
      <c r="AT2474" s="65"/>
      <c r="AU2474" s="65"/>
      <c r="AV2474" s="65"/>
      <c r="AW2474" s="65"/>
      <c r="AX2474" s="65"/>
      <c r="AY2474" s="65"/>
      <c r="AZ2474" s="65"/>
      <c r="BA2474" s="65"/>
    </row>
    <row r="2475" spans="3:53">
      <c r="C2475" s="8"/>
      <c r="D2475" s="8"/>
      <c r="AG2475" s="65"/>
      <c r="AH2475" s="65"/>
      <c r="AI2475" s="65"/>
      <c r="AJ2475" s="65"/>
      <c r="AK2475" s="65"/>
      <c r="AL2475" s="94"/>
      <c r="AM2475" s="93"/>
      <c r="AT2475" s="65"/>
      <c r="AU2475" s="65"/>
      <c r="AV2475" s="65"/>
      <c r="AW2475" s="65"/>
      <c r="AX2475" s="65"/>
      <c r="AY2475" s="65"/>
      <c r="AZ2475" s="65"/>
      <c r="BA2475" s="65"/>
    </row>
    <row r="2476" spans="3:53">
      <c r="C2476" s="8"/>
      <c r="D2476" s="8"/>
      <c r="AG2476" s="65"/>
      <c r="AH2476" s="65"/>
      <c r="AI2476" s="65"/>
      <c r="AJ2476" s="65"/>
      <c r="AK2476" s="65"/>
      <c r="AL2476" s="94"/>
      <c r="AM2476" s="93"/>
      <c r="AT2476" s="65"/>
      <c r="AU2476" s="65"/>
      <c r="AV2476" s="65"/>
      <c r="AW2476" s="65"/>
      <c r="AX2476" s="65"/>
      <c r="AY2476" s="65"/>
      <c r="AZ2476" s="65"/>
      <c r="BA2476" s="65"/>
    </row>
    <row r="2477" spans="3:53">
      <c r="C2477" s="8"/>
      <c r="D2477" s="8"/>
      <c r="AG2477" s="65"/>
      <c r="AH2477" s="65"/>
      <c r="AI2477" s="65"/>
      <c r="AJ2477" s="65"/>
      <c r="AK2477" s="65"/>
      <c r="AL2477" s="94"/>
      <c r="AM2477" s="93"/>
      <c r="AT2477" s="65"/>
      <c r="AU2477" s="65"/>
      <c r="AV2477" s="65"/>
      <c r="AW2477" s="65"/>
      <c r="AX2477" s="65"/>
      <c r="AY2477" s="65"/>
      <c r="AZ2477" s="65"/>
      <c r="BA2477" s="65"/>
    </row>
    <row r="2478" spans="3:53">
      <c r="C2478" s="8"/>
      <c r="D2478" s="8"/>
      <c r="AG2478" s="65"/>
      <c r="AH2478" s="65"/>
      <c r="AI2478" s="65"/>
      <c r="AJ2478" s="65"/>
      <c r="AK2478" s="65"/>
      <c r="AL2478" s="94"/>
      <c r="AM2478" s="93"/>
      <c r="AT2478" s="65"/>
      <c r="AU2478" s="65"/>
      <c r="AV2478" s="65"/>
      <c r="AW2478" s="65"/>
      <c r="AX2478" s="65"/>
      <c r="AY2478" s="65"/>
      <c r="AZ2478" s="65"/>
      <c r="BA2478" s="65"/>
    </row>
    <row r="2479" spans="3:53">
      <c r="C2479" s="8"/>
      <c r="D2479" s="8"/>
      <c r="AG2479" s="65"/>
      <c r="AH2479" s="65"/>
      <c r="AI2479" s="65"/>
      <c r="AJ2479" s="65"/>
      <c r="AK2479" s="65"/>
      <c r="AL2479" s="94"/>
      <c r="AM2479" s="93"/>
      <c r="AT2479" s="65"/>
      <c r="AU2479" s="65"/>
      <c r="AV2479" s="65"/>
      <c r="AW2479" s="65"/>
      <c r="AX2479" s="65"/>
      <c r="AY2479" s="65"/>
      <c r="AZ2479" s="65"/>
      <c r="BA2479" s="65"/>
    </row>
    <row r="2480" spans="3:53">
      <c r="C2480" s="8"/>
      <c r="D2480" s="8"/>
      <c r="AG2480" s="65"/>
      <c r="AH2480" s="65"/>
      <c r="AI2480" s="65"/>
      <c r="AJ2480" s="65"/>
      <c r="AK2480" s="65"/>
      <c r="AL2480" s="94"/>
      <c r="AM2480" s="93"/>
      <c r="AT2480" s="65"/>
      <c r="AU2480" s="65"/>
      <c r="AV2480" s="65"/>
      <c r="AW2480" s="65"/>
      <c r="AX2480" s="65"/>
      <c r="AY2480" s="65"/>
      <c r="AZ2480" s="65"/>
      <c r="BA2480" s="65"/>
    </row>
    <row r="2481" spans="3:53">
      <c r="C2481" s="8"/>
      <c r="D2481" s="8"/>
      <c r="AG2481" s="65"/>
      <c r="AH2481" s="65"/>
      <c r="AI2481" s="65"/>
      <c r="AJ2481" s="65"/>
      <c r="AK2481" s="65"/>
      <c r="AL2481" s="94"/>
      <c r="AM2481" s="93"/>
      <c r="AT2481" s="65"/>
      <c r="AU2481" s="65"/>
      <c r="AV2481" s="65"/>
      <c r="AW2481" s="65"/>
      <c r="AX2481" s="65"/>
      <c r="AY2481" s="65"/>
      <c r="AZ2481" s="65"/>
      <c r="BA2481" s="65"/>
    </row>
    <row r="2482" spans="3:53">
      <c r="C2482" s="8"/>
      <c r="D2482" s="8"/>
      <c r="AG2482" s="65"/>
      <c r="AH2482" s="65"/>
      <c r="AI2482" s="65"/>
      <c r="AJ2482" s="65"/>
      <c r="AK2482" s="65"/>
      <c r="AL2482" s="94"/>
      <c r="AM2482" s="93"/>
      <c r="AT2482" s="65"/>
      <c r="AU2482" s="65"/>
      <c r="AV2482" s="65"/>
      <c r="AW2482" s="65"/>
      <c r="AX2482" s="65"/>
      <c r="AY2482" s="65"/>
      <c r="AZ2482" s="65"/>
      <c r="BA2482" s="65"/>
    </row>
    <row r="2483" spans="3:53">
      <c r="C2483" s="8"/>
      <c r="D2483" s="8"/>
      <c r="AG2483" s="65"/>
      <c r="AH2483" s="65"/>
      <c r="AI2483" s="65"/>
      <c r="AJ2483" s="65"/>
      <c r="AK2483" s="65"/>
      <c r="AL2483" s="94"/>
      <c r="AM2483" s="93"/>
      <c r="AT2483" s="65"/>
      <c r="AU2483" s="65"/>
      <c r="AV2483" s="65"/>
      <c r="AW2483" s="65"/>
      <c r="AX2483" s="65"/>
      <c r="AY2483" s="65"/>
      <c r="AZ2483" s="65"/>
      <c r="BA2483" s="65"/>
    </row>
    <row r="2484" spans="3:53">
      <c r="C2484" s="8"/>
      <c r="D2484" s="8"/>
      <c r="AG2484" s="65"/>
      <c r="AH2484" s="65"/>
      <c r="AI2484" s="65"/>
      <c r="AJ2484" s="65"/>
      <c r="AK2484" s="65"/>
      <c r="AL2484" s="94"/>
      <c r="AM2484" s="93"/>
      <c r="AT2484" s="65"/>
      <c r="AU2484" s="65"/>
      <c r="AV2484" s="65"/>
      <c r="AW2484" s="65"/>
      <c r="AX2484" s="65"/>
      <c r="AY2484" s="65"/>
      <c r="AZ2484" s="65"/>
      <c r="BA2484" s="65"/>
    </row>
    <row r="2485" spans="3:53">
      <c r="C2485" s="8"/>
      <c r="D2485" s="8"/>
      <c r="AG2485" s="65"/>
      <c r="AH2485" s="65"/>
      <c r="AI2485" s="65"/>
      <c r="AJ2485" s="65"/>
      <c r="AK2485" s="65"/>
      <c r="AL2485" s="94"/>
      <c r="AM2485" s="93"/>
      <c r="AT2485" s="65"/>
      <c r="AU2485" s="65"/>
      <c r="AV2485" s="65"/>
      <c r="AW2485" s="65"/>
      <c r="AX2485" s="65"/>
      <c r="AY2485" s="65"/>
      <c r="AZ2485" s="65"/>
      <c r="BA2485" s="65"/>
    </row>
    <row r="2486" spans="3:53">
      <c r="C2486" s="8"/>
      <c r="D2486" s="8"/>
      <c r="AG2486" s="65"/>
      <c r="AH2486" s="65"/>
      <c r="AI2486" s="65"/>
      <c r="AJ2486" s="65"/>
      <c r="AK2486" s="65"/>
      <c r="AL2486" s="94"/>
      <c r="AM2486" s="93"/>
      <c r="AT2486" s="65"/>
      <c r="AU2486" s="65"/>
      <c r="AV2486" s="65"/>
      <c r="AW2486" s="65"/>
      <c r="AX2486" s="65"/>
      <c r="AY2486" s="65"/>
      <c r="AZ2486" s="65"/>
      <c r="BA2486" s="65"/>
    </row>
    <row r="2487" spans="3:53">
      <c r="C2487" s="8"/>
      <c r="D2487" s="8"/>
      <c r="AG2487" s="65"/>
      <c r="AH2487" s="65"/>
      <c r="AI2487" s="65"/>
      <c r="AJ2487" s="65"/>
      <c r="AK2487" s="65"/>
      <c r="AL2487" s="94"/>
      <c r="AM2487" s="93"/>
      <c r="AT2487" s="65"/>
      <c r="AU2487" s="65"/>
      <c r="AV2487" s="65"/>
      <c r="AW2487" s="65"/>
      <c r="AX2487" s="65"/>
      <c r="AY2487" s="65"/>
      <c r="AZ2487" s="65"/>
      <c r="BA2487" s="65"/>
    </row>
    <row r="2488" spans="3:53">
      <c r="C2488" s="8"/>
      <c r="D2488" s="8"/>
      <c r="AG2488" s="65"/>
      <c r="AH2488" s="65"/>
      <c r="AI2488" s="65"/>
      <c r="AJ2488" s="65"/>
      <c r="AK2488" s="65"/>
      <c r="AL2488" s="94"/>
      <c r="AM2488" s="93"/>
      <c r="AT2488" s="65"/>
      <c r="AU2488" s="65"/>
      <c r="AV2488" s="65"/>
      <c r="AW2488" s="65"/>
      <c r="AX2488" s="65"/>
      <c r="AY2488" s="65"/>
      <c r="AZ2488" s="65"/>
      <c r="BA2488" s="65"/>
    </row>
    <row r="2489" spans="3:53">
      <c r="C2489" s="8"/>
      <c r="D2489" s="8"/>
      <c r="AG2489" s="65"/>
      <c r="AH2489" s="65"/>
      <c r="AI2489" s="65"/>
      <c r="AJ2489" s="65"/>
      <c r="AK2489" s="65"/>
      <c r="AL2489" s="94"/>
      <c r="AM2489" s="93"/>
      <c r="AT2489" s="65"/>
      <c r="AU2489" s="65"/>
      <c r="AV2489" s="65"/>
      <c r="AW2489" s="65"/>
      <c r="AX2489" s="65"/>
      <c r="AY2489" s="65"/>
      <c r="AZ2489" s="65"/>
      <c r="BA2489" s="65"/>
    </row>
    <row r="2490" spans="3:53">
      <c r="C2490" s="8"/>
      <c r="D2490" s="8"/>
      <c r="AG2490" s="65"/>
      <c r="AH2490" s="65"/>
      <c r="AI2490" s="65"/>
      <c r="AJ2490" s="65"/>
      <c r="AK2490" s="65"/>
      <c r="AL2490" s="94"/>
      <c r="AM2490" s="93"/>
      <c r="AT2490" s="65"/>
      <c r="AU2490" s="65"/>
      <c r="AV2490" s="65"/>
      <c r="AW2490" s="65"/>
      <c r="AX2490" s="65"/>
      <c r="AY2490" s="65"/>
      <c r="AZ2490" s="65"/>
      <c r="BA2490" s="65"/>
    </row>
    <row r="2491" spans="3:53">
      <c r="C2491" s="8"/>
      <c r="D2491" s="8"/>
      <c r="AG2491" s="65"/>
      <c r="AH2491" s="65"/>
      <c r="AI2491" s="65"/>
      <c r="AJ2491" s="65"/>
      <c r="AK2491" s="65"/>
      <c r="AL2491" s="94"/>
      <c r="AM2491" s="93"/>
      <c r="AT2491" s="65"/>
      <c r="AU2491" s="65"/>
      <c r="AV2491" s="65"/>
      <c r="AW2491" s="65"/>
      <c r="AX2491" s="65"/>
      <c r="AY2491" s="65"/>
      <c r="AZ2491" s="65"/>
      <c r="BA2491" s="65"/>
    </row>
    <row r="2492" spans="3:53">
      <c r="C2492" s="8"/>
      <c r="D2492" s="8"/>
      <c r="AG2492" s="65"/>
      <c r="AH2492" s="65"/>
      <c r="AI2492" s="65"/>
      <c r="AJ2492" s="65"/>
      <c r="AK2492" s="65"/>
      <c r="AL2492" s="94"/>
      <c r="AM2492" s="93"/>
      <c r="AT2492" s="65"/>
      <c r="AU2492" s="65"/>
      <c r="AV2492" s="65"/>
      <c r="AW2492" s="65"/>
      <c r="AX2492" s="65"/>
      <c r="AY2492" s="65"/>
      <c r="AZ2492" s="65"/>
      <c r="BA2492" s="65"/>
    </row>
    <row r="2493" spans="3:53">
      <c r="C2493" s="8"/>
      <c r="D2493" s="8"/>
      <c r="AG2493" s="65"/>
      <c r="AH2493" s="65"/>
      <c r="AI2493" s="65"/>
      <c r="AJ2493" s="65"/>
      <c r="AK2493" s="65"/>
      <c r="AL2493" s="94"/>
      <c r="AM2493" s="93"/>
      <c r="AT2493" s="65"/>
      <c r="AU2493" s="65"/>
      <c r="AV2493" s="65"/>
      <c r="AW2493" s="65"/>
      <c r="AX2493" s="65"/>
      <c r="AY2493" s="65"/>
      <c r="AZ2493" s="65"/>
      <c r="BA2493" s="65"/>
    </row>
    <row r="2494" spans="3:53">
      <c r="C2494" s="8"/>
      <c r="D2494" s="8"/>
      <c r="AG2494" s="65"/>
      <c r="AH2494" s="65"/>
      <c r="AI2494" s="65"/>
      <c r="AJ2494" s="65"/>
      <c r="AK2494" s="65"/>
      <c r="AL2494" s="94"/>
      <c r="AM2494" s="93"/>
      <c r="AT2494" s="65"/>
      <c r="AU2494" s="65"/>
      <c r="AV2494" s="65"/>
      <c r="AW2494" s="65"/>
      <c r="AX2494" s="65"/>
      <c r="AY2494" s="65"/>
      <c r="AZ2494" s="65"/>
      <c r="BA2494" s="65"/>
    </row>
    <row r="2495" spans="3:53">
      <c r="C2495" s="8"/>
      <c r="D2495" s="8"/>
      <c r="AG2495" s="65"/>
      <c r="AH2495" s="65"/>
      <c r="AI2495" s="65"/>
      <c r="AJ2495" s="65"/>
      <c r="AK2495" s="65"/>
      <c r="AL2495" s="94"/>
      <c r="AM2495" s="93"/>
      <c r="AT2495" s="65"/>
      <c r="AU2495" s="65"/>
      <c r="AV2495" s="65"/>
      <c r="AW2495" s="65"/>
      <c r="AX2495" s="65"/>
      <c r="AY2495" s="65"/>
      <c r="AZ2495" s="65"/>
      <c r="BA2495" s="65"/>
    </row>
    <row r="2496" spans="3:53">
      <c r="C2496" s="8"/>
      <c r="D2496" s="8"/>
      <c r="AG2496" s="65"/>
      <c r="AH2496" s="65"/>
      <c r="AI2496" s="65"/>
      <c r="AJ2496" s="65"/>
      <c r="AK2496" s="65"/>
      <c r="AL2496" s="94"/>
      <c r="AM2496" s="93"/>
      <c r="AT2496" s="65"/>
      <c r="AU2496" s="65"/>
      <c r="AV2496" s="65"/>
      <c r="AW2496" s="65"/>
      <c r="AX2496" s="65"/>
      <c r="AY2496" s="65"/>
      <c r="AZ2496" s="65"/>
      <c r="BA2496" s="65"/>
    </row>
    <row r="2497" spans="3:53">
      <c r="C2497" s="8"/>
      <c r="D2497" s="8"/>
      <c r="AG2497" s="65"/>
      <c r="AH2497" s="65"/>
      <c r="AI2497" s="65"/>
      <c r="AJ2497" s="65"/>
      <c r="AK2497" s="65"/>
      <c r="AL2497" s="94"/>
      <c r="AM2497" s="93"/>
      <c r="AT2497" s="65"/>
      <c r="AU2497" s="65"/>
      <c r="AV2497" s="65"/>
      <c r="AW2497" s="65"/>
      <c r="AX2497" s="65"/>
      <c r="AY2497" s="65"/>
      <c r="AZ2497" s="65"/>
      <c r="BA2497" s="65"/>
    </row>
    <row r="2498" spans="3:53">
      <c r="C2498" s="8"/>
      <c r="D2498" s="8"/>
      <c r="AG2498" s="65"/>
      <c r="AH2498" s="65"/>
      <c r="AI2498" s="65"/>
      <c r="AJ2498" s="65"/>
      <c r="AK2498" s="65"/>
      <c r="AL2498" s="94"/>
      <c r="AM2498" s="93"/>
      <c r="AT2498" s="65"/>
      <c r="AU2498" s="65"/>
      <c r="AV2498" s="65"/>
      <c r="AW2498" s="65"/>
      <c r="AX2498" s="65"/>
      <c r="AY2498" s="65"/>
      <c r="AZ2498" s="65"/>
      <c r="BA2498" s="65"/>
    </row>
    <row r="2499" spans="3:53">
      <c r="C2499" s="8"/>
      <c r="D2499" s="8"/>
      <c r="AG2499" s="65"/>
      <c r="AH2499" s="65"/>
      <c r="AI2499" s="65"/>
      <c r="AJ2499" s="65"/>
      <c r="AK2499" s="65"/>
      <c r="AL2499" s="94"/>
      <c r="AM2499" s="93"/>
      <c r="AT2499" s="65"/>
      <c r="AU2499" s="65"/>
      <c r="AV2499" s="65"/>
      <c r="AW2499" s="65"/>
      <c r="AX2499" s="65"/>
      <c r="AY2499" s="65"/>
      <c r="AZ2499" s="65"/>
      <c r="BA2499" s="65"/>
    </row>
    <row r="2500" spans="3:53">
      <c r="C2500" s="8"/>
      <c r="D2500" s="8"/>
      <c r="AG2500" s="65"/>
      <c r="AH2500" s="65"/>
      <c r="AI2500" s="65"/>
      <c r="AJ2500" s="65"/>
      <c r="AK2500" s="65"/>
      <c r="AL2500" s="94"/>
      <c r="AM2500" s="93"/>
      <c r="AT2500" s="65"/>
      <c r="AU2500" s="65"/>
      <c r="AV2500" s="65"/>
      <c r="AW2500" s="65"/>
      <c r="AX2500" s="65"/>
      <c r="AY2500" s="65"/>
      <c r="AZ2500" s="65"/>
      <c r="BA2500" s="65"/>
    </row>
    <row r="2501" spans="3:53">
      <c r="C2501" s="8"/>
      <c r="D2501" s="8"/>
      <c r="AG2501" s="65"/>
      <c r="AH2501" s="65"/>
      <c r="AI2501" s="65"/>
      <c r="AJ2501" s="65"/>
      <c r="AK2501" s="65"/>
      <c r="AL2501" s="94"/>
      <c r="AM2501" s="93"/>
      <c r="AT2501" s="65"/>
      <c r="AU2501" s="65"/>
      <c r="AV2501" s="65"/>
      <c r="AW2501" s="65"/>
      <c r="AX2501" s="65"/>
      <c r="AY2501" s="65"/>
      <c r="AZ2501" s="65"/>
      <c r="BA2501" s="65"/>
    </row>
    <row r="2502" spans="3:53">
      <c r="C2502" s="8"/>
      <c r="D2502" s="8"/>
      <c r="AG2502" s="65"/>
      <c r="AH2502" s="65"/>
      <c r="AI2502" s="65"/>
      <c r="AJ2502" s="65"/>
      <c r="AK2502" s="65"/>
      <c r="AL2502" s="94"/>
      <c r="AM2502" s="93"/>
      <c r="AT2502" s="65"/>
      <c r="AU2502" s="65"/>
      <c r="AV2502" s="65"/>
      <c r="AW2502" s="65"/>
      <c r="AX2502" s="65"/>
      <c r="AY2502" s="65"/>
      <c r="AZ2502" s="65"/>
      <c r="BA2502" s="65"/>
    </row>
    <row r="2503" spans="3:53">
      <c r="C2503" s="8"/>
      <c r="D2503" s="8"/>
      <c r="AG2503" s="65"/>
      <c r="AH2503" s="65"/>
      <c r="AI2503" s="65"/>
      <c r="AJ2503" s="65"/>
      <c r="AK2503" s="65"/>
      <c r="AL2503" s="94"/>
      <c r="AM2503" s="93"/>
      <c r="AT2503" s="65"/>
      <c r="AU2503" s="65"/>
      <c r="AV2503" s="65"/>
      <c r="AW2503" s="65"/>
      <c r="AX2503" s="65"/>
      <c r="AY2503" s="65"/>
      <c r="AZ2503" s="65"/>
      <c r="BA2503" s="65"/>
    </row>
    <row r="2504" spans="3:53">
      <c r="C2504" s="8"/>
      <c r="D2504" s="8"/>
      <c r="AG2504" s="65"/>
      <c r="AH2504" s="65"/>
      <c r="AI2504" s="65"/>
      <c r="AJ2504" s="65"/>
      <c r="AK2504" s="65"/>
      <c r="AL2504" s="94"/>
      <c r="AM2504" s="93"/>
      <c r="AT2504" s="65"/>
      <c r="AU2504" s="65"/>
      <c r="AV2504" s="65"/>
      <c r="AW2504" s="65"/>
      <c r="AX2504" s="65"/>
      <c r="AY2504" s="65"/>
      <c r="AZ2504" s="65"/>
      <c r="BA2504" s="65"/>
    </row>
    <row r="2505" spans="3:53">
      <c r="C2505" s="8"/>
      <c r="D2505" s="8"/>
      <c r="AG2505" s="65"/>
      <c r="AH2505" s="65"/>
      <c r="AI2505" s="65"/>
      <c r="AJ2505" s="65"/>
      <c r="AK2505" s="65"/>
      <c r="AL2505" s="94"/>
      <c r="AM2505" s="93"/>
      <c r="AT2505" s="65"/>
      <c r="AU2505" s="65"/>
      <c r="AV2505" s="65"/>
      <c r="AW2505" s="65"/>
      <c r="AX2505" s="65"/>
      <c r="AY2505" s="65"/>
      <c r="AZ2505" s="65"/>
      <c r="BA2505" s="65"/>
    </row>
    <row r="2506" spans="3:53">
      <c r="C2506" s="8"/>
      <c r="D2506" s="8"/>
      <c r="AG2506" s="65"/>
      <c r="AH2506" s="65"/>
      <c r="AI2506" s="65"/>
      <c r="AJ2506" s="65"/>
      <c r="AK2506" s="65"/>
      <c r="AL2506" s="94"/>
      <c r="AM2506" s="93"/>
      <c r="AT2506" s="65"/>
      <c r="AU2506" s="65"/>
      <c r="AV2506" s="65"/>
      <c r="AW2506" s="65"/>
      <c r="AX2506" s="65"/>
      <c r="AY2506" s="65"/>
      <c r="AZ2506" s="65"/>
      <c r="BA2506" s="65"/>
    </row>
    <row r="2507" spans="3:53">
      <c r="C2507" s="8"/>
      <c r="D2507" s="8"/>
      <c r="AG2507" s="65"/>
      <c r="AH2507" s="65"/>
      <c r="AI2507" s="65"/>
      <c r="AJ2507" s="65"/>
      <c r="AK2507" s="65"/>
      <c r="AL2507" s="94"/>
      <c r="AM2507" s="93"/>
      <c r="AT2507" s="65"/>
      <c r="AU2507" s="65"/>
      <c r="AV2507" s="65"/>
      <c r="AW2507" s="65"/>
      <c r="AX2507" s="65"/>
      <c r="AY2507" s="65"/>
      <c r="AZ2507" s="65"/>
      <c r="BA2507" s="65"/>
    </row>
    <row r="2508" spans="3:53">
      <c r="C2508" s="8"/>
      <c r="D2508" s="8"/>
      <c r="AG2508" s="65"/>
      <c r="AH2508" s="65"/>
      <c r="AI2508" s="65"/>
      <c r="AJ2508" s="65"/>
      <c r="AK2508" s="65"/>
      <c r="AL2508" s="94"/>
      <c r="AM2508" s="93"/>
      <c r="AT2508" s="65"/>
      <c r="AU2508" s="65"/>
      <c r="AV2508" s="65"/>
      <c r="AW2508" s="65"/>
      <c r="AX2508" s="65"/>
      <c r="AY2508" s="65"/>
      <c r="AZ2508" s="65"/>
      <c r="BA2508" s="65"/>
    </row>
    <row r="2509" spans="3:53">
      <c r="C2509" s="8"/>
      <c r="D2509" s="8"/>
      <c r="AG2509" s="65"/>
      <c r="AH2509" s="65"/>
      <c r="AI2509" s="65"/>
      <c r="AJ2509" s="65"/>
      <c r="AK2509" s="65"/>
      <c r="AL2509" s="94"/>
      <c r="AM2509" s="93"/>
      <c r="AT2509" s="65"/>
      <c r="AU2509" s="65"/>
      <c r="AV2509" s="65"/>
      <c r="AW2509" s="65"/>
      <c r="AX2509" s="65"/>
      <c r="AY2509" s="65"/>
      <c r="AZ2509" s="65"/>
      <c r="BA2509" s="65"/>
    </row>
    <row r="2510" spans="3:53">
      <c r="C2510" s="8"/>
      <c r="D2510" s="8"/>
      <c r="AG2510" s="65"/>
      <c r="AH2510" s="65"/>
      <c r="AI2510" s="65"/>
      <c r="AJ2510" s="65"/>
      <c r="AK2510" s="65"/>
      <c r="AL2510" s="94"/>
      <c r="AM2510" s="93"/>
      <c r="AT2510" s="65"/>
      <c r="AU2510" s="65"/>
      <c r="AV2510" s="65"/>
      <c r="AW2510" s="65"/>
      <c r="AX2510" s="65"/>
      <c r="AY2510" s="65"/>
      <c r="AZ2510" s="65"/>
      <c r="BA2510" s="65"/>
    </row>
    <row r="2511" spans="3:53">
      <c r="C2511" s="8"/>
      <c r="D2511" s="8"/>
      <c r="AG2511" s="65"/>
      <c r="AH2511" s="65"/>
      <c r="AI2511" s="65"/>
      <c r="AJ2511" s="65"/>
      <c r="AK2511" s="65"/>
      <c r="AL2511" s="94"/>
      <c r="AM2511" s="93"/>
      <c r="AT2511" s="65"/>
      <c r="AU2511" s="65"/>
      <c r="AV2511" s="65"/>
      <c r="AW2511" s="65"/>
      <c r="AX2511" s="65"/>
      <c r="AY2511" s="65"/>
      <c r="AZ2511" s="65"/>
      <c r="BA2511" s="65"/>
    </row>
    <row r="2512" spans="3:53">
      <c r="C2512" s="8"/>
      <c r="D2512" s="8"/>
      <c r="AG2512" s="65"/>
      <c r="AH2512" s="65"/>
      <c r="AI2512" s="65"/>
      <c r="AJ2512" s="65"/>
      <c r="AK2512" s="65"/>
      <c r="AL2512" s="94"/>
      <c r="AM2512" s="93"/>
      <c r="AT2512" s="65"/>
      <c r="AU2512" s="65"/>
      <c r="AV2512" s="65"/>
      <c r="AW2512" s="65"/>
      <c r="AX2512" s="65"/>
      <c r="AY2512" s="65"/>
      <c r="AZ2512" s="65"/>
      <c r="BA2512" s="65"/>
    </row>
    <row r="2513" spans="3:53">
      <c r="C2513" s="8"/>
      <c r="D2513" s="8"/>
      <c r="AG2513" s="65"/>
      <c r="AH2513" s="65"/>
      <c r="AI2513" s="65"/>
      <c r="AJ2513" s="65"/>
      <c r="AK2513" s="65"/>
      <c r="AL2513" s="94"/>
      <c r="AM2513" s="93"/>
      <c r="AT2513" s="65"/>
      <c r="AU2513" s="65"/>
      <c r="AV2513" s="65"/>
      <c r="AW2513" s="65"/>
      <c r="AX2513" s="65"/>
      <c r="AY2513" s="65"/>
      <c r="AZ2513" s="65"/>
      <c r="BA2513" s="65"/>
    </row>
    <row r="2514" spans="3:53">
      <c r="C2514" s="8"/>
      <c r="D2514" s="8"/>
      <c r="AG2514" s="65"/>
      <c r="AH2514" s="65"/>
      <c r="AI2514" s="65"/>
      <c r="AJ2514" s="65"/>
      <c r="AK2514" s="65"/>
      <c r="AL2514" s="94"/>
      <c r="AM2514" s="93"/>
      <c r="AT2514" s="65"/>
      <c r="AU2514" s="65"/>
      <c r="AV2514" s="65"/>
      <c r="AW2514" s="65"/>
      <c r="AX2514" s="65"/>
      <c r="AY2514" s="65"/>
      <c r="AZ2514" s="65"/>
      <c r="BA2514" s="65"/>
    </row>
    <row r="2515" spans="3:53">
      <c r="C2515" s="8"/>
      <c r="D2515" s="8"/>
      <c r="AG2515" s="65"/>
      <c r="AH2515" s="65"/>
      <c r="AI2515" s="65"/>
      <c r="AJ2515" s="65"/>
      <c r="AK2515" s="65"/>
      <c r="AL2515" s="94"/>
      <c r="AM2515" s="93"/>
      <c r="AT2515" s="65"/>
      <c r="AU2515" s="65"/>
      <c r="AV2515" s="65"/>
      <c r="AW2515" s="65"/>
      <c r="AX2515" s="65"/>
      <c r="AY2515" s="65"/>
      <c r="AZ2515" s="65"/>
      <c r="BA2515" s="65"/>
    </row>
    <row r="2516" spans="3:53">
      <c r="C2516" s="8"/>
      <c r="D2516" s="8"/>
      <c r="AG2516" s="65"/>
      <c r="AH2516" s="65"/>
      <c r="AI2516" s="65"/>
      <c r="AJ2516" s="65"/>
      <c r="AK2516" s="65"/>
      <c r="AL2516" s="94"/>
      <c r="AM2516" s="93"/>
      <c r="AT2516" s="65"/>
      <c r="AU2516" s="65"/>
      <c r="AV2516" s="65"/>
      <c r="AW2516" s="65"/>
      <c r="AX2516" s="65"/>
      <c r="AY2516" s="65"/>
      <c r="AZ2516" s="65"/>
      <c r="BA2516" s="65"/>
    </row>
    <row r="2517" spans="3:53">
      <c r="C2517" s="8"/>
      <c r="D2517" s="8"/>
      <c r="AG2517" s="65"/>
      <c r="AH2517" s="65"/>
      <c r="AI2517" s="65"/>
      <c r="AJ2517" s="65"/>
      <c r="AK2517" s="65"/>
      <c r="AL2517" s="94"/>
      <c r="AM2517" s="93"/>
      <c r="AT2517" s="65"/>
      <c r="AU2517" s="65"/>
      <c r="AV2517" s="65"/>
      <c r="AW2517" s="65"/>
      <c r="AX2517" s="65"/>
      <c r="AY2517" s="65"/>
      <c r="AZ2517" s="65"/>
      <c r="BA2517" s="65"/>
    </row>
    <row r="2518" spans="3:53">
      <c r="C2518" s="8"/>
      <c r="D2518" s="8"/>
      <c r="AG2518" s="65"/>
      <c r="AH2518" s="65"/>
      <c r="AI2518" s="65"/>
      <c r="AJ2518" s="65"/>
      <c r="AK2518" s="65"/>
      <c r="AL2518" s="94"/>
      <c r="AM2518" s="93"/>
      <c r="AT2518" s="65"/>
      <c r="AU2518" s="65"/>
      <c r="AV2518" s="65"/>
      <c r="AW2518" s="65"/>
      <c r="AX2518" s="65"/>
      <c r="AY2518" s="65"/>
      <c r="AZ2518" s="65"/>
      <c r="BA2518" s="65"/>
    </row>
    <row r="2519" spans="3:53">
      <c r="C2519" s="8"/>
      <c r="D2519" s="8"/>
      <c r="AG2519" s="65"/>
      <c r="AH2519" s="65"/>
      <c r="AI2519" s="65"/>
      <c r="AJ2519" s="65"/>
      <c r="AK2519" s="65"/>
      <c r="AL2519" s="94"/>
      <c r="AM2519" s="93"/>
      <c r="AT2519" s="65"/>
      <c r="AU2519" s="65"/>
      <c r="AV2519" s="65"/>
      <c r="AW2519" s="65"/>
      <c r="AX2519" s="65"/>
      <c r="AY2519" s="65"/>
      <c r="AZ2519" s="65"/>
      <c r="BA2519" s="65"/>
    </row>
    <row r="2520" spans="3:53">
      <c r="C2520" s="8"/>
      <c r="D2520" s="8"/>
      <c r="AG2520" s="65"/>
      <c r="AH2520" s="65"/>
      <c r="AI2520" s="65"/>
      <c r="AJ2520" s="65"/>
      <c r="AK2520" s="65"/>
      <c r="AL2520" s="94"/>
      <c r="AM2520" s="93"/>
      <c r="AT2520" s="65"/>
      <c r="AU2520" s="65"/>
      <c r="AV2520" s="65"/>
      <c r="AW2520" s="65"/>
      <c r="AX2520" s="65"/>
      <c r="AY2520" s="65"/>
      <c r="AZ2520" s="65"/>
      <c r="BA2520" s="65"/>
    </row>
    <row r="2521" spans="3:53">
      <c r="C2521" s="8"/>
      <c r="D2521" s="8"/>
      <c r="AG2521" s="65"/>
      <c r="AH2521" s="65"/>
      <c r="AI2521" s="65"/>
      <c r="AJ2521" s="65"/>
      <c r="AK2521" s="65"/>
      <c r="AL2521" s="94"/>
      <c r="AM2521" s="93"/>
      <c r="AT2521" s="65"/>
      <c r="AU2521" s="65"/>
      <c r="AV2521" s="65"/>
      <c r="AW2521" s="65"/>
      <c r="AX2521" s="65"/>
      <c r="AY2521" s="65"/>
      <c r="AZ2521" s="65"/>
      <c r="BA2521" s="65"/>
    </row>
    <row r="2522" spans="3:53">
      <c r="C2522" s="8"/>
      <c r="D2522" s="8"/>
      <c r="AG2522" s="65"/>
      <c r="AH2522" s="65"/>
      <c r="AI2522" s="65"/>
      <c r="AJ2522" s="65"/>
      <c r="AK2522" s="65"/>
      <c r="AL2522" s="94"/>
      <c r="AM2522" s="93"/>
      <c r="AT2522" s="65"/>
      <c r="AU2522" s="65"/>
      <c r="AV2522" s="65"/>
      <c r="AW2522" s="65"/>
      <c r="AX2522" s="65"/>
      <c r="AY2522" s="65"/>
      <c r="AZ2522" s="65"/>
      <c r="BA2522" s="65"/>
    </row>
    <row r="2523" spans="3:53">
      <c r="C2523" s="8"/>
      <c r="D2523" s="8"/>
      <c r="AG2523" s="65"/>
      <c r="AH2523" s="65"/>
      <c r="AI2523" s="65"/>
      <c r="AJ2523" s="65"/>
      <c r="AK2523" s="65"/>
      <c r="AL2523" s="94"/>
      <c r="AM2523" s="93"/>
      <c r="AT2523" s="65"/>
      <c r="AU2523" s="65"/>
      <c r="AV2523" s="65"/>
      <c r="AW2523" s="65"/>
      <c r="AX2523" s="65"/>
      <c r="AY2523" s="65"/>
      <c r="AZ2523" s="65"/>
      <c r="BA2523" s="65"/>
    </row>
    <row r="2524" spans="3:53">
      <c r="C2524" s="8"/>
      <c r="D2524" s="8"/>
      <c r="AG2524" s="65"/>
      <c r="AH2524" s="65"/>
      <c r="AI2524" s="65"/>
      <c r="AJ2524" s="65"/>
      <c r="AK2524" s="65"/>
      <c r="AL2524" s="94"/>
      <c r="AM2524" s="93"/>
      <c r="AT2524" s="65"/>
      <c r="AU2524" s="65"/>
      <c r="AV2524" s="65"/>
      <c r="AW2524" s="65"/>
      <c r="AX2524" s="65"/>
      <c r="AY2524" s="65"/>
      <c r="AZ2524" s="65"/>
      <c r="BA2524" s="65"/>
    </row>
    <row r="2525" spans="3:53">
      <c r="C2525" s="8"/>
      <c r="D2525" s="8"/>
      <c r="AG2525" s="65"/>
      <c r="AH2525" s="65"/>
      <c r="AI2525" s="65"/>
      <c r="AJ2525" s="65"/>
      <c r="AK2525" s="65"/>
      <c r="AL2525" s="94"/>
      <c r="AM2525" s="93"/>
      <c r="AT2525" s="65"/>
      <c r="AU2525" s="65"/>
      <c r="AV2525" s="65"/>
      <c r="AW2525" s="65"/>
      <c r="AX2525" s="65"/>
      <c r="AY2525" s="65"/>
      <c r="AZ2525" s="65"/>
      <c r="BA2525" s="65"/>
    </row>
    <row r="2526" spans="3:53">
      <c r="C2526" s="8"/>
      <c r="D2526" s="8"/>
      <c r="AG2526" s="65"/>
      <c r="AH2526" s="65"/>
      <c r="AI2526" s="65"/>
      <c r="AJ2526" s="65"/>
      <c r="AK2526" s="65"/>
      <c r="AL2526" s="94"/>
      <c r="AM2526" s="93"/>
      <c r="AT2526" s="65"/>
      <c r="AU2526" s="65"/>
      <c r="AV2526" s="65"/>
      <c r="AW2526" s="65"/>
      <c r="AX2526" s="65"/>
      <c r="AY2526" s="65"/>
      <c r="AZ2526" s="65"/>
      <c r="BA2526" s="65"/>
    </row>
    <row r="2527" spans="3:53">
      <c r="C2527" s="8"/>
      <c r="D2527" s="8"/>
      <c r="AG2527" s="65"/>
      <c r="AH2527" s="65"/>
      <c r="AI2527" s="65"/>
      <c r="AJ2527" s="65"/>
      <c r="AK2527" s="65"/>
      <c r="AL2527" s="94"/>
      <c r="AM2527" s="93"/>
      <c r="AT2527" s="65"/>
      <c r="AU2527" s="65"/>
      <c r="AV2527" s="65"/>
      <c r="AW2527" s="65"/>
      <c r="AX2527" s="65"/>
      <c r="AY2527" s="65"/>
      <c r="AZ2527" s="65"/>
      <c r="BA2527" s="65"/>
    </row>
    <row r="2528" spans="3:53">
      <c r="C2528" s="8"/>
      <c r="D2528" s="8"/>
      <c r="AG2528" s="65"/>
      <c r="AH2528" s="65"/>
      <c r="AI2528" s="65"/>
      <c r="AJ2528" s="65"/>
      <c r="AK2528" s="65"/>
      <c r="AL2528" s="94"/>
      <c r="AM2528" s="93"/>
      <c r="AT2528" s="65"/>
      <c r="AU2528" s="65"/>
      <c r="AV2528" s="65"/>
      <c r="AW2528" s="65"/>
      <c r="AX2528" s="65"/>
      <c r="AY2528" s="65"/>
      <c r="AZ2528" s="65"/>
      <c r="BA2528" s="65"/>
    </row>
    <row r="2529" spans="3:53">
      <c r="C2529" s="8"/>
      <c r="D2529" s="8"/>
      <c r="AG2529" s="65"/>
      <c r="AH2529" s="65"/>
      <c r="AI2529" s="65"/>
      <c r="AJ2529" s="65"/>
      <c r="AK2529" s="65"/>
      <c r="AL2529" s="94"/>
      <c r="AM2529" s="93"/>
      <c r="AT2529" s="65"/>
      <c r="AU2529" s="65"/>
      <c r="AV2529" s="65"/>
      <c r="AW2529" s="65"/>
      <c r="AX2529" s="65"/>
      <c r="AY2529" s="65"/>
      <c r="AZ2529" s="65"/>
      <c r="BA2529" s="65"/>
    </row>
    <row r="2530" spans="3:53">
      <c r="C2530" s="8"/>
      <c r="D2530" s="8"/>
      <c r="AG2530" s="65"/>
      <c r="AH2530" s="65"/>
      <c r="AI2530" s="65"/>
      <c r="AJ2530" s="65"/>
      <c r="AK2530" s="65"/>
      <c r="AL2530" s="94"/>
      <c r="AM2530" s="93"/>
      <c r="AT2530" s="65"/>
      <c r="AU2530" s="65"/>
      <c r="AV2530" s="65"/>
      <c r="AW2530" s="65"/>
      <c r="AX2530" s="65"/>
      <c r="AY2530" s="65"/>
      <c r="AZ2530" s="65"/>
      <c r="BA2530" s="65"/>
    </row>
    <row r="2531" spans="3:53">
      <c r="C2531" s="8"/>
      <c r="D2531" s="8"/>
      <c r="AG2531" s="65"/>
      <c r="AH2531" s="65"/>
      <c r="AI2531" s="65"/>
      <c r="AJ2531" s="65"/>
      <c r="AK2531" s="65"/>
      <c r="AL2531" s="94"/>
      <c r="AM2531" s="93"/>
      <c r="AT2531" s="65"/>
      <c r="AU2531" s="65"/>
      <c r="AV2531" s="65"/>
      <c r="AW2531" s="65"/>
      <c r="AX2531" s="65"/>
      <c r="AY2531" s="65"/>
      <c r="AZ2531" s="65"/>
      <c r="BA2531" s="65"/>
    </row>
    <row r="2532" spans="3:53">
      <c r="C2532" s="8"/>
      <c r="D2532" s="8"/>
      <c r="AG2532" s="65"/>
      <c r="AH2532" s="65"/>
      <c r="AI2532" s="65"/>
      <c r="AJ2532" s="65"/>
      <c r="AK2532" s="65"/>
      <c r="AL2532" s="94"/>
      <c r="AM2532" s="93"/>
      <c r="AT2532" s="65"/>
      <c r="AU2532" s="65"/>
      <c r="AV2532" s="65"/>
      <c r="AW2532" s="65"/>
      <c r="AX2532" s="65"/>
      <c r="AY2532" s="65"/>
      <c r="AZ2532" s="65"/>
      <c r="BA2532" s="65"/>
    </row>
    <row r="2533" spans="3:53">
      <c r="C2533" s="8"/>
      <c r="D2533" s="8"/>
      <c r="AG2533" s="65"/>
      <c r="AH2533" s="65"/>
      <c r="AI2533" s="65"/>
      <c r="AJ2533" s="65"/>
      <c r="AK2533" s="65"/>
      <c r="AL2533" s="94"/>
      <c r="AM2533" s="93"/>
      <c r="AT2533" s="65"/>
      <c r="AU2533" s="65"/>
      <c r="AV2533" s="65"/>
      <c r="AW2533" s="65"/>
      <c r="AX2533" s="65"/>
      <c r="AY2533" s="65"/>
      <c r="AZ2533" s="65"/>
      <c r="BA2533" s="65"/>
    </row>
    <row r="2534" spans="3:53">
      <c r="C2534" s="8"/>
      <c r="D2534" s="8"/>
      <c r="AG2534" s="65"/>
      <c r="AH2534" s="65"/>
      <c r="AI2534" s="65"/>
      <c r="AJ2534" s="65"/>
      <c r="AK2534" s="65"/>
      <c r="AL2534" s="94"/>
      <c r="AM2534" s="93"/>
      <c r="AT2534" s="65"/>
      <c r="AU2534" s="65"/>
      <c r="AV2534" s="65"/>
      <c r="AW2534" s="65"/>
      <c r="AX2534" s="65"/>
      <c r="AY2534" s="65"/>
      <c r="AZ2534" s="65"/>
      <c r="BA2534" s="65"/>
    </row>
    <row r="2535" spans="3:53">
      <c r="C2535" s="8"/>
      <c r="D2535" s="8"/>
      <c r="AG2535" s="65"/>
      <c r="AH2535" s="65"/>
      <c r="AI2535" s="65"/>
      <c r="AJ2535" s="65"/>
      <c r="AK2535" s="65"/>
      <c r="AL2535" s="94"/>
      <c r="AM2535" s="93"/>
      <c r="AT2535" s="65"/>
      <c r="AU2535" s="65"/>
      <c r="AV2535" s="65"/>
      <c r="AW2535" s="65"/>
      <c r="AX2535" s="65"/>
      <c r="AY2535" s="65"/>
      <c r="AZ2535" s="65"/>
      <c r="BA2535" s="65"/>
    </row>
    <row r="2536" spans="3:53">
      <c r="C2536" s="8"/>
      <c r="D2536" s="8"/>
      <c r="AG2536" s="65"/>
      <c r="AH2536" s="65"/>
      <c r="AI2536" s="65"/>
      <c r="AJ2536" s="65"/>
      <c r="AK2536" s="65"/>
      <c r="AL2536" s="94"/>
      <c r="AM2536" s="93"/>
      <c r="AT2536" s="65"/>
      <c r="AU2536" s="65"/>
      <c r="AV2536" s="65"/>
      <c r="AW2536" s="65"/>
      <c r="AX2536" s="65"/>
      <c r="AY2536" s="65"/>
      <c r="AZ2536" s="65"/>
      <c r="BA2536" s="65"/>
    </row>
    <row r="2537" spans="3:53">
      <c r="C2537" s="8"/>
      <c r="D2537" s="8"/>
      <c r="AG2537" s="65"/>
      <c r="AH2537" s="65"/>
      <c r="AI2537" s="65"/>
      <c r="AJ2537" s="65"/>
      <c r="AK2537" s="65"/>
      <c r="AL2537" s="94"/>
      <c r="AM2537" s="93"/>
      <c r="AT2537" s="65"/>
      <c r="AU2537" s="65"/>
      <c r="AV2537" s="65"/>
      <c r="AW2537" s="65"/>
      <c r="AX2537" s="65"/>
      <c r="AY2537" s="65"/>
      <c r="AZ2537" s="65"/>
      <c r="BA2537" s="65"/>
    </row>
    <row r="2538" spans="3:53">
      <c r="C2538" s="8"/>
      <c r="D2538" s="8"/>
      <c r="AG2538" s="65"/>
      <c r="AH2538" s="65"/>
      <c r="AI2538" s="65"/>
      <c r="AJ2538" s="65"/>
      <c r="AK2538" s="65"/>
      <c r="AL2538" s="94"/>
      <c r="AM2538" s="93"/>
      <c r="AT2538" s="65"/>
      <c r="AU2538" s="65"/>
      <c r="AV2538" s="65"/>
      <c r="AW2538" s="65"/>
      <c r="AX2538" s="65"/>
      <c r="AY2538" s="65"/>
      <c r="AZ2538" s="65"/>
      <c r="BA2538" s="65"/>
    </row>
    <row r="2539" spans="3:53">
      <c r="C2539" s="8"/>
      <c r="D2539" s="8"/>
      <c r="AG2539" s="65"/>
      <c r="AH2539" s="65"/>
      <c r="AI2539" s="65"/>
      <c r="AJ2539" s="65"/>
      <c r="AK2539" s="65"/>
      <c r="AL2539" s="94"/>
      <c r="AM2539" s="93"/>
      <c r="AT2539" s="65"/>
      <c r="AU2539" s="65"/>
      <c r="AV2539" s="65"/>
      <c r="AW2539" s="65"/>
      <c r="AX2539" s="65"/>
      <c r="AY2539" s="65"/>
      <c r="AZ2539" s="65"/>
      <c r="BA2539" s="65"/>
    </row>
    <row r="2540" spans="3:53">
      <c r="C2540" s="8"/>
      <c r="D2540" s="8"/>
      <c r="AG2540" s="65"/>
      <c r="AH2540" s="65"/>
      <c r="AI2540" s="65"/>
      <c r="AJ2540" s="65"/>
      <c r="AK2540" s="65"/>
      <c r="AL2540" s="94"/>
      <c r="AM2540" s="93"/>
      <c r="AT2540" s="65"/>
      <c r="AU2540" s="65"/>
      <c r="AV2540" s="65"/>
      <c r="AW2540" s="65"/>
      <c r="AX2540" s="65"/>
      <c r="AY2540" s="65"/>
      <c r="AZ2540" s="65"/>
      <c r="BA2540" s="65"/>
    </row>
    <row r="2541" spans="3:53">
      <c r="C2541" s="8"/>
      <c r="D2541" s="8"/>
    </row>
    <row r="2542" spans="3:53">
      <c r="C2542" s="8"/>
      <c r="D2542" s="8"/>
    </row>
    <row r="2543" spans="3:53">
      <c r="C2543" s="8"/>
      <c r="D2543" s="8"/>
    </row>
    <row r="2544" spans="3:53">
      <c r="C2544" s="8"/>
      <c r="D2544" s="8"/>
    </row>
    <row r="2545" spans="3:4">
      <c r="C2545" s="8"/>
      <c r="D2545" s="8"/>
    </row>
    <row r="2546" spans="3:4">
      <c r="C2546" s="8"/>
      <c r="D2546" s="8"/>
    </row>
    <row r="2547" spans="3:4">
      <c r="C2547" s="8"/>
      <c r="D2547" s="8"/>
    </row>
    <row r="2548" spans="3:4">
      <c r="C2548" s="8"/>
      <c r="D2548" s="8"/>
    </row>
    <row r="2549" spans="3:4">
      <c r="C2549" s="8"/>
      <c r="D2549" s="8"/>
    </row>
    <row r="2550" spans="3:4">
      <c r="C2550" s="8"/>
      <c r="D2550" s="8"/>
    </row>
    <row r="2551" spans="3:4">
      <c r="C2551" s="8"/>
      <c r="D2551" s="8"/>
    </row>
    <row r="2552" spans="3:4">
      <c r="C2552" s="8"/>
      <c r="D2552" s="8"/>
    </row>
    <row r="2553" spans="3:4">
      <c r="C2553" s="8"/>
      <c r="D2553" s="8"/>
    </row>
    <row r="2554" spans="3:4">
      <c r="C2554" s="8"/>
      <c r="D2554" s="8"/>
    </row>
    <row r="2555" spans="3:4">
      <c r="C2555" s="8"/>
      <c r="D2555" s="8"/>
    </row>
    <row r="2556" spans="3:4">
      <c r="C2556" s="8"/>
      <c r="D2556" s="8"/>
    </row>
    <row r="2557" spans="3:4">
      <c r="C2557" s="8"/>
      <c r="D2557" s="8"/>
    </row>
    <row r="2558" spans="3:4">
      <c r="C2558" s="8"/>
      <c r="D2558" s="8"/>
    </row>
    <row r="2559" spans="3:4">
      <c r="C2559" s="8"/>
      <c r="D2559" s="8"/>
    </row>
    <row r="2560" spans="3:4">
      <c r="C2560" s="8"/>
      <c r="D2560" s="8"/>
    </row>
    <row r="2561" spans="3:4">
      <c r="C2561" s="8"/>
      <c r="D2561" s="8"/>
    </row>
    <row r="2562" spans="3:4">
      <c r="C2562" s="8"/>
      <c r="D2562" s="8"/>
    </row>
    <row r="2563" spans="3:4">
      <c r="C2563" s="8"/>
      <c r="D2563" s="8"/>
    </row>
    <row r="2564" spans="3:4">
      <c r="C2564" s="8"/>
      <c r="D2564" s="8"/>
    </row>
    <row r="2565" spans="3:4">
      <c r="C2565" s="8"/>
      <c r="D2565" s="8"/>
    </row>
    <row r="2566" spans="3:4">
      <c r="C2566" s="8"/>
      <c r="D2566" s="8"/>
    </row>
    <row r="2567" spans="3:4">
      <c r="C2567" s="8"/>
      <c r="D2567" s="8"/>
    </row>
    <row r="2568" spans="3:4">
      <c r="C2568" s="8"/>
      <c r="D2568" s="8"/>
    </row>
    <row r="2569" spans="3:4">
      <c r="C2569" s="8"/>
      <c r="D2569" s="8"/>
    </row>
    <row r="2570" spans="3:4">
      <c r="C2570" s="8"/>
      <c r="D2570" s="8"/>
    </row>
    <row r="2571" spans="3:4">
      <c r="C2571" s="8"/>
      <c r="D2571" s="8"/>
    </row>
    <row r="2572" spans="3:4">
      <c r="C2572" s="8"/>
      <c r="D2572" s="8"/>
    </row>
    <row r="2573" spans="3:4">
      <c r="C2573" s="8"/>
      <c r="D2573" s="8"/>
    </row>
    <row r="2574" spans="3:4">
      <c r="C2574" s="8"/>
      <c r="D2574" s="8"/>
    </row>
    <row r="2575" spans="3:4">
      <c r="C2575" s="8"/>
      <c r="D2575" s="8"/>
    </row>
    <row r="2576" spans="3:4">
      <c r="C2576" s="8"/>
      <c r="D2576" s="8"/>
    </row>
    <row r="2577" spans="3:4">
      <c r="C2577" s="8"/>
      <c r="D2577" s="8"/>
    </row>
    <row r="2578" spans="3:4">
      <c r="C2578" s="8"/>
      <c r="D2578" s="8"/>
    </row>
    <row r="2579" spans="3:4">
      <c r="C2579" s="8"/>
      <c r="D2579" s="8"/>
    </row>
    <row r="2580" spans="3:4">
      <c r="C2580" s="8"/>
      <c r="D2580" s="8"/>
    </row>
    <row r="2581" spans="3:4">
      <c r="C2581" s="8"/>
      <c r="D2581" s="8"/>
    </row>
    <row r="2582" spans="3:4">
      <c r="C2582" s="8"/>
      <c r="D2582" s="8"/>
    </row>
    <row r="2583" spans="3:4">
      <c r="C2583" s="8"/>
      <c r="D2583" s="8"/>
    </row>
    <row r="2584" spans="3:4">
      <c r="C2584" s="8"/>
      <c r="D2584" s="8"/>
    </row>
    <row r="2585" spans="3:4">
      <c r="C2585" s="8"/>
      <c r="D2585" s="8"/>
    </row>
    <row r="2586" spans="3:4">
      <c r="C2586" s="8"/>
      <c r="D2586" s="8"/>
    </row>
    <row r="2587" spans="3:4">
      <c r="C2587" s="8"/>
      <c r="D2587" s="8"/>
    </row>
    <row r="2588" spans="3:4">
      <c r="C2588" s="8"/>
      <c r="D2588" s="8"/>
    </row>
    <row r="2589" spans="3:4">
      <c r="C2589" s="8"/>
      <c r="D2589" s="8"/>
    </row>
    <row r="2590" spans="3:4">
      <c r="C2590" s="8"/>
      <c r="D2590" s="8"/>
    </row>
    <row r="2591" spans="3:4">
      <c r="C2591" s="8"/>
      <c r="D2591" s="8"/>
    </row>
    <row r="2592" spans="3:4">
      <c r="C2592" s="8"/>
      <c r="D2592" s="8"/>
    </row>
    <row r="2593" spans="3:4">
      <c r="C2593" s="8"/>
      <c r="D2593" s="8"/>
    </row>
    <row r="2594" spans="3:4">
      <c r="C2594" s="8"/>
      <c r="D2594" s="8"/>
    </row>
    <row r="2595" spans="3:4">
      <c r="C2595" s="8"/>
      <c r="D2595" s="8"/>
    </row>
    <row r="2596" spans="3:4">
      <c r="C2596" s="8"/>
      <c r="D2596" s="8"/>
    </row>
    <row r="2597" spans="3:4">
      <c r="C2597" s="8"/>
      <c r="D2597" s="8"/>
    </row>
    <row r="2598" spans="3:4">
      <c r="C2598" s="8"/>
      <c r="D2598" s="8"/>
    </row>
    <row r="2599" spans="3:4">
      <c r="C2599" s="8"/>
      <c r="D2599" s="8"/>
    </row>
    <row r="2600" spans="3:4">
      <c r="C2600" s="8"/>
      <c r="D2600" s="8"/>
    </row>
    <row r="2601" spans="3:4">
      <c r="C2601" s="8"/>
      <c r="D2601" s="8"/>
    </row>
    <row r="2602" spans="3:4">
      <c r="C2602" s="8"/>
      <c r="D2602" s="8"/>
    </row>
    <row r="2603" spans="3:4">
      <c r="C2603" s="8"/>
      <c r="D2603" s="8"/>
    </row>
    <row r="2604" spans="3:4">
      <c r="C2604" s="8"/>
      <c r="D2604" s="8"/>
    </row>
    <row r="2605" spans="3:4">
      <c r="C2605" s="8"/>
      <c r="D2605" s="8"/>
    </row>
    <row r="2606" spans="3:4">
      <c r="C2606" s="8"/>
      <c r="D2606" s="8"/>
    </row>
    <row r="2607" spans="3:4">
      <c r="C2607" s="8"/>
      <c r="D2607" s="8"/>
    </row>
    <row r="2608" spans="3:4">
      <c r="C2608" s="8"/>
      <c r="D2608" s="8"/>
    </row>
    <row r="2609" spans="3:4">
      <c r="C2609" s="8"/>
      <c r="D2609" s="8"/>
    </row>
    <row r="2610" spans="3:4">
      <c r="C2610" s="8"/>
      <c r="D2610" s="8"/>
    </row>
    <row r="2611" spans="3:4">
      <c r="C2611" s="8"/>
      <c r="D2611" s="8"/>
    </row>
    <row r="2612" spans="3:4">
      <c r="C2612" s="8"/>
      <c r="D2612" s="8"/>
    </row>
    <row r="2613" spans="3:4">
      <c r="C2613" s="8"/>
      <c r="D2613" s="8"/>
    </row>
    <row r="2614" spans="3:4">
      <c r="C2614" s="8"/>
      <c r="D2614" s="8"/>
    </row>
    <row r="2615" spans="3:4">
      <c r="C2615" s="8"/>
      <c r="D2615" s="8"/>
    </row>
    <row r="2616" spans="3:4">
      <c r="C2616" s="8"/>
      <c r="D2616" s="8"/>
    </row>
    <row r="2617" spans="3:4">
      <c r="C2617" s="8"/>
      <c r="D2617" s="8"/>
    </row>
    <row r="2618" spans="3:4">
      <c r="C2618" s="8"/>
      <c r="D2618" s="8"/>
    </row>
    <row r="2619" spans="3:4">
      <c r="C2619" s="8"/>
      <c r="D2619" s="8"/>
    </row>
    <row r="2620" spans="3:4">
      <c r="C2620" s="8"/>
      <c r="D2620" s="8"/>
    </row>
    <row r="2621" spans="3:4">
      <c r="C2621" s="8"/>
      <c r="D2621" s="8"/>
    </row>
    <row r="2622" spans="3:4">
      <c r="C2622" s="8"/>
      <c r="D2622" s="8"/>
    </row>
    <row r="2623" spans="3:4">
      <c r="C2623" s="8"/>
      <c r="D2623" s="8"/>
    </row>
    <row r="2624" spans="3:4">
      <c r="C2624" s="8"/>
      <c r="D2624" s="8"/>
    </row>
    <row r="2625" spans="3:4">
      <c r="C2625" s="8"/>
      <c r="D2625" s="8"/>
    </row>
    <row r="2626" spans="3:4">
      <c r="C2626" s="8"/>
      <c r="D2626" s="8"/>
    </row>
    <row r="2627" spans="3:4">
      <c r="C2627" s="8"/>
      <c r="D2627" s="8"/>
    </row>
    <row r="2628" spans="3:4">
      <c r="C2628" s="8"/>
      <c r="D2628" s="8"/>
    </row>
    <row r="2629" spans="3:4">
      <c r="C2629" s="8"/>
      <c r="D2629" s="8"/>
    </row>
    <row r="2630" spans="3:4">
      <c r="C2630" s="8"/>
      <c r="D2630" s="8"/>
    </row>
    <row r="2631" spans="3:4">
      <c r="C2631" s="8"/>
      <c r="D2631" s="8"/>
    </row>
    <row r="2632" spans="3:4">
      <c r="C2632" s="8"/>
      <c r="D2632" s="8"/>
    </row>
    <row r="2633" spans="3:4">
      <c r="C2633" s="8"/>
      <c r="D2633" s="8"/>
    </row>
    <row r="2634" spans="3:4">
      <c r="C2634" s="8"/>
      <c r="D2634" s="8"/>
    </row>
    <row r="2635" spans="3:4">
      <c r="C2635" s="8"/>
      <c r="D2635" s="8"/>
    </row>
    <row r="2636" spans="3:4">
      <c r="C2636" s="8"/>
      <c r="D2636" s="8"/>
    </row>
    <row r="2637" spans="3:4">
      <c r="C2637" s="8"/>
      <c r="D2637" s="8"/>
    </row>
    <row r="2638" spans="3:4">
      <c r="C2638" s="8"/>
      <c r="D2638" s="8"/>
    </row>
    <row r="2639" spans="3:4">
      <c r="C2639" s="8"/>
      <c r="D2639" s="8"/>
    </row>
    <row r="2640" spans="3:4">
      <c r="C2640" s="8"/>
      <c r="D2640" s="8"/>
    </row>
    <row r="2641" spans="3:4">
      <c r="C2641" s="8"/>
      <c r="D2641" s="8"/>
    </row>
    <row r="2642" spans="3:4">
      <c r="C2642" s="8"/>
      <c r="D2642" s="8"/>
    </row>
    <row r="2643" spans="3:4">
      <c r="C2643" s="8"/>
      <c r="D2643" s="8"/>
    </row>
    <row r="2644" spans="3:4">
      <c r="C2644" s="8"/>
      <c r="D2644" s="8"/>
    </row>
    <row r="2645" spans="3:4">
      <c r="C2645" s="8"/>
      <c r="D2645" s="8"/>
    </row>
    <row r="2646" spans="3:4">
      <c r="C2646" s="8"/>
      <c r="D2646" s="8"/>
    </row>
    <row r="2647" spans="3:4">
      <c r="C2647" s="8"/>
      <c r="D2647" s="8"/>
    </row>
    <row r="2648" spans="3:4">
      <c r="C2648" s="8"/>
      <c r="D2648" s="8"/>
    </row>
    <row r="2649" spans="3:4">
      <c r="C2649" s="8"/>
      <c r="D2649" s="8"/>
    </row>
    <row r="2650" spans="3:4">
      <c r="C2650" s="8"/>
      <c r="D2650" s="8"/>
    </row>
    <row r="2651" spans="3:4">
      <c r="C2651" s="8"/>
      <c r="D2651" s="8"/>
    </row>
    <row r="2652" spans="3:4">
      <c r="C2652" s="8"/>
      <c r="D2652" s="8"/>
    </row>
    <row r="2653" spans="3:4">
      <c r="C2653" s="8"/>
      <c r="D2653" s="8"/>
    </row>
    <row r="2654" spans="3:4">
      <c r="C2654" s="8"/>
      <c r="D2654" s="8"/>
    </row>
    <row r="2655" spans="3:4">
      <c r="C2655" s="8"/>
      <c r="D2655" s="8"/>
    </row>
    <row r="2656" spans="3:4">
      <c r="C2656" s="8"/>
      <c r="D2656" s="8"/>
    </row>
    <row r="2657" spans="3:4">
      <c r="C2657" s="8"/>
      <c r="D2657" s="8"/>
    </row>
    <row r="2658" spans="3:4">
      <c r="C2658" s="8"/>
      <c r="D2658" s="8"/>
    </row>
    <row r="2659" spans="3:4">
      <c r="C2659" s="8"/>
      <c r="D2659" s="8"/>
    </row>
    <row r="2660" spans="3:4">
      <c r="C2660" s="8"/>
      <c r="D2660" s="8"/>
    </row>
    <row r="2661" spans="3:4">
      <c r="C2661" s="8"/>
      <c r="D2661" s="8"/>
    </row>
    <row r="2662" spans="3:4">
      <c r="C2662" s="8"/>
      <c r="D2662" s="8"/>
    </row>
    <row r="2663" spans="3:4">
      <c r="C2663" s="8"/>
      <c r="D2663" s="8"/>
    </row>
    <row r="2664" spans="3:4">
      <c r="C2664" s="8"/>
      <c r="D2664" s="8"/>
    </row>
    <row r="2665" spans="3:4">
      <c r="C2665" s="8"/>
      <c r="D2665" s="8"/>
    </row>
    <row r="2666" spans="3:4">
      <c r="C2666" s="8"/>
      <c r="D2666" s="8"/>
    </row>
    <row r="2667" spans="3:4">
      <c r="C2667" s="8"/>
      <c r="D2667" s="8"/>
    </row>
    <row r="2668" spans="3:4">
      <c r="C2668" s="8"/>
      <c r="D2668" s="8"/>
    </row>
    <row r="2669" spans="3:4">
      <c r="C2669" s="8"/>
      <c r="D2669" s="8"/>
    </row>
    <row r="2670" spans="3:4">
      <c r="C2670" s="8"/>
      <c r="D2670" s="8"/>
    </row>
    <row r="2671" spans="3:4">
      <c r="C2671" s="8"/>
      <c r="D2671" s="8"/>
    </row>
    <row r="2672" spans="3:4">
      <c r="C2672" s="8"/>
      <c r="D2672" s="8"/>
    </row>
    <row r="2673" spans="3:4">
      <c r="C2673" s="8"/>
      <c r="D2673" s="8"/>
    </row>
    <row r="2674" spans="3:4">
      <c r="C2674" s="8"/>
      <c r="D2674" s="8"/>
    </row>
    <row r="2675" spans="3:4">
      <c r="C2675" s="8"/>
      <c r="D2675" s="8"/>
    </row>
    <row r="2676" spans="3:4">
      <c r="C2676" s="8"/>
      <c r="D2676" s="8"/>
    </row>
    <row r="2677" spans="3:4">
      <c r="C2677" s="8"/>
      <c r="D2677" s="8"/>
    </row>
    <row r="2678" spans="3:4">
      <c r="C2678" s="8"/>
      <c r="D2678" s="8"/>
    </row>
    <row r="2679" spans="3:4">
      <c r="C2679" s="8"/>
      <c r="D2679" s="8"/>
    </row>
    <row r="2680" spans="3:4">
      <c r="C2680" s="8"/>
      <c r="D2680" s="8"/>
    </row>
    <row r="2681" spans="3:4">
      <c r="C2681" s="8"/>
      <c r="D2681" s="8"/>
    </row>
    <row r="2682" spans="3:4">
      <c r="C2682" s="8"/>
      <c r="D2682" s="8"/>
    </row>
    <row r="2683" spans="3:4">
      <c r="C2683" s="8"/>
      <c r="D2683" s="8"/>
    </row>
    <row r="2684" spans="3:4">
      <c r="C2684" s="8"/>
      <c r="D2684" s="8"/>
    </row>
    <row r="2685" spans="3:4">
      <c r="C2685" s="8"/>
      <c r="D2685" s="8"/>
    </row>
    <row r="2686" spans="3:4">
      <c r="C2686" s="8"/>
      <c r="D2686" s="8"/>
    </row>
    <row r="2687" spans="3:4">
      <c r="C2687" s="8"/>
      <c r="D2687" s="8"/>
    </row>
    <row r="2688" spans="3:4">
      <c r="C2688" s="8"/>
      <c r="D2688" s="8"/>
    </row>
    <row r="2689" spans="3:4">
      <c r="C2689" s="8"/>
      <c r="D2689" s="8"/>
    </row>
    <row r="2690" spans="3:4">
      <c r="C2690" s="8"/>
      <c r="D2690" s="8"/>
    </row>
    <row r="2691" spans="3:4">
      <c r="C2691" s="8"/>
      <c r="D2691" s="8"/>
    </row>
    <row r="2692" spans="3:4">
      <c r="C2692" s="8"/>
      <c r="D2692" s="8"/>
    </row>
    <row r="2693" spans="3:4">
      <c r="C2693" s="8"/>
      <c r="D2693" s="8"/>
    </row>
    <row r="2694" spans="3:4">
      <c r="C2694" s="8"/>
      <c r="D2694" s="8"/>
    </row>
    <row r="2695" spans="3:4">
      <c r="C2695" s="8"/>
      <c r="D2695" s="8"/>
    </row>
    <row r="2696" spans="3:4">
      <c r="C2696" s="8"/>
      <c r="D2696" s="8"/>
    </row>
    <row r="2697" spans="3:4">
      <c r="C2697" s="8"/>
      <c r="D2697" s="8"/>
    </row>
    <row r="2698" spans="3:4">
      <c r="C2698" s="8"/>
      <c r="D2698" s="8"/>
    </row>
    <row r="2699" spans="3:4">
      <c r="C2699" s="8"/>
      <c r="D2699" s="8"/>
    </row>
    <row r="2700" spans="3:4">
      <c r="C2700" s="8"/>
      <c r="D2700" s="8"/>
    </row>
    <row r="2701" spans="3:4">
      <c r="C2701" s="8"/>
      <c r="D2701" s="8"/>
    </row>
    <row r="2702" spans="3:4">
      <c r="C2702" s="8"/>
      <c r="D2702" s="8"/>
    </row>
    <row r="2703" spans="3:4">
      <c r="C2703" s="8"/>
      <c r="D2703" s="8"/>
    </row>
    <row r="2704" spans="3:4">
      <c r="C2704" s="8"/>
      <c r="D2704" s="8"/>
    </row>
    <row r="2705" spans="3:4">
      <c r="C2705" s="8"/>
      <c r="D2705" s="8"/>
    </row>
    <row r="2706" spans="3:4">
      <c r="C2706" s="8"/>
      <c r="D2706" s="8"/>
    </row>
    <row r="2707" spans="3:4">
      <c r="C2707" s="8"/>
      <c r="D2707" s="8"/>
    </row>
    <row r="2708" spans="3:4">
      <c r="C2708" s="8"/>
      <c r="D2708" s="8"/>
    </row>
    <row r="2709" spans="3:4">
      <c r="C2709" s="8"/>
      <c r="D2709" s="8"/>
    </row>
    <row r="2710" spans="3:4">
      <c r="C2710" s="8"/>
      <c r="D2710" s="8"/>
    </row>
    <row r="2711" spans="3:4">
      <c r="C2711" s="8"/>
      <c r="D2711" s="8"/>
    </row>
    <row r="2712" spans="3:4">
      <c r="C2712" s="8"/>
      <c r="D2712" s="8"/>
    </row>
    <row r="2713" spans="3:4">
      <c r="C2713" s="8"/>
      <c r="D2713" s="8"/>
    </row>
    <row r="2714" spans="3:4">
      <c r="C2714" s="8"/>
      <c r="D2714" s="8"/>
    </row>
    <row r="2715" spans="3:4">
      <c r="C2715" s="8"/>
      <c r="D2715" s="8"/>
    </row>
    <row r="2716" spans="3:4">
      <c r="C2716" s="8"/>
      <c r="D2716" s="8"/>
    </row>
    <row r="2717" spans="3:4">
      <c r="C2717" s="8"/>
      <c r="D2717" s="8"/>
    </row>
    <row r="2718" spans="3:4">
      <c r="C2718" s="8"/>
      <c r="D2718" s="8"/>
    </row>
    <row r="2719" spans="3:4">
      <c r="C2719" s="8"/>
      <c r="D2719" s="8"/>
    </row>
    <row r="2720" spans="3:4">
      <c r="C2720" s="8"/>
      <c r="D2720" s="8"/>
    </row>
    <row r="2721" spans="3:4">
      <c r="C2721" s="8"/>
      <c r="D2721" s="8"/>
    </row>
    <row r="2722" spans="3:4">
      <c r="C2722" s="8"/>
      <c r="D2722" s="8"/>
    </row>
    <row r="2723" spans="3:4">
      <c r="C2723" s="8"/>
      <c r="D2723" s="8"/>
    </row>
    <row r="2724" spans="3:4">
      <c r="C2724" s="8"/>
      <c r="D2724" s="8"/>
    </row>
    <row r="2725" spans="3:4">
      <c r="C2725" s="8"/>
      <c r="D2725" s="8"/>
    </row>
    <row r="2726" spans="3:4">
      <c r="C2726" s="8"/>
      <c r="D2726" s="8"/>
    </row>
    <row r="2727" spans="3:4">
      <c r="C2727" s="8"/>
      <c r="D2727" s="8"/>
    </row>
    <row r="2728" spans="3:4">
      <c r="C2728" s="8"/>
      <c r="D2728" s="8"/>
    </row>
    <row r="2729" spans="3:4">
      <c r="C2729" s="8"/>
      <c r="D2729" s="8"/>
    </row>
    <row r="2730" spans="3:4">
      <c r="C2730" s="8"/>
      <c r="D2730" s="8"/>
    </row>
    <row r="2731" spans="3:4">
      <c r="C2731" s="8"/>
      <c r="D2731" s="8"/>
    </row>
    <row r="2732" spans="3:4">
      <c r="C2732" s="8"/>
      <c r="D2732" s="8"/>
    </row>
    <row r="2733" spans="3:4">
      <c r="C2733" s="8"/>
      <c r="D2733" s="8"/>
    </row>
    <row r="2734" spans="3:4">
      <c r="C2734" s="8"/>
      <c r="D2734" s="8"/>
    </row>
    <row r="2735" spans="3:4">
      <c r="C2735" s="8"/>
      <c r="D2735" s="8"/>
    </row>
    <row r="2736" spans="3:4">
      <c r="C2736" s="8"/>
      <c r="D2736" s="8"/>
    </row>
    <row r="2737" spans="3:4">
      <c r="C2737" s="8"/>
      <c r="D2737" s="8"/>
    </row>
    <row r="2738" spans="3:4">
      <c r="C2738" s="8"/>
      <c r="D2738" s="8"/>
    </row>
    <row r="2739" spans="3:4">
      <c r="C2739" s="8"/>
      <c r="D2739" s="8"/>
    </row>
    <row r="2740" spans="3:4">
      <c r="C2740" s="8"/>
      <c r="D2740" s="8"/>
    </row>
    <row r="2741" spans="3:4">
      <c r="C2741" s="8"/>
      <c r="D2741" s="8"/>
    </row>
    <row r="2742" spans="3:4">
      <c r="C2742" s="8"/>
      <c r="D2742" s="8"/>
    </row>
    <row r="2743" spans="3:4">
      <c r="C2743" s="8"/>
      <c r="D2743" s="8"/>
    </row>
    <row r="2744" spans="3:4">
      <c r="C2744" s="8"/>
      <c r="D2744" s="8"/>
    </row>
    <row r="2745" spans="3:4">
      <c r="C2745" s="8"/>
      <c r="D2745" s="8"/>
    </row>
    <row r="2746" spans="3:4">
      <c r="C2746" s="8"/>
      <c r="D2746" s="8"/>
    </row>
    <row r="2747" spans="3:4">
      <c r="C2747" s="8"/>
      <c r="D2747" s="8"/>
    </row>
    <row r="2748" spans="3:4">
      <c r="C2748" s="8"/>
      <c r="D2748" s="8"/>
    </row>
    <row r="2749" spans="3:4">
      <c r="C2749" s="8"/>
      <c r="D2749" s="8"/>
    </row>
    <row r="2750" spans="3:4">
      <c r="C2750" s="8"/>
      <c r="D2750" s="8"/>
    </row>
    <row r="2751" spans="3:4">
      <c r="C2751" s="8"/>
      <c r="D2751" s="8"/>
    </row>
    <row r="2752" spans="3:4">
      <c r="C2752" s="8"/>
      <c r="D2752" s="8"/>
    </row>
    <row r="2753" spans="3:4">
      <c r="C2753" s="8"/>
      <c r="D2753" s="8"/>
    </row>
    <row r="2754" spans="3:4">
      <c r="C2754" s="8"/>
      <c r="D2754" s="8"/>
    </row>
    <row r="2755" spans="3:4">
      <c r="C2755" s="8"/>
      <c r="D2755" s="8"/>
    </row>
    <row r="2756" spans="3:4">
      <c r="C2756" s="8"/>
      <c r="D2756" s="8"/>
    </row>
    <row r="2757" spans="3:4">
      <c r="C2757" s="8"/>
      <c r="D2757" s="8"/>
    </row>
    <row r="2758" spans="3:4">
      <c r="C2758" s="8"/>
      <c r="D2758" s="8"/>
    </row>
    <row r="2759" spans="3:4">
      <c r="C2759" s="8"/>
      <c r="D2759" s="8"/>
    </row>
    <row r="2760" spans="3:4">
      <c r="C2760" s="8"/>
      <c r="D2760" s="8"/>
    </row>
    <row r="2761" spans="3:4">
      <c r="C2761" s="8"/>
      <c r="D2761" s="8"/>
    </row>
    <row r="2762" spans="3:4">
      <c r="C2762" s="8"/>
      <c r="D2762" s="8"/>
    </row>
    <row r="2763" spans="3:4">
      <c r="C2763" s="8"/>
      <c r="D2763" s="8"/>
    </row>
    <row r="2764" spans="3:4">
      <c r="C2764" s="8"/>
      <c r="D2764" s="8"/>
    </row>
    <row r="2765" spans="3:4">
      <c r="C2765" s="8"/>
      <c r="D2765" s="8"/>
    </row>
    <row r="2766" spans="3:4">
      <c r="C2766" s="8"/>
      <c r="D2766" s="8"/>
    </row>
    <row r="2767" spans="3:4">
      <c r="C2767" s="8"/>
      <c r="D2767" s="8"/>
    </row>
    <row r="2768" spans="3:4">
      <c r="C2768" s="8"/>
      <c r="D2768" s="8"/>
    </row>
    <row r="2769" spans="3:4">
      <c r="C2769" s="8"/>
      <c r="D2769" s="8"/>
    </row>
    <row r="2770" spans="3:4">
      <c r="C2770" s="8"/>
      <c r="D2770" s="8"/>
    </row>
    <row r="2771" spans="3:4">
      <c r="C2771" s="8"/>
      <c r="D2771" s="8"/>
    </row>
    <row r="2772" spans="3:4">
      <c r="C2772" s="8"/>
      <c r="D2772" s="8"/>
    </row>
    <row r="2773" spans="3:4">
      <c r="C2773" s="8"/>
      <c r="D2773" s="8"/>
    </row>
    <row r="2774" spans="3:4">
      <c r="C2774" s="8"/>
      <c r="D2774" s="8"/>
    </row>
    <row r="2775" spans="3:4">
      <c r="C2775" s="8"/>
      <c r="D2775" s="8"/>
    </row>
    <row r="2776" spans="3:4">
      <c r="C2776" s="8"/>
      <c r="D2776" s="8"/>
    </row>
    <row r="2777" spans="3:4">
      <c r="C2777" s="8"/>
      <c r="D2777" s="8"/>
    </row>
    <row r="2778" spans="3:4">
      <c r="C2778" s="8"/>
      <c r="D2778" s="8"/>
    </row>
    <row r="2779" spans="3:4">
      <c r="C2779" s="8"/>
      <c r="D2779" s="8"/>
    </row>
    <row r="2780" spans="3:4">
      <c r="C2780" s="8"/>
      <c r="D2780" s="8"/>
    </row>
    <row r="2781" spans="3:4">
      <c r="C2781" s="8"/>
      <c r="D2781" s="8"/>
    </row>
    <row r="2782" spans="3:4">
      <c r="C2782" s="8"/>
      <c r="D2782" s="8"/>
    </row>
    <row r="2783" spans="3:4">
      <c r="C2783" s="8"/>
      <c r="D2783" s="8"/>
    </row>
    <row r="2784" spans="3:4">
      <c r="C2784" s="8"/>
      <c r="D2784" s="8"/>
    </row>
    <row r="2785" spans="3:4">
      <c r="C2785" s="8"/>
      <c r="D2785" s="8"/>
    </row>
    <row r="2786" spans="3:4">
      <c r="C2786" s="8"/>
      <c r="D2786" s="8"/>
    </row>
    <row r="2787" spans="3:4">
      <c r="C2787" s="8"/>
      <c r="D2787" s="8"/>
    </row>
    <row r="2788" spans="3:4">
      <c r="C2788" s="8"/>
      <c r="D2788" s="8"/>
    </row>
    <row r="2789" spans="3:4">
      <c r="C2789" s="8"/>
      <c r="D2789" s="8"/>
    </row>
    <row r="2790" spans="3:4">
      <c r="C2790" s="8"/>
      <c r="D2790" s="8"/>
    </row>
    <row r="2791" spans="3:4">
      <c r="C2791" s="8"/>
      <c r="D2791" s="8"/>
    </row>
    <row r="2792" spans="3:4">
      <c r="C2792" s="8"/>
      <c r="D2792" s="8"/>
    </row>
    <row r="2793" spans="3:4">
      <c r="C2793" s="8"/>
      <c r="D2793" s="8"/>
    </row>
    <row r="2794" spans="3:4">
      <c r="C2794" s="8"/>
      <c r="D2794" s="8"/>
    </row>
    <row r="2795" spans="3:4">
      <c r="C2795" s="8"/>
      <c r="D2795" s="8"/>
    </row>
    <row r="2796" spans="3:4">
      <c r="C2796" s="8"/>
      <c r="D2796" s="8"/>
    </row>
    <row r="2797" spans="3:4">
      <c r="C2797" s="8"/>
      <c r="D2797" s="8"/>
    </row>
    <row r="2798" spans="3:4">
      <c r="C2798" s="8"/>
      <c r="D2798" s="8"/>
    </row>
    <row r="2799" spans="3:4">
      <c r="C2799" s="8"/>
      <c r="D2799" s="8"/>
    </row>
    <row r="2800" spans="3:4">
      <c r="C2800" s="8"/>
      <c r="D2800" s="8"/>
    </row>
    <row r="2801" spans="3:4">
      <c r="C2801" s="8"/>
      <c r="D2801" s="8"/>
    </row>
    <row r="2802" spans="3:4">
      <c r="C2802" s="8"/>
      <c r="D2802" s="8"/>
    </row>
    <row r="2803" spans="3:4">
      <c r="C2803" s="8"/>
      <c r="D2803" s="8"/>
    </row>
    <row r="2804" spans="3:4">
      <c r="C2804" s="8"/>
      <c r="D2804" s="8"/>
    </row>
    <row r="2805" spans="3:4">
      <c r="C2805" s="8"/>
      <c r="D2805" s="8"/>
    </row>
    <row r="2806" spans="3:4">
      <c r="C2806" s="8"/>
      <c r="D2806" s="8"/>
    </row>
    <row r="2807" spans="3:4">
      <c r="C2807" s="8"/>
      <c r="D2807" s="8"/>
    </row>
    <row r="2808" spans="3:4">
      <c r="C2808" s="8"/>
      <c r="D2808" s="8"/>
    </row>
    <row r="2809" spans="3:4">
      <c r="C2809" s="8"/>
      <c r="D2809" s="8"/>
    </row>
    <row r="2810" spans="3:4">
      <c r="C2810" s="8"/>
      <c r="D2810" s="8"/>
    </row>
    <row r="2811" spans="3:4">
      <c r="C2811" s="8"/>
      <c r="D2811" s="8"/>
    </row>
    <row r="2812" spans="3:4">
      <c r="C2812" s="8"/>
      <c r="D2812" s="8"/>
    </row>
    <row r="2813" spans="3:4">
      <c r="C2813" s="8"/>
      <c r="D2813" s="8"/>
    </row>
    <row r="2814" spans="3:4">
      <c r="C2814" s="8"/>
      <c r="D2814" s="8"/>
    </row>
    <row r="2815" spans="3:4">
      <c r="C2815" s="8"/>
      <c r="D2815" s="8"/>
    </row>
    <row r="2816" spans="3:4">
      <c r="C2816" s="8"/>
      <c r="D2816" s="8"/>
    </row>
    <row r="2817" spans="3:4">
      <c r="C2817" s="8"/>
      <c r="D2817" s="8"/>
    </row>
    <row r="2818" spans="3:4">
      <c r="C2818" s="8"/>
      <c r="D2818" s="8"/>
    </row>
    <row r="2819" spans="3:4">
      <c r="C2819" s="8"/>
      <c r="D2819" s="8"/>
    </row>
    <row r="2820" spans="3:4">
      <c r="C2820" s="8"/>
      <c r="D2820" s="8"/>
    </row>
    <row r="2821" spans="3:4">
      <c r="C2821" s="8"/>
      <c r="D2821" s="8"/>
    </row>
    <row r="2822" spans="3:4">
      <c r="C2822" s="8"/>
      <c r="D2822" s="8"/>
    </row>
    <row r="2823" spans="3:4">
      <c r="C2823" s="8"/>
      <c r="D2823" s="8"/>
    </row>
    <row r="2824" spans="3:4">
      <c r="C2824" s="8"/>
      <c r="D2824" s="8"/>
    </row>
    <row r="2825" spans="3:4">
      <c r="C2825" s="8"/>
      <c r="D2825" s="8"/>
    </row>
    <row r="2826" spans="3:4">
      <c r="C2826" s="8"/>
      <c r="D2826" s="8"/>
    </row>
    <row r="2827" spans="3:4">
      <c r="C2827" s="8"/>
      <c r="D2827" s="8"/>
    </row>
    <row r="2828" spans="3:4">
      <c r="C2828" s="8"/>
      <c r="D2828" s="8"/>
    </row>
    <row r="2829" spans="3:4">
      <c r="C2829" s="8"/>
      <c r="D2829" s="8"/>
    </row>
    <row r="2830" spans="3:4">
      <c r="C2830" s="8"/>
      <c r="D2830" s="8"/>
    </row>
    <row r="2831" spans="3:4">
      <c r="C2831" s="8"/>
      <c r="D2831" s="8"/>
    </row>
    <row r="2832" spans="3:4">
      <c r="C2832" s="8"/>
      <c r="D2832" s="8"/>
    </row>
    <row r="2833" spans="3:4">
      <c r="C2833" s="8"/>
      <c r="D2833" s="8"/>
    </row>
    <row r="2834" spans="3:4">
      <c r="C2834" s="8"/>
      <c r="D2834" s="8"/>
    </row>
    <row r="2835" spans="3:4">
      <c r="C2835" s="8"/>
      <c r="D2835" s="8"/>
    </row>
    <row r="2836" spans="3:4">
      <c r="C2836" s="8"/>
      <c r="D2836" s="8"/>
    </row>
    <row r="2837" spans="3:4">
      <c r="C2837" s="8"/>
      <c r="D2837" s="8"/>
    </row>
    <row r="2838" spans="3:4">
      <c r="C2838" s="8"/>
      <c r="D2838" s="8"/>
    </row>
    <row r="2839" spans="3:4">
      <c r="C2839" s="8"/>
      <c r="D2839" s="8"/>
    </row>
    <row r="2840" spans="3:4">
      <c r="C2840" s="8"/>
      <c r="D2840" s="8"/>
    </row>
    <row r="2841" spans="3:4">
      <c r="C2841" s="8"/>
      <c r="D2841" s="8"/>
    </row>
    <row r="2842" spans="3:4">
      <c r="C2842" s="8"/>
      <c r="D2842" s="8"/>
    </row>
    <row r="2843" spans="3:4">
      <c r="C2843" s="8"/>
      <c r="D2843" s="8"/>
    </row>
    <row r="2844" spans="3:4">
      <c r="C2844" s="8"/>
      <c r="D2844" s="8"/>
    </row>
    <row r="2845" spans="3:4">
      <c r="C2845" s="8"/>
      <c r="D2845" s="8"/>
    </row>
    <row r="2846" spans="3:4">
      <c r="C2846" s="8"/>
      <c r="D2846" s="8"/>
    </row>
    <row r="2847" spans="3:4">
      <c r="C2847" s="8"/>
      <c r="D2847" s="8"/>
    </row>
    <row r="2848" spans="3:4">
      <c r="C2848" s="8"/>
      <c r="D2848" s="8"/>
    </row>
    <row r="2849" spans="3:4">
      <c r="C2849" s="8"/>
      <c r="D2849" s="8"/>
    </row>
    <row r="2850" spans="3:4">
      <c r="C2850" s="8"/>
      <c r="D2850" s="8"/>
    </row>
    <row r="2851" spans="3:4">
      <c r="C2851" s="8"/>
      <c r="D2851" s="8"/>
    </row>
    <row r="2852" spans="3:4">
      <c r="C2852" s="8"/>
      <c r="D2852" s="8"/>
    </row>
    <row r="2853" spans="3:4">
      <c r="C2853" s="8"/>
      <c r="D2853" s="8"/>
    </row>
    <row r="2854" spans="3:4">
      <c r="C2854" s="8"/>
      <c r="D2854" s="8"/>
    </row>
    <row r="2855" spans="3:4">
      <c r="C2855" s="8"/>
      <c r="D2855" s="8"/>
    </row>
    <row r="2856" spans="3:4">
      <c r="C2856" s="8"/>
      <c r="D2856" s="8"/>
    </row>
    <row r="2857" spans="3:4">
      <c r="C2857" s="8"/>
      <c r="D2857" s="8"/>
    </row>
    <row r="2858" spans="3:4">
      <c r="C2858" s="8"/>
      <c r="D2858" s="8"/>
    </row>
    <row r="2859" spans="3:4">
      <c r="C2859" s="8"/>
      <c r="D2859" s="8"/>
    </row>
    <row r="2860" spans="3:4">
      <c r="C2860" s="8"/>
      <c r="D2860" s="8"/>
    </row>
    <row r="2861" spans="3:4">
      <c r="C2861" s="8"/>
      <c r="D2861" s="8"/>
    </row>
    <row r="2862" spans="3:4">
      <c r="C2862" s="8"/>
      <c r="D2862" s="8"/>
    </row>
    <row r="2863" spans="3:4">
      <c r="C2863" s="8"/>
      <c r="D2863" s="8"/>
    </row>
    <row r="2864" spans="3:4">
      <c r="C2864" s="8"/>
      <c r="D2864" s="8"/>
    </row>
    <row r="2865" spans="3:4">
      <c r="C2865" s="8"/>
      <c r="D2865" s="8"/>
    </row>
    <row r="2866" spans="3:4">
      <c r="C2866" s="8"/>
      <c r="D2866" s="8"/>
    </row>
    <row r="2867" spans="3:4">
      <c r="C2867" s="8"/>
      <c r="D2867" s="8"/>
    </row>
    <row r="2868" spans="3:4">
      <c r="C2868" s="8"/>
      <c r="D2868" s="8"/>
    </row>
    <row r="2869" spans="3:4">
      <c r="C2869" s="8"/>
      <c r="D2869" s="8"/>
    </row>
    <row r="2870" spans="3:4">
      <c r="C2870" s="8"/>
      <c r="D2870" s="8"/>
    </row>
    <row r="2871" spans="3:4">
      <c r="C2871" s="8"/>
      <c r="D2871" s="8"/>
    </row>
    <row r="2872" spans="3:4">
      <c r="C2872" s="8"/>
      <c r="D2872" s="8"/>
    </row>
    <row r="2873" spans="3:4">
      <c r="C2873" s="8"/>
      <c r="D2873" s="8"/>
    </row>
    <row r="2874" spans="3:4">
      <c r="C2874" s="8"/>
      <c r="D2874" s="8"/>
    </row>
    <row r="2875" spans="3:4">
      <c r="C2875" s="8"/>
      <c r="D2875" s="8"/>
    </row>
    <row r="2876" spans="3:4">
      <c r="C2876" s="8"/>
      <c r="D2876" s="8"/>
    </row>
    <row r="2877" spans="3:4">
      <c r="C2877" s="8"/>
      <c r="D2877" s="8"/>
    </row>
    <row r="2878" spans="3:4">
      <c r="C2878" s="8"/>
      <c r="D2878" s="8"/>
    </row>
    <row r="2879" spans="3:4">
      <c r="C2879" s="8"/>
      <c r="D2879" s="8"/>
    </row>
    <row r="2880" spans="3:4">
      <c r="C2880" s="8"/>
      <c r="D2880" s="8"/>
    </row>
    <row r="2881" spans="3:4">
      <c r="C2881" s="8"/>
      <c r="D2881" s="8"/>
    </row>
    <row r="2882" spans="3:4">
      <c r="C2882" s="8"/>
      <c r="D2882" s="8"/>
    </row>
    <row r="2883" spans="3:4">
      <c r="C2883" s="8"/>
      <c r="D2883" s="8"/>
    </row>
    <row r="2884" spans="3:4">
      <c r="C2884" s="8"/>
      <c r="D2884" s="8"/>
    </row>
    <row r="2885" spans="3:4">
      <c r="C2885" s="8"/>
      <c r="D2885" s="8"/>
    </row>
    <row r="2886" spans="3:4">
      <c r="C2886" s="8"/>
      <c r="D2886" s="8"/>
    </row>
    <row r="2887" spans="3:4">
      <c r="C2887" s="8"/>
      <c r="D2887" s="8"/>
    </row>
    <row r="2888" spans="3:4">
      <c r="C2888" s="8"/>
      <c r="D2888" s="8"/>
    </row>
    <row r="2889" spans="3:4">
      <c r="C2889" s="8"/>
      <c r="D2889" s="8"/>
    </row>
    <row r="2890" spans="3:4">
      <c r="C2890" s="8"/>
      <c r="D2890" s="8"/>
    </row>
    <row r="2891" spans="3:4">
      <c r="C2891" s="8"/>
      <c r="D2891" s="8"/>
    </row>
    <row r="2892" spans="3:4">
      <c r="C2892" s="8"/>
      <c r="D2892" s="8"/>
    </row>
    <row r="2893" spans="3:4">
      <c r="C2893" s="8"/>
      <c r="D2893" s="8"/>
    </row>
    <row r="2894" spans="3:4">
      <c r="C2894" s="8"/>
      <c r="D2894" s="8"/>
    </row>
    <row r="2895" spans="3:4">
      <c r="C2895" s="8"/>
      <c r="D2895" s="8"/>
    </row>
    <row r="2896" spans="3:4">
      <c r="C2896" s="8"/>
      <c r="D2896" s="8"/>
    </row>
    <row r="2897" spans="3:4">
      <c r="C2897" s="8"/>
      <c r="D2897" s="8"/>
    </row>
    <row r="2898" spans="3:4">
      <c r="C2898" s="8"/>
      <c r="D2898" s="8"/>
    </row>
    <row r="2899" spans="3:4">
      <c r="C2899" s="8"/>
      <c r="D2899" s="8"/>
    </row>
    <row r="2900" spans="3:4">
      <c r="C2900" s="8"/>
      <c r="D2900" s="8"/>
    </row>
    <row r="2901" spans="3:4">
      <c r="C2901" s="8"/>
      <c r="D2901" s="8"/>
    </row>
    <row r="2902" spans="3:4">
      <c r="C2902" s="8"/>
      <c r="D2902" s="8"/>
    </row>
    <row r="2903" spans="3:4">
      <c r="C2903" s="8"/>
      <c r="D2903" s="8"/>
    </row>
    <row r="2904" spans="3:4">
      <c r="C2904" s="8"/>
      <c r="D2904" s="8"/>
    </row>
    <row r="2905" spans="3:4">
      <c r="C2905" s="8"/>
      <c r="D2905" s="8"/>
    </row>
    <row r="2906" spans="3:4">
      <c r="C2906" s="8"/>
      <c r="D2906" s="8"/>
    </row>
    <row r="2907" spans="3:4">
      <c r="C2907" s="8"/>
      <c r="D2907" s="8"/>
    </row>
    <row r="2908" spans="3:4">
      <c r="C2908" s="8"/>
      <c r="D2908" s="8"/>
    </row>
    <row r="2909" spans="3:4">
      <c r="C2909" s="8"/>
      <c r="D2909" s="8"/>
    </row>
    <row r="2910" spans="3:4">
      <c r="C2910" s="8"/>
      <c r="D2910" s="8"/>
    </row>
    <row r="2911" spans="3:4">
      <c r="C2911" s="8"/>
      <c r="D2911" s="8"/>
    </row>
    <row r="2912" spans="3:4">
      <c r="C2912" s="8"/>
      <c r="D2912" s="8"/>
    </row>
    <row r="2913" spans="3:4">
      <c r="C2913" s="8"/>
      <c r="D2913" s="8"/>
    </row>
    <row r="2914" spans="3:4">
      <c r="C2914" s="8"/>
      <c r="D2914" s="8"/>
    </row>
    <row r="2915" spans="3:4">
      <c r="C2915" s="8"/>
      <c r="D2915" s="8"/>
    </row>
    <row r="2916" spans="3:4">
      <c r="C2916" s="8"/>
      <c r="D2916" s="8"/>
    </row>
    <row r="2917" spans="3:4">
      <c r="C2917" s="8"/>
      <c r="D2917" s="8"/>
    </row>
    <row r="2918" spans="3:4">
      <c r="C2918" s="8"/>
      <c r="D2918" s="8"/>
    </row>
    <row r="2919" spans="3:4">
      <c r="C2919" s="8"/>
      <c r="D2919" s="8"/>
    </row>
    <row r="2920" spans="3:4">
      <c r="C2920" s="8"/>
      <c r="D2920" s="8"/>
    </row>
    <row r="2921" spans="3:4">
      <c r="C2921" s="8"/>
      <c r="D2921" s="8"/>
    </row>
    <row r="2922" spans="3:4">
      <c r="C2922" s="8"/>
      <c r="D2922" s="8"/>
    </row>
    <row r="2923" spans="3:4">
      <c r="C2923" s="8"/>
      <c r="D2923" s="8"/>
    </row>
    <row r="2924" spans="3:4">
      <c r="C2924" s="8"/>
      <c r="D2924" s="8"/>
    </row>
    <row r="2925" spans="3:4">
      <c r="C2925" s="8"/>
      <c r="D2925" s="8"/>
    </row>
    <row r="2926" spans="3:4">
      <c r="C2926" s="8"/>
      <c r="D2926" s="8"/>
    </row>
    <row r="2927" spans="3:4">
      <c r="C2927" s="8"/>
      <c r="D2927" s="8"/>
    </row>
    <row r="2928" spans="3:4">
      <c r="C2928" s="8"/>
      <c r="D2928" s="8"/>
    </row>
    <row r="2929" spans="3:4">
      <c r="C2929" s="8"/>
      <c r="D2929" s="8"/>
    </row>
    <row r="2930" spans="3:4">
      <c r="C2930" s="8"/>
      <c r="D2930" s="8"/>
    </row>
    <row r="2931" spans="3:4">
      <c r="C2931" s="8"/>
      <c r="D2931" s="8"/>
    </row>
    <row r="2932" spans="3:4">
      <c r="C2932" s="8"/>
      <c r="D2932" s="8"/>
    </row>
    <row r="2933" spans="3:4">
      <c r="C2933" s="8"/>
      <c r="D2933" s="8"/>
    </row>
    <row r="2934" spans="3:4">
      <c r="C2934" s="8"/>
      <c r="D2934" s="8"/>
    </row>
    <row r="2935" spans="3:4">
      <c r="C2935" s="8"/>
      <c r="D2935" s="8"/>
    </row>
    <row r="2936" spans="3:4">
      <c r="C2936" s="8"/>
      <c r="D2936" s="8"/>
    </row>
    <row r="2937" spans="3:4">
      <c r="C2937" s="8"/>
      <c r="D2937" s="8"/>
    </row>
    <row r="2938" spans="3:4">
      <c r="C2938" s="8"/>
      <c r="D2938" s="8"/>
    </row>
    <row r="2939" spans="3:4">
      <c r="C2939" s="8"/>
      <c r="D2939" s="8"/>
    </row>
    <row r="2940" spans="3:4">
      <c r="C2940" s="8"/>
      <c r="D2940" s="8"/>
    </row>
    <row r="2941" spans="3:4">
      <c r="C2941" s="8"/>
      <c r="D2941" s="8"/>
    </row>
    <row r="2942" spans="3:4">
      <c r="C2942" s="8"/>
      <c r="D2942" s="8"/>
    </row>
    <row r="2943" spans="3:4">
      <c r="C2943" s="8"/>
      <c r="D2943" s="8"/>
    </row>
    <row r="2944" spans="3:4">
      <c r="C2944" s="8"/>
      <c r="D2944" s="8"/>
    </row>
    <row r="2945" spans="3:4">
      <c r="C2945" s="8"/>
      <c r="D2945" s="8"/>
    </row>
    <row r="2946" spans="3:4">
      <c r="C2946" s="8"/>
      <c r="D2946" s="8"/>
    </row>
    <row r="2947" spans="3:4">
      <c r="C2947" s="8"/>
      <c r="D2947" s="8"/>
    </row>
    <row r="2948" spans="3:4">
      <c r="C2948" s="8"/>
      <c r="D2948" s="8"/>
    </row>
    <row r="2949" spans="3:4">
      <c r="C2949" s="8"/>
      <c r="D2949" s="8"/>
    </row>
    <row r="2950" spans="3:4">
      <c r="C2950" s="8"/>
      <c r="D2950" s="8"/>
    </row>
    <row r="2951" spans="3:4">
      <c r="C2951" s="8"/>
      <c r="D2951" s="8"/>
    </row>
    <row r="2952" spans="3:4">
      <c r="C2952" s="8"/>
      <c r="D2952" s="8"/>
    </row>
    <row r="2953" spans="3:4">
      <c r="C2953" s="8"/>
      <c r="D2953" s="8"/>
    </row>
    <row r="2954" spans="3:4">
      <c r="C2954" s="8"/>
      <c r="D2954" s="8"/>
    </row>
    <row r="2955" spans="3:4">
      <c r="C2955" s="8"/>
      <c r="D2955" s="8"/>
    </row>
    <row r="2956" spans="3:4">
      <c r="C2956" s="8"/>
      <c r="D2956" s="8"/>
    </row>
    <row r="2957" spans="3:4">
      <c r="C2957" s="8"/>
      <c r="D2957" s="8"/>
    </row>
    <row r="2958" spans="3:4">
      <c r="C2958" s="8"/>
      <c r="D2958" s="8"/>
    </row>
    <row r="2959" spans="3:4">
      <c r="C2959" s="8"/>
      <c r="D2959" s="8"/>
    </row>
    <row r="2960" spans="3:4">
      <c r="C2960" s="8"/>
      <c r="D2960" s="8"/>
    </row>
    <row r="2961" spans="3:4">
      <c r="C2961" s="8"/>
      <c r="D2961" s="8"/>
    </row>
    <row r="2962" spans="3:4">
      <c r="C2962" s="8"/>
      <c r="D2962" s="8"/>
    </row>
    <row r="2963" spans="3:4">
      <c r="C2963" s="8"/>
      <c r="D2963" s="8"/>
    </row>
    <row r="2964" spans="3:4">
      <c r="C2964" s="8"/>
      <c r="D2964" s="8"/>
    </row>
    <row r="2965" spans="3:4">
      <c r="C2965" s="8"/>
      <c r="D2965" s="8"/>
    </row>
    <row r="2966" spans="3:4">
      <c r="C2966" s="8"/>
      <c r="D2966" s="8"/>
    </row>
    <row r="2967" spans="3:4">
      <c r="C2967" s="8"/>
      <c r="D2967" s="8"/>
    </row>
    <row r="2968" spans="3:4">
      <c r="C2968" s="8"/>
      <c r="D2968" s="8"/>
    </row>
    <row r="2969" spans="3:4">
      <c r="C2969" s="8"/>
      <c r="D2969" s="8"/>
    </row>
    <row r="2970" spans="3:4">
      <c r="C2970" s="8"/>
      <c r="D2970" s="8"/>
    </row>
    <row r="2971" spans="3:4">
      <c r="C2971" s="8"/>
      <c r="D2971" s="8"/>
    </row>
    <row r="2972" spans="3:4">
      <c r="C2972" s="8"/>
      <c r="D2972" s="8"/>
    </row>
    <row r="2973" spans="3:4">
      <c r="C2973" s="8"/>
      <c r="D2973" s="8"/>
    </row>
    <row r="2974" spans="3:4">
      <c r="C2974" s="8"/>
      <c r="D2974" s="8"/>
    </row>
    <row r="2975" spans="3:4">
      <c r="C2975" s="8"/>
      <c r="D2975" s="8"/>
    </row>
    <row r="2976" spans="3:4">
      <c r="C2976" s="8"/>
      <c r="D2976" s="8"/>
    </row>
    <row r="2977" spans="3:4">
      <c r="C2977" s="8"/>
      <c r="D2977" s="8"/>
    </row>
    <row r="2978" spans="3:4">
      <c r="C2978" s="8"/>
      <c r="D2978" s="8"/>
    </row>
    <row r="2979" spans="3:4">
      <c r="C2979" s="8"/>
      <c r="D2979" s="8"/>
    </row>
    <row r="2980" spans="3:4">
      <c r="C2980" s="8"/>
      <c r="D2980" s="8"/>
    </row>
    <row r="2981" spans="3:4">
      <c r="C2981" s="8"/>
      <c r="D2981" s="8"/>
    </row>
    <row r="2982" spans="3:4">
      <c r="C2982" s="8"/>
      <c r="D2982" s="8"/>
    </row>
    <row r="2983" spans="3:4">
      <c r="C2983" s="8"/>
      <c r="D2983" s="8"/>
    </row>
    <row r="2984" spans="3:4">
      <c r="C2984" s="8"/>
      <c r="D2984" s="8"/>
    </row>
    <row r="2985" spans="3:4">
      <c r="C2985" s="8"/>
      <c r="D2985" s="8"/>
    </row>
    <row r="2986" spans="3:4">
      <c r="C2986" s="8"/>
      <c r="D2986" s="8"/>
    </row>
    <row r="2987" spans="3:4">
      <c r="C2987" s="8"/>
      <c r="D2987" s="8"/>
    </row>
    <row r="2988" spans="3:4">
      <c r="C2988" s="8"/>
      <c r="D2988" s="8"/>
    </row>
    <row r="2989" spans="3:4">
      <c r="C2989" s="8"/>
      <c r="D2989" s="8"/>
    </row>
    <row r="2990" spans="3:4">
      <c r="C2990" s="8"/>
      <c r="D2990" s="8"/>
    </row>
    <row r="2991" spans="3:4">
      <c r="C2991" s="8"/>
      <c r="D2991" s="8"/>
    </row>
    <row r="2992" spans="3:4">
      <c r="C2992" s="8"/>
      <c r="D2992" s="8"/>
    </row>
    <row r="2993" spans="3:4">
      <c r="C2993" s="8"/>
      <c r="D2993" s="8"/>
    </row>
    <row r="2994" spans="3:4">
      <c r="C2994" s="8"/>
      <c r="D2994" s="8"/>
    </row>
    <row r="2995" spans="3:4">
      <c r="C2995" s="8"/>
      <c r="D2995" s="8"/>
    </row>
    <row r="2996" spans="3:4">
      <c r="C2996" s="8"/>
      <c r="D2996" s="8"/>
    </row>
    <row r="2997" spans="3:4">
      <c r="C2997" s="8"/>
      <c r="D2997" s="8"/>
    </row>
    <row r="2998" spans="3:4">
      <c r="C2998" s="8"/>
      <c r="D2998" s="8"/>
    </row>
    <row r="2999" spans="3:4">
      <c r="C2999" s="8"/>
      <c r="D2999" s="8"/>
    </row>
    <row r="3000" spans="3:4">
      <c r="C3000" s="8"/>
      <c r="D3000" s="8"/>
    </row>
    <row r="3001" spans="3:4">
      <c r="C3001" s="8"/>
      <c r="D3001" s="8"/>
    </row>
    <row r="3002" spans="3:4">
      <c r="C3002" s="8"/>
      <c r="D3002" s="8"/>
    </row>
    <row r="3003" spans="3:4">
      <c r="C3003" s="8"/>
      <c r="D3003" s="8"/>
    </row>
    <row r="3004" spans="3:4">
      <c r="C3004" s="8"/>
      <c r="D3004" s="8"/>
    </row>
    <row r="3005" spans="3:4">
      <c r="C3005" s="8"/>
      <c r="D3005" s="8"/>
    </row>
    <row r="3006" spans="3:4">
      <c r="C3006" s="8"/>
      <c r="D3006" s="8"/>
    </row>
    <row r="3007" spans="3:4">
      <c r="C3007" s="8"/>
      <c r="D3007" s="8"/>
    </row>
    <row r="3008" spans="3:4">
      <c r="C3008" s="8"/>
      <c r="D3008" s="8"/>
    </row>
    <row r="3009" spans="3:4">
      <c r="C3009" s="8"/>
      <c r="D3009" s="8"/>
    </row>
    <row r="3010" spans="3:4">
      <c r="C3010" s="8"/>
      <c r="D3010" s="8"/>
    </row>
    <row r="3011" spans="3:4">
      <c r="C3011" s="8"/>
      <c r="D3011" s="8"/>
    </row>
    <row r="3012" spans="3:4">
      <c r="C3012" s="8"/>
      <c r="D3012" s="8"/>
    </row>
    <row r="3013" spans="3:4">
      <c r="C3013" s="8"/>
      <c r="D3013" s="8"/>
    </row>
    <row r="3014" spans="3:4">
      <c r="C3014" s="8"/>
      <c r="D3014" s="8"/>
    </row>
    <row r="3015" spans="3:4">
      <c r="C3015" s="8"/>
      <c r="D3015" s="8"/>
    </row>
    <row r="3016" spans="3:4">
      <c r="C3016" s="8"/>
      <c r="D3016" s="8"/>
    </row>
    <row r="3017" spans="3:4">
      <c r="C3017" s="8"/>
      <c r="D3017" s="8"/>
    </row>
    <row r="3018" spans="3:4">
      <c r="C3018" s="8"/>
      <c r="D3018" s="8"/>
    </row>
    <row r="3019" spans="3:4">
      <c r="C3019" s="8"/>
      <c r="D3019" s="8"/>
    </row>
    <row r="3020" spans="3:4">
      <c r="C3020" s="8"/>
      <c r="D3020" s="8"/>
    </row>
    <row r="3021" spans="3:4">
      <c r="C3021" s="8"/>
      <c r="D3021" s="8"/>
    </row>
    <row r="3022" spans="3:4">
      <c r="C3022" s="8"/>
      <c r="D3022" s="8"/>
    </row>
    <row r="3023" spans="3:4">
      <c r="C3023" s="8"/>
      <c r="D3023" s="8"/>
    </row>
    <row r="3024" spans="3:4">
      <c r="C3024" s="8"/>
      <c r="D3024" s="8"/>
    </row>
    <row r="3025" spans="3:4">
      <c r="C3025" s="8"/>
      <c r="D3025" s="8"/>
    </row>
    <row r="3026" spans="3:4">
      <c r="C3026" s="8"/>
      <c r="D3026" s="8"/>
    </row>
    <row r="3027" spans="3:4">
      <c r="C3027" s="8"/>
      <c r="D3027" s="8"/>
    </row>
    <row r="3028" spans="3:4">
      <c r="C3028" s="8"/>
      <c r="D3028" s="8"/>
    </row>
    <row r="3029" spans="3:4">
      <c r="C3029" s="8"/>
      <c r="D3029" s="8"/>
    </row>
    <row r="3030" spans="3:4">
      <c r="C3030" s="8"/>
      <c r="D3030" s="8"/>
    </row>
    <row r="3031" spans="3:4">
      <c r="C3031" s="8"/>
      <c r="D3031" s="8"/>
    </row>
    <row r="3032" spans="3:4">
      <c r="C3032" s="8"/>
      <c r="D3032" s="8"/>
    </row>
    <row r="3033" spans="3:4">
      <c r="C3033" s="8"/>
      <c r="D3033" s="8"/>
    </row>
    <row r="3034" spans="3:4">
      <c r="C3034" s="8"/>
      <c r="D3034" s="8"/>
    </row>
    <row r="3035" spans="3:4">
      <c r="C3035" s="8"/>
      <c r="D3035" s="8"/>
    </row>
    <row r="3036" spans="3:4">
      <c r="C3036" s="8"/>
      <c r="D3036" s="8"/>
    </row>
    <row r="3037" spans="3:4">
      <c r="C3037" s="8"/>
      <c r="D3037" s="8"/>
    </row>
    <row r="3038" spans="3:4">
      <c r="C3038" s="8"/>
      <c r="D3038" s="8"/>
    </row>
    <row r="3039" spans="3:4">
      <c r="C3039" s="8"/>
      <c r="D3039" s="8"/>
    </row>
    <row r="3040" spans="3:4">
      <c r="C3040" s="8"/>
      <c r="D3040" s="8"/>
    </row>
    <row r="3041" spans="3:4">
      <c r="C3041" s="8"/>
      <c r="D3041" s="8"/>
    </row>
    <row r="3042" spans="3:4">
      <c r="C3042" s="8"/>
      <c r="D3042" s="8"/>
    </row>
    <row r="3043" spans="3:4">
      <c r="C3043" s="8"/>
      <c r="D3043" s="8"/>
    </row>
    <row r="3044" spans="3:4">
      <c r="C3044" s="8"/>
      <c r="D3044" s="8"/>
    </row>
    <row r="3045" spans="3:4">
      <c r="C3045" s="8"/>
      <c r="D3045" s="8"/>
    </row>
    <row r="3046" spans="3:4">
      <c r="C3046" s="8"/>
      <c r="D3046" s="8"/>
    </row>
    <row r="3047" spans="3:4">
      <c r="C3047" s="8"/>
      <c r="D3047" s="8"/>
    </row>
    <row r="3048" spans="3:4">
      <c r="C3048" s="8"/>
      <c r="D3048" s="8"/>
    </row>
    <row r="3049" spans="3:4">
      <c r="C3049" s="8"/>
      <c r="D3049" s="8"/>
    </row>
    <row r="3050" spans="3:4">
      <c r="C3050" s="8"/>
      <c r="D3050" s="8"/>
    </row>
    <row r="3051" spans="3:4">
      <c r="C3051" s="8"/>
      <c r="D3051" s="8"/>
    </row>
    <row r="3052" spans="3:4">
      <c r="C3052" s="8"/>
      <c r="D3052" s="8"/>
    </row>
    <row r="3053" spans="3:4">
      <c r="C3053" s="8"/>
      <c r="D3053" s="8"/>
    </row>
    <row r="3054" spans="3:4">
      <c r="C3054" s="8"/>
      <c r="D3054" s="8"/>
    </row>
    <row r="3055" spans="3:4">
      <c r="C3055" s="8"/>
      <c r="D3055" s="8"/>
    </row>
    <row r="3056" spans="3:4">
      <c r="C3056" s="8"/>
      <c r="D3056" s="8"/>
    </row>
    <row r="3057" spans="3:4">
      <c r="C3057" s="8"/>
      <c r="D3057" s="8"/>
    </row>
    <row r="3058" spans="3:4">
      <c r="C3058" s="8"/>
      <c r="D3058" s="8"/>
    </row>
    <row r="3059" spans="3:4">
      <c r="C3059" s="8"/>
      <c r="D3059" s="8"/>
    </row>
    <row r="3060" spans="3:4">
      <c r="C3060" s="8"/>
      <c r="D3060" s="8"/>
    </row>
    <row r="3061" spans="3:4">
      <c r="C3061" s="8"/>
      <c r="D3061" s="8"/>
    </row>
    <row r="3062" spans="3:4">
      <c r="C3062" s="8"/>
      <c r="D3062" s="8"/>
    </row>
    <row r="3063" spans="3:4">
      <c r="C3063" s="8"/>
      <c r="D3063" s="8"/>
    </row>
    <row r="3064" spans="3:4">
      <c r="C3064" s="8"/>
      <c r="D3064" s="8"/>
    </row>
    <row r="3065" spans="3:4">
      <c r="C3065" s="8"/>
      <c r="D3065" s="8"/>
    </row>
    <row r="3066" spans="3:4">
      <c r="C3066" s="8"/>
      <c r="D3066" s="8"/>
    </row>
    <row r="3067" spans="3:4">
      <c r="C3067" s="8"/>
      <c r="D3067" s="8"/>
    </row>
    <row r="3068" spans="3:4">
      <c r="C3068" s="8"/>
      <c r="D3068" s="8"/>
    </row>
    <row r="3069" spans="3:4">
      <c r="C3069" s="8"/>
      <c r="D3069" s="8"/>
    </row>
    <row r="3070" spans="3:4">
      <c r="C3070" s="8"/>
      <c r="D3070" s="8"/>
    </row>
    <row r="3071" spans="3:4">
      <c r="C3071" s="8"/>
      <c r="D3071" s="8"/>
    </row>
    <row r="3072" spans="3:4">
      <c r="C3072" s="8"/>
      <c r="D3072" s="8"/>
    </row>
    <row r="3073" spans="3:4">
      <c r="C3073" s="8"/>
      <c r="D3073" s="8"/>
    </row>
    <row r="3074" spans="3:4">
      <c r="C3074" s="8"/>
      <c r="D3074" s="8"/>
    </row>
    <row r="3075" spans="3:4">
      <c r="C3075" s="8"/>
      <c r="D3075" s="8"/>
    </row>
    <row r="3076" spans="3:4">
      <c r="C3076" s="8"/>
      <c r="D3076" s="8"/>
    </row>
    <row r="3077" spans="3:4">
      <c r="C3077" s="8"/>
      <c r="D3077" s="8"/>
    </row>
    <row r="3078" spans="3:4">
      <c r="C3078" s="8"/>
      <c r="D3078" s="8"/>
    </row>
    <row r="3079" spans="3:4">
      <c r="C3079" s="8"/>
      <c r="D3079" s="8"/>
    </row>
    <row r="3080" spans="3:4">
      <c r="C3080" s="8"/>
      <c r="D3080" s="8"/>
    </row>
    <row r="3081" spans="3:4">
      <c r="C3081" s="8"/>
      <c r="D3081" s="8"/>
    </row>
    <row r="3082" spans="3:4">
      <c r="C3082" s="8"/>
      <c r="D3082" s="8"/>
    </row>
    <row r="3083" spans="3:4">
      <c r="C3083" s="8"/>
      <c r="D3083" s="8"/>
    </row>
    <row r="3084" spans="3:4">
      <c r="C3084" s="8"/>
      <c r="D3084" s="8"/>
    </row>
    <row r="3085" spans="3:4">
      <c r="C3085" s="8"/>
      <c r="D3085" s="8"/>
    </row>
    <row r="3086" spans="3:4">
      <c r="C3086" s="8"/>
      <c r="D3086" s="8"/>
    </row>
    <row r="3087" spans="3:4">
      <c r="C3087" s="8"/>
      <c r="D3087" s="8"/>
    </row>
    <row r="3088" spans="3:4">
      <c r="C3088" s="8"/>
      <c r="D3088" s="8"/>
    </row>
    <row r="3089" spans="3:4">
      <c r="C3089" s="8"/>
      <c r="D3089" s="8"/>
    </row>
    <row r="3090" spans="3:4">
      <c r="C3090" s="8"/>
      <c r="D3090" s="8"/>
    </row>
    <row r="3091" spans="3:4">
      <c r="C3091" s="8"/>
      <c r="D3091" s="8"/>
    </row>
    <row r="3092" spans="3:4">
      <c r="C3092" s="8"/>
      <c r="D3092" s="8"/>
    </row>
    <row r="3093" spans="3:4">
      <c r="C3093" s="8"/>
      <c r="D3093" s="8"/>
    </row>
    <row r="3094" spans="3:4">
      <c r="C3094" s="8"/>
      <c r="D3094" s="8"/>
    </row>
    <row r="3095" spans="3:4">
      <c r="C3095" s="8"/>
      <c r="D3095" s="8"/>
    </row>
    <row r="3096" spans="3:4">
      <c r="C3096" s="8"/>
      <c r="D3096" s="8"/>
    </row>
    <row r="3097" spans="3:4">
      <c r="C3097" s="8"/>
      <c r="D3097" s="8"/>
    </row>
    <row r="3098" spans="3:4">
      <c r="C3098" s="8"/>
      <c r="D3098" s="8"/>
    </row>
    <row r="3099" spans="3:4">
      <c r="C3099" s="8"/>
      <c r="D3099" s="8"/>
    </row>
    <row r="3100" spans="3:4">
      <c r="C3100" s="8"/>
      <c r="D3100" s="8"/>
    </row>
    <row r="3101" spans="3:4">
      <c r="C3101" s="8"/>
      <c r="D3101" s="8"/>
    </row>
    <row r="3102" spans="3:4">
      <c r="C3102" s="8"/>
      <c r="D3102" s="8"/>
    </row>
    <row r="3103" spans="3:4">
      <c r="C3103" s="8"/>
      <c r="D3103" s="8"/>
    </row>
    <row r="3104" spans="3:4">
      <c r="C3104" s="8"/>
      <c r="D3104" s="8"/>
    </row>
    <row r="3105" spans="3:4">
      <c r="C3105" s="8"/>
      <c r="D3105" s="8"/>
    </row>
    <row r="3106" spans="3:4">
      <c r="C3106" s="8"/>
      <c r="D3106" s="8"/>
    </row>
    <row r="3107" spans="3:4">
      <c r="C3107" s="8"/>
      <c r="D3107" s="8"/>
    </row>
    <row r="3108" spans="3:4">
      <c r="C3108" s="8"/>
      <c r="D3108" s="8"/>
    </row>
    <row r="3109" spans="3:4">
      <c r="C3109" s="8"/>
      <c r="D3109" s="8"/>
    </row>
    <row r="3110" spans="3:4">
      <c r="C3110" s="8"/>
      <c r="D3110" s="8"/>
    </row>
    <row r="3111" spans="3:4">
      <c r="C3111" s="8"/>
      <c r="D3111" s="8"/>
    </row>
    <row r="3112" spans="3:4">
      <c r="C3112" s="8"/>
      <c r="D3112" s="8"/>
    </row>
    <row r="3113" spans="3:4">
      <c r="C3113" s="8"/>
      <c r="D3113" s="8"/>
    </row>
    <row r="3114" spans="3:4">
      <c r="C3114" s="8"/>
      <c r="D3114" s="8"/>
    </row>
    <row r="3115" spans="3:4">
      <c r="C3115" s="8"/>
      <c r="D3115" s="8"/>
    </row>
    <row r="3116" spans="3:4">
      <c r="C3116" s="8"/>
      <c r="D3116" s="8"/>
    </row>
    <row r="3117" spans="3:4">
      <c r="C3117" s="8"/>
      <c r="D3117" s="8"/>
    </row>
    <row r="3118" spans="3:4">
      <c r="C3118" s="8"/>
      <c r="D3118" s="8"/>
    </row>
    <row r="3119" spans="3:4">
      <c r="C3119" s="8"/>
      <c r="D3119" s="8"/>
    </row>
    <row r="3120" spans="3:4">
      <c r="C3120" s="8"/>
      <c r="D3120" s="8"/>
    </row>
    <row r="3121" spans="3:4">
      <c r="C3121" s="8"/>
      <c r="D3121" s="8"/>
    </row>
    <row r="3122" spans="3:4">
      <c r="C3122" s="8"/>
      <c r="D3122" s="8"/>
    </row>
    <row r="3123" spans="3:4">
      <c r="C3123" s="8"/>
      <c r="D3123" s="8"/>
    </row>
    <row r="3124" spans="3:4">
      <c r="C3124" s="8"/>
      <c r="D3124" s="8"/>
    </row>
    <row r="3125" spans="3:4">
      <c r="C3125" s="8"/>
      <c r="D3125" s="8"/>
    </row>
    <row r="3126" spans="3:4">
      <c r="C3126" s="8"/>
      <c r="D3126" s="8"/>
    </row>
    <row r="3127" spans="3:4">
      <c r="C3127" s="8"/>
      <c r="D3127" s="8"/>
    </row>
    <row r="3128" spans="3:4">
      <c r="C3128" s="8"/>
      <c r="D3128" s="8"/>
    </row>
    <row r="3129" spans="3:4">
      <c r="C3129" s="8"/>
      <c r="D3129" s="8"/>
    </row>
    <row r="3130" spans="3:4">
      <c r="C3130" s="8"/>
      <c r="D3130" s="8"/>
    </row>
    <row r="3131" spans="3:4">
      <c r="C3131" s="8"/>
      <c r="D3131" s="8"/>
    </row>
    <row r="3132" spans="3:4">
      <c r="C3132" s="8"/>
      <c r="D3132" s="8"/>
    </row>
    <row r="3133" spans="3:4">
      <c r="C3133" s="8"/>
      <c r="D3133" s="8"/>
    </row>
    <row r="3134" spans="3:4">
      <c r="C3134" s="8"/>
      <c r="D3134" s="8"/>
    </row>
    <row r="3135" spans="3:4">
      <c r="C3135" s="8"/>
      <c r="D3135" s="8"/>
    </row>
    <row r="3136" spans="3:4">
      <c r="C3136" s="8"/>
      <c r="D3136" s="8"/>
    </row>
    <row r="3137" spans="3:4">
      <c r="C3137" s="8"/>
      <c r="D3137" s="8"/>
    </row>
    <row r="3138" spans="3:4">
      <c r="C3138" s="8"/>
      <c r="D3138" s="8"/>
    </row>
    <row r="3139" spans="3:4">
      <c r="C3139" s="8"/>
      <c r="D3139" s="8"/>
    </row>
    <row r="3140" spans="3:4">
      <c r="C3140" s="8"/>
      <c r="D3140" s="8"/>
    </row>
    <row r="3141" spans="3:4">
      <c r="C3141" s="8"/>
      <c r="D3141" s="8"/>
    </row>
    <row r="3142" spans="3:4">
      <c r="C3142" s="8"/>
      <c r="D3142" s="8"/>
    </row>
    <row r="3143" spans="3:4">
      <c r="C3143" s="8"/>
      <c r="D3143" s="8"/>
    </row>
    <row r="3144" spans="3:4">
      <c r="C3144" s="8"/>
      <c r="D3144" s="8"/>
    </row>
    <row r="3145" spans="3:4">
      <c r="C3145" s="8"/>
      <c r="D3145" s="8"/>
    </row>
    <row r="3146" spans="3:4">
      <c r="C3146" s="8"/>
      <c r="D3146" s="8"/>
    </row>
    <row r="3147" spans="3:4">
      <c r="C3147" s="8"/>
      <c r="D3147" s="8"/>
    </row>
    <row r="3148" spans="3:4">
      <c r="C3148" s="8"/>
      <c r="D3148" s="8"/>
    </row>
    <row r="3149" spans="3:4">
      <c r="C3149" s="8"/>
      <c r="D3149" s="8"/>
    </row>
    <row r="3150" spans="3:4">
      <c r="C3150" s="8"/>
      <c r="D3150" s="8"/>
    </row>
    <row r="3151" spans="3:4">
      <c r="C3151" s="8"/>
      <c r="D3151" s="8"/>
    </row>
    <row r="3152" spans="3:4">
      <c r="C3152" s="8"/>
      <c r="D3152" s="8"/>
    </row>
    <row r="3153" spans="3:4">
      <c r="C3153" s="8"/>
      <c r="D3153" s="8"/>
    </row>
    <row r="3154" spans="3:4">
      <c r="C3154" s="8"/>
      <c r="D3154" s="8"/>
    </row>
    <row r="3155" spans="3:4">
      <c r="C3155" s="8"/>
      <c r="D3155" s="8"/>
    </row>
    <row r="3156" spans="3:4">
      <c r="C3156" s="8"/>
      <c r="D3156" s="8"/>
    </row>
    <row r="3157" spans="3:4">
      <c r="C3157" s="8"/>
      <c r="D3157" s="8"/>
    </row>
    <row r="3158" spans="3:4">
      <c r="C3158" s="8"/>
      <c r="D3158" s="8"/>
    </row>
    <row r="3159" spans="3:4">
      <c r="C3159" s="8"/>
      <c r="D3159" s="8"/>
    </row>
    <row r="3160" spans="3:4">
      <c r="C3160" s="8"/>
      <c r="D3160" s="8"/>
    </row>
    <row r="3161" spans="3:4">
      <c r="C3161" s="8"/>
      <c r="D3161" s="8"/>
    </row>
    <row r="3162" spans="3:4">
      <c r="C3162" s="8"/>
      <c r="D3162" s="8"/>
    </row>
    <row r="3163" spans="3:4">
      <c r="C3163" s="8"/>
      <c r="D3163" s="8"/>
    </row>
    <row r="3164" spans="3:4">
      <c r="C3164" s="8"/>
      <c r="D3164" s="8"/>
    </row>
    <row r="3165" spans="3:4">
      <c r="C3165" s="8"/>
      <c r="D3165" s="8"/>
    </row>
    <row r="3166" spans="3:4">
      <c r="C3166" s="8"/>
      <c r="D3166" s="8"/>
    </row>
    <row r="3167" spans="3:4">
      <c r="C3167" s="8"/>
      <c r="D3167" s="8"/>
    </row>
    <row r="3168" spans="3:4">
      <c r="C3168" s="8"/>
      <c r="D3168" s="8"/>
    </row>
    <row r="3169" spans="3:4">
      <c r="C3169" s="8"/>
      <c r="D3169" s="8"/>
    </row>
    <row r="3170" spans="3:4">
      <c r="C3170" s="8"/>
      <c r="D3170" s="8"/>
    </row>
    <row r="3171" spans="3:4">
      <c r="C3171" s="8"/>
      <c r="D3171" s="8"/>
    </row>
    <row r="3172" spans="3:4">
      <c r="C3172" s="8"/>
      <c r="D3172" s="8"/>
    </row>
    <row r="3173" spans="3:4">
      <c r="C3173" s="8"/>
      <c r="D3173" s="8"/>
    </row>
    <row r="3174" spans="3:4">
      <c r="C3174" s="8"/>
      <c r="D3174" s="8"/>
    </row>
    <row r="3175" spans="3:4">
      <c r="C3175" s="8"/>
      <c r="D3175" s="8"/>
    </row>
    <row r="3176" spans="3:4">
      <c r="C3176" s="8"/>
      <c r="D3176" s="8"/>
    </row>
    <row r="3177" spans="3:4">
      <c r="C3177" s="8"/>
      <c r="D3177" s="8"/>
    </row>
    <row r="3178" spans="3:4">
      <c r="C3178" s="8"/>
      <c r="D3178" s="8"/>
    </row>
    <row r="3179" spans="3:4">
      <c r="C3179" s="8"/>
      <c r="D3179" s="8"/>
    </row>
    <row r="3180" spans="3:4">
      <c r="C3180" s="8"/>
      <c r="D3180" s="8"/>
    </row>
    <row r="3181" spans="3:4">
      <c r="C3181" s="8"/>
      <c r="D3181" s="8"/>
    </row>
    <row r="3182" spans="3:4">
      <c r="C3182" s="8"/>
      <c r="D3182" s="8"/>
    </row>
    <row r="3183" spans="3:4">
      <c r="C3183" s="8"/>
      <c r="D3183" s="8"/>
    </row>
    <row r="3184" spans="3:4">
      <c r="C3184" s="8"/>
      <c r="D3184" s="8"/>
    </row>
    <row r="3185" spans="3:4">
      <c r="C3185" s="8"/>
      <c r="D3185" s="8"/>
    </row>
    <row r="3186" spans="3:4">
      <c r="C3186" s="8"/>
      <c r="D3186" s="8"/>
    </row>
    <row r="3187" spans="3:4">
      <c r="C3187" s="8"/>
      <c r="D3187" s="8"/>
    </row>
    <row r="3188" spans="3:4">
      <c r="C3188" s="8"/>
      <c r="D3188" s="8"/>
    </row>
    <row r="3189" spans="3:4">
      <c r="C3189" s="8"/>
      <c r="D3189" s="8"/>
    </row>
    <row r="3190" spans="3:4">
      <c r="C3190" s="8"/>
      <c r="D3190" s="8"/>
    </row>
    <row r="3191" spans="3:4">
      <c r="C3191" s="8"/>
      <c r="D3191" s="8"/>
    </row>
    <row r="3192" spans="3:4">
      <c r="C3192" s="8"/>
      <c r="D3192" s="8"/>
    </row>
    <row r="3193" spans="3:4">
      <c r="C3193" s="8"/>
      <c r="D3193" s="8"/>
    </row>
    <row r="3194" spans="3:4">
      <c r="C3194" s="8"/>
      <c r="D3194" s="8"/>
    </row>
    <row r="3195" spans="3:4">
      <c r="C3195" s="8"/>
      <c r="D3195" s="8"/>
    </row>
    <row r="3196" spans="3:4">
      <c r="C3196" s="8"/>
      <c r="D3196" s="8"/>
    </row>
    <row r="3197" spans="3:4">
      <c r="C3197" s="8"/>
      <c r="D3197" s="8"/>
    </row>
    <row r="3198" spans="3:4">
      <c r="C3198" s="8"/>
      <c r="D3198" s="8"/>
    </row>
    <row r="3199" spans="3:4">
      <c r="C3199" s="8"/>
      <c r="D3199" s="8"/>
    </row>
    <row r="3200" spans="3:4">
      <c r="C3200" s="8"/>
      <c r="D3200" s="8"/>
    </row>
    <row r="3201" spans="3:4">
      <c r="C3201" s="8"/>
      <c r="D3201" s="8"/>
    </row>
    <row r="3202" spans="3:4">
      <c r="C3202" s="8"/>
      <c r="D3202" s="8"/>
    </row>
    <row r="3203" spans="3:4">
      <c r="C3203" s="8"/>
      <c r="D3203" s="8"/>
    </row>
    <row r="3204" spans="3:4">
      <c r="C3204" s="8"/>
      <c r="D3204" s="8"/>
    </row>
    <row r="3205" spans="3:4">
      <c r="C3205" s="8"/>
      <c r="D3205" s="8"/>
    </row>
    <row r="3206" spans="3:4">
      <c r="C3206" s="8"/>
      <c r="D3206" s="8"/>
    </row>
    <row r="3207" spans="3:4">
      <c r="C3207" s="8"/>
      <c r="D3207" s="8"/>
    </row>
    <row r="3208" spans="3:4">
      <c r="C3208" s="8"/>
      <c r="D3208" s="8"/>
    </row>
    <row r="3209" spans="3:4">
      <c r="C3209" s="8"/>
      <c r="D3209" s="8"/>
    </row>
    <row r="3210" spans="3:4">
      <c r="C3210" s="8"/>
      <c r="D3210" s="8"/>
    </row>
    <row r="3211" spans="3:4">
      <c r="C3211" s="8"/>
      <c r="D3211" s="8"/>
    </row>
    <row r="3212" spans="3:4">
      <c r="C3212" s="8"/>
      <c r="D3212" s="8"/>
    </row>
    <row r="3213" spans="3:4">
      <c r="C3213" s="8"/>
      <c r="D3213" s="8"/>
    </row>
    <row r="3214" spans="3:4">
      <c r="C3214" s="8"/>
      <c r="D3214" s="8"/>
    </row>
    <row r="3215" spans="3:4">
      <c r="C3215" s="8"/>
      <c r="D3215" s="8"/>
    </row>
    <row r="3216" spans="3:4">
      <c r="C3216" s="8"/>
      <c r="D3216" s="8"/>
    </row>
    <row r="3217" spans="3:4">
      <c r="C3217" s="8"/>
      <c r="D3217" s="8"/>
    </row>
    <row r="3218" spans="3:4">
      <c r="C3218" s="8"/>
      <c r="D3218" s="8"/>
    </row>
    <row r="3219" spans="3:4">
      <c r="C3219" s="8"/>
      <c r="D3219" s="8"/>
    </row>
    <row r="3220" spans="3:4">
      <c r="C3220" s="8"/>
      <c r="D3220" s="8"/>
    </row>
    <row r="3221" spans="3:4">
      <c r="C3221" s="8"/>
      <c r="D3221" s="8"/>
    </row>
    <row r="3222" spans="3:4">
      <c r="C3222" s="8"/>
      <c r="D3222" s="8"/>
    </row>
    <row r="3223" spans="3:4">
      <c r="C3223" s="8"/>
      <c r="D3223" s="8"/>
    </row>
    <row r="3224" spans="3:4">
      <c r="C3224" s="8"/>
      <c r="D3224" s="8"/>
    </row>
    <row r="3225" spans="3:4">
      <c r="C3225" s="8"/>
      <c r="D3225" s="8"/>
    </row>
    <row r="3226" spans="3:4">
      <c r="C3226" s="8"/>
      <c r="D3226" s="8"/>
    </row>
    <row r="3227" spans="3:4">
      <c r="C3227" s="8"/>
      <c r="D3227" s="8"/>
    </row>
    <row r="3228" spans="3:4">
      <c r="C3228" s="8"/>
      <c r="D3228" s="8"/>
    </row>
    <row r="3229" spans="3:4">
      <c r="C3229" s="8"/>
      <c r="D3229" s="8"/>
    </row>
    <row r="3230" spans="3:4">
      <c r="C3230" s="8"/>
      <c r="D3230" s="8"/>
    </row>
    <row r="3231" spans="3:4">
      <c r="C3231" s="8"/>
      <c r="D3231" s="8"/>
    </row>
    <row r="3232" spans="3:4">
      <c r="C3232" s="8"/>
      <c r="D3232" s="8"/>
    </row>
    <row r="3233" spans="3:4">
      <c r="C3233" s="8"/>
      <c r="D3233" s="8"/>
    </row>
    <row r="3234" spans="3:4">
      <c r="C3234" s="8"/>
      <c r="D3234" s="8"/>
    </row>
    <row r="3235" spans="3:4">
      <c r="C3235" s="8"/>
      <c r="D3235" s="8"/>
    </row>
    <row r="3236" spans="3:4">
      <c r="C3236" s="8"/>
      <c r="D3236" s="8"/>
    </row>
    <row r="3237" spans="3:4">
      <c r="C3237" s="8"/>
      <c r="D3237" s="8"/>
    </row>
    <row r="3238" spans="3:4">
      <c r="C3238" s="8"/>
      <c r="D3238" s="8"/>
    </row>
    <row r="3239" spans="3:4">
      <c r="C3239" s="8"/>
      <c r="D3239" s="8"/>
    </row>
    <row r="3240" spans="3:4">
      <c r="C3240" s="8"/>
      <c r="D3240" s="8"/>
    </row>
    <row r="3241" spans="3:4">
      <c r="C3241" s="8"/>
      <c r="D3241" s="8"/>
    </row>
    <row r="3242" spans="3:4">
      <c r="C3242" s="8"/>
      <c r="D3242" s="8"/>
    </row>
    <row r="3243" spans="3:4">
      <c r="C3243" s="8"/>
      <c r="D3243" s="8"/>
    </row>
    <row r="3244" spans="3:4">
      <c r="C3244" s="8"/>
      <c r="D3244" s="8"/>
    </row>
    <row r="3245" spans="3:4">
      <c r="C3245" s="8"/>
      <c r="D3245" s="8"/>
    </row>
    <row r="3246" spans="3:4">
      <c r="C3246" s="8"/>
      <c r="D3246" s="8"/>
    </row>
    <row r="3247" spans="3:4">
      <c r="C3247" s="8"/>
      <c r="D3247" s="8"/>
    </row>
    <row r="3248" spans="3:4">
      <c r="C3248" s="8"/>
      <c r="D3248" s="8"/>
    </row>
    <row r="3249" spans="3:4">
      <c r="C3249" s="8"/>
      <c r="D3249" s="8"/>
    </row>
    <row r="3250" spans="3:4">
      <c r="C3250" s="8"/>
      <c r="D3250" s="8"/>
    </row>
    <row r="3251" spans="3:4">
      <c r="C3251" s="8"/>
      <c r="D3251" s="8"/>
    </row>
    <row r="3252" spans="3:4">
      <c r="C3252" s="8"/>
      <c r="D3252" s="8"/>
    </row>
    <row r="3253" spans="3:4">
      <c r="C3253" s="8"/>
      <c r="D3253" s="8"/>
    </row>
    <row r="3254" spans="3:4">
      <c r="C3254" s="8"/>
      <c r="D3254" s="8"/>
    </row>
    <row r="3255" spans="3:4">
      <c r="C3255" s="8"/>
      <c r="D3255" s="8"/>
    </row>
    <row r="3256" spans="3:4">
      <c r="C3256" s="8"/>
      <c r="D3256" s="8"/>
    </row>
    <row r="3257" spans="3:4">
      <c r="C3257" s="8"/>
      <c r="D3257" s="8"/>
    </row>
    <row r="3258" spans="3:4">
      <c r="C3258" s="8"/>
      <c r="D3258" s="8"/>
    </row>
    <row r="3259" spans="3:4">
      <c r="C3259" s="8"/>
      <c r="D3259" s="8"/>
    </row>
    <row r="3260" spans="3:4">
      <c r="C3260" s="8"/>
      <c r="D3260" s="8"/>
    </row>
    <row r="3261" spans="3:4">
      <c r="C3261" s="8"/>
      <c r="D3261" s="8"/>
    </row>
    <row r="3262" spans="3:4">
      <c r="C3262" s="8"/>
      <c r="D3262" s="8"/>
    </row>
    <row r="3263" spans="3:4">
      <c r="C3263" s="8"/>
      <c r="D3263" s="8"/>
    </row>
    <row r="3264" spans="3:4">
      <c r="C3264" s="8"/>
      <c r="D3264" s="8"/>
    </row>
    <row r="3265" spans="3:4">
      <c r="C3265" s="8"/>
      <c r="D3265" s="8"/>
    </row>
    <row r="3266" spans="3:4">
      <c r="C3266" s="8"/>
      <c r="D3266" s="8"/>
    </row>
    <row r="3267" spans="3:4">
      <c r="C3267" s="8"/>
      <c r="D3267" s="8"/>
    </row>
    <row r="3268" spans="3:4">
      <c r="C3268" s="8"/>
      <c r="D3268" s="8"/>
    </row>
    <row r="3269" spans="3:4">
      <c r="C3269" s="8"/>
      <c r="D3269" s="8"/>
    </row>
    <row r="3270" spans="3:4">
      <c r="C3270" s="8"/>
      <c r="D3270" s="8"/>
    </row>
    <row r="3271" spans="3:4">
      <c r="C3271" s="8"/>
      <c r="D3271" s="8"/>
    </row>
    <row r="3272" spans="3:4">
      <c r="C3272" s="8"/>
      <c r="D3272" s="8"/>
    </row>
    <row r="3273" spans="3:4">
      <c r="C3273" s="8"/>
      <c r="D3273" s="8"/>
    </row>
    <row r="3274" spans="3:4">
      <c r="C3274" s="8"/>
      <c r="D3274" s="8"/>
    </row>
    <row r="3275" spans="3:4">
      <c r="C3275" s="8"/>
      <c r="D3275" s="8"/>
    </row>
    <row r="3276" spans="3:4">
      <c r="C3276" s="8"/>
      <c r="D3276" s="8"/>
    </row>
    <row r="3277" spans="3:4">
      <c r="C3277" s="8"/>
      <c r="D3277" s="8"/>
    </row>
    <row r="3278" spans="3:4">
      <c r="C3278" s="8"/>
      <c r="D3278" s="8"/>
    </row>
    <row r="3279" spans="3:4">
      <c r="C3279" s="8"/>
      <c r="D3279" s="8"/>
    </row>
    <row r="3280" spans="3:4">
      <c r="C3280" s="8"/>
      <c r="D3280" s="8"/>
    </row>
    <row r="3281" spans="3:4">
      <c r="C3281" s="8"/>
      <c r="D3281" s="8"/>
    </row>
    <row r="3282" spans="3:4">
      <c r="C3282" s="8"/>
      <c r="D3282" s="8"/>
    </row>
    <row r="3283" spans="3:4">
      <c r="C3283" s="8"/>
      <c r="D3283" s="8"/>
    </row>
    <row r="3284" spans="3:4">
      <c r="C3284" s="8"/>
      <c r="D3284" s="8"/>
    </row>
    <row r="3285" spans="3:4">
      <c r="C3285" s="8"/>
      <c r="D3285" s="8"/>
    </row>
    <row r="3286" spans="3:4">
      <c r="C3286" s="8"/>
      <c r="D3286" s="8"/>
    </row>
    <row r="3287" spans="3:4">
      <c r="C3287" s="8"/>
      <c r="D3287" s="8"/>
    </row>
    <row r="3288" spans="3:4">
      <c r="C3288" s="8"/>
      <c r="D3288" s="8"/>
    </row>
    <row r="3289" spans="3:4">
      <c r="C3289" s="8"/>
      <c r="D3289" s="8"/>
    </row>
    <row r="3290" spans="3:4">
      <c r="C3290" s="8"/>
      <c r="D3290" s="8"/>
    </row>
    <row r="3291" spans="3:4">
      <c r="C3291" s="8"/>
      <c r="D3291" s="8"/>
    </row>
    <row r="3292" spans="3:4">
      <c r="C3292" s="8"/>
      <c r="D3292" s="8"/>
    </row>
    <row r="3293" spans="3:4">
      <c r="C3293" s="8"/>
      <c r="D3293" s="8"/>
    </row>
    <row r="3294" spans="3:4">
      <c r="C3294" s="8"/>
      <c r="D3294" s="8"/>
    </row>
    <row r="3295" spans="3:4">
      <c r="C3295" s="8"/>
      <c r="D3295" s="8"/>
    </row>
    <row r="3296" spans="3:4">
      <c r="C3296" s="8"/>
      <c r="D3296" s="8"/>
    </row>
    <row r="3297" spans="3:4">
      <c r="C3297" s="8"/>
      <c r="D3297" s="8"/>
    </row>
    <row r="3298" spans="3:4">
      <c r="C3298" s="8"/>
      <c r="D3298" s="8"/>
    </row>
    <row r="3299" spans="3:4">
      <c r="C3299" s="8"/>
      <c r="D3299" s="8"/>
    </row>
    <row r="3300" spans="3:4">
      <c r="C3300" s="8"/>
      <c r="D3300" s="8"/>
    </row>
    <row r="3301" spans="3:4">
      <c r="C3301" s="8"/>
      <c r="D3301" s="8"/>
    </row>
    <row r="3302" spans="3:4">
      <c r="C3302" s="8"/>
      <c r="D3302" s="8"/>
    </row>
    <row r="3303" spans="3:4">
      <c r="C3303" s="8"/>
      <c r="D3303" s="8"/>
    </row>
    <row r="3304" spans="3:4">
      <c r="C3304" s="8"/>
      <c r="D3304" s="8"/>
    </row>
    <row r="3305" spans="3:4">
      <c r="C3305" s="8"/>
      <c r="D3305" s="8"/>
    </row>
    <row r="3306" spans="3:4">
      <c r="C3306" s="8"/>
      <c r="D3306" s="8"/>
    </row>
    <row r="3307" spans="3:4">
      <c r="C3307" s="8"/>
      <c r="D3307" s="8"/>
    </row>
    <row r="3308" spans="3:4">
      <c r="C3308" s="8"/>
      <c r="D3308" s="8"/>
    </row>
    <row r="3309" spans="3:4">
      <c r="C3309" s="8"/>
      <c r="D3309" s="8"/>
    </row>
    <row r="3310" spans="3:4">
      <c r="C3310" s="8"/>
      <c r="D3310" s="8"/>
    </row>
    <row r="3311" spans="3:4">
      <c r="C3311" s="8"/>
      <c r="D3311" s="8"/>
    </row>
    <row r="3312" spans="3:4">
      <c r="C3312" s="8"/>
      <c r="D3312" s="8"/>
    </row>
    <row r="3313" spans="3:4">
      <c r="C3313" s="8"/>
      <c r="D3313" s="8"/>
    </row>
    <row r="3314" spans="3:4">
      <c r="C3314" s="8"/>
      <c r="D3314" s="8"/>
    </row>
    <row r="3315" spans="3:4">
      <c r="C3315" s="8"/>
      <c r="D3315" s="8"/>
    </row>
    <row r="3316" spans="3:4">
      <c r="C3316" s="8"/>
      <c r="D3316" s="8"/>
    </row>
    <row r="3317" spans="3:4">
      <c r="C3317" s="8"/>
      <c r="D3317" s="8"/>
    </row>
    <row r="3318" spans="3:4">
      <c r="C3318" s="8"/>
      <c r="D3318" s="8"/>
    </row>
    <row r="3319" spans="3:4">
      <c r="C3319" s="8"/>
      <c r="D3319" s="8"/>
    </row>
    <row r="3320" spans="3:4">
      <c r="C3320" s="8"/>
      <c r="D3320" s="8"/>
    </row>
    <row r="3321" spans="3:4">
      <c r="C3321" s="8"/>
      <c r="D3321" s="8"/>
    </row>
    <row r="3322" spans="3:4">
      <c r="C3322" s="8"/>
      <c r="D3322" s="8"/>
    </row>
    <row r="3323" spans="3:4">
      <c r="C3323" s="8"/>
      <c r="D3323" s="8"/>
    </row>
    <row r="3324" spans="3:4">
      <c r="C3324" s="8"/>
      <c r="D3324" s="8"/>
    </row>
    <row r="3325" spans="3:4">
      <c r="C3325" s="8"/>
      <c r="D3325" s="8"/>
    </row>
    <row r="3326" spans="3:4">
      <c r="C3326" s="8"/>
      <c r="D3326" s="8"/>
    </row>
    <row r="3327" spans="3:4">
      <c r="C3327" s="8"/>
      <c r="D3327" s="8"/>
    </row>
    <row r="3328" spans="3:4">
      <c r="C3328" s="8"/>
      <c r="D3328" s="8"/>
    </row>
    <row r="3329" spans="3:4">
      <c r="C3329" s="8"/>
      <c r="D3329" s="8"/>
    </row>
    <row r="3330" spans="3:4">
      <c r="C3330" s="8"/>
      <c r="D3330" s="8"/>
    </row>
    <row r="3331" spans="3:4">
      <c r="C3331" s="8"/>
      <c r="D3331" s="8"/>
    </row>
    <row r="3332" spans="3:4">
      <c r="C3332" s="8"/>
      <c r="D3332" s="8"/>
    </row>
    <row r="3333" spans="3:4">
      <c r="C3333" s="8"/>
      <c r="D3333" s="8"/>
    </row>
    <row r="3334" spans="3:4">
      <c r="C3334" s="8"/>
      <c r="D3334" s="8"/>
    </row>
    <row r="3335" spans="3:4">
      <c r="C3335" s="8"/>
      <c r="D3335" s="8"/>
    </row>
    <row r="3336" spans="3:4">
      <c r="C3336" s="8"/>
      <c r="D3336" s="8"/>
    </row>
    <row r="3337" spans="3:4">
      <c r="C3337" s="8"/>
      <c r="D3337" s="8"/>
    </row>
    <row r="3338" spans="3:4">
      <c r="C3338" s="8"/>
      <c r="D3338" s="8"/>
    </row>
    <row r="3339" spans="3:4">
      <c r="C3339" s="8"/>
      <c r="D3339" s="8"/>
    </row>
    <row r="3340" spans="3:4">
      <c r="C3340" s="8"/>
      <c r="D3340" s="8"/>
    </row>
    <row r="3341" spans="3:4">
      <c r="C3341" s="8"/>
      <c r="D3341" s="8"/>
    </row>
    <row r="3342" spans="3:4">
      <c r="C3342" s="8"/>
      <c r="D3342" s="8"/>
    </row>
    <row r="3343" spans="3:4">
      <c r="C3343" s="8"/>
      <c r="D3343" s="8"/>
    </row>
    <row r="3344" spans="3:4">
      <c r="C3344" s="8"/>
      <c r="D3344" s="8"/>
    </row>
    <row r="3345" spans="3:4">
      <c r="C3345" s="8"/>
      <c r="D3345" s="8"/>
    </row>
    <row r="3346" spans="3:4">
      <c r="C3346" s="8"/>
      <c r="D3346" s="8"/>
    </row>
    <row r="3347" spans="3:4">
      <c r="C3347" s="8"/>
      <c r="D3347" s="8"/>
    </row>
    <row r="3348" spans="3:4">
      <c r="C3348" s="8"/>
      <c r="D3348" s="8"/>
    </row>
    <row r="3349" spans="3:4">
      <c r="C3349" s="8"/>
      <c r="D3349" s="8"/>
    </row>
    <row r="3350" spans="3:4">
      <c r="C3350" s="8"/>
      <c r="D3350" s="8"/>
    </row>
    <row r="3351" spans="3:4">
      <c r="C3351" s="8"/>
      <c r="D3351" s="8"/>
    </row>
    <row r="3352" spans="3:4">
      <c r="C3352" s="8"/>
      <c r="D3352" s="8"/>
    </row>
    <row r="3353" spans="3:4">
      <c r="C3353" s="8"/>
      <c r="D3353" s="8"/>
    </row>
    <row r="3354" spans="3:4">
      <c r="C3354" s="8"/>
      <c r="D3354" s="8"/>
    </row>
    <row r="3355" spans="3:4">
      <c r="C3355" s="8"/>
      <c r="D3355" s="8"/>
    </row>
    <row r="3356" spans="3:4">
      <c r="C3356" s="8"/>
      <c r="D3356" s="8"/>
    </row>
    <row r="3357" spans="3:4">
      <c r="C3357" s="8"/>
      <c r="D3357" s="8"/>
    </row>
    <row r="3358" spans="3:4">
      <c r="C3358" s="8"/>
      <c r="D3358" s="8"/>
    </row>
    <row r="3359" spans="3:4">
      <c r="C3359" s="8"/>
      <c r="D3359" s="8"/>
    </row>
    <row r="3360" spans="3:4">
      <c r="C3360" s="8"/>
      <c r="D3360" s="8"/>
    </row>
    <row r="3361" spans="3:4">
      <c r="C3361" s="8"/>
      <c r="D3361" s="8"/>
    </row>
    <row r="3362" spans="3:4">
      <c r="C3362" s="8"/>
      <c r="D3362" s="8"/>
    </row>
    <row r="3363" spans="3:4">
      <c r="C3363" s="8"/>
      <c r="D3363" s="8"/>
    </row>
    <row r="3364" spans="3:4">
      <c r="C3364" s="8"/>
      <c r="D3364" s="8"/>
    </row>
    <row r="3365" spans="3:4">
      <c r="C3365" s="8"/>
      <c r="D3365" s="8"/>
    </row>
    <row r="3366" spans="3:4">
      <c r="C3366" s="8"/>
      <c r="D3366" s="8"/>
    </row>
    <row r="3367" spans="3:4">
      <c r="C3367" s="8"/>
      <c r="D3367" s="8"/>
    </row>
    <row r="3368" spans="3:4">
      <c r="C3368" s="8"/>
      <c r="D3368" s="8"/>
    </row>
    <row r="3369" spans="3:4">
      <c r="C3369" s="8"/>
      <c r="D3369" s="8"/>
    </row>
    <row r="3370" spans="3:4">
      <c r="C3370" s="8"/>
      <c r="D3370" s="8"/>
    </row>
    <row r="3371" spans="3:4">
      <c r="C3371" s="8"/>
      <c r="D3371" s="8"/>
    </row>
    <row r="3372" spans="3:4">
      <c r="C3372" s="8"/>
      <c r="D3372" s="8"/>
    </row>
    <row r="3373" spans="3:4">
      <c r="C3373" s="8"/>
      <c r="D3373" s="8"/>
    </row>
    <row r="3374" spans="3:4">
      <c r="C3374" s="8"/>
      <c r="D3374" s="8"/>
    </row>
    <row r="3375" spans="3:4">
      <c r="C3375" s="8"/>
      <c r="D3375" s="8"/>
    </row>
    <row r="3376" spans="3:4">
      <c r="C3376" s="8"/>
      <c r="D3376" s="8"/>
    </row>
    <row r="3377" spans="3:4">
      <c r="C3377" s="8"/>
      <c r="D3377" s="8"/>
    </row>
    <row r="3378" spans="3:4">
      <c r="C3378" s="8"/>
      <c r="D3378" s="8"/>
    </row>
    <row r="3379" spans="3:4">
      <c r="C3379" s="8"/>
      <c r="D3379" s="8"/>
    </row>
    <row r="3380" spans="3:4">
      <c r="C3380" s="8"/>
      <c r="D3380" s="8"/>
    </row>
    <row r="3381" spans="3:4">
      <c r="C3381" s="8"/>
      <c r="D3381" s="8"/>
    </row>
    <row r="3382" spans="3:4">
      <c r="C3382" s="8"/>
      <c r="D3382" s="8"/>
    </row>
    <row r="3383" spans="3:4">
      <c r="C3383" s="8"/>
      <c r="D3383" s="8"/>
    </row>
    <row r="3384" spans="3:4">
      <c r="C3384" s="8"/>
      <c r="D3384" s="8"/>
    </row>
    <row r="3385" spans="3:4">
      <c r="C3385" s="8"/>
      <c r="D3385" s="8"/>
    </row>
    <row r="3386" spans="3:4">
      <c r="C3386" s="8"/>
      <c r="D3386" s="8"/>
    </row>
    <row r="3387" spans="3:4">
      <c r="C3387" s="8"/>
      <c r="D3387" s="8"/>
    </row>
    <row r="3388" spans="3:4">
      <c r="C3388" s="8"/>
      <c r="D3388" s="8"/>
    </row>
    <row r="3389" spans="3:4">
      <c r="C3389" s="8"/>
      <c r="D3389" s="8"/>
    </row>
    <row r="3390" spans="3:4">
      <c r="C3390" s="8"/>
      <c r="D3390" s="8"/>
    </row>
    <row r="3391" spans="3:4">
      <c r="C3391" s="8"/>
      <c r="D3391" s="8"/>
    </row>
    <row r="3392" spans="3:4">
      <c r="C3392" s="8"/>
      <c r="D3392" s="8"/>
    </row>
    <row r="3393" spans="3:4">
      <c r="C3393" s="8"/>
      <c r="D3393" s="8"/>
    </row>
    <row r="3394" spans="3:4">
      <c r="C3394" s="8"/>
      <c r="D3394" s="8"/>
    </row>
    <row r="3395" spans="3:4">
      <c r="C3395" s="8"/>
      <c r="D3395" s="8"/>
    </row>
    <row r="3396" spans="3:4">
      <c r="C3396" s="8"/>
      <c r="D3396" s="8"/>
    </row>
    <row r="3397" spans="3:4">
      <c r="C3397" s="8"/>
      <c r="D3397" s="8"/>
    </row>
    <row r="3398" spans="3:4">
      <c r="C3398" s="8"/>
      <c r="D3398" s="8"/>
    </row>
    <row r="3399" spans="3:4">
      <c r="C3399" s="8"/>
      <c r="D3399" s="8"/>
    </row>
    <row r="3400" spans="3:4">
      <c r="C3400" s="8"/>
      <c r="D3400" s="8"/>
    </row>
    <row r="3401" spans="3:4">
      <c r="C3401" s="8"/>
      <c r="D3401" s="8"/>
    </row>
    <row r="3402" spans="3:4">
      <c r="C3402" s="8"/>
      <c r="D3402" s="8"/>
    </row>
    <row r="3403" spans="3:4">
      <c r="C3403" s="8"/>
      <c r="D3403" s="8"/>
    </row>
    <row r="3404" spans="3:4">
      <c r="C3404" s="8"/>
      <c r="D3404" s="8"/>
    </row>
    <row r="3405" spans="3:4">
      <c r="C3405" s="8"/>
      <c r="D3405" s="8"/>
    </row>
    <row r="3406" spans="3:4">
      <c r="C3406" s="8"/>
      <c r="D3406" s="8"/>
    </row>
    <row r="3407" spans="3:4">
      <c r="C3407" s="8"/>
      <c r="D3407" s="8"/>
    </row>
    <row r="3408" spans="3:4">
      <c r="C3408" s="8"/>
      <c r="D3408" s="8"/>
    </row>
    <row r="3409" spans="3:4">
      <c r="C3409" s="8"/>
      <c r="D3409" s="8"/>
    </row>
    <row r="3410" spans="3:4">
      <c r="C3410" s="8"/>
      <c r="D3410" s="8"/>
    </row>
    <row r="3411" spans="3:4">
      <c r="C3411" s="8"/>
      <c r="D3411" s="8"/>
    </row>
    <row r="3412" spans="3:4">
      <c r="C3412" s="8"/>
      <c r="D3412" s="8"/>
    </row>
    <row r="3413" spans="3:4">
      <c r="C3413" s="8"/>
      <c r="D3413" s="8"/>
    </row>
    <row r="3414" spans="3:4">
      <c r="C3414" s="8"/>
      <c r="D3414" s="8"/>
    </row>
    <row r="3415" spans="3:4">
      <c r="C3415" s="8"/>
      <c r="D3415" s="8"/>
    </row>
    <row r="3416" spans="3:4">
      <c r="C3416" s="8"/>
      <c r="D3416" s="8"/>
    </row>
    <row r="3417" spans="3:4">
      <c r="C3417" s="8"/>
      <c r="D3417" s="8"/>
    </row>
    <row r="3418" spans="3:4">
      <c r="C3418" s="8"/>
      <c r="D3418" s="8"/>
    </row>
    <row r="3419" spans="3:4">
      <c r="C3419" s="8"/>
      <c r="D3419" s="8"/>
    </row>
    <row r="3420" spans="3:4">
      <c r="C3420" s="8"/>
      <c r="D3420" s="8"/>
    </row>
    <row r="3421" spans="3:4">
      <c r="C3421" s="8"/>
      <c r="D3421" s="8"/>
    </row>
    <row r="3422" spans="3:4">
      <c r="C3422" s="8"/>
      <c r="D3422" s="8"/>
    </row>
    <row r="3423" spans="3:4">
      <c r="C3423" s="8"/>
      <c r="D3423" s="8"/>
    </row>
    <row r="3424" spans="3:4">
      <c r="C3424" s="8"/>
      <c r="D3424" s="8"/>
    </row>
    <row r="3425" spans="3:4">
      <c r="C3425" s="8"/>
      <c r="D3425" s="8"/>
    </row>
    <row r="3426" spans="3:4">
      <c r="C3426" s="8"/>
      <c r="D3426" s="8"/>
    </row>
    <row r="3427" spans="3:4">
      <c r="C3427" s="8"/>
      <c r="D3427" s="8"/>
    </row>
    <row r="3428" spans="3:4">
      <c r="C3428" s="8"/>
      <c r="D3428" s="8"/>
    </row>
    <row r="3429" spans="3:4">
      <c r="C3429" s="8"/>
      <c r="D3429" s="8"/>
    </row>
    <row r="3430" spans="3:4">
      <c r="C3430" s="8"/>
      <c r="D3430" s="8"/>
    </row>
    <row r="3431" spans="3:4">
      <c r="C3431" s="8"/>
      <c r="D3431" s="8"/>
    </row>
    <row r="3432" spans="3:4">
      <c r="C3432" s="8"/>
      <c r="D3432" s="8"/>
    </row>
    <row r="3433" spans="3:4">
      <c r="C3433" s="8"/>
      <c r="D3433" s="8"/>
    </row>
    <row r="3434" spans="3:4">
      <c r="C3434" s="8"/>
      <c r="D3434" s="8"/>
    </row>
    <row r="3435" spans="3:4">
      <c r="C3435" s="8"/>
      <c r="D3435" s="8"/>
    </row>
    <row r="3436" spans="3:4">
      <c r="C3436" s="8"/>
      <c r="D3436" s="8"/>
    </row>
    <row r="3437" spans="3:4">
      <c r="C3437" s="8"/>
      <c r="D3437" s="8"/>
    </row>
    <row r="3438" spans="3:4">
      <c r="C3438" s="8"/>
      <c r="D3438" s="8"/>
    </row>
    <row r="3439" spans="3:4">
      <c r="C3439" s="8"/>
      <c r="D3439" s="8"/>
    </row>
    <row r="3440" spans="3:4">
      <c r="C3440" s="8"/>
      <c r="D3440" s="8"/>
    </row>
    <row r="3441" spans="3:4">
      <c r="C3441" s="8"/>
      <c r="D3441" s="8"/>
    </row>
    <row r="3442" spans="3:4">
      <c r="C3442" s="8"/>
      <c r="D3442" s="8"/>
    </row>
    <row r="3443" spans="3:4">
      <c r="C3443" s="8"/>
      <c r="D3443" s="8"/>
    </row>
    <row r="3444" spans="3:4">
      <c r="C3444" s="8"/>
      <c r="D3444" s="8"/>
    </row>
    <row r="3445" spans="3:4">
      <c r="C3445" s="8"/>
      <c r="D3445" s="8"/>
    </row>
    <row r="3446" spans="3:4">
      <c r="C3446" s="8"/>
      <c r="D3446" s="8"/>
    </row>
    <row r="3447" spans="3:4">
      <c r="C3447" s="8"/>
      <c r="D3447" s="8"/>
    </row>
    <row r="3448" spans="3:4">
      <c r="C3448" s="8"/>
      <c r="D3448" s="8"/>
    </row>
    <row r="3449" spans="3:4">
      <c r="C3449" s="8"/>
      <c r="D3449" s="8"/>
    </row>
    <row r="3450" spans="3:4">
      <c r="C3450" s="8"/>
      <c r="D3450" s="8"/>
    </row>
    <row r="3451" spans="3:4">
      <c r="C3451" s="8"/>
      <c r="D3451" s="8"/>
    </row>
    <row r="3452" spans="3:4">
      <c r="C3452" s="8"/>
      <c r="D3452" s="8"/>
    </row>
    <row r="3453" spans="3:4">
      <c r="C3453" s="8"/>
      <c r="D3453" s="8"/>
    </row>
    <row r="3454" spans="3:4">
      <c r="C3454" s="8"/>
      <c r="D3454" s="8"/>
    </row>
    <row r="3455" spans="3:4">
      <c r="C3455" s="8"/>
      <c r="D3455" s="8"/>
    </row>
    <row r="3456" spans="3:4">
      <c r="C3456" s="8"/>
      <c r="D3456" s="8"/>
    </row>
    <row r="3457" spans="3:4">
      <c r="C3457" s="8"/>
      <c r="D3457" s="8"/>
    </row>
    <row r="3458" spans="3:4">
      <c r="C3458" s="8"/>
      <c r="D3458" s="8"/>
    </row>
    <row r="3459" spans="3:4">
      <c r="C3459" s="8"/>
      <c r="D3459" s="8"/>
    </row>
    <row r="3460" spans="3:4">
      <c r="C3460" s="8"/>
      <c r="D3460" s="8"/>
    </row>
    <row r="3461" spans="3:4">
      <c r="C3461" s="8"/>
      <c r="D3461" s="8"/>
    </row>
    <row r="3462" spans="3:4">
      <c r="C3462" s="8"/>
      <c r="D3462" s="8"/>
    </row>
    <row r="3463" spans="3:4">
      <c r="C3463" s="8"/>
      <c r="D3463" s="8"/>
    </row>
    <row r="3464" spans="3:4">
      <c r="C3464" s="8"/>
      <c r="D3464" s="8"/>
    </row>
    <row r="3465" spans="3:4">
      <c r="C3465" s="8"/>
      <c r="D3465" s="8"/>
    </row>
    <row r="3466" spans="3:4">
      <c r="C3466" s="8"/>
      <c r="D3466" s="8"/>
    </row>
    <row r="3467" spans="3:4">
      <c r="C3467" s="8"/>
      <c r="D3467" s="8"/>
    </row>
    <row r="3468" spans="3:4">
      <c r="C3468" s="8"/>
      <c r="D3468" s="8"/>
    </row>
    <row r="3469" spans="3:4">
      <c r="C3469" s="8"/>
      <c r="D3469" s="8"/>
    </row>
    <row r="3470" spans="3:4">
      <c r="C3470" s="8"/>
      <c r="D3470" s="8"/>
    </row>
    <row r="3471" spans="3:4">
      <c r="C3471" s="8"/>
      <c r="D3471" s="8"/>
    </row>
    <row r="3472" spans="3:4">
      <c r="C3472" s="8"/>
      <c r="D3472" s="8"/>
    </row>
    <row r="3473" spans="3:4">
      <c r="C3473" s="8"/>
      <c r="D3473" s="8"/>
    </row>
    <row r="3474" spans="3:4">
      <c r="C3474" s="8"/>
      <c r="D3474" s="8"/>
    </row>
    <row r="3475" spans="3:4">
      <c r="C3475" s="8"/>
      <c r="D3475" s="8"/>
    </row>
    <row r="3476" spans="3:4">
      <c r="C3476" s="8"/>
      <c r="D3476" s="8"/>
    </row>
    <row r="3477" spans="3:4">
      <c r="C3477" s="8"/>
      <c r="D3477" s="8"/>
    </row>
    <row r="3478" spans="3:4">
      <c r="C3478" s="8"/>
      <c r="D3478" s="8"/>
    </row>
    <row r="3479" spans="3:4">
      <c r="C3479" s="8"/>
      <c r="D3479" s="8"/>
    </row>
    <row r="3480" spans="3:4">
      <c r="C3480" s="8"/>
      <c r="D3480" s="8"/>
    </row>
    <row r="3481" spans="3:4">
      <c r="C3481" s="8"/>
      <c r="D3481" s="8"/>
    </row>
    <row r="3482" spans="3:4">
      <c r="C3482" s="8"/>
      <c r="D3482" s="8"/>
    </row>
    <row r="3483" spans="3:4">
      <c r="C3483" s="8"/>
      <c r="D3483" s="8"/>
    </row>
    <row r="3484" spans="3:4">
      <c r="C3484" s="8"/>
      <c r="D3484" s="8"/>
    </row>
    <row r="3485" spans="3:4">
      <c r="C3485" s="8"/>
      <c r="D3485" s="8"/>
    </row>
    <row r="3486" spans="3:4">
      <c r="C3486" s="8"/>
      <c r="D3486" s="8"/>
    </row>
    <row r="3487" spans="3:4">
      <c r="C3487" s="8"/>
      <c r="D3487" s="8"/>
    </row>
    <row r="3488" spans="3:4">
      <c r="C3488" s="8"/>
      <c r="D3488" s="8"/>
    </row>
    <row r="3489" spans="3:4">
      <c r="C3489" s="8"/>
      <c r="D3489" s="8"/>
    </row>
    <row r="3490" spans="3:4">
      <c r="C3490" s="8"/>
      <c r="D3490" s="8"/>
    </row>
    <row r="3491" spans="3:4">
      <c r="C3491" s="8"/>
      <c r="D3491" s="8"/>
    </row>
    <row r="3492" spans="3:4">
      <c r="C3492" s="8"/>
      <c r="D3492" s="8"/>
    </row>
    <row r="3493" spans="3:4">
      <c r="C3493" s="8"/>
      <c r="D3493" s="8"/>
    </row>
    <row r="3494" spans="3:4">
      <c r="C3494" s="8"/>
      <c r="D3494" s="8"/>
    </row>
    <row r="3495" spans="3:4">
      <c r="C3495" s="8"/>
      <c r="D3495" s="8"/>
    </row>
    <row r="3496" spans="3:4">
      <c r="C3496" s="8"/>
      <c r="D3496" s="8"/>
    </row>
    <row r="3497" spans="3:4">
      <c r="C3497" s="8"/>
      <c r="D3497" s="8"/>
    </row>
    <row r="3498" spans="3:4">
      <c r="C3498" s="8"/>
      <c r="D3498" s="8"/>
    </row>
    <row r="3499" spans="3:4">
      <c r="C3499" s="8"/>
      <c r="D3499" s="8"/>
    </row>
    <row r="3500" spans="3:4">
      <c r="C3500" s="8"/>
      <c r="D3500" s="8"/>
    </row>
    <row r="3501" spans="3:4">
      <c r="C3501" s="8"/>
      <c r="D3501" s="8"/>
    </row>
    <row r="3502" spans="3:4">
      <c r="C3502" s="8"/>
      <c r="D3502" s="8"/>
    </row>
    <row r="3503" spans="3:4">
      <c r="C3503" s="8"/>
      <c r="D3503" s="8"/>
    </row>
    <row r="3504" spans="3:4">
      <c r="C3504" s="8"/>
      <c r="D3504" s="8"/>
    </row>
    <row r="3505" spans="3:4">
      <c r="C3505" s="8"/>
      <c r="D3505" s="8"/>
    </row>
    <row r="3506" spans="3:4">
      <c r="C3506" s="8"/>
      <c r="D3506" s="8"/>
    </row>
    <row r="3507" spans="3:4">
      <c r="C3507" s="8"/>
      <c r="D3507" s="8"/>
    </row>
    <row r="3508" spans="3:4">
      <c r="C3508" s="8"/>
      <c r="D3508" s="8"/>
    </row>
    <row r="3509" spans="3:4">
      <c r="C3509" s="8"/>
      <c r="D3509" s="8"/>
    </row>
    <row r="3510" spans="3:4">
      <c r="C3510" s="8"/>
      <c r="D3510" s="8"/>
    </row>
    <row r="3511" spans="3:4">
      <c r="C3511" s="8"/>
      <c r="D3511" s="8"/>
    </row>
    <row r="3512" spans="3:4">
      <c r="C3512" s="8"/>
      <c r="D3512" s="8"/>
    </row>
    <row r="3513" spans="3:4">
      <c r="C3513" s="8"/>
      <c r="D3513" s="8"/>
    </row>
    <row r="3514" spans="3:4">
      <c r="C3514" s="8"/>
      <c r="D3514" s="8"/>
    </row>
    <row r="3515" spans="3:4">
      <c r="C3515" s="8"/>
      <c r="D3515" s="8"/>
    </row>
    <row r="3516" spans="3:4">
      <c r="C3516" s="8"/>
      <c r="D3516" s="8"/>
    </row>
    <row r="3517" spans="3:4">
      <c r="C3517" s="8"/>
      <c r="D3517" s="8"/>
    </row>
    <row r="3518" spans="3:4">
      <c r="C3518" s="8"/>
      <c r="D3518" s="8"/>
    </row>
    <row r="3519" spans="3:4">
      <c r="C3519" s="8"/>
      <c r="D3519" s="8"/>
    </row>
    <row r="3520" spans="3:4">
      <c r="C3520" s="8"/>
      <c r="D3520" s="8"/>
    </row>
    <row r="3521" spans="3:4">
      <c r="C3521" s="8"/>
      <c r="D3521" s="8"/>
    </row>
    <row r="3522" spans="3:4">
      <c r="C3522" s="8"/>
      <c r="D3522" s="8"/>
    </row>
    <row r="3523" spans="3:4">
      <c r="C3523" s="8"/>
      <c r="D3523" s="8"/>
    </row>
    <row r="3524" spans="3:4">
      <c r="C3524" s="8"/>
      <c r="D3524" s="8"/>
    </row>
    <row r="3525" spans="3:4">
      <c r="C3525" s="8"/>
      <c r="D3525" s="8"/>
    </row>
    <row r="3526" spans="3:4">
      <c r="C3526" s="8"/>
      <c r="D3526" s="8"/>
    </row>
    <row r="3527" spans="3:4">
      <c r="C3527" s="8"/>
      <c r="D3527" s="8"/>
    </row>
    <row r="3528" spans="3:4">
      <c r="C3528" s="8"/>
      <c r="D3528" s="8"/>
    </row>
    <row r="3529" spans="3:4">
      <c r="C3529" s="8"/>
      <c r="D3529" s="8"/>
    </row>
    <row r="3530" spans="3:4">
      <c r="C3530" s="8"/>
      <c r="D3530" s="8"/>
    </row>
    <row r="3531" spans="3:4">
      <c r="C3531" s="8"/>
      <c r="D3531" s="8"/>
    </row>
    <row r="3532" spans="3:4">
      <c r="C3532" s="8"/>
      <c r="D3532" s="8"/>
    </row>
    <row r="3533" spans="3:4">
      <c r="C3533" s="8"/>
      <c r="D3533" s="8"/>
    </row>
    <row r="3534" spans="3:4">
      <c r="C3534" s="8"/>
      <c r="D3534" s="8"/>
    </row>
    <row r="3535" spans="3:4">
      <c r="C3535" s="8"/>
      <c r="D3535" s="8"/>
    </row>
    <row r="3536" spans="3:4">
      <c r="C3536" s="8"/>
      <c r="D3536" s="8"/>
    </row>
    <row r="3537" spans="3:4">
      <c r="C3537" s="8"/>
      <c r="D3537" s="8"/>
    </row>
    <row r="3538" spans="3:4">
      <c r="C3538" s="8"/>
      <c r="D3538" s="8"/>
    </row>
    <row r="3539" spans="3:4">
      <c r="C3539" s="8"/>
      <c r="D3539" s="8"/>
    </row>
    <row r="3540" spans="3:4">
      <c r="C3540" s="8"/>
      <c r="D3540" s="8"/>
    </row>
    <row r="3541" spans="3:4">
      <c r="C3541" s="8"/>
      <c r="D3541" s="8"/>
    </row>
    <row r="3542" spans="3:4">
      <c r="C3542" s="8"/>
      <c r="D3542" s="8"/>
    </row>
    <row r="3543" spans="3:4">
      <c r="C3543" s="8"/>
      <c r="D3543" s="8"/>
    </row>
    <row r="3544" spans="3:4">
      <c r="C3544" s="8"/>
      <c r="D3544" s="8"/>
    </row>
    <row r="3545" spans="3:4">
      <c r="C3545" s="8"/>
      <c r="D3545" s="8"/>
    </row>
    <row r="3546" spans="3:4">
      <c r="C3546" s="8"/>
      <c r="D3546" s="8"/>
    </row>
    <row r="3547" spans="3:4">
      <c r="C3547" s="8"/>
      <c r="D3547" s="8"/>
    </row>
    <row r="3548" spans="3:4">
      <c r="C3548" s="8"/>
      <c r="D3548" s="8"/>
    </row>
    <row r="3549" spans="3:4">
      <c r="C3549" s="8"/>
      <c r="D3549" s="8"/>
    </row>
    <row r="3550" spans="3:4">
      <c r="C3550" s="8"/>
      <c r="D3550" s="8"/>
    </row>
    <row r="3551" spans="3:4">
      <c r="C3551" s="8"/>
      <c r="D3551" s="8"/>
    </row>
    <row r="3552" spans="3:4">
      <c r="C3552" s="8"/>
      <c r="D3552" s="8"/>
    </row>
    <row r="3553" spans="3:4">
      <c r="C3553" s="8"/>
      <c r="D3553" s="8"/>
    </row>
    <row r="3554" spans="3:4">
      <c r="C3554" s="8"/>
      <c r="D3554" s="8"/>
    </row>
    <row r="3555" spans="3:4">
      <c r="C3555" s="8"/>
      <c r="D3555" s="8"/>
    </row>
    <row r="3556" spans="3:4">
      <c r="C3556" s="8"/>
      <c r="D3556" s="8"/>
    </row>
    <row r="3557" spans="3:4">
      <c r="C3557" s="8"/>
      <c r="D3557" s="8"/>
    </row>
    <row r="3558" spans="3:4">
      <c r="C3558" s="8"/>
      <c r="D3558" s="8"/>
    </row>
    <row r="3559" spans="3:4">
      <c r="C3559" s="8"/>
      <c r="D3559" s="8"/>
    </row>
    <row r="3560" spans="3:4">
      <c r="C3560" s="8"/>
      <c r="D3560" s="8"/>
    </row>
    <row r="3561" spans="3:4">
      <c r="C3561" s="8"/>
      <c r="D3561" s="8"/>
    </row>
    <row r="3562" spans="3:4">
      <c r="C3562" s="8"/>
      <c r="D3562" s="8"/>
    </row>
    <row r="3563" spans="3:4">
      <c r="C3563" s="8"/>
      <c r="D3563" s="8"/>
    </row>
    <row r="3564" spans="3:4">
      <c r="C3564" s="8"/>
      <c r="D3564" s="8"/>
    </row>
    <row r="3565" spans="3:4">
      <c r="C3565" s="8"/>
      <c r="D3565" s="8"/>
    </row>
    <row r="3566" spans="3:4">
      <c r="C3566" s="8"/>
      <c r="D3566" s="8"/>
    </row>
    <row r="3567" spans="3:4">
      <c r="C3567" s="8"/>
      <c r="D3567" s="8"/>
    </row>
    <row r="3568" spans="3:4">
      <c r="C3568" s="8"/>
      <c r="D3568" s="8"/>
    </row>
    <row r="3569" spans="3:4">
      <c r="C3569" s="8"/>
      <c r="D3569" s="8"/>
    </row>
    <row r="3570" spans="3:4">
      <c r="C3570" s="8"/>
      <c r="D3570" s="8"/>
    </row>
    <row r="3571" spans="3:4">
      <c r="C3571" s="8"/>
      <c r="D3571" s="8"/>
    </row>
    <row r="3572" spans="3:4">
      <c r="C3572" s="8"/>
      <c r="D3572" s="8"/>
    </row>
    <row r="3573" spans="3:4">
      <c r="C3573" s="8"/>
      <c r="D3573" s="8"/>
    </row>
    <row r="3574" spans="3:4">
      <c r="C3574" s="8"/>
      <c r="D3574" s="8"/>
    </row>
    <row r="3575" spans="3:4">
      <c r="C3575" s="8"/>
      <c r="D3575" s="8"/>
    </row>
    <row r="3576" spans="3:4">
      <c r="C3576" s="8"/>
      <c r="D3576" s="8"/>
    </row>
    <row r="3577" spans="3:4">
      <c r="C3577" s="8"/>
      <c r="D3577" s="8"/>
    </row>
    <row r="3578" spans="3:4">
      <c r="C3578" s="8"/>
      <c r="D3578" s="8"/>
    </row>
    <row r="3579" spans="3:4">
      <c r="C3579" s="8"/>
      <c r="D3579" s="8"/>
    </row>
    <row r="3580" spans="3:4">
      <c r="C3580" s="8"/>
      <c r="D3580" s="8"/>
    </row>
    <row r="3581" spans="3:4">
      <c r="C3581" s="8"/>
      <c r="D3581" s="8"/>
    </row>
    <row r="3582" spans="3:4">
      <c r="C3582" s="8"/>
      <c r="D3582" s="8"/>
    </row>
    <row r="3583" spans="3:4">
      <c r="C3583" s="8"/>
      <c r="D3583" s="8"/>
    </row>
    <row r="3584" spans="3:4">
      <c r="C3584" s="8"/>
      <c r="D3584" s="8"/>
    </row>
    <row r="3585" spans="3:4">
      <c r="C3585" s="8"/>
      <c r="D3585" s="8"/>
    </row>
    <row r="3586" spans="3:4">
      <c r="C3586" s="8"/>
      <c r="D3586" s="8"/>
    </row>
    <row r="3587" spans="3:4">
      <c r="C3587" s="8"/>
      <c r="D3587" s="8"/>
    </row>
    <row r="3588" spans="3:4">
      <c r="C3588" s="8"/>
      <c r="D3588" s="8"/>
    </row>
    <row r="3589" spans="3:4">
      <c r="C3589" s="8"/>
      <c r="D3589" s="8"/>
    </row>
    <row r="3590" spans="3:4">
      <c r="C3590" s="8"/>
      <c r="D3590" s="8"/>
    </row>
    <row r="3591" spans="3:4">
      <c r="C3591" s="8"/>
      <c r="D3591" s="8"/>
    </row>
    <row r="3592" spans="3:4">
      <c r="C3592" s="8"/>
      <c r="D3592" s="8"/>
    </row>
    <row r="3593" spans="3:4">
      <c r="C3593" s="8"/>
      <c r="D3593" s="8"/>
    </row>
    <row r="3594" spans="3:4">
      <c r="C3594" s="8"/>
      <c r="D3594" s="8"/>
    </row>
    <row r="3595" spans="3:4">
      <c r="C3595" s="8"/>
      <c r="D3595" s="8"/>
    </row>
    <row r="3596" spans="3:4">
      <c r="C3596" s="8"/>
      <c r="D3596" s="8"/>
    </row>
    <row r="3597" spans="3:4">
      <c r="C3597" s="8"/>
      <c r="D3597" s="8"/>
    </row>
    <row r="3598" spans="3:4">
      <c r="C3598" s="8"/>
      <c r="D3598" s="8"/>
    </row>
    <row r="3599" spans="3:4">
      <c r="C3599" s="8"/>
      <c r="D3599" s="8"/>
    </row>
    <row r="3600" spans="3:4">
      <c r="C3600" s="8"/>
      <c r="D3600" s="8"/>
    </row>
    <row r="3601" spans="3:4">
      <c r="C3601" s="8"/>
      <c r="D3601" s="8"/>
    </row>
    <row r="3602" spans="3:4">
      <c r="C3602" s="8"/>
      <c r="D3602" s="8"/>
    </row>
    <row r="3603" spans="3:4">
      <c r="C3603" s="8"/>
      <c r="D3603" s="8"/>
    </row>
    <row r="3604" spans="3:4">
      <c r="C3604" s="8"/>
      <c r="D3604" s="8"/>
    </row>
    <row r="3605" spans="3:4">
      <c r="C3605" s="8"/>
      <c r="D3605" s="8"/>
    </row>
    <row r="3606" spans="3:4">
      <c r="C3606" s="8"/>
      <c r="D3606" s="8"/>
    </row>
    <row r="3607" spans="3:4">
      <c r="C3607" s="8"/>
      <c r="D3607" s="8"/>
    </row>
    <row r="3608" spans="3:4">
      <c r="C3608" s="8"/>
      <c r="D3608" s="8"/>
    </row>
    <row r="3609" spans="3:4">
      <c r="C3609" s="8"/>
      <c r="D3609" s="8"/>
    </row>
    <row r="3610" spans="3:4">
      <c r="C3610" s="8"/>
      <c r="D3610" s="8"/>
    </row>
    <row r="3611" spans="3:4">
      <c r="C3611" s="8"/>
      <c r="D3611" s="8"/>
    </row>
    <row r="3612" spans="3:4">
      <c r="C3612" s="8"/>
      <c r="D3612" s="8"/>
    </row>
    <row r="3613" spans="3:4">
      <c r="C3613" s="8"/>
      <c r="D3613" s="8"/>
    </row>
    <row r="3614" spans="3:4">
      <c r="C3614" s="8"/>
      <c r="D3614" s="8"/>
    </row>
    <row r="3615" spans="3:4">
      <c r="C3615" s="8"/>
      <c r="D3615" s="8"/>
    </row>
    <row r="3616" spans="3:4">
      <c r="C3616" s="8"/>
      <c r="D3616" s="8"/>
    </row>
    <row r="3617" spans="3:4">
      <c r="C3617" s="8"/>
      <c r="D3617" s="8"/>
    </row>
    <row r="3618" spans="3:4">
      <c r="C3618" s="8"/>
      <c r="D3618" s="8"/>
    </row>
    <row r="3619" spans="3:4">
      <c r="C3619" s="8"/>
      <c r="D3619" s="8"/>
    </row>
    <row r="3620" spans="3:4">
      <c r="C3620" s="8"/>
      <c r="D3620" s="8"/>
    </row>
    <row r="3621" spans="3:4">
      <c r="C3621" s="8"/>
      <c r="D3621" s="8"/>
    </row>
    <row r="3622" spans="3:4">
      <c r="C3622" s="8"/>
      <c r="D3622" s="8"/>
    </row>
    <row r="3623" spans="3:4">
      <c r="C3623" s="8"/>
      <c r="D3623" s="8"/>
    </row>
    <row r="3624" spans="3:4">
      <c r="C3624" s="8"/>
      <c r="D3624" s="8"/>
    </row>
    <row r="3625" spans="3:4">
      <c r="C3625" s="8"/>
      <c r="D3625" s="8"/>
    </row>
    <row r="3626" spans="3:4">
      <c r="C3626" s="8"/>
      <c r="D3626" s="8"/>
    </row>
    <row r="3627" spans="3:4">
      <c r="C3627" s="8"/>
      <c r="D3627" s="8"/>
    </row>
    <row r="3628" spans="3:4">
      <c r="C3628" s="8"/>
      <c r="D3628" s="8"/>
    </row>
    <row r="3629" spans="3:4">
      <c r="C3629" s="8"/>
      <c r="D3629" s="8"/>
    </row>
    <row r="3630" spans="3:4">
      <c r="C3630" s="8"/>
      <c r="D3630" s="8"/>
    </row>
    <row r="3631" spans="3:4">
      <c r="C3631" s="8"/>
      <c r="D3631" s="8"/>
    </row>
    <row r="3632" spans="3:4">
      <c r="C3632" s="8"/>
      <c r="D3632" s="8"/>
    </row>
    <row r="3633" spans="3:4">
      <c r="C3633" s="8"/>
      <c r="D3633" s="8"/>
    </row>
    <row r="3634" spans="3:4">
      <c r="C3634" s="8"/>
      <c r="D3634" s="8"/>
    </row>
    <row r="3635" spans="3:4">
      <c r="C3635" s="8"/>
      <c r="D3635" s="8"/>
    </row>
    <row r="3636" spans="3:4">
      <c r="C3636" s="8"/>
      <c r="D3636" s="8"/>
    </row>
    <row r="3637" spans="3:4">
      <c r="C3637" s="8"/>
      <c r="D3637" s="8"/>
    </row>
    <row r="3638" spans="3:4">
      <c r="C3638" s="8"/>
      <c r="D3638" s="8"/>
    </row>
    <row r="3639" spans="3:4">
      <c r="C3639" s="8"/>
      <c r="D3639" s="8"/>
    </row>
    <row r="3640" spans="3:4">
      <c r="C3640" s="8"/>
      <c r="D3640" s="8"/>
    </row>
    <row r="3641" spans="3:4">
      <c r="C3641" s="8"/>
      <c r="D3641" s="8"/>
    </row>
    <row r="3642" spans="3:4">
      <c r="C3642" s="8"/>
      <c r="D3642" s="8"/>
    </row>
    <row r="3643" spans="3:4">
      <c r="C3643" s="8"/>
      <c r="D3643" s="8"/>
    </row>
    <row r="3644" spans="3:4">
      <c r="C3644" s="8"/>
      <c r="D3644" s="8"/>
    </row>
    <row r="3645" spans="3:4">
      <c r="C3645" s="8"/>
      <c r="D3645" s="8"/>
    </row>
    <row r="3646" spans="3:4">
      <c r="C3646" s="8"/>
      <c r="D3646" s="8"/>
    </row>
    <row r="3647" spans="3:4">
      <c r="C3647" s="8"/>
      <c r="D3647" s="8"/>
    </row>
    <row r="3648" spans="3:4">
      <c r="C3648" s="8"/>
      <c r="D3648" s="8"/>
    </row>
    <row r="3649" spans="3:4">
      <c r="C3649" s="8"/>
      <c r="D3649" s="8"/>
    </row>
    <row r="3650" spans="3:4">
      <c r="C3650" s="8"/>
      <c r="D3650" s="8"/>
    </row>
    <row r="3651" spans="3:4">
      <c r="C3651" s="8"/>
      <c r="D3651" s="8"/>
    </row>
    <row r="3652" spans="3:4">
      <c r="C3652" s="8"/>
      <c r="D3652" s="8"/>
    </row>
    <row r="3653" spans="3:4">
      <c r="C3653" s="8"/>
      <c r="D3653" s="8"/>
    </row>
    <row r="3654" spans="3:4">
      <c r="C3654" s="8"/>
      <c r="D3654" s="8"/>
    </row>
    <row r="3655" spans="3:4">
      <c r="C3655" s="8"/>
      <c r="D3655" s="8"/>
    </row>
    <row r="3656" spans="3:4">
      <c r="C3656" s="8"/>
      <c r="D3656" s="8"/>
    </row>
    <row r="3657" spans="3:4">
      <c r="C3657" s="8"/>
      <c r="D3657" s="8"/>
    </row>
    <row r="3658" spans="3:4">
      <c r="C3658" s="8"/>
      <c r="D3658" s="8"/>
    </row>
    <row r="3659" spans="3:4">
      <c r="C3659" s="8"/>
      <c r="D3659" s="8"/>
    </row>
    <row r="3660" spans="3:4">
      <c r="C3660" s="8"/>
      <c r="D3660" s="8"/>
    </row>
    <row r="3661" spans="3:4">
      <c r="C3661" s="8"/>
      <c r="D3661" s="8"/>
    </row>
    <row r="3662" spans="3:4">
      <c r="C3662" s="8"/>
      <c r="D3662" s="8"/>
    </row>
    <row r="3663" spans="3:4">
      <c r="C3663" s="8"/>
      <c r="D3663" s="8"/>
    </row>
    <row r="3664" spans="3:4">
      <c r="C3664" s="8"/>
      <c r="D3664" s="8"/>
    </row>
    <row r="3665" spans="3:4">
      <c r="C3665" s="8"/>
      <c r="D3665" s="8"/>
    </row>
    <row r="3666" spans="3:4">
      <c r="C3666" s="8"/>
      <c r="D3666" s="8"/>
    </row>
    <row r="3667" spans="3:4">
      <c r="C3667" s="8"/>
      <c r="D3667" s="8"/>
    </row>
    <row r="3668" spans="3:4">
      <c r="C3668" s="8"/>
      <c r="D3668" s="8"/>
    </row>
    <row r="3669" spans="3:4">
      <c r="C3669" s="8"/>
      <c r="D3669" s="8"/>
    </row>
    <row r="3670" spans="3:4">
      <c r="C3670" s="8"/>
      <c r="D3670" s="8"/>
    </row>
    <row r="3671" spans="3:4">
      <c r="C3671" s="8"/>
      <c r="D3671" s="8"/>
    </row>
    <row r="3672" spans="3:4">
      <c r="C3672" s="8"/>
      <c r="D3672" s="8"/>
    </row>
    <row r="3673" spans="3:4">
      <c r="C3673" s="8"/>
      <c r="D3673" s="8"/>
    </row>
    <row r="3674" spans="3:4">
      <c r="C3674" s="8"/>
      <c r="D3674" s="8"/>
    </row>
    <row r="3675" spans="3:4">
      <c r="C3675" s="8"/>
      <c r="D3675" s="8"/>
    </row>
    <row r="3676" spans="3:4">
      <c r="C3676" s="8"/>
      <c r="D3676" s="8"/>
    </row>
    <row r="3677" spans="3:4">
      <c r="C3677" s="8"/>
      <c r="D3677" s="8"/>
    </row>
    <row r="3678" spans="3:4">
      <c r="C3678" s="8"/>
      <c r="D3678" s="8"/>
    </row>
    <row r="3679" spans="3:4">
      <c r="C3679" s="8"/>
      <c r="D3679" s="8"/>
    </row>
    <row r="3680" spans="3:4">
      <c r="C3680" s="8"/>
      <c r="D3680" s="8"/>
    </row>
    <row r="3681" spans="3:4">
      <c r="C3681" s="8"/>
      <c r="D3681" s="8"/>
    </row>
    <row r="3682" spans="3:4">
      <c r="C3682" s="8"/>
      <c r="D3682" s="8"/>
    </row>
    <row r="3683" spans="3:4">
      <c r="C3683" s="8"/>
      <c r="D3683" s="8"/>
    </row>
    <row r="3684" spans="3:4">
      <c r="C3684" s="8"/>
      <c r="D3684" s="8"/>
    </row>
    <row r="3685" spans="3:4">
      <c r="C3685" s="8"/>
      <c r="D3685" s="8"/>
    </row>
    <row r="3686" spans="3:4">
      <c r="C3686" s="8"/>
      <c r="D3686" s="8"/>
    </row>
    <row r="3687" spans="3:4">
      <c r="C3687" s="8"/>
      <c r="D3687" s="8"/>
    </row>
    <row r="3688" spans="3:4">
      <c r="C3688" s="8"/>
      <c r="D3688" s="8"/>
    </row>
    <row r="3689" spans="3:4">
      <c r="C3689" s="8"/>
      <c r="D3689" s="8"/>
    </row>
    <row r="3690" spans="3:4">
      <c r="C3690" s="8"/>
      <c r="D3690" s="8"/>
    </row>
    <row r="3691" spans="3:4">
      <c r="C3691" s="8"/>
      <c r="D3691" s="8"/>
    </row>
    <row r="3692" spans="3:4">
      <c r="C3692" s="8"/>
      <c r="D3692" s="8"/>
    </row>
    <row r="3693" spans="3:4">
      <c r="C3693" s="8"/>
      <c r="D3693" s="8"/>
    </row>
    <row r="3694" spans="3:4">
      <c r="C3694" s="8"/>
      <c r="D3694" s="8"/>
    </row>
    <row r="3695" spans="3:4">
      <c r="C3695" s="8"/>
      <c r="D3695" s="8"/>
    </row>
    <row r="3696" spans="3:4">
      <c r="C3696" s="8"/>
      <c r="D3696" s="8"/>
    </row>
    <row r="3697" spans="3:4">
      <c r="C3697" s="8"/>
      <c r="D3697" s="8"/>
    </row>
    <row r="3698" spans="3:4">
      <c r="C3698" s="8"/>
      <c r="D3698" s="8"/>
    </row>
    <row r="3699" spans="3:4">
      <c r="C3699" s="8"/>
      <c r="D3699" s="8"/>
    </row>
    <row r="3700" spans="3:4">
      <c r="C3700" s="8"/>
      <c r="D3700" s="8"/>
    </row>
    <row r="3701" spans="3:4">
      <c r="C3701" s="8"/>
      <c r="D3701" s="8"/>
    </row>
    <row r="3702" spans="3:4">
      <c r="C3702" s="8"/>
      <c r="D3702" s="8"/>
    </row>
    <row r="3703" spans="3:4">
      <c r="C3703" s="8"/>
      <c r="D3703" s="8"/>
    </row>
    <row r="3704" spans="3:4">
      <c r="C3704" s="8"/>
      <c r="D3704" s="8"/>
    </row>
    <row r="3705" spans="3:4">
      <c r="C3705" s="8"/>
      <c r="D3705" s="8"/>
    </row>
    <row r="3706" spans="3:4">
      <c r="C3706" s="8"/>
      <c r="D3706" s="8"/>
    </row>
    <row r="3707" spans="3:4">
      <c r="C3707" s="8"/>
      <c r="D3707" s="8"/>
    </row>
    <row r="3708" spans="3:4">
      <c r="C3708" s="8"/>
      <c r="D3708" s="8"/>
    </row>
    <row r="3709" spans="3:4">
      <c r="C3709" s="8"/>
      <c r="D3709" s="8"/>
    </row>
    <row r="3710" spans="3:4">
      <c r="C3710" s="8"/>
      <c r="D3710" s="8"/>
    </row>
    <row r="3711" spans="3:4">
      <c r="C3711" s="8"/>
      <c r="D3711" s="8"/>
    </row>
    <row r="3712" spans="3:4">
      <c r="C3712" s="8"/>
      <c r="D3712" s="8"/>
    </row>
    <row r="3713" spans="3:4">
      <c r="C3713" s="8"/>
      <c r="D3713" s="8"/>
    </row>
    <row r="3714" spans="3:4">
      <c r="C3714" s="8"/>
      <c r="D3714" s="8"/>
    </row>
    <row r="3715" spans="3:4">
      <c r="C3715" s="8"/>
      <c r="D3715" s="8"/>
    </row>
    <row r="3716" spans="3:4">
      <c r="C3716" s="8"/>
      <c r="D3716" s="8"/>
    </row>
    <row r="3717" spans="3:4">
      <c r="C3717" s="8"/>
      <c r="D3717" s="8"/>
    </row>
    <row r="3718" spans="3:4">
      <c r="C3718" s="8"/>
      <c r="D3718" s="8"/>
    </row>
    <row r="3719" spans="3:4">
      <c r="C3719" s="8"/>
      <c r="D3719" s="8"/>
    </row>
    <row r="3720" spans="3:4">
      <c r="C3720" s="8"/>
      <c r="D3720" s="8"/>
    </row>
    <row r="3721" spans="3:4">
      <c r="C3721" s="8"/>
      <c r="D3721" s="8"/>
    </row>
    <row r="3722" spans="3:4">
      <c r="C3722" s="8"/>
      <c r="D3722" s="8"/>
    </row>
    <row r="3723" spans="3:4">
      <c r="C3723" s="8"/>
      <c r="D3723" s="8"/>
    </row>
    <row r="3724" spans="3:4">
      <c r="C3724" s="8"/>
      <c r="D3724" s="8"/>
    </row>
    <row r="3725" spans="3:4">
      <c r="C3725" s="8"/>
      <c r="D3725" s="8"/>
    </row>
    <row r="3726" spans="3:4">
      <c r="C3726" s="8"/>
      <c r="D3726" s="8"/>
    </row>
    <row r="3727" spans="3:4">
      <c r="C3727" s="8"/>
      <c r="D3727" s="8"/>
    </row>
    <row r="3728" spans="3:4">
      <c r="C3728" s="8"/>
      <c r="D3728" s="8"/>
    </row>
    <row r="3729" spans="3:4">
      <c r="C3729" s="8"/>
      <c r="D3729" s="8"/>
    </row>
    <row r="3730" spans="3:4">
      <c r="C3730" s="8"/>
      <c r="D3730" s="8"/>
    </row>
    <row r="3731" spans="3:4">
      <c r="C3731" s="8"/>
      <c r="D3731" s="8"/>
    </row>
    <row r="3732" spans="3:4">
      <c r="C3732" s="8"/>
      <c r="D3732" s="8"/>
    </row>
    <row r="3733" spans="3:4">
      <c r="C3733" s="8"/>
      <c r="D3733" s="8"/>
    </row>
    <row r="3734" spans="3:4">
      <c r="C3734" s="8"/>
      <c r="D3734" s="8"/>
    </row>
    <row r="3735" spans="3:4">
      <c r="C3735" s="8"/>
      <c r="D3735" s="8"/>
    </row>
    <row r="3736" spans="3:4">
      <c r="C3736" s="8"/>
      <c r="D3736" s="8"/>
    </row>
    <row r="3737" spans="3:4">
      <c r="C3737" s="8"/>
      <c r="D3737" s="8"/>
    </row>
    <row r="3738" spans="3:4">
      <c r="C3738" s="8"/>
      <c r="D3738" s="8"/>
    </row>
    <row r="3739" spans="3:4">
      <c r="C3739" s="8"/>
      <c r="D3739" s="8"/>
    </row>
    <row r="3740" spans="3:4">
      <c r="C3740" s="8"/>
      <c r="D3740" s="8"/>
    </row>
    <row r="3741" spans="3:4">
      <c r="C3741" s="8"/>
      <c r="D3741" s="8"/>
    </row>
    <row r="3742" spans="3:4">
      <c r="C3742" s="8"/>
      <c r="D3742" s="8"/>
    </row>
    <row r="3743" spans="3:4">
      <c r="C3743" s="8"/>
      <c r="D3743" s="8"/>
    </row>
    <row r="3744" spans="3:4">
      <c r="C3744" s="8"/>
      <c r="D3744" s="8"/>
    </row>
    <row r="3745" spans="3:4">
      <c r="C3745" s="8"/>
      <c r="D3745" s="8"/>
    </row>
    <row r="3746" spans="3:4">
      <c r="C3746" s="8"/>
      <c r="D3746" s="8"/>
    </row>
    <row r="3747" spans="3:4">
      <c r="C3747" s="8"/>
      <c r="D3747" s="8"/>
    </row>
    <row r="3748" spans="3:4">
      <c r="C3748" s="8"/>
      <c r="D3748" s="8"/>
    </row>
    <row r="3749" spans="3:4">
      <c r="C3749" s="8"/>
      <c r="D3749" s="8"/>
    </row>
    <row r="3750" spans="3:4">
      <c r="C3750" s="8"/>
      <c r="D3750" s="8"/>
    </row>
    <row r="3751" spans="3:4">
      <c r="C3751" s="8"/>
      <c r="D3751" s="8"/>
    </row>
    <row r="3752" spans="3:4">
      <c r="C3752" s="8"/>
      <c r="D3752" s="8"/>
    </row>
    <row r="3753" spans="3:4">
      <c r="C3753" s="8"/>
      <c r="D3753" s="8"/>
    </row>
    <row r="3754" spans="3:4">
      <c r="C3754" s="8"/>
      <c r="D3754" s="8"/>
    </row>
    <row r="3755" spans="3:4">
      <c r="C3755" s="8"/>
      <c r="D3755" s="8"/>
    </row>
    <row r="3756" spans="3:4">
      <c r="C3756" s="8"/>
      <c r="D3756" s="8"/>
    </row>
    <row r="3757" spans="3:4">
      <c r="C3757" s="8"/>
      <c r="D3757" s="8"/>
    </row>
    <row r="3758" spans="3:4">
      <c r="C3758" s="8"/>
      <c r="D3758" s="8"/>
    </row>
    <row r="3759" spans="3:4">
      <c r="C3759" s="8"/>
      <c r="D3759" s="8"/>
    </row>
    <row r="3760" spans="3:4">
      <c r="C3760" s="8"/>
      <c r="D3760" s="8"/>
    </row>
    <row r="3761" spans="3:4">
      <c r="C3761" s="8"/>
      <c r="D3761" s="8"/>
    </row>
    <row r="3762" spans="3:4">
      <c r="C3762" s="8"/>
      <c r="D3762" s="8"/>
    </row>
    <row r="3763" spans="3:4">
      <c r="C3763" s="8"/>
      <c r="D3763" s="8"/>
    </row>
    <row r="3764" spans="3:4">
      <c r="C3764" s="8"/>
      <c r="D3764" s="8"/>
    </row>
    <row r="3765" spans="3:4">
      <c r="C3765" s="8"/>
      <c r="D3765" s="8"/>
    </row>
    <row r="3766" spans="3:4">
      <c r="C3766" s="8"/>
      <c r="D3766" s="8"/>
    </row>
    <row r="3767" spans="3:4">
      <c r="C3767" s="8"/>
      <c r="D3767" s="8"/>
    </row>
    <row r="3768" spans="3:4">
      <c r="C3768" s="8"/>
      <c r="D3768" s="8"/>
    </row>
    <row r="3769" spans="3:4">
      <c r="C3769" s="8"/>
      <c r="D3769" s="8"/>
    </row>
    <row r="3770" spans="3:4">
      <c r="C3770" s="8"/>
      <c r="D3770" s="8"/>
    </row>
    <row r="3771" spans="3:4">
      <c r="C3771" s="8"/>
      <c r="D3771" s="8"/>
    </row>
    <row r="3772" spans="3:4">
      <c r="C3772" s="8"/>
      <c r="D3772" s="8"/>
    </row>
    <row r="3773" spans="3:4">
      <c r="C3773" s="8"/>
      <c r="D3773" s="8"/>
    </row>
    <row r="3774" spans="3:4">
      <c r="C3774" s="8"/>
      <c r="D3774" s="8"/>
    </row>
    <row r="3775" spans="3:4">
      <c r="C3775" s="8"/>
      <c r="D3775" s="8"/>
    </row>
    <row r="3776" spans="3:4">
      <c r="C3776" s="8"/>
      <c r="D3776" s="8"/>
    </row>
    <row r="3777" spans="3:4">
      <c r="C3777" s="8"/>
      <c r="D3777" s="8"/>
    </row>
    <row r="3778" spans="3:4">
      <c r="C3778" s="8"/>
      <c r="D3778" s="8"/>
    </row>
    <row r="3779" spans="3:4">
      <c r="C3779" s="8"/>
      <c r="D3779" s="8"/>
    </row>
    <row r="3780" spans="3:4">
      <c r="C3780" s="8"/>
      <c r="D3780" s="8"/>
    </row>
    <row r="3781" spans="3:4">
      <c r="C3781" s="8"/>
      <c r="D3781" s="8"/>
    </row>
    <row r="3782" spans="3:4">
      <c r="C3782" s="8"/>
      <c r="D3782" s="8"/>
    </row>
    <row r="3783" spans="3:4">
      <c r="C3783" s="8"/>
      <c r="D3783" s="8"/>
    </row>
    <row r="3784" spans="3:4">
      <c r="C3784" s="8"/>
      <c r="D3784" s="8"/>
    </row>
    <row r="3785" spans="3:4">
      <c r="C3785" s="8"/>
      <c r="D3785" s="8"/>
    </row>
    <row r="3786" spans="3:4">
      <c r="C3786" s="8"/>
      <c r="D3786" s="8"/>
    </row>
    <row r="3787" spans="3:4">
      <c r="C3787" s="8"/>
      <c r="D3787" s="8"/>
    </row>
    <row r="3788" spans="3:4">
      <c r="C3788" s="8"/>
      <c r="D3788" s="8"/>
    </row>
    <row r="3789" spans="3:4">
      <c r="C3789" s="8"/>
      <c r="D3789" s="8"/>
    </row>
    <row r="3790" spans="3:4">
      <c r="C3790" s="8"/>
      <c r="D3790" s="8"/>
    </row>
    <row r="3791" spans="3:4">
      <c r="C3791" s="8"/>
      <c r="D3791" s="8"/>
    </row>
    <row r="3792" spans="3:4">
      <c r="C3792" s="8"/>
      <c r="D3792" s="8"/>
    </row>
    <row r="3793" spans="3:4">
      <c r="C3793" s="8"/>
      <c r="D3793" s="8"/>
    </row>
    <row r="3794" spans="3:4">
      <c r="C3794" s="8"/>
      <c r="D3794" s="8"/>
    </row>
    <row r="3795" spans="3:4">
      <c r="C3795" s="8"/>
      <c r="D3795" s="8"/>
    </row>
    <row r="3796" spans="3:4">
      <c r="C3796" s="8"/>
      <c r="D3796" s="8"/>
    </row>
    <row r="3797" spans="3:4">
      <c r="C3797" s="8"/>
      <c r="D3797" s="8"/>
    </row>
    <row r="3798" spans="3:4">
      <c r="C3798" s="8"/>
      <c r="D3798" s="8"/>
    </row>
    <row r="3799" spans="3:4">
      <c r="C3799" s="8"/>
      <c r="D3799" s="8"/>
    </row>
    <row r="3800" spans="3:4">
      <c r="C3800" s="8"/>
      <c r="D3800" s="8"/>
    </row>
    <row r="3801" spans="3:4">
      <c r="C3801" s="8"/>
      <c r="D3801" s="8"/>
    </row>
    <row r="3802" spans="3:4">
      <c r="C3802" s="8"/>
      <c r="D3802" s="8"/>
    </row>
    <row r="3803" spans="3:4">
      <c r="C3803" s="8"/>
      <c r="D3803" s="8"/>
    </row>
    <row r="3804" spans="3:4">
      <c r="C3804" s="8"/>
      <c r="D3804" s="8"/>
    </row>
    <row r="3805" spans="3:4">
      <c r="C3805" s="8"/>
      <c r="D3805" s="8"/>
    </row>
    <row r="3806" spans="3:4">
      <c r="C3806" s="8"/>
      <c r="D3806" s="8"/>
    </row>
    <row r="3807" spans="3:4">
      <c r="C3807" s="8"/>
      <c r="D3807" s="8"/>
    </row>
    <row r="3808" spans="3:4">
      <c r="C3808" s="8"/>
      <c r="D3808" s="8"/>
    </row>
    <row r="3809" spans="3:4">
      <c r="C3809" s="8"/>
      <c r="D3809" s="8"/>
    </row>
    <row r="3810" spans="3:4">
      <c r="C3810" s="8"/>
      <c r="D3810" s="8"/>
    </row>
    <row r="3811" spans="3:4">
      <c r="C3811" s="8"/>
      <c r="D3811" s="8"/>
    </row>
    <row r="3812" spans="3:4">
      <c r="C3812" s="8"/>
      <c r="D3812" s="8"/>
    </row>
    <row r="3813" spans="3:4">
      <c r="C3813" s="8"/>
      <c r="D3813" s="8"/>
    </row>
    <row r="3814" spans="3:4">
      <c r="C3814" s="8"/>
      <c r="D3814" s="8"/>
    </row>
    <row r="3815" spans="3:4">
      <c r="C3815" s="8"/>
      <c r="D3815" s="8"/>
    </row>
    <row r="3816" spans="3:4">
      <c r="C3816" s="8"/>
      <c r="D3816" s="8"/>
    </row>
    <row r="3817" spans="3:4">
      <c r="C3817" s="8"/>
      <c r="D3817" s="8"/>
    </row>
    <row r="3818" spans="3:4">
      <c r="C3818" s="8"/>
      <c r="D3818" s="8"/>
    </row>
    <row r="3819" spans="3:4">
      <c r="C3819" s="8"/>
      <c r="D3819" s="8"/>
    </row>
    <row r="3820" spans="3:4">
      <c r="C3820" s="8"/>
      <c r="D3820" s="8"/>
    </row>
    <row r="3821" spans="3:4">
      <c r="C3821" s="8"/>
      <c r="D3821" s="8"/>
    </row>
    <row r="3822" spans="3:4">
      <c r="C3822" s="8"/>
      <c r="D3822" s="8"/>
    </row>
    <row r="3823" spans="3:4">
      <c r="C3823" s="8"/>
      <c r="D3823" s="8"/>
    </row>
    <row r="3824" spans="3:4">
      <c r="C3824" s="8"/>
      <c r="D3824" s="8"/>
    </row>
    <row r="3825" spans="3:4">
      <c r="C3825" s="8"/>
      <c r="D3825" s="8"/>
    </row>
    <row r="3826" spans="3:4">
      <c r="C3826" s="8"/>
      <c r="D3826" s="8"/>
    </row>
    <row r="3827" spans="3:4">
      <c r="C3827" s="8"/>
      <c r="D3827" s="8"/>
    </row>
    <row r="3828" spans="3:4">
      <c r="C3828" s="8"/>
      <c r="D3828" s="8"/>
    </row>
    <row r="3829" spans="3:4">
      <c r="C3829" s="8"/>
      <c r="D3829" s="8"/>
    </row>
    <row r="3830" spans="3:4">
      <c r="C3830" s="8"/>
      <c r="D3830" s="8"/>
    </row>
    <row r="3831" spans="3:4">
      <c r="C3831" s="8"/>
      <c r="D3831" s="8"/>
    </row>
    <row r="3832" spans="3:4">
      <c r="C3832" s="8"/>
      <c r="D3832" s="8"/>
    </row>
    <row r="3833" spans="3:4">
      <c r="C3833" s="8"/>
      <c r="D3833" s="8"/>
    </row>
    <row r="3834" spans="3:4">
      <c r="C3834" s="8"/>
      <c r="D3834" s="8"/>
    </row>
    <row r="3835" spans="3:4">
      <c r="C3835" s="8"/>
      <c r="D3835" s="8"/>
    </row>
    <row r="3836" spans="3:4">
      <c r="C3836" s="8"/>
      <c r="D3836" s="8"/>
    </row>
    <row r="3837" spans="3:4">
      <c r="C3837" s="8"/>
      <c r="D3837" s="8"/>
    </row>
    <row r="3838" spans="3:4">
      <c r="C3838" s="8"/>
      <c r="D3838" s="8"/>
    </row>
    <row r="3839" spans="3:4">
      <c r="C3839" s="8"/>
      <c r="D3839" s="8"/>
    </row>
    <row r="3840" spans="3:4">
      <c r="C3840" s="8"/>
      <c r="D3840" s="8"/>
    </row>
    <row r="3841" spans="3:4">
      <c r="C3841" s="8"/>
      <c r="D3841" s="8"/>
    </row>
    <row r="3842" spans="3:4">
      <c r="C3842" s="8"/>
      <c r="D3842" s="8"/>
    </row>
    <row r="3843" spans="3:4">
      <c r="C3843" s="8"/>
      <c r="D3843" s="8"/>
    </row>
    <row r="3844" spans="3:4">
      <c r="C3844" s="8"/>
      <c r="D3844" s="8"/>
    </row>
    <row r="3845" spans="3:4">
      <c r="C3845" s="8"/>
      <c r="D3845" s="8"/>
    </row>
    <row r="3846" spans="3:4">
      <c r="C3846" s="8"/>
      <c r="D3846" s="8"/>
    </row>
    <row r="3847" spans="3:4">
      <c r="C3847" s="8"/>
      <c r="D3847" s="8"/>
    </row>
    <row r="3848" spans="3:4">
      <c r="C3848" s="8"/>
      <c r="D3848" s="8"/>
    </row>
    <row r="3849" spans="3:4">
      <c r="C3849" s="8"/>
      <c r="D3849" s="8"/>
    </row>
    <row r="3850" spans="3:4">
      <c r="C3850" s="8"/>
      <c r="D3850" s="8"/>
    </row>
    <row r="3851" spans="3:4">
      <c r="C3851" s="8"/>
      <c r="D3851" s="8"/>
    </row>
    <row r="3852" spans="3:4">
      <c r="C3852" s="8"/>
      <c r="D3852" s="8"/>
    </row>
    <row r="3853" spans="3:4">
      <c r="C3853" s="8"/>
      <c r="D3853" s="8"/>
    </row>
    <row r="3854" spans="3:4">
      <c r="C3854" s="8"/>
      <c r="D3854" s="8"/>
    </row>
    <row r="3855" spans="3:4">
      <c r="C3855" s="8"/>
      <c r="D3855" s="8"/>
    </row>
    <row r="3856" spans="3:4">
      <c r="C3856" s="8"/>
      <c r="D3856" s="8"/>
    </row>
    <row r="3857" spans="3:4">
      <c r="C3857" s="8"/>
      <c r="D3857" s="8"/>
    </row>
    <row r="3858" spans="3:4">
      <c r="C3858" s="8"/>
      <c r="D3858" s="8"/>
    </row>
    <row r="3859" spans="3:4">
      <c r="C3859" s="8"/>
      <c r="D3859" s="8"/>
    </row>
    <row r="3860" spans="3:4">
      <c r="C3860" s="8"/>
      <c r="D3860" s="8"/>
    </row>
    <row r="3861" spans="3:4">
      <c r="C3861" s="8"/>
      <c r="D3861" s="8"/>
    </row>
    <row r="3862" spans="3:4">
      <c r="C3862" s="8"/>
      <c r="D3862" s="8"/>
    </row>
    <row r="3863" spans="3:4">
      <c r="C3863" s="8"/>
      <c r="D3863" s="8"/>
    </row>
    <row r="3864" spans="3:4">
      <c r="C3864" s="8"/>
      <c r="D3864" s="8"/>
    </row>
    <row r="3865" spans="3:4">
      <c r="C3865" s="8"/>
      <c r="D3865" s="8"/>
    </row>
    <row r="3866" spans="3:4">
      <c r="C3866" s="8"/>
      <c r="D3866" s="8"/>
    </row>
    <row r="3867" spans="3:4">
      <c r="C3867" s="8"/>
      <c r="D3867" s="8"/>
    </row>
    <row r="3868" spans="3:4">
      <c r="C3868" s="8"/>
      <c r="D3868" s="8"/>
    </row>
    <row r="3869" spans="3:4">
      <c r="C3869" s="8"/>
      <c r="D3869" s="8"/>
    </row>
    <row r="3870" spans="3:4">
      <c r="C3870" s="8"/>
      <c r="D3870" s="8"/>
    </row>
    <row r="3871" spans="3:4">
      <c r="C3871" s="8"/>
      <c r="D3871" s="8"/>
    </row>
    <row r="3872" spans="3:4">
      <c r="C3872" s="8"/>
      <c r="D3872" s="8"/>
    </row>
    <row r="3873" spans="3:4">
      <c r="C3873" s="8"/>
      <c r="D3873" s="8"/>
    </row>
    <row r="3874" spans="3:4">
      <c r="C3874" s="8"/>
      <c r="D3874" s="8"/>
    </row>
    <row r="3875" spans="3:4">
      <c r="C3875" s="8"/>
      <c r="D3875" s="8"/>
    </row>
    <row r="3876" spans="3:4">
      <c r="C3876" s="8"/>
      <c r="D3876" s="8"/>
    </row>
    <row r="3877" spans="3:4">
      <c r="C3877" s="8"/>
      <c r="D3877" s="8"/>
    </row>
    <row r="3878" spans="3:4">
      <c r="C3878" s="8"/>
      <c r="D3878" s="8"/>
    </row>
    <row r="3879" spans="3:4">
      <c r="C3879" s="8"/>
      <c r="D3879" s="8"/>
    </row>
    <row r="3880" spans="3:4">
      <c r="C3880" s="8"/>
      <c r="D3880" s="8"/>
    </row>
    <row r="3881" spans="3:4">
      <c r="C3881" s="8"/>
      <c r="D3881" s="8"/>
    </row>
    <row r="3882" spans="3:4">
      <c r="C3882" s="8"/>
      <c r="D3882" s="8"/>
    </row>
    <row r="3883" spans="3:4">
      <c r="C3883" s="8"/>
      <c r="D3883" s="8"/>
    </row>
    <row r="3884" spans="3:4">
      <c r="C3884" s="8"/>
      <c r="D3884" s="8"/>
    </row>
    <row r="3885" spans="3:4">
      <c r="C3885" s="8"/>
      <c r="D3885" s="8"/>
    </row>
    <row r="3886" spans="3:4">
      <c r="C3886" s="8"/>
      <c r="D3886" s="8"/>
    </row>
    <row r="3887" spans="3:4">
      <c r="C3887" s="8"/>
      <c r="D3887" s="8"/>
    </row>
    <row r="3888" spans="3:4">
      <c r="C3888" s="8"/>
      <c r="D3888" s="8"/>
    </row>
    <row r="3889" spans="3:4">
      <c r="C3889" s="8"/>
      <c r="D3889" s="8"/>
    </row>
    <row r="3890" spans="3:4">
      <c r="C3890" s="8"/>
      <c r="D3890" s="8"/>
    </row>
    <row r="3891" spans="3:4">
      <c r="C3891" s="8"/>
      <c r="D3891" s="8"/>
    </row>
    <row r="3892" spans="3:4">
      <c r="C3892" s="8"/>
      <c r="D3892" s="8"/>
    </row>
    <row r="3893" spans="3:4">
      <c r="C3893" s="8"/>
      <c r="D3893" s="8"/>
    </row>
    <row r="3894" spans="3:4">
      <c r="C3894" s="8"/>
      <c r="D3894" s="8"/>
    </row>
    <row r="3895" spans="3:4">
      <c r="C3895" s="8"/>
      <c r="D3895" s="8"/>
    </row>
    <row r="3896" spans="3:4">
      <c r="C3896" s="8"/>
      <c r="D3896" s="8"/>
    </row>
    <row r="3897" spans="3:4">
      <c r="C3897" s="8"/>
      <c r="D3897" s="8"/>
    </row>
    <row r="3898" spans="3:4">
      <c r="C3898" s="8"/>
      <c r="D3898" s="8"/>
    </row>
    <row r="3899" spans="3:4">
      <c r="C3899" s="8"/>
      <c r="D3899" s="8"/>
    </row>
    <row r="3900" spans="3:4">
      <c r="C3900" s="8"/>
      <c r="D3900" s="8"/>
    </row>
    <row r="3901" spans="3:4">
      <c r="C3901" s="8"/>
      <c r="D3901" s="8"/>
    </row>
    <row r="3902" spans="3:4">
      <c r="C3902" s="8"/>
      <c r="D3902" s="8"/>
    </row>
    <row r="3903" spans="3:4">
      <c r="C3903" s="8"/>
      <c r="D3903" s="8"/>
    </row>
    <row r="3904" spans="3:4">
      <c r="C3904" s="8"/>
      <c r="D3904" s="8"/>
    </row>
    <row r="3905" spans="3:4">
      <c r="C3905" s="8"/>
      <c r="D3905" s="8"/>
    </row>
    <row r="3906" spans="3:4">
      <c r="C3906" s="8"/>
      <c r="D3906" s="8"/>
    </row>
    <row r="3907" spans="3:4">
      <c r="C3907" s="8"/>
      <c r="D3907" s="8"/>
    </row>
    <row r="3908" spans="3:4">
      <c r="C3908" s="8"/>
      <c r="D3908" s="8"/>
    </row>
    <row r="3909" spans="3:4">
      <c r="C3909" s="8"/>
      <c r="D3909" s="8"/>
    </row>
    <row r="3910" spans="3:4">
      <c r="C3910" s="8"/>
      <c r="D3910" s="8"/>
    </row>
    <row r="3911" spans="3:4">
      <c r="C3911" s="8"/>
      <c r="D3911" s="8"/>
    </row>
    <row r="3912" spans="3:4">
      <c r="C3912" s="8"/>
      <c r="D3912" s="8"/>
    </row>
    <row r="3913" spans="3:4">
      <c r="C3913" s="8"/>
      <c r="D3913" s="8"/>
    </row>
    <row r="3914" spans="3:4">
      <c r="C3914" s="8"/>
      <c r="D3914" s="8"/>
    </row>
    <row r="3915" spans="3:4">
      <c r="C3915" s="8"/>
      <c r="D3915" s="8"/>
    </row>
    <row r="3916" spans="3:4">
      <c r="C3916" s="8"/>
      <c r="D3916" s="8"/>
    </row>
    <row r="3917" spans="3:4">
      <c r="C3917" s="8"/>
      <c r="D3917" s="8"/>
    </row>
    <row r="3918" spans="3:4">
      <c r="C3918" s="8"/>
      <c r="D3918" s="8"/>
    </row>
    <row r="3919" spans="3:4">
      <c r="C3919" s="8"/>
      <c r="D3919" s="8"/>
    </row>
    <row r="3920" spans="3:4">
      <c r="C3920" s="8"/>
      <c r="D3920" s="8"/>
    </row>
    <row r="3921" spans="3:4">
      <c r="C3921" s="8"/>
      <c r="D3921" s="8"/>
    </row>
    <row r="3922" spans="3:4">
      <c r="C3922" s="8"/>
      <c r="D3922" s="8"/>
    </row>
    <row r="3923" spans="3:4">
      <c r="C3923" s="8"/>
      <c r="D3923" s="8"/>
    </row>
    <row r="3924" spans="3:4">
      <c r="C3924" s="8"/>
      <c r="D3924" s="8"/>
    </row>
    <row r="3925" spans="3:4">
      <c r="C3925" s="8"/>
      <c r="D3925" s="8"/>
    </row>
    <row r="3926" spans="3:4">
      <c r="C3926" s="8"/>
      <c r="D3926" s="8"/>
    </row>
    <row r="3927" spans="3:4">
      <c r="C3927" s="8"/>
      <c r="D3927" s="8"/>
    </row>
    <row r="3928" spans="3:4">
      <c r="C3928" s="8"/>
      <c r="D3928" s="8"/>
    </row>
    <row r="3929" spans="3:4">
      <c r="C3929" s="8"/>
      <c r="D3929" s="8"/>
    </row>
    <row r="3930" spans="3:4">
      <c r="C3930" s="8"/>
      <c r="D3930" s="8"/>
    </row>
    <row r="3931" spans="3:4">
      <c r="C3931" s="8"/>
      <c r="D3931" s="8"/>
    </row>
    <row r="3932" spans="3:4">
      <c r="C3932" s="8"/>
      <c r="D3932" s="8"/>
    </row>
    <row r="3933" spans="3:4">
      <c r="C3933" s="8"/>
      <c r="D3933" s="8"/>
    </row>
    <row r="3934" spans="3:4">
      <c r="C3934" s="8"/>
      <c r="D3934" s="8"/>
    </row>
    <row r="3935" spans="3:4">
      <c r="C3935" s="8"/>
      <c r="D3935" s="8"/>
    </row>
    <row r="3936" spans="3:4">
      <c r="C3936" s="8"/>
      <c r="D3936" s="8"/>
    </row>
    <row r="3937" spans="3:4">
      <c r="C3937" s="8"/>
      <c r="D3937" s="8"/>
    </row>
    <row r="3938" spans="3:4">
      <c r="C3938" s="8"/>
      <c r="D3938" s="8"/>
    </row>
    <row r="3939" spans="3:4">
      <c r="C3939" s="8"/>
      <c r="D3939" s="8"/>
    </row>
    <row r="3940" spans="3:4">
      <c r="C3940" s="8"/>
      <c r="D3940" s="8"/>
    </row>
    <row r="3941" spans="3:4">
      <c r="C3941" s="8"/>
      <c r="D3941" s="8"/>
    </row>
    <row r="3942" spans="3:4">
      <c r="C3942" s="8"/>
      <c r="D3942" s="8"/>
    </row>
    <row r="3943" spans="3:4">
      <c r="C3943" s="8"/>
      <c r="D3943" s="8"/>
    </row>
    <row r="3944" spans="3:4">
      <c r="C3944" s="8"/>
      <c r="D3944" s="8"/>
    </row>
    <row r="3945" spans="3:4">
      <c r="C3945" s="8"/>
      <c r="D3945" s="8"/>
    </row>
    <row r="3946" spans="3:4">
      <c r="C3946" s="8"/>
      <c r="D3946" s="8"/>
    </row>
    <row r="3947" spans="3:4">
      <c r="C3947" s="8"/>
      <c r="D3947" s="8"/>
    </row>
    <row r="3948" spans="3:4">
      <c r="C3948" s="8"/>
      <c r="D3948" s="8"/>
    </row>
    <row r="3949" spans="3:4">
      <c r="C3949" s="8"/>
      <c r="D3949" s="8"/>
    </row>
    <row r="3950" spans="3:4">
      <c r="C3950" s="8"/>
      <c r="D3950" s="8"/>
    </row>
    <row r="3951" spans="3:4">
      <c r="C3951" s="8"/>
      <c r="D3951" s="8"/>
    </row>
    <row r="3952" spans="3:4">
      <c r="C3952" s="8"/>
      <c r="D3952" s="8"/>
    </row>
    <row r="3953" spans="3:4">
      <c r="C3953" s="8"/>
      <c r="D3953" s="8"/>
    </row>
    <row r="3954" spans="3:4">
      <c r="C3954" s="8"/>
      <c r="D3954" s="8"/>
    </row>
    <row r="3955" spans="3:4">
      <c r="C3955" s="8"/>
      <c r="D3955" s="8"/>
    </row>
    <row r="3956" spans="3:4">
      <c r="C3956" s="8"/>
      <c r="D3956" s="8"/>
    </row>
    <row r="3957" spans="3:4">
      <c r="C3957" s="8"/>
      <c r="D3957" s="8"/>
    </row>
    <row r="3958" spans="3:4">
      <c r="C3958" s="8"/>
      <c r="D3958" s="8"/>
    </row>
    <row r="3959" spans="3:4">
      <c r="C3959" s="8"/>
      <c r="D3959" s="8"/>
    </row>
    <row r="3960" spans="3:4">
      <c r="C3960" s="8"/>
      <c r="D3960" s="8"/>
    </row>
    <row r="3961" spans="3:4">
      <c r="C3961" s="8"/>
      <c r="D3961" s="8"/>
    </row>
    <row r="3962" spans="3:4">
      <c r="C3962" s="8"/>
      <c r="D3962" s="8"/>
    </row>
    <row r="3963" spans="3:4">
      <c r="C3963" s="8"/>
      <c r="D3963" s="8"/>
    </row>
    <row r="3964" spans="3:4">
      <c r="C3964" s="8"/>
      <c r="D3964" s="8"/>
    </row>
    <row r="3965" spans="3:4">
      <c r="C3965" s="8"/>
      <c r="D3965" s="8"/>
    </row>
    <row r="3966" spans="3:4">
      <c r="C3966" s="8"/>
      <c r="D3966" s="8"/>
    </row>
    <row r="3967" spans="3:4">
      <c r="C3967" s="8"/>
      <c r="D3967" s="8"/>
    </row>
    <row r="3968" spans="3:4">
      <c r="C3968" s="8"/>
      <c r="D3968" s="8"/>
    </row>
    <row r="3969" spans="3:4">
      <c r="C3969" s="8"/>
      <c r="D3969" s="8"/>
    </row>
    <row r="3970" spans="3:4">
      <c r="C3970" s="8"/>
      <c r="D3970" s="8"/>
    </row>
    <row r="3971" spans="3:4">
      <c r="C3971" s="8"/>
      <c r="D3971" s="8"/>
    </row>
    <row r="3972" spans="3:4">
      <c r="C3972" s="8"/>
      <c r="D3972" s="8"/>
    </row>
    <row r="3973" spans="3:4">
      <c r="C3973" s="8"/>
      <c r="D3973" s="8"/>
    </row>
    <row r="3974" spans="3:4">
      <c r="C3974" s="8"/>
      <c r="D3974" s="8"/>
    </row>
    <row r="3975" spans="3:4">
      <c r="C3975" s="8"/>
      <c r="D3975" s="8"/>
    </row>
    <row r="3976" spans="3:4">
      <c r="C3976" s="8"/>
      <c r="D3976" s="8"/>
    </row>
    <row r="3977" spans="3:4">
      <c r="C3977" s="8"/>
      <c r="D3977" s="8"/>
    </row>
    <row r="3978" spans="3:4">
      <c r="C3978" s="8"/>
      <c r="D3978" s="8"/>
    </row>
    <row r="3979" spans="3:4">
      <c r="C3979" s="8"/>
      <c r="D3979" s="8"/>
    </row>
    <row r="3980" spans="3:4">
      <c r="C3980" s="8"/>
      <c r="D3980" s="8"/>
    </row>
    <row r="3981" spans="3:4">
      <c r="C3981" s="8"/>
      <c r="D3981" s="8"/>
    </row>
    <row r="3982" spans="3:4">
      <c r="C3982" s="8"/>
      <c r="D3982" s="8"/>
    </row>
    <row r="3983" spans="3:4">
      <c r="C3983" s="8"/>
      <c r="D3983" s="8"/>
    </row>
    <row r="3984" spans="3:4">
      <c r="C3984" s="8"/>
      <c r="D3984" s="8"/>
    </row>
    <row r="3985" spans="3:4">
      <c r="C3985" s="8"/>
      <c r="D3985" s="8"/>
    </row>
    <row r="3986" spans="3:4">
      <c r="C3986" s="8"/>
      <c r="D3986" s="8"/>
    </row>
    <row r="3987" spans="3:4">
      <c r="C3987" s="8"/>
      <c r="D3987" s="8"/>
    </row>
    <row r="3988" spans="3:4">
      <c r="C3988" s="8"/>
      <c r="D3988" s="8"/>
    </row>
    <row r="3989" spans="3:4">
      <c r="C3989" s="8"/>
      <c r="D3989" s="8"/>
    </row>
    <row r="3990" spans="3:4">
      <c r="C3990" s="8"/>
      <c r="D3990" s="8"/>
    </row>
    <row r="3991" spans="3:4">
      <c r="C3991" s="8"/>
      <c r="D3991" s="8"/>
    </row>
    <row r="3992" spans="3:4">
      <c r="C3992" s="8"/>
      <c r="D3992" s="8"/>
    </row>
    <row r="3993" spans="3:4">
      <c r="C3993" s="8"/>
      <c r="D3993" s="8"/>
    </row>
    <row r="3994" spans="3:4">
      <c r="C3994" s="8"/>
      <c r="D3994" s="8"/>
    </row>
    <row r="3995" spans="3:4">
      <c r="C3995" s="8"/>
      <c r="D3995" s="8"/>
    </row>
    <row r="3996" spans="3:4">
      <c r="C3996" s="8"/>
      <c r="D3996" s="8"/>
    </row>
    <row r="3997" spans="3:4">
      <c r="C3997" s="8"/>
      <c r="D3997" s="8"/>
    </row>
    <row r="3998" spans="3:4">
      <c r="C3998" s="8"/>
      <c r="D3998" s="8"/>
    </row>
    <row r="3999" spans="3:4">
      <c r="C3999" s="8"/>
      <c r="D3999" s="8"/>
    </row>
    <row r="4000" spans="3:4">
      <c r="C4000" s="8"/>
      <c r="D4000" s="8"/>
    </row>
    <row r="4001" spans="3:4">
      <c r="C4001" s="8"/>
      <c r="D4001" s="8"/>
    </row>
    <row r="4002" spans="3:4">
      <c r="C4002" s="8"/>
      <c r="D4002" s="8"/>
    </row>
    <row r="4003" spans="3:4">
      <c r="C4003" s="8"/>
      <c r="D4003" s="8"/>
    </row>
    <row r="4004" spans="3:4">
      <c r="C4004" s="8"/>
      <c r="D4004" s="8"/>
    </row>
    <row r="4005" spans="3:4">
      <c r="C4005" s="8"/>
      <c r="D4005" s="8"/>
    </row>
    <row r="4006" spans="3:4">
      <c r="C4006" s="8"/>
      <c r="D4006" s="8"/>
    </row>
    <row r="4007" spans="3:4">
      <c r="C4007" s="8"/>
      <c r="D4007" s="8"/>
    </row>
    <row r="4008" spans="3:4">
      <c r="C4008" s="8"/>
      <c r="D4008" s="8"/>
    </row>
    <row r="4009" spans="3:4">
      <c r="C4009" s="8"/>
      <c r="D4009" s="8"/>
    </row>
    <row r="4010" spans="3:4">
      <c r="C4010" s="8"/>
      <c r="D4010" s="8"/>
    </row>
    <row r="4011" spans="3:4">
      <c r="C4011" s="8"/>
      <c r="D4011" s="8"/>
    </row>
    <row r="4012" spans="3:4">
      <c r="C4012" s="8"/>
      <c r="D4012" s="8"/>
    </row>
    <row r="4013" spans="3:4">
      <c r="C4013" s="8"/>
      <c r="D4013" s="8"/>
    </row>
    <row r="4014" spans="3:4">
      <c r="C4014" s="8"/>
      <c r="D4014" s="8"/>
    </row>
    <row r="4015" spans="3:4">
      <c r="C4015" s="8"/>
      <c r="D4015" s="8"/>
    </row>
    <row r="4016" spans="3:4">
      <c r="C4016" s="8"/>
      <c r="D4016" s="8"/>
    </row>
    <row r="4017" spans="3:4">
      <c r="C4017" s="8"/>
      <c r="D4017" s="8"/>
    </row>
    <row r="4018" spans="3:4">
      <c r="C4018" s="8"/>
      <c r="D4018" s="8"/>
    </row>
    <row r="4019" spans="3:4">
      <c r="C4019" s="8"/>
      <c r="D4019" s="8"/>
    </row>
    <row r="4020" spans="3:4">
      <c r="C4020" s="8"/>
      <c r="D4020" s="8"/>
    </row>
    <row r="4021" spans="3:4">
      <c r="C4021" s="8"/>
      <c r="D4021" s="8"/>
    </row>
    <row r="4022" spans="3:4">
      <c r="C4022" s="8"/>
      <c r="D4022" s="8"/>
    </row>
    <row r="4023" spans="3:4">
      <c r="C4023" s="8"/>
      <c r="D4023" s="8"/>
    </row>
    <row r="4024" spans="3:4">
      <c r="C4024" s="8"/>
      <c r="D4024" s="8"/>
    </row>
    <row r="4025" spans="3:4">
      <c r="C4025" s="8"/>
      <c r="D4025" s="8"/>
    </row>
    <row r="4026" spans="3:4">
      <c r="C4026" s="8"/>
      <c r="D4026" s="8"/>
    </row>
    <row r="4027" spans="3:4">
      <c r="C4027" s="8"/>
      <c r="D4027" s="8"/>
    </row>
    <row r="4028" spans="3:4">
      <c r="C4028" s="8"/>
      <c r="D4028" s="8"/>
    </row>
    <row r="4029" spans="3:4">
      <c r="C4029" s="8"/>
      <c r="D4029" s="8"/>
    </row>
    <row r="4030" spans="3:4">
      <c r="C4030" s="8"/>
      <c r="D4030" s="8"/>
    </row>
    <row r="4031" spans="3:4">
      <c r="C4031" s="8"/>
      <c r="D4031" s="8"/>
    </row>
    <row r="4032" spans="3:4">
      <c r="C4032" s="8"/>
      <c r="D4032" s="8"/>
    </row>
    <row r="4033" spans="3:4">
      <c r="C4033" s="8"/>
      <c r="D4033" s="8"/>
    </row>
    <row r="4034" spans="3:4">
      <c r="C4034" s="8"/>
      <c r="D4034" s="8"/>
    </row>
    <row r="4035" spans="3:4">
      <c r="C4035" s="8"/>
      <c r="D4035" s="8"/>
    </row>
    <row r="4036" spans="3:4">
      <c r="C4036" s="8"/>
      <c r="D4036" s="8"/>
    </row>
    <row r="4037" spans="3:4">
      <c r="C4037" s="8"/>
      <c r="D4037" s="8"/>
    </row>
    <row r="4038" spans="3:4">
      <c r="C4038" s="8"/>
      <c r="D4038" s="8"/>
    </row>
    <row r="4039" spans="3:4">
      <c r="C4039" s="8"/>
      <c r="D4039" s="8"/>
    </row>
    <row r="4040" spans="3:4">
      <c r="C4040" s="8"/>
      <c r="D4040" s="8"/>
    </row>
    <row r="4041" spans="3:4">
      <c r="C4041" s="8"/>
      <c r="D4041" s="8"/>
    </row>
    <row r="4042" spans="3:4">
      <c r="C4042" s="8"/>
      <c r="D4042" s="8"/>
    </row>
    <row r="4043" spans="3:4">
      <c r="C4043" s="8"/>
      <c r="D4043" s="8"/>
    </row>
    <row r="4044" spans="3:4">
      <c r="C4044" s="8"/>
      <c r="D4044" s="8"/>
    </row>
    <row r="4045" spans="3:4">
      <c r="C4045" s="8"/>
      <c r="D4045" s="8"/>
    </row>
    <row r="4046" spans="3:4">
      <c r="C4046" s="8"/>
      <c r="D4046" s="8"/>
    </row>
    <row r="4047" spans="3:4">
      <c r="C4047" s="8"/>
      <c r="D4047" s="8"/>
    </row>
    <row r="4048" spans="3:4">
      <c r="C4048" s="8"/>
      <c r="D4048" s="8"/>
    </row>
    <row r="4049" spans="3:4">
      <c r="C4049" s="8"/>
      <c r="D4049" s="8"/>
    </row>
    <row r="4050" spans="3:4">
      <c r="C4050" s="8"/>
      <c r="D4050" s="8"/>
    </row>
    <row r="4051" spans="3:4">
      <c r="C4051" s="8"/>
      <c r="D4051" s="8"/>
    </row>
    <row r="4052" spans="3:4">
      <c r="C4052" s="8"/>
      <c r="D4052" s="8"/>
    </row>
    <row r="4053" spans="3:4">
      <c r="C4053" s="8"/>
      <c r="D4053" s="8"/>
    </row>
    <row r="4054" spans="3:4">
      <c r="C4054" s="8"/>
      <c r="D4054" s="8"/>
    </row>
    <row r="4055" spans="3:4">
      <c r="C4055" s="8"/>
      <c r="D4055" s="8"/>
    </row>
    <row r="4056" spans="3:4">
      <c r="C4056" s="8"/>
      <c r="D4056" s="8"/>
    </row>
    <row r="4057" spans="3:4">
      <c r="C4057" s="8"/>
      <c r="D4057" s="8"/>
    </row>
    <row r="4058" spans="3:4">
      <c r="C4058" s="8"/>
      <c r="D4058" s="8"/>
    </row>
    <row r="4059" spans="3:4">
      <c r="C4059" s="8"/>
      <c r="D4059" s="8"/>
    </row>
    <row r="4060" spans="3:4">
      <c r="C4060" s="8"/>
      <c r="D4060" s="8"/>
    </row>
    <row r="4061" spans="3:4">
      <c r="C4061" s="8"/>
      <c r="D4061" s="8"/>
    </row>
    <row r="4062" spans="3:4">
      <c r="C4062" s="8"/>
      <c r="D4062" s="8"/>
    </row>
    <row r="4063" spans="3:4">
      <c r="C4063" s="8"/>
      <c r="D4063" s="8"/>
    </row>
    <row r="4064" spans="3:4">
      <c r="C4064" s="8"/>
      <c r="D4064" s="8"/>
    </row>
    <row r="4065" spans="3:4">
      <c r="C4065" s="8"/>
      <c r="D4065" s="8"/>
    </row>
    <row r="4066" spans="3:4">
      <c r="C4066" s="8"/>
      <c r="D4066" s="8"/>
    </row>
    <row r="4067" spans="3:4">
      <c r="C4067" s="8"/>
      <c r="D4067" s="8"/>
    </row>
    <row r="4068" spans="3:4">
      <c r="C4068" s="8"/>
      <c r="D4068" s="8"/>
    </row>
    <row r="4069" spans="3:4">
      <c r="C4069" s="8"/>
      <c r="D4069" s="8"/>
    </row>
    <row r="4070" spans="3:4">
      <c r="C4070" s="8"/>
      <c r="D4070" s="8"/>
    </row>
    <row r="4071" spans="3:4">
      <c r="C4071" s="8"/>
      <c r="D4071" s="8"/>
    </row>
    <row r="4072" spans="3:4">
      <c r="C4072" s="8"/>
      <c r="D4072" s="8"/>
    </row>
    <row r="4073" spans="3:4">
      <c r="C4073" s="8"/>
      <c r="D4073" s="8"/>
    </row>
    <row r="4074" spans="3:4">
      <c r="C4074" s="8"/>
      <c r="D4074" s="8"/>
    </row>
    <row r="4075" spans="3:4">
      <c r="C4075" s="8"/>
      <c r="D4075" s="8"/>
    </row>
    <row r="4076" spans="3:4">
      <c r="C4076" s="8"/>
      <c r="D4076" s="8"/>
    </row>
    <row r="4077" spans="3:4">
      <c r="C4077" s="8"/>
      <c r="D4077" s="8"/>
    </row>
    <row r="4078" spans="3:4">
      <c r="C4078" s="8"/>
      <c r="D4078" s="8"/>
    </row>
    <row r="4079" spans="3:4">
      <c r="C4079" s="8"/>
      <c r="D4079" s="8"/>
    </row>
    <row r="4080" spans="3:4">
      <c r="C4080" s="8"/>
      <c r="D4080" s="8"/>
    </row>
    <row r="4081" spans="3:4">
      <c r="C4081" s="8"/>
      <c r="D4081" s="8"/>
    </row>
    <row r="4082" spans="3:4">
      <c r="C4082" s="8"/>
      <c r="D4082" s="8"/>
    </row>
    <row r="4083" spans="3:4">
      <c r="C4083" s="8"/>
      <c r="D4083" s="8"/>
    </row>
    <row r="4084" spans="3:4">
      <c r="C4084" s="8"/>
      <c r="D4084" s="8"/>
    </row>
    <row r="4085" spans="3:4">
      <c r="C4085" s="8"/>
      <c r="D4085" s="8"/>
    </row>
    <row r="4086" spans="3:4">
      <c r="C4086" s="8"/>
      <c r="D4086" s="8"/>
    </row>
    <row r="4087" spans="3:4">
      <c r="C4087" s="8"/>
      <c r="D4087" s="8"/>
    </row>
    <row r="4088" spans="3:4">
      <c r="C4088" s="8"/>
      <c r="D4088" s="8"/>
    </row>
    <row r="4089" spans="3:4">
      <c r="C4089" s="8"/>
      <c r="D4089" s="8"/>
    </row>
    <row r="4090" spans="3:4">
      <c r="C4090" s="8"/>
      <c r="D4090" s="8"/>
    </row>
    <row r="4091" spans="3:4">
      <c r="C4091" s="8"/>
      <c r="D4091" s="8"/>
    </row>
    <row r="4092" spans="3:4">
      <c r="C4092" s="8"/>
      <c r="D4092" s="8"/>
    </row>
    <row r="4093" spans="3:4">
      <c r="C4093" s="8"/>
      <c r="D4093" s="8"/>
    </row>
    <row r="4094" spans="3:4">
      <c r="C4094" s="8"/>
      <c r="D4094" s="8"/>
    </row>
    <row r="4095" spans="3:4">
      <c r="C4095" s="8"/>
      <c r="D4095" s="8"/>
    </row>
    <row r="4096" spans="3:4">
      <c r="C4096" s="8"/>
      <c r="D4096" s="8"/>
    </row>
    <row r="4097" spans="3:4">
      <c r="C4097" s="8"/>
      <c r="D4097" s="8"/>
    </row>
    <row r="4098" spans="3:4">
      <c r="C4098" s="8"/>
      <c r="D4098" s="8"/>
    </row>
    <row r="4099" spans="3:4">
      <c r="C4099" s="8"/>
      <c r="D4099" s="8"/>
    </row>
    <row r="4100" spans="3:4">
      <c r="C4100" s="8"/>
      <c r="D4100" s="8"/>
    </row>
    <row r="4101" spans="3:4">
      <c r="C4101" s="8"/>
      <c r="D4101" s="8"/>
    </row>
    <row r="4102" spans="3:4">
      <c r="C4102" s="8"/>
      <c r="D4102" s="8"/>
    </row>
    <row r="4103" spans="3:4">
      <c r="C4103" s="8"/>
      <c r="D4103" s="8"/>
    </row>
    <row r="4104" spans="3:4">
      <c r="C4104" s="8"/>
      <c r="D4104" s="8"/>
    </row>
    <row r="4105" spans="3:4">
      <c r="C4105" s="8"/>
      <c r="D4105" s="8"/>
    </row>
    <row r="4106" spans="3:4">
      <c r="C4106" s="8"/>
      <c r="D4106" s="8"/>
    </row>
    <row r="4107" spans="3:4">
      <c r="C4107" s="8"/>
      <c r="D4107" s="8"/>
    </row>
    <row r="4108" spans="3:4">
      <c r="C4108" s="8"/>
      <c r="D4108" s="8"/>
    </row>
    <row r="4109" spans="3:4">
      <c r="C4109" s="8"/>
      <c r="D4109" s="8"/>
    </row>
    <row r="4110" spans="3:4">
      <c r="C4110" s="8"/>
      <c r="D4110" s="8"/>
    </row>
    <row r="4111" spans="3:4">
      <c r="C4111" s="8"/>
      <c r="D4111" s="8"/>
    </row>
    <row r="4112" spans="3:4">
      <c r="C4112" s="8"/>
      <c r="D4112" s="8"/>
    </row>
    <row r="4113" spans="3:4">
      <c r="C4113" s="8"/>
      <c r="D4113" s="8"/>
    </row>
    <row r="4114" spans="3:4">
      <c r="C4114" s="8"/>
      <c r="D4114" s="8"/>
    </row>
    <row r="4115" spans="3:4">
      <c r="C4115" s="8"/>
      <c r="D4115" s="8"/>
    </row>
    <row r="4116" spans="3:4">
      <c r="C4116" s="8"/>
      <c r="D4116" s="8"/>
    </row>
    <row r="4117" spans="3:4">
      <c r="C4117" s="8"/>
      <c r="D4117" s="8"/>
    </row>
    <row r="4118" spans="3:4">
      <c r="C4118" s="8"/>
      <c r="D4118" s="8"/>
    </row>
    <row r="4119" spans="3:4">
      <c r="C4119" s="8"/>
      <c r="D4119" s="8"/>
    </row>
    <row r="4120" spans="3:4">
      <c r="C4120" s="8"/>
      <c r="D4120" s="8"/>
    </row>
    <row r="4121" spans="3:4">
      <c r="C4121" s="8"/>
      <c r="D4121" s="8"/>
    </row>
    <row r="4122" spans="3:4">
      <c r="C4122" s="8"/>
      <c r="D4122" s="8"/>
    </row>
    <row r="4123" spans="3:4">
      <c r="C4123" s="8"/>
      <c r="D4123" s="8"/>
    </row>
    <row r="4124" spans="3:4">
      <c r="C4124" s="8"/>
      <c r="D4124" s="8"/>
    </row>
    <row r="4125" spans="3:4">
      <c r="C4125" s="8"/>
      <c r="D4125" s="8"/>
    </row>
    <row r="4126" spans="3:4">
      <c r="C4126" s="8"/>
      <c r="D4126" s="8"/>
    </row>
    <row r="4127" spans="3:4">
      <c r="C4127" s="8"/>
      <c r="D4127" s="8"/>
    </row>
    <row r="4128" spans="3:4">
      <c r="C4128" s="8"/>
      <c r="D4128" s="8"/>
    </row>
    <row r="4129" spans="3:4">
      <c r="C4129" s="8"/>
      <c r="D4129" s="8"/>
    </row>
    <row r="4130" spans="3:4">
      <c r="C4130" s="8"/>
      <c r="D4130" s="8"/>
    </row>
    <row r="4131" spans="3:4">
      <c r="C4131" s="8"/>
      <c r="D4131" s="8"/>
    </row>
    <row r="4132" spans="3:4">
      <c r="C4132" s="8"/>
      <c r="D4132" s="8"/>
    </row>
    <row r="4133" spans="3:4">
      <c r="C4133" s="8"/>
      <c r="D4133" s="8"/>
    </row>
    <row r="4134" spans="3:4">
      <c r="C4134" s="8"/>
      <c r="D4134" s="8"/>
    </row>
    <row r="4135" spans="3:4">
      <c r="C4135" s="8"/>
      <c r="D4135" s="8"/>
    </row>
    <row r="4136" spans="3:4">
      <c r="C4136" s="8"/>
      <c r="D4136" s="8"/>
    </row>
    <row r="4137" spans="3:4">
      <c r="C4137" s="8"/>
      <c r="D4137" s="8"/>
    </row>
    <row r="4138" spans="3:4">
      <c r="C4138" s="8"/>
      <c r="D4138" s="8"/>
    </row>
    <row r="4139" spans="3:4">
      <c r="C4139" s="8"/>
      <c r="D4139" s="8"/>
    </row>
    <row r="4140" spans="3:4">
      <c r="C4140" s="8"/>
      <c r="D4140" s="8"/>
    </row>
    <row r="4141" spans="3:4">
      <c r="C4141" s="8"/>
      <c r="D4141" s="8"/>
    </row>
    <row r="4142" spans="3:4">
      <c r="C4142" s="8"/>
      <c r="D4142" s="8"/>
    </row>
    <row r="4143" spans="3:4">
      <c r="C4143" s="8"/>
      <c r="D4143" s="8"/>
    </row>
    <row r="4144" spans="3:4">
      <c r="C4144" s="8"/>
      <c r="D4144" s="8"/>
    </row>
    <row r="4145" spans="3:4">
      <c r="C4145" s="8"/>
      <c r="D4145" s="8"/>
    </row>
    <row r="4146" spans="3:4">
      <c r="C4146" s="8"/>
      <c r="D4146" s="8"/>
    </row>
    <row r="4147" spans="3:4">
      <c r="C4147" s="8"/>
      <c r="D4147" s="8"/>
    </row>
    <row r="4148" spans="3:4">
      <c r="C4148" s="8"/>
      <c r="D4148" s="8"/>
    </row>
    <row r="4149" spans="3:4">
      <c r="C4149" s="8"/>
      <c r="D4149" s="8"/>
    </row>
    <row r="4150" spans="3:4">
      <c r="C4150" s="8"/>
      <c r="D4150" s="8"/>
    </row>
    <row r="4151" spans="3:4">
      <c r="C4151" s="8"/>
      <c r="D4151" s="8"/>
    </row>
    <row r="4152" spans="3:4">
      <c r="C4152" s="8"/>
      <c r="D4152" s="8"/>
    </row>
    <row r="4153" spans="3:4">
      <c r="C4153" s="8"/>
      <c r="D4153" s="8"/>
    </row>
    <row r="4154" spans="3:4">
      <c r="C4154" s="8"/>
      <c r="D4154" s="8"/>
    </row>
    <row r="4155" spans="3:4">
      <c r="C4155" s="8"/>
      <c r="D4155" s="8"/>
    </row>
    <row r="4156" spans="3:4">
      <c r="C4156" s="8"/>
      <c r="D4156" s="8"/>
    </row>
    <row r="4157" spans="3:4">
      <c r="C4157" s="8"/>
      <c r="D4157" s="8"/>
    </row>
    <row r="4158" spans="3:4">
      <c r="C4158" s="8"/>
      <c r="D4158" s="8"/>
    </row>
    <row r="4159" spans="3:4">
      <c r="C4159" s="8"/>
      <c r="D4159" s="8"/>
    </row>
    <row r="4160" spans="3:4">
      <c r="C4160" s="8"/>
      <c r="D4160" s="8"/>
    </row>
    <row r="4161" spans="3:4">
      <c r="C4161" s="8"/>
      <c r="D4161" s="8"/>
    </row>
    <row r="4162" spans="3:4">
      <c r="C4162" s="8"/>
      <c r="D4162" s="8"/>
    </row>
    <row r="4163" spans="3:4">
      <c r="C4163" s="8"/>
      <c r="D4163" s="8"/>
    </row>
    <row r="4164" spans="3:4">
      <c r="C4164" s="8"/>
      <c r="D4164" s="8"/>
    </row>
    <row r="4165" spans="3:4">
      <c r="C4165" s="8"/>
      <c r="D4165" s="8"/>
    </row>
    <row r="4166" spans="3:4">
      <c r="C4166" s="8"/>
      <c r="D4166" s="8"/>
    </row>
    <row r="4167" spans="3:4">
      <c r="C4167" s="8"/>
      <c r="D4167" s="8"/>
    </row>
    <row r="4168" spans="3:4">
      <c r="C4168" s="8"/>
      <c r="D4168" s="8"/>
    </row>
    <row r="4169" spans="3:4">
      <c r="C4169" s="8"/>
      <c r="D4169" s="8"/>
    </row>
    <row r="4170" spans="3:4">
      <c r="C4170" s="8"/>
      <c r="D4170" s="8"/>
    </row>
    <row r="4171" spans="3:4">
      <c r="C4171" s="8"/>
      <c r="D4171" s="8"/>
    </row>
    <row r="4172" spans="3:4">
      <c r="C4172" s="8"/>
      <c r="D4172" s="8"/>
    </row>
    <row r="4173" spans="3:4">
      <c r="C4173" s="8"/>
      <c r="D4173" s="8"/>
    </row>
    <row r="4174" spans="3:4">
      <c r="C4174" s="8"/>
      <c r="D4174" s="8"/>
    </row>
    <row r="4175" spans="3:4">
      <c r="C4175" s="8"/>
      <c r="D4175" s="8"/>
    </row>
    <row r="4176" spans="3:4">
      <c r="C4176" s="8"/>
      <c r="D4176" s="8"/>
    </row>
    <row r="4177" spans="3:4">
      <c r="C4177" s="8"/>
      <c r="D4177" s="8"/>
    </row>
    <row r="4178" spans="3:4">
      <c r="C4178" s="8"/>
      <c r="D4178" s="8"/>
    </row>
    <row r="4179" spans="3:4">
      <c r="C4179" s="8"/>
      <c r="D4179" s="8"/>
    </row>
    <row r="4180" spans="3:4">
      <c r="C4180" s="8"/>
      <c r="D4180" s="8"/>
    </row>
    <row r="4181" spans="3:4">
      <c r="C4181" s="8"/>
      <c r="D4181" s="8"/>
    </row>
    <row r="4182" spans="3:4">
      <c r="C4182" s="8"/>
      <c r="D4182" s="8"/>
    </row>
    <row r="4183" spans="3:4">
      <c r="C4183" s="8"/>
      <c r="D4183" s="8"/>
    </row>
    <row r="4184" spans="3:4">
      <c r="C4184" s="8"/>
      <c r="D4184" s="8"/>
    </row>
    <row r="4185" spans="3:4">
      <c r="C4185" s="8"/>
      <c r="D4185" s="8"/>
    </row>
    <row r="4186" spans="3:4">
      <c r="C4186" s="8"/>
      <c r="D4186" s="8"/>
    </row>
    <row r="4187" spans="3:4">
      <c r="C4187" s="8"/>
      <c r="D4187" s="8"/>
    </row>
    <row r="4188" spans="3:4">
      <c r="C4188" s="8"/>
      <c r="D4188" s="8"/>
    </row>
    <row r="4189" spans="3:4">
      <c r="C4189" s="8"/>
      <c r="D4189" s="8"/>
    </row>
    <row r="4190" spans="3:4">
      <c r="C4190" s="8"/>
      <c r="D4190" s="8"/>
    </row>
    <row r="4191" spans="3:4">
      <c r="C4191" s="8"/>
      <c r="D4191" s="8"/>
    </row>
    <row r="4192" spans="3:4">
      <c r="C4192" s="8"/>
      <c r="D4192" s="8"/>
    </row>
    <row r="4193" spans="3:4">
      <c r="C4193" s="8"/>
      <c r="D4193" s="8"/>
    </row>
    <row r="4194" spans="3:4">
      <c r="C4194" s="8"/>
      <c r="D4194" s="8"/>
    </row>
    <row r="4195" spans="3:4">
      <c r="C4195" s="8"/>
      <c r="D4195" s="8"/>
    </row>
    <row r="4196" spans="3:4">
      <c r="C4196" s="8"/>
      <c r="D4196" s="8"/>
    </row>
    <row r="4197" spans="3:4">
      <c r="C4197" s="8"/>
      <c r="D4197" s="8"/>
    </row>
    <row r="4198" spans="3:4">
      <c r="C4198" s="8"/>
      <c r="D4198" s="8"/>
    </row>
    <row r="4199" spans="3:4">
      <c r="C4199" s="8"/>
      <c r="D4199" s="8"/>
    </row>
    <row r="4200" spans="3:4">
      <c r="C4200" s="8"/>
      <c r="D4200" s="8"/>
    </row>
    <row r="4201" spans="3:4">
      <c r="C4201" s="8"/>
      <c r="D4201" s="8"/>
    </row>
    <row r="4202" spans="3:4">
      <c r="C4202" s="8"/>
      <c r="D4202" s="8"/>
    </row>
    <row r="4203" spans="3:4">
      <c r="C4203" s="8"/>
      <c r="D4203" s="8"/>
    </row>
    <row r="4204" spans="3:4">
      <c r="C4204" s="8"/>
      <c r="D4204" s="8"/>
    </row>
    <row r="4205" spans="3:4">
      <c r="C4205" s="8"/>
      <c r="D4205" s="8"/>
    </row>
    <row r="4206" spans="3:4">
      <c r="C4206" s="8"/>
      <c r="D4206" s="8"/>
    </row>
    <row r="4207" spans="3:4">
      <c r="C4207" s="8"/>
      <c r="D4207" s="8"/>
    </row>
    <row r="4208" spans="3:4">
      <c r="C4208" s="8"/>
      <c r="D4208" s="8"/>
    </row>
    <row r="4209" spans="3:4">
      <c r="C4209" s="8"/>
      <c r="D4209" s="8"/>
    </row>
    <row r="4210" spans="3:4">
      <c r="C4210" s="8"/>
      <c r="D4210" s="8"/>
    </row>
    <row r="4211" spans="3:4">
      <c r="C4211" s="8"/>
      <c r="D4211" s="8"/>
    </row>
    <row r="4212" spans="3:4">
      <c r="C4212" s="8"/>
      <c r="D4212" s="8"/>
    </row>
    <row r="4213" spans="3:4">
      <c r="C4213" s="8"/>
      <c r="D4213" s="8"/>
    </row>
    <row r="4214" spans="3:4">
      <c r="C4214" s="8"/>
      <c r="D4214" s="8"/>
    </row>
    <row r="4215" spans="3:4">
      <c r="C4215" s="8"/>
      <c r="D4215" s="8"/>
    </row>
    <row r="4216" spans="3:4">
      <c r="C4216" s="8"/>
      <c r="D4216" s="8"/>
    </row>
    <row r="4217" spans="3:4">
      <c r="C4217" s="8"/>
      <c r="D4217" s="8"/>
    </row>
    <row r="4218" spans="3:4">
      <c r="C4218" s="8"/>
      <c r="D4218" s="8"/>
    </row>
    <row r="4219" spans="3:4">
      <c r="C4219" s="8"/>
      <c r="D4219" s="8"/>
    </row>
    <row r="4220" spans="3:4">
      <c r="C4220" s="8"/>
      <c r="D4220" s="8"/>
    </row>
    <row r="4221" spans="3:4">
      <c r="C4221" s="8"/>
      <c r="D4221" s="8"/>
    </row>
    <row r="4222" spans="3:4">
      <c r="C4222" s="8"/>
      <c r="D4222" s="8"/>
    </row>
    <row r="4223" spans="3:4">
      <c r="C4223" s="8"/>
      <c r="D4223" s="8"/>
    </row>
    <row r="4224" spans="3:4">
      <c r="C4224" s="8"/>
      <c r="D4224" s="8"/>
    </row>
    <row r="4225" spans="3:4">
      <c r="C4225" s="8"/>
      <c r="D4225" s="8"/>
    </row>
    <row r="4226" spans="3:4">
      <c r="C4226" s="8"/>
      <c r="D4226" s="8"/>
    </row>
    <row r="4227" spans="3:4">
      <c r="C4227" s="8"/>
      <c r="D4227" s="8"/>
    </row>
    <row r="4228" spans="3:4">
      <c r="C4228" s="8"/>
      <c r="D4228" s="8"/>
    </row>
    <row r="4229" spans="3:4">
      <c r="C4229" s="8"/>
      <c r="D4229" s="8"/>
    </row>
    <row r="4230" spans="3:4">
      <c r="C4230" s="8"/>
      <c r="D4230" s="8"/>
    </row>
    <row r="4231" spans="3:4">
      <c r="C4231" s="8"/>
      <c r="D4231" s="8"/>
    </row>
    <row r="4232" spans="3:4">
      <c r="C4232" s="8"/>
      <c r="D4232" s="8"/>
    </row>
    <row r="4233" spans="3:4">
      <c r="C4233" s="8"/>
      <c r="D4233" s="8"/>
    </row>
    <row r="4234" spans="3:4">
      <c r="C4234" s="8"/>
      <c r="D4234" s="8"/>
    </row>
    <row r="4235" spans="3:4">
      <c r="C4235" s="8"/>
      <c r="D4235" s="8"/>
    </row>
    <row r="4236" spans="3:4">
      <c r="C4236" s="8"/>
      <c r="D4236" s="8"/>
    </row>
    <row r="4237" spans="3:4">
      <c r="C4237" s="8"/>
      <c r="D4237" s="8"/>
    </row>
    <row r="4238" spans="3:4">
      <c r="C4238" s="8"/>
      <c r="D4238" s="8"/>
    </row>
    <row r="4239" spans="3:4">
      <c r="C4239" s="8"/>
      <c r="D4239" s="8"/>
    </row>
    <row r="4240" spans="3:4">
      <c r="C4240" s="8"/>
      <c r="D4240" s="8"/>
    </row>
    <row r="4241" spans="3:4">
      <c r="C4241" s="8"/>
      <c r="D4241" s="8"/>
    </row>
    <row r="4242" spans="3:4">
      <c r="C4242" s="8"/>
      <c r="D4242" s="8"/>
    </row>
    <row r="4243" spans="3:4">
      <c r="C4243" s="8"/>
      <c r="D4243" s="8"/>
    </row>
    <row r="4244" spans="3:4">
      <c r="C4244" s="8"/>
      <c r="D4244" s="8"/>
    </row>
    <row r="4245" spans="3:4">
      <c r="C4245" s="8"/>
      <c r="D4245" s="8"/>
    </row>
    <row r="4246" spans="3:4">
      <c r="C4246" s="8"/>
      <c r="D4246" s="8"/>
    </row>
    <row r="4247" spans="3:4">
      <c r="C4247" s="8"/>
      <c r="D4247" s="8"/>
    </row>
    <row r="4248" spans="3:4">
      <c r="C4248" s="8"/>
      <c r="D4248" s="8"/>
    </row>
    <row r="4249" spans="3:4">
      <c r="C4249" s="8"/>
      <c r="D4249" s="8"/>
    </row>
    <row r="4250" spans="3:4">
      <c r="C4250" s="8"/>
      <c r="D4250" s="8"/>
    </row>
    <row r="4251" spans="3:4">
      <c r="C4251" s="8"/>
      <c r="D4251" s="8"/>
    </row>
    <row r="4252" spans="3:4">
      <c r="C4252" s="8"/>
      <c r="D4252" s="8"/>
    </row>
    <row r="4253" spans="3:4">
      <c r="C4253" s="8"/>
      <c r="D4253" s="8"/>
    </row>
    <row r="4254" spans="3:4">
      <c r="C4254" s="8"/>
      <c r="D4254" s="8"/>
    </row>
    <row r="4255" spans="3:4">
      <c r="C4255" s="8"/>
      <c r="D4255" s="8"/>
    </row>
    <row r="4256" spans="3:4">
      <c r="C4256" s="8"/>
      <c r="D4256" s="8"/>
    </row>
    <row r="4257" spans="3:4">
      <c r="C4257" s="8"/>
      <c r="D4257" s="8"/>
    </row>
    <row r="4258" spans="3:4">
      <c r="C4258" s="8"/>
      <c r="D4258" s="8"/>
    </row>
    <row r="4259" spans="3:4">
      <c r="C4259" s="8"/>
      <c r="D4259" s="8"/>
    </row>
    <row r="4260" spans="3:4">
      <c r="C4260" s="8"/>
      <c r="D4260" s="8"/>
    </row>
    <row r="4261" spans="3:4">
      <c r="C4261" s="8"/>
      <c r="D4261" s="8"/>
    </row>
    <row r="4262" spans="3:4">
      <c r="C4262" s="8"/>
      <c r="D4262" s="8"/>
    </row>
    <row r="4263" spans="3:4">
      <c r="C4263" s="8"/>
      <c r="D4263" s="8"/>
    </row>
    <row r="4264" spans="3:4">
      <c r="C4264" s="8"/>
      <c r="D4264" s="8"/>
    </row>
    <row r="4265" spans="3:4">
      <c r="C4265" s="8"/>
      <c r="D4265" s="8"/>
    </row>
    <row r="4266" spans="3:4">
      <c r="C4266" s="8"/>
      <c r="D4266" s="8"/>
    </row>
    <row r="4267" spans="3:4">
      <c r="C4267" s="8"/>
      <c r="D4267" s="8"/>
    </row>
    <row r="4268" spans="3:4">
      <c r="C4268" s="8"/>
      <c r="D4268" s="8"/>
    </row>
    <row r="4269" spans="3:4">
      <c r="C4269" s="8"/>
      <c r="D4269" s="8"/>
    </row>
    <row r="4270" spans="3:4">
      <c r="C4270" s="8"/>
      <c r="D4270" s="8"/>
    </row>
    <row r="4271" spans="3:4">
      <c r="C4271" s="8"/>
      <c r="D4271" s="8"/>
    </row>
    <row r="4272" spans="3:4">
      <c r="C4272" s="8"/>
      <c r="D4272" s="8"/>
    </row>
    <row r="4273" spans="3:4">
      <c r="C4273" s="8"/>
      <c r="D4273" s="8"/>
    </row>
    <row r="4274" spans="3:4">
      <c r="C4274" s="8"/>
      <c r="D4274" s="8"/>
    </row>
    <row r="4275" spans="3:4">
      <c r="C4275" s="8"/>
      <c r="D4275" s="8"/>
    </row>
    <row r="4276" spans="3:4">
      <c r="C4276" s="8"/>
      <c r="D4276" s="8"/>
    </row>
    <row r="4277" spans="3:4">
      <c r="C4277" s="8"/>
      <c r="D4277" s="8"/>
    </row>
    <row r="4278" spans="3:4">
      <c r="C4278" s="8"/>
      <c r="D4278" s="8"/>
    </row>
    <row r="4279" spans="3:4">
      <c r="C4279" s="8"/>
      <c r="D4279" s="8"/>
    </row>
    <row r="4280" spans="3:4">
      <c r="C4280" s="8"/>
      <c r="D4280" s="8"/>
    </row>
    <row r="4281" spans="3:4">
      <c r="C4281" s="8"/>
      <c r="D4281" s="8"/>
    </row>
    <row r="4282" spans="3:4">
      <c r="C4282" s="8"/>
      <c r="D4282" s="8"/>
    </row>
    <row r="4283" spans="3:4">
      <c r="C4283" s="8"/>
      <c r="D4283" s="8"/>
    </row>
    <row r="4284" spans="3:4">
      <c r="C4284" s="8"/>
      <c r="D4284" s="8"/>
    </row>
    <row r="4285" spans="3:4">
      <c r="C4285" s="8"/>
      <c r="D4285" s="8"/>
    </row>
    <row r="4286" spans="3:4">
      <c r="C4286" s="8"/>
      <c r="D4286" s="8"/>
    </row>
    <row r="4287" spans="3:4">
      <c r="C4287" s="8"/>
      <c r="D4287" s="8"/>
    </row>
    <row r="4288" spans="3:4">
      <c r="C4288" s="8"/>
      <c r="D4288" s="8"/>
    </row>
    <row r="4289" spans="3:4">
      <c r="C4289" s="8"/>
      <c r="D4289" s="8"/>
    </row>
    <row r="4290" spans="3:4">
      <c r="C4290" s="8"/>
      <c r="D4290" s="8"/>
    </row>
    <row r="4291" spans="3:4">
      <c r="C4291" s="8"/>
      <c r="D4291" s="8"/>
    </row>
    <row r="4292" spans="3:4">
      <c r="C4292" s="8"/>
      <c r="D4292" s="8"/>
    </row>
    <row r="4293" spans="3:4">
      <c r="C4293" s="8"/>
      <c r="D4293" s="8"/>
    </row>
    <row r="4294" spans="3:4">
      <c r="C4294" s="8"/>
      <c r="D4294" s="8"/>
    </row>
    <row r="4295" spans="3:4">
      <c r="C4295" s="8"/>
      <c r="D4295" s="8"/>
    </row>
    <row r="4296" spans="3:4">
      <c r="C4296" s="8"/>
      <c r="D4296" s="8"/>
    </row>
    <row r="4297" spans="3:4">
      <c r="C4297" s="8"/>
      <c r="D4297" s="8"/>
    </row>
    <row r="4298" spans="3:4">
      <c r="C4298" s="8"/>
      <c r="D4298" s="8"/>
    </row>
    <row r="4299" spans="3:4">
      <c r="C4299" s="8"/>
      <c r="D4299" s="8"/>
    </row>
    <row r="4300" spans="3:4">
      <c r="C4300" s="8"/>
      <c r="D4300" s="8"/>
    </row>
    <row r="4301" spans="3:4">
      <c r="C4301" s="8"/>
      <c r="D4301" s="8"/>
    </row>
    <row r="4302" spans="3:4">
      <c r="C4302" s="8"/>
      <c r="D4302" s="8"/>
    </row>
    <row r="4303" spans="3:4">
      <c r="C4303" s="8"/>
      <c r="D4303" s="8"/>
    </row>
    <row r="4304" spans="3:4">
      <c r="C4304" s="8"/>
      <c r="D4304" s="8"/>
    </row>
    <row r="4305" spans="3:4">
      <c r="C4305" s="8"/>
      <c r="D4305" s="8"/>
    </row>
    <row r="4306" spans="3:4">
      <c r="C4306" s="8"/>
      <c r="D4306" s="8"/>
    </row>
    <row r="4307" spans="3:4">
      <c r="C4307" s="8"/>
      <c r="D4307" s="8"/>
    </row>
    <row r="4308" spans="3:4">
      <c r="C4308" s="8"/>
      <c r="D4308" s="8"/>
    </row>
    <row r="4309" spans="3:4">
      <c r="C4309" s="8"/>
      <c r="D4309" s="8"/>
    </row>
    <row r="4310" spans="3:4">
      <c r="C4310" s="8"/>
      <c r="D4310" s="8"/>
    </row>
    <row r="4311" spans="3:4">
      <c r="C4311" s="8"/>
      <c r="D4311" s="8"/>
    </row>
    <row r="4312" spans="3:4">
      <c r="C4312" s="8"/>
      <c r="D4312" s="8"/>
    </row>
    <row r="4313" spans="3:4">
      <c r="C4313" s="8"/>
      <c r="D4313" s="8"/>
    </row>
    <row r="4314" spans="3:4">
      <c r="C4314" s="8"/>
      <c r="D4314" s="8"/>
    </row>
    <row r="4315" spans="3:4">
      <c r="C4315" s="8"/>
      <c r="D4315" s="8"/>
    </row>
    <row r="4316" spans="3:4">
      <c r="C4316" s="8"/>
      <c r="D4316" s="8"/>
    </row>
    <row r="4317" spans="3:4">
      <c r="C4317" s="8"/>
      <c r="D4317" s="8"/>
    </row>
    <row r="4318" spans="3:4">
      <c r="C4318" s="8"/>
      <c r="D4318" s="8"/>
    </row>
    <row r="4319" spans="3:4">
      <c r="C4319" s="8"/>
      <c r="D4319" s="8"/>
    </row>
    <row r="4320" spans="3:4">
      <c r="C4320" s="8"/>
      <c r="D4320" s="8"/>
    </row>
    <row r="4321" spans="3:4">
      <c r="C4321" s="8"/>
      <c r="D4321" s="8"/>
    </row>
    <row r="4322" spans="3:4">
      <c r="C4322" s="8"/>
      <c r="D4322" s="8"/>
    </row>
    <row r="4323" spans="3:4">
      <c r="C4323" s="8"/>
      <c r="D4323" s="8"/>
    </row>
    <row r="4324" spans="3:4">
      <c r="C4324" s="8"/>
      <c r="D4324" s="8"/>
    </row>
    <row r="4325" spans="3:4">
      <c r="C4325" s="8"/>
      <c r="D4325" s="8"/>
    </row>
    <row r="4326" spans="3:4">
      <c r="C4326" s="8"/>
      <c r="D4326" s="8"/>
    </row>
    <row r="4327" spans="3:4">
      <c r="C4327" s="8"/>
      <c r="D4327" s="8"/>
    </row>
    <row r="4328" spans="3:4">
      <c r="C4328" s="8"/>
      <c r="D4328" s="8"/>
    </row>
    <row r="4329" spans="3:4">
      <c r="C4329" s="8"/>
      <c r="D4329" s="8"/>
    </row>
    <row r="4330" spans="3:4">
      <c r="C4330" s="8"/>
      <c r="D4330" s="8"/>
    </row>
    <row r="4331" spans="3:4">
      <c r="C4331" s="8"/>
      <c r="D4331" s="8"/>
    </row>
    <row r="4332" spans="3:4">
      <c r="C4332" s="8"/>
      <c r="D4332" s="8"/>
    </row>
    <row r="4333" spans="3:4">
      <c r="C4333" s="8"/>
      <c r="D4333" s="8"/>
    </row>
    <row r="4334" spans="3:4">
      <c r="C4334" s="8"/>
      <c r="D4334" s="8"/>
    </row>
    <row r="4335" spans="3:4">
      <c r="C4335" s="8"/>
      <c r="D4335" s="8"/>
    </row>
    <row r="4336" spans="3:4">
      <c r="C4336" s="8"/>
      <c r="D4336" s="8"/>
    </row>
    <row r="4337" spans="3:4">
      <c r="C4337" s="8"/>
      <c r="D4337" s="8"/>
    </row>
    <row r="4338" spans="3:4">
      <c r="C4338" s="8"/>
      <c r="D4338" s="8"/>
    </row>
    <row r="4339" spans="3:4">
      <c r="C4339" s="8"/>
      <c r="D4339" s="8"/>
    </row>
    <row r="4340" spans="3:4">
      <c r="C4340" s="8"/>
      <c r="D4340" s="8"/>
    </row>
    <row r="4341" spans="3:4">
      <c r="C4341" s="8"/>
      <c r="D4341" s="8"/>
    </row>
    <row r="4342" spans="3:4">
      <c r="C4342" s="8"/>
      <c r="D4342" s="8"/>
    </row>
    <row r="4343" spans="3:4">
      <c r="C4343" s="8"/>
      <c r="D4343" s="8"/>
    </row>
    <row r="4344" spans="3:4">
      <c r="C4344" s="8"/>
      <c r="D4344" s="8"/>
    </row>
    <row r="4345" spans="3:4">
      <c r="C4345" s="8"/>
      <c r="D4345" s="8"/>
    </row>
    <row r="4346" spans="3:4">
      <c r="C4346" s="8"/>
      <c r="D4346" s="8"/>
    </row>
    <row r="4347" spans="3:4">
      <c r="C4347" s="8"/>
      <c r="D4347" s="8"/>
    </row>
    <row r="4348" spans="3:4">
      <c r="C4348" s="8"/>
      <c r="D4348" s="8"/>
    </row>
    <row r="4349" spans="3:4">
      <c r="C4349" s="8"/>
      <c r="D4349" s="8"/>
    </row>
    <row r="4350" spans="3:4">
      <c r="C4350" s="8"/>
      <c r="D4350" s="8"/>
    </row>
    <row r="4351" spans="3:4">
      <c r="C4351" s="8"/>
      <c r="D4351" s="8"/>
    </row>
    <row r="4352" spans="3:4">
      <c r="C4352" s="8"/>
      <c r="D4352" s="8"/>
    </row>
    <row r="4353" spans="3:4">
      <c r="C4353" s="8"/>
      <c r="D4353" s="8"/>
    </row>
    <row r="4354" spans="3:4">
      <c r="C4354" s="8"/>
      <c r="D4354" s="8"/>
    </row>
    <row r="4355" spans="3:4">
      <c r="C4355" s="8"/>
      <c r="D4355" s="8"/>
    </row>
    <row r="4356" spans="3:4">
      <c r="C4356" s="8"/>
      <c r="D4356" s="8"/>
    </row>
    <row r="4357" spans="3:4">
      <c r="C4357" s="8"/>
      <c r="D4357" s="8"/>
    </row>
    <row r="4358" spans="3:4">
      <c r="C4358" s="8"/>
      <c r="D4358" s="8"/>
    </row>
    <row r="4359" spans="3:4">
      <c r="C4359" s="8"/>
      <c r="D4359" s="8"/>
    </row>
    <row r="4360" spans="3:4">
      <c r="C4360" s="8"/>
      <c r="D4360" s="8"/>
    </row>
    <row r="4361" spans="3:4">
      <c r="C4361" s="8"/>
      <c r="D4361" s="8"/>
    </row>
    <row r="4362" spans="3:4">
      <c r="C4362" s="8"/>
      <c r="D4362" s="8"/>
    </row>
    <row r="4363" spans="3:4">
      <c r="C4363" s="8"/>
      <c r="D4363" s="8"/>
    </row>
    <row r="4364" spans="3:4">
      <c r="C4364" s="8"/>
      <c r="D4364" s="8"/>
    </row>
    <row r="4365" spans="3:4">
      <c r="C4365" s="8"/>
      <c r="D4365" s="8"/>
    </row>
    <row r="4366" spans="3:4">
      <c r="C4366" s="8"/>
      <c r="D4366" s="8"/>
    </row>
    <row r="4367" spans="3:4">
      <c r="C4367" s="8"/>
      <c r="D4367" s="8"/>
    </row>
    <row r="4368" spans="3:4">
      <c r="C4368" s="8"/>
      <c r="D4368" s="8"/>
    </row>
    <row r="4369" spans="3:4">
      <c r="C4369" s="8"/>
      <c r="D4369" s="8"/>
    </row>
    <row r="4370" spans="3:4">
      <c r="C4370" s="8"/>
      <c r="D4370" s="8"/>
    </row>
    <row r="4371" spans="3:4">
      <c r="C4371" s="8"/>
      <c r="D4371" s="8"/>
    </row>
    <row r="4372" spans="3:4">
      <c r="C4372" s="8"/>
      <c r="D4372" s="8"/>
    </row>
    <row r="4373" spans="3:4">
      <c r="C4373" s="8"/>
      <c r="D4373" s="8"/>
    </row>
    <row r="4374" spans="3:4">
      <c r="C4374" s="8"/>
      <c r="D4374" s="8"/>
    </row>
    <row r="4375" spans="3:4">
      <c r="C4375" s="8"/>
      <c r="D4375" s="8"/>
    </row>
    <row r="4376" spans="3:4">
      <c r="C4376" s="8"/>
      <c r="D4376" s="8"/>
    </row>
    <row r="4377" spans="3:4">
      <c r="C4377" s="8"/>
      <c r="D4377" s="8"/>
    </row>
    <row r="4378" spans="3:4">
      <c r="C4378" s="8"/>
      <c r="D4378" s="8"/>
    </row>
    <row r="4379" spans="3:4">
      <c r="C4379" s="8"/>
      <c r="D4379" s="8"/>
    </row>
    <row r="4380" spans="3:4">
      <c r="C4380" s="8"/>
      <c r="D4380" s="8"/>
    </row>
    <row r="4381" spans="3:4">
      <c r="C4381" s="8"/>
      <c r="D4381" s="8"/>
    </row>
    <row r="4382" spans="3:4">
      <c r="C4382" s="8"/>
      <c r="D4382" s="8"/>
    </row>
    <row r="4383" spans="3:4">
      <c r="C4383" s="8"/>
      <c r="D4383" s="8"/>
    </row>
    <row r="4384" spans="3:4">
      <c r="C4384" s="8"/>
      <c r="D4384" s="8"/>
    </row>
    <row r="4385" spans="3:4">
      <c r="C4385" s="8"/>
      <c r="D4385" s="8"/>
    </row>
    <row r="4386" spans="3:4">
      <c r="C4386" s="8"/>
      <c r="D4386" s="8"/>
    </row>
    <row r="4387" spans="3:4">
      <c r="C4387" s="8"/>
      <c r="D4387" s="8"/>
    </row>
    <row r="4388" spans="3:4">
      <c r="C4388" s="8"/>
      <c r="D4388" s="8"/>
    </row>
    <row r="4389" spans="3:4">
      <c r="C4389" s="8"/>
      <c r="D4389" s="8"/>
    </row>
    <row r="4390" spans="3:4">
      <c r="C4390" s="8"/>
      <c r="D4390" s="8"/>
    </row>
    <row r="4391" spans="3:4">
      <c r="C4391" s="8"/>
      <c r="D4391" s="8"/>
    </row>
    <row r="4392" spans="3:4">
      <c r="C4392" s="8"/>
      <c r="D4392" s="8"/>
    </row>
    <row r="4393" spans="3:4">
      <c r="C4393" s="8"/>
      <c r="D4393" s="8"/>
    </row>
    <row r="4394" spans="3:4">
      <c r="C4394" s="8"/>
      <c r="D4394" s="8"/>
    </row>
    <row r="4395" spans="3:4">
      <c r="C4395" s="8"/>
      <c r="D4395" s="8"/>
    </row>
    <row r="4396" spans="3:4">
      <c r="C4396" s="8"/>
      <c r="D4396" s="8"/>
    </row>
    <row r="4397" spans="3:4">
      <c r="C4397" s="8"/>
      <c r="D4397" s="8"/>
    </row>
    <row r="4398" spans="3:4">
      <c r="C4398" s="8"/>
      <c r="D4398" s="8"/>
    </row>
    <row r="4399" spans="3:4">
      <c r="C4399" s="8"/>
      <c r="D4399" s="8"/>
    </row>
    <row r="4400" spans="3:4">
      <c r="C4400" s="8"/>
      <c r="D4400" s="8"/>
    </row>
    <row r="4401" spans="3:4">
      <c r="C4401" s="8"/>
      <c r="D4401" s="8"/>
    </row>
    <row r="4402" spans="3:4">
      <c r="C4402" s="8"/>
      <c r="D4402" s="8"/>
    </row>
    <row r="4403" spans="3:4">
      <c r="C4403" s="8"/>
      <c r="D4403" s="8"/>
    </row>
    <row r="4404" spans="3:4">
      <c r="C4404" s="8"/>
      <c r="D4404" s="8"/>
    </row>
    <row r="4405" spans="3:4">
      <c r="C4405" s="8"/>
      <c r="D4405" s="8"/>
    </row>
    <row r="4406" spans="3:4">
      <c r="C4406" s="8"/>
      <c r="D4406" s="8"/>
    </row>
    <row r="4407" spans="3:4">
      <c r="C4407" s="8"/>
      <c r="D4407" s="8"/>
    </row>
    <row r="4408" spans="3:4">
      <c r="C4408" s="8"/>
      <c r="D4408" s="8"/>
    </row>
    <row r="4409" spans="3:4">
      <c r="C4409" s="8"/>
      <c r="D4409" s="8"/>
    </row>
    <row r="4410" spans="3:4">
      <c r="C4410" s="8"/>
      <c r="D4410" s="8"/>
    </row>
    <row r="4411" spans="3:4">
      <c r="C4411" s="8"/>
      <c r="D4411" s="8"/>
    </row>
    <row r="4412" spans="3:4">
      <c r="C4412" s="8"/>
      <c r="D4412" s="8"/>
    </row>
    <row r="4413" spans="3:4">
      <c r="C4413" s="8"/>
      <c r="D4413" s="8"/>
    </row>
    <row r="4414" spans="3:4">
      <c r="C4414" s="8"/>
      <c r="D4414" s="8"/>
    </row>
    <row r="4415" spans="3:4">
      <c r="C4415" s="8"/>
      <c r="D4415" s="8"/>
    </row>
    <row r="4416" spans="3:4">
      <c r="C4416" s="8"/>
      <c r="D4416" s="8"/>
    </row>
    <row r="4417" spans="3:4">
      <c r="C4417" s="8"/>
      <c r="D4417" s="8"/>
    </row>
    <row r="4418" spans="3:4">
      <c r="C4418" s="8"/>
      <c r="D4418" s="8"/>
    </row>
    <row r="4419" spans="3:4">
      <c r="C4419" s="8"/>
      <c r="D4419" s="8"/>
    </row>
    <row r="4420" spans="3:4">
      <c r="C4420" s="8"/>
      <c r="D4420" s="8"/>
    </row>
    <row r="4421" spans="3:4">
      <c r="C4421" s="8"/>
      <c r="D4421" s="8"/>
    </row>
    <row r="4422" spans="3:4">
      <c r="C4422" s="8"/>
      <c r="D4422" s="8"/>
    </row>
    <row r="4423" spans="3:4">
      <c r="C4423" s="8"/>
      <c r="D4423" s="8"/>
    </row>
    <row r="4424" spans="3:4">
      <c r="C4424" s="8"/>
      <c r="D4424" s="8"/>
    </row>
    <row r="4425" spans="3:4">
      <c r="C4425" s="8"/>
      <c r="D4425" s="8"/>
    </row>
    <row r="4426" spans="3:4">
      <c r="C4426" s="8"/>
      <c r="D4426" s="8"/>
    </row>
    <row r="4427" spans="3:4">
      <c r="C4427" s="8"/>
      <c r="D4427" s="8"/>
    </row>
    <row r="4428" spans="3:4">
      <c r="C4428" s="8"/>
      <c r="D4428" s="8"/>
    </row>
    <row r="4429" spans="3:4">
      <c r="C4429" s="8"/>
      <c r="D4429" s="8"/>
    </row>
    <row r="4430" spans="3:4">
      <c r="C4430" s="8"/>
      <c r="D4430" s="8"/>
    </row>
    <row r="4431" spans="3:4">
      <c r="C4431" s="8"/>
      <c r="D4431" s="8"/>
    </row>
    <row r="4432" spans="3:4">
      <c r="C4432" s="8"/>
      <c r="D4432" s="8"/>
    </row>
    <row r="4433" spans="3:4">
      <c r="C4433" s="8"/>
      <c r="D4433" s="8"/>
    </row>
    <row r="4434" spans="3:4">
      <c r="C4434" s="8"/>
      <c r="D4434" s="8"/>
    </row>
    <row r="4435" spans="3:4">
      <c r="C4435" s="8"/>
      <c r="D4435" s="8"/>
    </row>
    <row r="4436" spans="3:4">
      <c r="C4436" s="8"/>
      <c r="D4436" s="8"/>
    </row>
    <row r="4437" spans="3:4">
      <c r="C4437" s="8"/>
      <c r="D4437" s="8"/>
    </row>
    <row r="4438" spans="3:4">
      <c r="C4438" s="8"/>
      <c r="D4438" s="8"/>
    </row>
    <row r="4439" spans="3:4">
      <c r="C4439" s="8"/>
      <c r="D4439" s="8"/>
    </row>
    <row r="4440" spans="3:4">
      <c r="C4440" s="8"/>
      <c r="D4440" s="8"/>
    </row>
    <row r="4441" spans="3:4">
      <c r="C4441" s="8"/>
      <c r="D4441" s="8"/>
    </row>
    <row r="4442" spans="3:4">
      <c r="C4442" s="8"/>
      <c r="D4442" s="8"/>
    </row>
    <row r="4443" spans="3:4">
      <c r="C4443" s="8"/>
      <c r="D4443" s="8"/>
    </row>
    <row r="4444" spans="3:4">
      <c r="C4444" s="8"/>
      <c r="D4444" s="8"/>
    </row>
    <row r="4445" spans="3:4">
      <c r="C4445" s="8"/>
      <c r="D4445" s="8"/>
    </row>
    <row r="4446" spans="3:4">
      <c r="C4446" s="8"/>
      <c r="D4446" s="8"/>
    </row>
    <row r="4447" spans="3:4">
      <c r="C4447" s="8"/>
      <c r="D4447" s="8"/>
    </row>
    <row r="4448" spans="3:4">
      <c r="C4448" s="8"/>
      <c r="D4448" s="8"/>
    </row>
    <row r="4449" spans="3:4">
      <c r="C4449" s="8"/>
      <c r="D4449" s="8"/>
    </row>
    <row r="4450" spans="3:4">
      <c r="C4450" s="8"/>
      <c r="D4450" s="8"/>
    </row>
    <row r="4451" spans="3:4">
      <c r="C4451" s="8"/>
      <c r="D4451" s="8"/>
    </row>
    <row r="4452" spans="3:4">
      <c r="C4452" s="8"/>
      <c r="D4452" s="8"/>
    </row>
    <row r="4453" spans="3:4">
      <c r="C4453" s="8"/>
      <c r="D4453" s="8"/>
    </row>
    <row r="4454" spans="3:4">
      <c r="C4454" s="8"/>
      <c r="D4454" s="8"/>
    </row>
    <row r="4455" spans="3:4">
      <c r="C4455" s="8"/>
      <c r="D4455" s="8"/>
    </row>
    <row r="4456" spans="3:4">
      <c r="C4456" s="8"/>
      <c r="D4456" s="8"/>
    </row>
    <row r="4457" spans="3:4">
      <c r="C4457" s="8"/>
      <c r="D4457" s="8"/>
    </row>
    <row r="4458" spans="3:4">
      <c r="C4458" s="8"/>
      <c r="D4458" s="8"/>
    </row>
    <row r="4459" spans="3:4">
      <c r="C4459" s="8"/>
      <c r="D4459" s="8"/>
    </row>
    <row r="4460" spans="3:4">
      <c r="C4460" s="8"/>
      <c r="D4460" s="8"/>
    </row>
    <row r="4461" spans="3:4">
      <c r="C4461" s="8"/>
      <c r="D4461" s="8"/>
    </row>
    <row r="4462" spans="3:4">
      <c r="C4462" s="8"/>
      <c r="D4462" s="8"/>
    </row>
    <row r="4463" spans="3:4">
      <c r="C4463" s="8"/>
      <c r="D4463" s="8"/>
    </row>
    <row r="4464" spans="3:4">
      <c r="C4464" s="8"/>
      <c r="D4464" s="8"/>
    </row>
    <row r="4465" spans="3:4">
      <c r="C4465" s="8"/>
      <c r="D4465" s="8"/>
    </row>
    <row r="4466" spans="3:4">
      <c r="C4466" s="8"/>
      <c r="D4466" s="8"/>
    </row>
    <row r="4467" spans="3:4">
      <c r="C4467" s="8"/>
      <c r="D4467" s="8"/>
    </row>
    <row r="4468" spans="3:4">
      <c r="C4468" s="8"/>
      <c r="D4468" s="8"/>
    </row>
    <row r="4469" spans="3:4">
      <c r="C4469" s="8"/>
      <c r="D4469" s="8"/>
    </row>
    <row r="4470" spans="3:4">
      <c r="C4470" s="8"/>
      <c r="D4470" s="8"/>
    </row>
    <row r="4471" spans="3:4">
      <c r="C4471" s="8"/>
      <c r="D4471" s="8"/>
    </row>
    <row r="4472" spans="3:4">
      <c r="C4472" s="8"/>
      <c r="D4472" s="8"/>
    </row>
    <row r="4473" spans="3:4">
      <c r="C4473" s="8"/>
      <c r="D4473" s="8"/>
    </row>
    <row r="4474" spans="3:4">
      <c r="C4474" s="8"/>
      <c r="D4474" s="8"/>
    </row>
    <row r="4475" spans="3:4">
      <c r="C4475" s="8"/>
      <c r="D4475" s="8"/>
    </row>
    <row r="4476" spans="3:4">
      <c r="C4476" s="8"/>
      <c r="D4476" s="8"/>
    </row>
    <row r="4477" spans="3:4">
      <c r="C4477" s="8"/>
      <c r="D4477" s="8"/>
    </row>
    <row r="4478" spans="3:4">
      <c r="C4478" s="8"/>
      <c r="D4478" s="8"/>
    </row>
    <row r="4479" spans="3:4">
      <c r="C4479" s="8"/>
      <c r="D4479" s="8"/>
    </row>
    <row r="4480" spans="3:4">
      <c r="C4480" s="8"/>
      <c r="D4480" s="8"/>
    </row>
    <row r="4481" spans="3:4">
      <c r="C4481" s="8"/>
      <c r="D4481" s="8"/>
    </row>
    <row r="4482" spans="3:4">
      <c r="C4482" s="8"/>
      <c r="D4482" s="8"/>
    </row>
    <row r="4483" spans="3:4">
      <c r="C4483" s="8"/>
      <c r="D4483" s="8"/>
    </row>
    <row r="4484" spans="3:4">
      <c r="C4484" s="8"/>
      <c r="D4484" s="8"/>
    </row>
    <row r="4485" spans="3:4">
      <c r="C4485" s="8"/>
      <c r="D4485" s="8"/>
    </row>
    <row r="4486" spans="3:4">
      <c r="C4486" s="8"/>
      <c r="D4486" s="8"/>
    </row>
    <row r="4487" spans="3:4">
      <c r="C4487" s="8"/>
      <c r="D4487" s="8"/>
    </row>
    <row r="4488" spans="3:4">
      <c r="C4488" s="8"/>
      <c r="D4488" s="8"/>
    </row>
    <row r="4489" spans="3:4">
      <c r="C4489" s="8"/>
      <c r="D4489" s="8"/>
    </row>
    <row r="4490" spans="3:4">
      <c r="C4490" s="8"/>
      <c r="D4490" s="8"/>
    </row>
    <row r="4491" spans="3:4">
      <c r="C4491" s="8"/>
      <c r="D4491" s="8"/>
    </row>
    <row r="4492" spans="3:4">
      <c r="C4492" s="8"/>
      <c r="D4492" s="8"/>
    </row>
    <row r="4493" spans="3:4">
      <c r="C4493" s="8"/>
      <c r="D4493" s="8"/>
    </row>
    <row r="4494" spans="3:4">
      <c r="C4494" s="8"/>
      <c r="D4494" s="8"/>
    </row>
    <row r="4495" spans="3:4">
      <c r="C4495" s="8"/>
      <c r="D4495" s="8"/>
    </row>
    <row r="4496" spans="3:4">
      <c r="C4496" s="8"/>
      <c r="D4496" s="8"/>
    </row>
    <row r="4497" spans="3:4">
      <c r="C4497" s="8"/>
      <c r="D4497" s="8"/>
    </row>
    <row r="4498" spans="3:4">
      <c r="C4498" s="8"/>
      <c r="D4498" s="8"/>
    </row>
    <row r="4499" spans="3:4">
      <c r="C4499" s="8"/>
      <c r="D4499" s="8"/>
    </row>
    <row r="4500" spans="3:4">
      <c r="C4500" s="8"/>
      <c r="D4500" s="8"/>
    </row>
    <row r="4501" spans="3:4">
      <c r="C4501" s="8"/>
      <c r="D4501" s="8"/>
    </row>
    <row r="4502" spans="3:4">
      <c r="C4502" s="8"/>
      <c r="D4502" s="8"/>
    </row>
    <row r="4503" spans="3:4">
      <c r="C4503" s="8"/>
      <c r="D4503" s="8"/>
    </row>
    <row r="4504" spans="3:4">
      <c r="C4504" s="8"/>
      <c r="D4504" s="8"/>
    </row>
    <row r="4505" spans="3:4">
      <c r="C4505" s="8"/>
      <c r="D4505" s="8"/>
    </row>
    <row r="4506" spans="3:4">
      <c r="C4506" s="8"/>
      <c r="D4506" s="8"/>
    </row>
    <row r="4507" spans="3:4">
      <c r="C4507" s="8"/>
      <c r="D4507" s="8"/>
    </row>
    <row r="4508" spans="3:4">
      <c r="C4508" s="8"/>
      <c r="D4508" s="8"/>
    </row>
    <row r="4509" spans="3:4">
      <c r="C4509" s="8"/>
      <c r="D4509" s="8"/>
    </row>
    <row r="4510" spans="3:4">
      <c r="C4510" s="8"/>
      <c r="D4510" s="8"/>
    </row>
    <row r="4511" spans="3:4">
      <c r="C4511" s="8"/>
      <c r="D4511" s="8"/>
    </row>
    <row r="4512" spans="3:4">
      <c r="C4512" s="8"/>
      <c r="D4512" s="8"/>
    </row>
    <row r="4513" spans="3:4">
      <c r="C4513" s="8"/>
      <c r="D4513" s="8"/>
    </row>
    <row r="4514" spans="3:4">
      <c r="C4514" s="8"/>
      <c r="D4514" s="8"/>
    </row>
    <row r="4515" spans="3:4">
      <c r="C4515" s="8"/>
      <c r="D4515" s="8"/>
    </row>
    <row r="4516" spans="3:4">
      <c r="C4516" s="8"/>
      <c r="D4516" s="8"/>
    </row>
    <row r="4517" spans="3:4">
      <c r="C4517" s="8"/>
      <c r="D4517" s="8"/>
    </row>
    <row r="4518" spans="3:4">
      <c r="C4518" s="8"/>
      <c r="D4518" s="8"/>
    </row>
    <row r="4519" spans="3:4">
      <c r="C4519" s="8"/>
      <c r="D4519" s="8"/>
    </row>
    <row r="4520" spans="3:4">
      <c r="C4520" s="8"/>
      <c r="D4520" s="8"/>
    </row>
    <row r="4521" spans="3:4">
      <c r="C4521" s="8"/>
      <c r="D4521" s="8"/>
    </row>
    <row r="4522" spans="3:4">
      <c r="C4522" s="8"/>
      <c r="D4522" s="8"/>
    </row>
    <row r="4523" spans="3:4">
      <c r="C4523" s="8"/>
      <c r="D4523" s="8"/>
    </row>
    <row r="4524" spans="3:4">
      <c r="C4524" s="8"/>
      <c r="D4524" s="8"/>
    </row>
    <row r="4525" spans="3:4">
      <c r="C4525" s="8"/>
      <c r="D4525" s="8"/>
    </row>
    <row r="4526" spans="3:4">
      <c r="C4526" s="8"/>
      <c r="D4526" s="8"/>
    </row>
    <row r="4527" spans="3:4">
      <c r="C4527" s="8"/>
      <c r="D4527" s="8"/>
    </row>
    <row r="4528" spans="3:4">
      <c r="C4528" s="8"/>
      <c r="D4528" s="8"/>
    </row>
    <row r="4529" spans="3:4">
      <c r="C4529" s="8"/>
      <c r="D4529" s="8"/>
    </row>
    <row r="4530" spans="3:4">
      <c r="C4530" s="8"/>
      <c r="D4530" s="8"/>
    </row>
    <row r="4531" spans="3:4">
      <c r="C4531" s="8"/>
      <c r="D4531" s="8"/>
    </row>
    <row r="4532" spans="3:4">
      <c r="C4532" s="8"/>
      <c r="D4532" s="8"/>
    </row>
    <row r="4533" spans="3:4">
      <c r="C4533" s="8"/>
      <c r="D4533" s="8"/>
    </row>
    <row r="4534" spans="3:4">
      <c r="C4534" s="8"/>
      <c r="D4534" s="8"/>
    </row>
    <row r="4535" spans="3:4">
      <c r="C4535" s="8"/>
      <c r="D4535" s="8"/>
    </row>
    <row r="4536" spans="3:4">
      <c r="C4536" s="8"/>
      <c r="D4536" s="8"/>
    </row>
    <row r="4537" spans="3:4">
      <c r="C4537" s="8"/>
      <c r="D4537" s="8"/>
    </row>
    <row r="4538" spans="3:4">
      <c r="C4538" s="8"/>
      <c r="D4538" s="8"/>
    </row>
    <row r="4539" spans="3:4">
      <c r="C4539" s="8"/>
      <c r="D4539" s="8"/>
    </row>
    <row r="4540" spans="3:4">
      <c r="C4540" s="8"/>
      <c r="D4540" s="8"/>
    </row>
    <row r="4541" spans="3:4">
      <c r="C4541" s="8"/>
      <c r="D4541" s="8"/>
    </row>
    <row r="4542" spans="3:4">
      <c r="C4542" s="8"/>
      <c r="D4542" s="8"/>
    </row>
    <row r="4543" spans="3:4">
      <c r="C4543" s="8"/>
      <c r="D4543" s="8"/>
    </row>
    <row r="4544" spans="3:4">
      <c r="C4544" s="8"/>
      <c r="D4544" s="8"/>
    </row>
    <row r="4545" spans="3:4">
      <c r="C4545" s="8"/>
      <c r="D4545" s="8"/>
    </row>
    <row r="4546" spans="3:4">
      <c r="C4546" s="8"/>
      <c r="D4546" s="8"/>
    </row>
    <row r="4547" spans="3:4">
      <c r="C4547" s="8"/>
      <c r="D4547" s="8"/>
    </row>
    <row r="4548" spans="3:4">
      <c r="C4548" s="8"/>
      <c r="D4548" s="8"/>
    </row>
    <row r="4549" spans="3:4">
      <c r="C4549" s="8"/>
      <c r="D4549" s="8"/>
    </row>
    <row r="4550" spans="3:4">
      <c r="C4550" s="8"/>
      <c r="D4550" s="8"/>
    </row>
    <row r="4551" spans="3:4">
      <c r="C4551" s="8"/>
      <c r="D4551" s="8"/>
    </row>
    <row r="4552" spans="3:4">
      <c r="C4552" s="8"/>
      <c r="D4552" s="8"/>
    </row>
    <row r="4553" spans="3:4">
      <c r="C4553" s="8"/>
      <c r="D4553" s="8"/>
    </row>
    <row r="4554" spans="3:4">
      <c r="C4554" s="8"/>
      <c r="D4554" s="8"/>
    </row>
    <row r="4555" spans="3:4">
      <c r="C4555" s="8"/>
      <c r="D4555" s="8"/>
    </row>
    <row r="4556" spans="3:4">
      <c r="C4556" s="8"/>
      <c r="D4556" s="8"/>
    </row>
    <row r="4557" spans="3:4">
      <c r="C4557" s="8"/>
      <c r="D4557" s="8"/>
    </row>
    <row r="4558" spans="3:4">
      <c r="C4558" s="8"/>
      <c r="D4558" s="8"/>
    </row>
    <row r="4559" spans="3:4">
      <c r="C4559" s="8"/>
      <c r="D4559" s="8"/>
    </row>
    <row r="4560" spans="3:4">
      <c r="C4560" s="8"/>
      <c r="D4560" s="8"/>
    </row>
    <row r="4561" spans="3:4">
      <c r="C4561" s="8"/>
      <c r="D4561" s="8"/>
    </row>
    <row r="4562" spans="3:4">
      <c r="C4562" s="8"/>
      <c r="D4562" s="8"/>
    </row>
    <row r="4563" spans="3:4">
      <c r="C4563" s="8"/>
      <c r="D4563" s="8"/>
    </row>
    <row r="4564" spans="3:4">
      <c r="C4564" s="8"/>
      <c r="D4564" s="8"/>
    </row>
    <row r="4565" spans="3:4">
      <c r="C4565" s="8"/>
      <c r="D4565" s="8"/>
    </row>
    <row r="4566" spans="3:4">
      <c r="C4566" s="8"/>
      <c r="D4566" s="8"/>
    </row>
    <row r="4567" spans="3:4">
      <c r="C4567" s="8"/>
      <c r="D4567" s="8"/>
    </row>
    <row r="4568" spans="3:4">
      <c r="C4568" s="8"/>
      <c r="D4568" s="8"/>
    </row>
    <row r="4569" spans="3:4">
      <c r="C4569" s="8"/>
      <c r="D4569" s="8"/>
    </row>
    <row r="4570" spans="3:4">
      <c r="C4570" s="8"/>
      <c r="D4570" s="8"/>
    </row>
    <row r="4571" spans="3:4">
      <c r="C4571" s="8"/>
      <c r="D4571" s="8"/>
    </row>
    <row r="4572" spans="3:4">
      <c r="C4572" s="8"/>
      <c r="D4572" s="8"/>
    </row>
    <row r="4573" spans="3:4">
      <c r="C4573" s="8"/>
      <c r="D4573" s="8"/>
    </row>
    <row r="4574" spans="3:4">
      <c r="C4574" s="8"/>
      <c r="D4574" s="8"/>
    </row>
    <row r="4575" spans="3:4">
      <c r="C4575" s="8"/>
      <c r="D4575" s="8"/>
    </row>
    <row r="4576" spans="3:4">
      <c r="C4576" s="8"/>
      <c r="D4576" s="8"/>
    </row>
    <row r="4577" spans="3:4">
      <c r="C4577" s="8"/>
      <c r="D4577" s="8"/>
    </row>
    <row r="4578" spans="3:4">
      <c r="C4578" s="8"/>
      <c r="D4578" s="8"/>
    </row>
    <row r="4579" spans="3:4">
      <c r="C4579" s="8"/>
      <c r="D4579" s="8"/>
    </row>
    <row r="4580" spans="3:4">
      <c r="C4580" s="8"/>
      <c r="D4580" s="8"/>
    </row>
    <row r="4581" spans="3:4">
      <c r="C4581" s="8"/>
      <c r="D4581" s="8"/>
    </row>
    <row r="4582" spans="3:4">
      <c r="C4582" s="8"/>
      <c r="D4582" s="8"/>
    </row>
    <row r="4583" spans="3:4">
      <c r="C4583" s="8"/>
      <c r="D4583" s="8"/>
    </row>
    <row r="4584" spans="3:4">
      <c r="C4584" s="8"/>
      <c r="D4584" s="8"/>
    </row>
    <row r="4585" spans="3:4">
      <c r="C4585" s="8"/>
      <c r="D4585" s="8"/>
    </row>
    <row r="4586" spans="3:4">
      <c r="C4586" s="8"/>
      <c r="D4586" s="8"/>
    </row>
    <row r="4587" spans="3:4">
      <c r="C4587" s="8"/>
      <c r="D4587" s="8"/>
    </row>
    <row r="4588" spans="3:4">
      <c r="C4588" s="8"/>
      <c r="D4588" s="8"/>
    </row>
    <row r="4589" spans="3:4">
      <c r="C4589" s="8"/>
      <c r="D4589" s="8"/>
    </row>
    <row r="4590" spans="3:4">
      <c r="C4590" s="8"/>
      <c r="D4590" s="8"/>
    </row>
    <row r="4591" spans="3:4">
      <c r="C4591" s="8"/>
      <c r="D4591" s="8"/>
    </row>
    <row r="4592" spans="3:4">
      <c r="C4592" s="8"/>
      <c r="D4592" s="8"/>
    </row>
    <row r="4593" spans="3:4">
      <c r="C4593" s="8"/>
      <c r="D4593" s="8"/>
    </row>
    <row r="4594" spans="3:4">
      <c r="C4594" s="8"/>
      <c r="D4594" s="8"/>
    </row>
    <row r="4595" spans="3:4">
      <c r="C4595" s="8"/>
      <c r="D4595" s="8"/>
    </row>
    <row r="4596" spans="3:4">
      <c r="C4596" s="8"/>
      <c r="D4596" s="8"/>
    </row>
    <row r="4597" spans="3:4">
      <c r="C4597" s="8"/>
      <c r="D4597" s="8"/>
    </row>
    <row r="4598" spans="3:4">
      <c r="C4598" s="8"/>
      <c r="D4598" s="8"/>
    </row>
    <row r="4599" spans="3:4">
      <c r="C4599" s="8"/>
      <c r="D4599" s="8"/>
    </row>
    <row r="4600" spans="3:4">
      <c r="C4600" s="8"/>
      <c r="D4600" s="8"/>
    </row>
    <row r="4601" spans="3:4">
      <c r="C4601" s="8"/>
      <c r="D4601" s="8"/>
    </row>
    <row r="4602" spans="3:4">
      <c r="C4602" s="8"/>
      <c r="D4602" s="8"/>
    </row>
    <row r="4603" spans="3:4">
      <c r="C4603" s="8"/>
      <c r="D4603" s="8"/>
    </row>
    <row r="4604" spans="3:4">
      <c r="C4604" s="8"/>
      <c r="D4604" s="8"/>
    </row>
    <row r="4605" spans="3:4">
      <c r="C4605" s="8"/>
      <c r="D4605" s="8"/>
    </row>
    <row r="4606" spans="3:4">
      <c r="C4606" s="8"/>
      <c r="D4606" s="8"/>
    </row>
    <row r="4607" spans="3:4">
      <c r="C4607" s="8"/>
      <c r="D4607" s="8"/>
    </row>
    <row r="4608" spans="3:4">
      <c r="C4608" s="8"/>
      <c r="D4608" s="8"/>
    </row>
    <row r="4609" spans="3:4">
      <c r="C4609" s="8"/>
      <c r="D4609" s="8"/>
    </row>
    <row r="4610" spans="3:4">
      <c r="C4610" s="8"/>
      <c r="D4610" s="8"/>
    </row>
    <row r="4611" spans="3:4">
      <c r="C4611" s="8"/>
      <c r="D4611" s="8"/>
    </row>
    <row r="4612" spans="3:4">
      <c r="C4612" s="8"/>
      <c r="D4612" s="8"/>
    </row>
    <row r="4613" spans="3:4">
      <c r="C4613" s="8"/>
      <c r="D4613" s="8"/>
    </row>
    <row r="4614" spans="3:4">
      <c r="C4614" s="8"/>
      <c r="D4614" s="8"/>
    </row>
    <row r="4615" spans="3:4">
      <c r="C4615" s="8"/>
      <c r="D4615" s="8"/>
    </row>
    <row r="4616" spans="3:4">
      <c r="C4616" s="8"/>
      <c r="D4616" s="8"/>
    </row>
    <row r="4617" spans="3:4">
      <c r="C4617" s="8"/>
      <c r="D4617" s="8"/>
    </row>
    <row r="4618" spans="3:4">
      <c r="C4618" s="8"/>
      <c r="D4618" s="8"/>
    </row>
    <row r="4619" spans="3:4">
      <c r="C4619" s="8"/>
      <c r="D4619" s="8"/>
    </row>
    <row r="4620" spans="3:4">
      <c r="C4620" s="8"/>
      <c r="D4620" s="8"/>
    </row>
    <row r="4621" spans="3:4">
      <c r="C4621" s="8"/>
      <c r="D4621" s="8"/>
    </row>
    <row r="4622" spans="3:4">
      <c r="C4622" s="8"/>
      <c r="D4622" s="8"/>
    </row>
    <row r="4623" spans="3:4">
      <c r="C4623" s="8"/>
      <c r="D4623" s="8"/>
    </row>
    <row r="4624" spans="3:4">
      <c r="C4624" s="8"/>
      <c r="D4624" s="8"/>
    </row>
    <row r="4625" spans="3:4">
      <c r="C4625" s="8"/>
      <c r="D4625" s="8"/>
    </row>
    <row r="4626" spans="3:4">
      <c r="C4626" s="8"/>
      <c r="D4626" s="8"/>
    </row>
    <row r="4627" spans="3:4">
      <c r="C4627" s="8"/>
      <c r="D4627" s="8"/>
    </row>
    <row r="4628" spans="3:4">
      <c r="C4628" s="8"/>
      <c r="D4628" s="8"/>
    </row>
    <row r="4629" spans="3:4">
      <c r="C4629" s="8"/>
      <c r="D4629" s="8"/>
    </row>
    <row r="4630" spans="3:4">
      <c r="C4630" s="8"/>
      <c r="D4630" s="8"/>
    </row>
    <row r="4631" spans="3:4">
      <c r="C4631" s="8"/>
      <c r="D4631" s="8"/>
    </row>
    <row r="4632" spans="3:4">
      <c r="C4632" s="8"/>
      <c r="D4632" s="8"/>
    </row>
    <row r="4633" spans="3:4">
      <c r="C4633" s="8"/>
      <c r="D4633" s="8"/>
    </row>
    <row r="4634" spans="3:4">
      <c r="C4634" s="8"/>
      <c r="D4634" s="8"/>
    </row>
    <row r="4635" spans="3:4">
      <c r="C4635" s="8"/>
      <c r="D4635" s="8"/>
    </row>
    <row r="4636" spans="3:4">
      <c r="C4636" s="8"/>
      <c r="D4636" s="8"/>
    </row>
    <row r="4637" spans="3:4">
      <c r="C4637" s="8"/>
      <c r="D4637" s="8"/>
    </row>
    <row r="4638" spans="3:4">
      <c r="C4638" s="8"/>
      <c r="D4638" s="8"/>
    </row>
    <row r="4639" spans="3:4">
      <c r="C4639" s="8"/>
      <c r="D4639" s="8"/>
    </row>
    <row r="4640" spans="3:4">
      <c r="C4640" s="8"/>
      <c r="D4640" s="8"/>
    </row>
    <row r="4641" spans="3:4">
      <c r="C4641" s="8"/>
      <c r="D4641" s="8"/>
    </row>
    <row r="4642" spans="3:4">
      <c r="C4642" s="8"/>
      <c r="D4642" s="8"/>
    </row>
    <row r="4643" spans="3:4">
      <c r="C4643" s="8"/>
      <c r="D4643" s="8"/>
    </row>
    <row r="4644" spans="3:4">
      <c r="C4644" s="8"/>
      <c r="D4644" s="8"/>
    </row>
    <row r="4645" spans="3:4">
      <c r="C4645" s="8"/>
      <c r="D4645" s="8"/>
    </row>
    <row r="4646" spans="3:4">
      <c r="C4646" s="8"/>
      <c r="D4646" s="8"/>
    </row>
    <row r="4647" spans="3:4">
      <c r="C4647" s="8"/>
      <c r="D4647" s="8"/>
    </row>
    <row r="4648" spans="3:4">
      <c r="C4648" s="8"/>
      <c r="D4648" s="8"/>
    </row>
    <row r="4649" spans="3:4">
      <c r="C4649" s="8"/>
      <c r="D4649" s="8"/>
    </row>
    <row r="4650" spans="3:4">
      <c r="C4650" s="8"/>
      <c r="D4650" s="8"/>
    </row>
    <row r="4651" spans="3:4">
      <c r="C4651" s="8"/>
      <c r="D4651" s="8"/>
    </row>
    <row r="4652" spans="3:4">
      <c r="C4652" s="8"/>
      <c r="D4652" s="8"/>
    </row>
    <row r="4653" spans="3:4">
      <c r="C4653" s="8"/>
      <c r="D4653" s="8"/>
    </row>
    <row r="4654" spans="3:4">
      <c r="C4654" s="8"/>
      <c r="D4654" s="8"/>
    </row>
    <row r="4655" spans="3:4">
      <c r="C4655" s="8"/>
      <c r="D4655" s="8"/>
    </row>
    <row r="4656" spans="3:4">
      <c r="C4656" s="8"/>
      <c r="D4656" s="8"/>
    </row>
    <row r="4657" spans="3:4">
      <c r="C4657" s="8"/>
      <c r="D4657" s="8"/>
    </row>
    <row r="4658" spans="3:4">
      <c r="C4658" s="8"/>
      <c r="D4658" s="8"/>
    </row>
    <row r="4659" spans="3:4">
      <c r="C4659" s="8"/>
      <c r="D4659" s="8"/>
    </row>
    <row r="4660" spans="3:4">
      <c r="C4660" s="8"/>
      <c r="D4660" s="8"/>
    </row>
    <row r="4661" spans="3:4">
      <c r="C4661" s="8"/>
      <c r="D4661" s="8"/>
    </row>
    <row r="4662" spans="3:4">
      <c r="C4662" s="8"/>
      <c r="D4662" s="8"/>
    </row>
    <row r="4663" spans="3:4">
      <c r="C4663" s="8"/>
      <c r="D4663" s="8"/>
    </row>
    <row r="4664" spans="3:4">
      <c r="C4664" s="8"/>
      <c r="D4664" s="8"/>
    </row>
    <row r="4665" spans="3:4">
      <c r="C4665" s="8"/>
      <c r="D4665" s="8"/>
    </row>
    <row r="4666" spans="3:4">
      <c r="C4666" s="8"/>
      <c r="D4666" s="8"/>
    </row>
    <row r="4667" spans="3:4">
      <c r="C4667" s="8"/>
      <c r="D4667" s="8"/>
    </row>
    <row r="4668" spans="3:4">
      <c r="C4668" s="8"/>
      <c r="D4668" s="8"/>
    </row>
    <row r="4669" spans="3:4">
      <c r="C4669" s="8"/>
      <c r="D4669" s="8"/>
    </row>
    <row r="4670" spans="3:4">
      <c r="C4670" s="8"/>
      <c r="D4670" s="8"/>
    </row>
    <row r="4671" spans="3:4">
      <c r="C4671" s="8"/>
      <c r="D4671" s="8"/>
    </row>
    <row r="4672" spans="3:4">
      <c r="C4672" s="8"/>
      <c r="D4672" s="8"/>
    </row>
    <row r="4673" spans="3:4">
      <c r="C4673" s="8"/>
      <c r="D4673" s="8"/>
    </row>
    <row r="4674" spans="3:4">
      <c r="C4674" s="8"/>
      <c r="D4674" s="8"/>
    </row>
    <row r="4675" spans="3:4">
      <c r="C4675" s="8"/>
      <c r="D4675" s="8"/>
    </row>
    <row r="4676" spans="3:4">
      <c r="C4676" s="8"/>
      <c r="D4676" s="8"/>
    </row>
    <row r="4677" spans="3:4">
      <c r="C4677" s="8"/>
      <c r="D4677" s="8"/>
    </row>
    <row r="4678" spans="3:4">
      <c r="C4678" s="8"/>
      <c r="D4678" s="8"/>
    </row>
    <row r="4679" spans="3:4">
      <c r="C4679" s="8"/>
      <c r="D4679" s="8"/>
    </row>
    <row r="4680" spans="3:4">
      <c r="C4680" s="8"/>
      <c r="D4680" s="8"/>
    </row>
    <row r="4681" spans="3:4">
      <c r="C4681" s="8"/>
      <c r="D4681" s="8"/>
    </row>
    <row r="4682" spans="3:4">
      <c r="C4682" s="8"/>
      <c r="D4682" s="8"/>
    </row>
    <row r="4683" spans="3:4">
      <c r="C4683" s="8"/>
      <c r="D4683" s="8"/>
    </row>
    <row r="4684" spans="3:4">
      <c r="C4684" s="8"/>
      <c r="D4684" s="8"/>
    </row>
    <row r="4685" spans="3:4">
      <c r="C4685" s="8"/>
      <c r="D4685" s="8"/>
    </row>
    <row r="4686" spans="3:4">
      <c r="C4686" s="8"/>
      <c r="D4686" s="8"/>
    </row>
    <row r="4687" spans="3:4">
      <c r="C4687" s="8"/>
      <c r="D4687" s="8"/>
    </row>
    <row r="4688" spans="3:4">
      <c r="C4688" s="8"/>
      <c r="D4688" s="8"/>
    </row>
    <row r="4689" spans="3:4">
      <c r="C4689" s="8"/>
      <c r="D4689" s="8"/>
    </row>
    <row r="4690" spans="3:4">
      <c r="C4690" s="8"/>
      <c r="D4690" s="8"/>
    </row>
    <row r="4691" spans="3:4">
      <c r="C4691" s="8"/>
      <c r="D4691" s="8"/>
    </row>
    <row r="4692" spans="3:4">
      <c r="C4692" s="8"/>
      <c r="D4692" s="8"/>
    </row>
    <row r="4693" spans="3:4">
      <c r="C4693" s="8"/>
      <c r="D4693" s="8"/>
    </row>
    <row r="4694" spans="3:4">
      <c r="C4694" s="8"/>
      <c r="D4694" s="8"/>
    </row>
    <row r="4695" spans="3:4">
      <c r="C4695" s="8"/>
      <c r="D4695" s="8"/>
    </row>
    <row r="4696" spans="3:4">
      <c r="C4696" s="8"/>
      <c r="D4696" s="8"/>
    </row>
    <row r="4697" spans="3:4">
      <c r="C4697" s="8"/>
      <c r="D4697" s="8"/>
    </row>
    <row r="4698" spans="3:4">
      <c r="C4698" s="8"/>
      <c r="D4698" s="8"/>
    </row>
    <row r="4699" spans="3:4">
      <c r="C4699" s="8"/>
      <c r="D4699" s="8"/>
    </row>
    <row r="4700" spans="3:4">
      <c r="C4700" s="8"/>
      <c r="D4700" s="8"/>
    </row>
    <row r="4701" spans="3:4">
      <c r="C4701" s="8"/>
      <c r="D4701" s="8"/>
    </row>
    <row r="4702" spans="3:4">
      <c r="C4702" s="8"/>
      <c r="D4702" s="8"/>
    </row>
    <row r="4703" spans="3:4">
      <c r="C4703" s="8"/>
      <c r="D4703" s="8"/>
    </row>
    <row r="4704" spans="3:4">
      <c r="C4704" s="8"/>
      <c r="D4704" s="8"/>
    </row>
    <row r="4705" spans="3:4">
      <c r="C4705" s="8"/>
      <c r="D4705" s="8"/>
    </row>
    <row r="4706" spans="3:4">
      <c r="C4706" s="8"/>
      <c r="D4706" s="8"/>
    </row>
    <row r="4707" spans="3:4">
      <c r="C4707" s="8"/>
      <c r="D4707" s="8"/>
    </row>
    <row r="4708" spans="3:4">
      <c r="C4708" s="8"/>
      <c r="D4708" s="8"/>
    </row>
    <row r="4709" spans="3:4">
      <c r="C4709" s="8"/>
      <c r="D4709" s="8"/>
    </row>
    <row r="4710" spans="3:4">
      <c r="C4710" s="8"/>
      <c r="D4710" s="8"/>
    </row>
    <row r="4711" spans="3:4">
      <c r="C4711" s="8"/>
      <c r="D4711" s="8"/>
    </row>
    <row r="4712" spans="3:4">
      <c r="C4712" s="8"/>
      <c r="D4712" s="8"/>
    </row>
    <row r="4713" spans="3:4">
      <c r="C4713" s="8"/>
      <c r="D4713" s="8"/>
    </row>
    <row r="4714" spans="3:4">
      <c r="C4714" s="8"/>
      <c r="D4714" s="8"/>
    </row>
    <row r="4715" spans="3:4">
      <c r="C4715" s="8"/>
      <c r="D4715" s="8"/>
    </row>
    <row r="4716" spans="3:4">
      <c r="C4716" s="8"/>
      <c r="D4716" s="8"/>
    </row>
    <row r="4717" spans="3:4">
      <c r="C4717" s="8"/>
      <c r="D4717" s="8"/>
    </row>
    <row r="4718" spans="3:4">
      <c r="C4718" s="8"/>
      <c r="D4718" s="8"/>
    </row>
    <row r="4719" spans="3:4">
      <c r="C4719" s="8"/>
      <c r="D4719" s="8"/>
    </row>
    <row r="4720" spans="3:4">
      <c r="C4720" s="8"/>
      <c r="D4720" s="8"/>
    </row>
    <row r="4721" spans="3:4">
      <c r="C4721" s="8"/>
      <c r="D4721" s="8"/>
    </row>
    <row r="4722" spans="3:4">
      <c r="C4722" s="8"/>
      <c r="D4722" s="8"/>
    </row>
    <row r="4723" spans="3:4">
      <c r="C4723" s="8"/>
      <c r="D4723" s="8"/>
    </row>
    <row r="4724" spans="3:4">
      <c r="C4724" s="8"/>
      <c r="D4724" s="8"/>
    </row>
    <row r="4725" spans="3:4">
      <c r="C4725" s="8"/>
      <c r="D4725" s="8"/>
    </row>
    <row r="4726" spans="3:4">
      <c r="C4726" s="8"/>
      <c r="D4726" s="8"/>
    </row>
    <row r="4727" spans="3:4">
      <c r="C4727" s="8"/>
      <c r="D4727" s="8"/>
    </row>
    <row r="4728" spans="3:4">
      <c r="C4728" s="8"/>
      <c r="D4728" s="8"/>
    </row>
    <row r="4729" spans="3:4">
      <c r="C4729" s="8"/>
      <c r="D4729" s="8"/>
    </row>
    <row r="4730" spans="3:4">
      <c r="C4730" s="8"/>
      <c r="D4730" s="8"/>
    </row>
    <row r="4731" spans="3:4">
      <c r="C4731" s="8"/>
      <c r="D4731" s="8"/>
    </row>
    <row r="4732" spans="3:4">
      <c r="C4732" s="8"/>
      <c r="D4732" s="8"/>
    </row>
    <row r="4733" spans="3:4">
      <c r="C4733" s="8"/>
      <c r="D4733" s="8"/>
    </row>
    <row r="4734" spans="3:4">
      <c r="C4734" s="8"/>
      <c r="D4734" s="8"/>
    </row>
    <row r="4735" spans="3:4">
      <c r="C4735" s="8"/>
      <c r="D4735" s="8"/>
    </row>
    <row r="4736" spans="3:4">
      <c r="C4736" s="8"/>
      <c r="D4736" s="8"/>
    </row>
    <row r="4737" spans="3:4">
      <c r="C4737" s="8"/>
      <c r="D4737" s="8"/>
    </row>
    <row r="4738" spans="3:4">
      <c r="C4738" s="8"/>
      <c r="D4738" s="8"/>
    </row>
    <row r="4739" spans="3:4">
      <c r="C4739" s="8"/>
      <c r="D4739" s="8"/>
    </row>
    <row r="4740" spans="3:4">
      <c r="C4740" s="8"/>
      <c r="D4740" s="8"/>
    </row>
    <row r="4741" spans="3:4">
      <c r="C4741" s="8"/>
      <c r="D4741" s="8"/>
    </row>
    <row r="4742" spans="3:4">
      <c r="C4742" s="8"/>
      <c r="D4742" s="8"/>
    </row>
    <row r="4743" spans="3:4">
      <c r="C4743" s="8"/>
      <c r="D4743" s="8"/>
    </row>
    <row r="4744" spans="3:4">
      <c r="C4744" s="8"/>
      <c r="D4744" s="8"/>
    </row>
    <row r="4745" spans="3:4">
      <c r="C4745" s="8"/>
      <c r="D4745" s="8"/>
    </row>
    <row r="4746" spans="3:4">
      <c r="C4746" s="8"/>
      <c r="D4746" s="8"/>
    </row>
    <row r="4747" spans="3:4">
      <c r="C4747" s="8"/>
      <c r="D4747" s="8"/>
    </row>
    <row r="4748" spans="3:4">
      <c r="C4748" s="8"/>
      <c r="D4748" s="8"/>
    </row>
    <row r="4749" spans="3:4">
      <c r="C4749" s="8"/>
      <c r="D4749" s="8"/>
    </row>
    <row r="4750" spans="3:4">
      <c r="C4750" s="8"/>
      <c r="D4750" s="8"/>
    </row>
    <row r="4751" spans="3:4">
      <c r="C4751" s="8"/>
      <c r="D4751" s="8"/>
    </row>
    <row r="4752" spans="3:4">
      <c r="C4752" s="8"/>
      <c r="D4752" s="8"/>
    </row>
    <row r="4753" spans="3:4">
      <c r="C4753" s="8"/>
      <c r="D4753" s="8"/>
    </row>
    <row r="4754" spans="3:4">
      <c r="C4754" s="8"/>
      <c r="D4754" s="8"/>
    </row>
    <row r="4755" spans="3:4">
      <c r="C4755" s="8"/>
      <c r="D4755" s="8"/>
    </row>
    <row r="4756" spans="3:4">
      <c r="C4756" s="8"/>
      <c r="D4756" s="8"/>
    </row>
    <row r="4757" spans="3:4">
      <c r="C4757" s="8"/>
      <c r="D4757" s="8"/>
    </row>
    <row r="4758" spans="3:4">
      <c r="C4758" s="8"/>
      <c r="D4758" s="8"/>
    </row>
    <row r="4759" spans="3:4">
      <c r="C4759" s="8"/>
      <c r="D4759" s="8"/>
    </row>
    <row r="4760" spans="3:4">
      <c r="C4760" s="8"/>
      <c r="D4760" s="8"/>
    </row>
    <row r="4761" spans="3:4">
      <c r="C4761" s="8"/>
      <c r="D4761" s="8"/>
    </row>
    <row r="4762" spans="3:4">
      <c r="C4762" s="8"/>
      <c r="D4762" s="8"/>
    </row>
    <row r="4763" spans="3:4">
      <c r="C4763" s="8"/>
      <c r="D4763" s="8"/>
    </row>
    <row r="4764" spans="3:4">
      <c r="C4764" s="8"/>
      <c r="D4764" s="8"/>
    </row>
    <row r="4765" spans="3:4">
      <c r="C4765" s="8"/>
      <c r="D4765" s="8"/>
    </row>
    <row r="4766" spans="3:4">
      <c r="C4766" s="8"/>
      <c r="D4766" s="8"/>
    </row>
    <row r="4767" spans="3:4">
      <c r="C4767" s="8"/>
      <c r="D4767" s="8"/>
    </row>
    <row r="4768" spans="3:4">
      <c r="C4768" s="8"/>
      <c r="D4768" s="8"/>
    </row>
    <row r="4769" spans="3:4">
      <c r="C4769" s="8"/>
      <c r="D4769" s="8"/>
    </row>
    <row r="4770" spans="3:4">
      <c r="C4770" s="8"/>
      <c r="D4770" s="8"/>
    </row>
    <row r="4771" spans="3:4">
      <c r="C4771" s="8"/>
      <c r="D4771" s="8"/>
    </row>
    <row r="4772" spans="3:4">
      <c r="C4772" s="8"/>
      <c r="D4772" s="8"/>
    </row>
    <row r="4773" spans="3:4">
      <c r="C4773" s="8"/>
      <c r="D4773" s="8"/>
    </row>
    <row r="4774" spans="3:4">
      <c r="C4774" s="8"/>
      <c r="D4774" s="8"/>
    </row>
    <row r="4775" spans="3:4">
      <c r="C4775" s="8"/>
      <c r="D4775" s="8"/>
    </row>
    <row r="4776" spans="3:4">
      <c r="C4776" s="8"/>
      <c r="D4776" s="8"/>
    </row>
    <row r="4777" spans="3:4">
      <c r="C4777" s="8"/>
      <c r="D4777" s="8"/>
    </row>
    <row r="4778" spans="3:4">
      <c r="C4778" s="8"/>
      <c r="D4778" s="8"/>
    </row>
    <row r="4779" spans="3:4">
      <c r="C4779" s="8"/>
      <c r="D4779" s="8"/>
    </row>
    <row r="4780" spans="3:4">
      <c r="C4780" s="8"/>
      <c r="D4780" s="8"/>
    </row>
    <row r="4781" spans="3:4">
      <c r="C4781" s="8"/>
      <c r="D4781" s="8"/>
    </row>
    <row r="4782" spans="3:4">
      <c r="C4782" s="8"/>
      <c r="D4782" s="8"/>
    </row>
    <row r="4783" spans="3:4">
      <c r="C4783" s="8"/>
      <c r="D4783" s="8"/>
    </row>
    <row r="4784" spans="3:4">
      <c r="C4784" s="8"/>
      <c r="D4784" s="8"/>
    </row>
    <row r="4785" spans="3:4">
      <c r="C4785" s="8"/>
      <c r="D4785" s="8"/>
    </row>
    <row r="4786" spans="3:4">
      <c r="C4786" s="8"/>
      <c r="D4786" s="8"/>
    </row>
    <row r="4787" spans="3:4">
      <c r="C4787" s="8"/>
      <c r="D4787" s="8"/>
    </row>
    <row r="4788" spans="3:4">
      <c r="C4788" s="8"/>
      <c r="D4788" s="8"/>
    </row>
    <row r="4789" spans="3:4">
      <c r="C4789" s="8"/>
      <c r="D4789" s="8"/>
    </row>
    <row r="4790" spans="3:4">
      <c r="C4790" s="8"/>
      <c r="D4790" s="8"/>
    </row>
    <row r="4791" spans="3:4">
      <c r="C4791" s="8"/>
      <c r="D4791" s="8"/>
    </row>
    <row r="4792" spans="3:4">
      <c r="C4792" s="8"/>
      <c r="D4792" s="8"/>
    </row>
    <row r="4793" spans="3:4">
      <c r="C4793" s="8"/>
      <c r="D4793" s="8"/>
    </row>
    <row r="4794" spans="3:4">
      <c r="C4794" s="8"/>
      <c r="D4794" s="8"/>
    </row>
    <row r="4795" spans="3:4">
      <c r="C4795" s="8"/>
      <c r="D4795" s="8"/>
    </row>
    <row r="4796" spans="3:4">
      <c r="C4796" s="8"/>
      <c r="D4796" s="8"/>
    </row>
    <row r="4797" spans="3:4">
      <c r="C4797" s="8"/>
      <c r="D4797" s="8"/>
    </row>
    <row r="4798" spans="3:4">
      <c r="C4798" s="8"/>
      <c r="D4798" s="8"/>
    </row>
    <row r="4799" spans="3:4">
      <c r="C4799" s="8"/>
      <c r="D4799" s="8"/>
    </row>
    <row r="4800" spans="3:4">
      <c r="C4800" s="8"/>
      <c r="D4800" s="8"/>
    </row>
    <row r="4801" spans="3:4">
      <c r="C4801" s="8"/>
      <c r="D4801" s="8"/>
    </row>
    <row r="4802" spans="3:4">
      <c r="C4802" s="8"/>
      <c r="D4802" s="8"/>
    </row>
    <row r="4803" spans="3:4">
      <c r="C4803" s="8"/>
      <c r="D4803" s="8"/>
    </row>
    <row r="4804" spans="3:4">
      <c r="C4804" s="8"/>
      <c r="D4804" s="8"/>
    </row>
    <row r="4805" spans="3:4">
      <c r="C4805" s="8"/>
      <c r="D4805" s="8"/>
    </row>
    <row r="4806" spans="3:4">
      <c r="C4806" s="8"/>
      <c r="D4806" s="8"/>
    </row>
    <row r="4807" spans="3:4">
      <c r="C4807" s="8"/>
      <c r="D4807" s="8"/>
    </row>
    <row r="4808" spans="3:4">
      <c r="C4808" s="8"/>
      <c r="D4808" s="8"/>
    </row>
    <row r="4809" spans="3:4">
      <c r="C4809" s="8"/>
      <c r="D4809" s="8"/>
    </row>
    <row r="4810" spans="3:4">
      <c r="C4810" s="8"/>
      <c r="D4810" s="8"/>
    </row>
    <row r="4811" spans="3:4">
      <c r="C4811" s="8"/>
      <c r="D4811" s="8"/>
    </row>
    <row r="4812" spans="3:4">
      <c r="C4812" s="8"/>
      <c r="D4812" s="8"/>
    </row>
    <row r="4813" spans="3:4">
      <c r="C4813" s="8"/>
      <c r="D4813" s="8"/>
    </row>
    <row r="4814" spans="3:4">
      <c r="C4814" s="8"/>
      <c r="D4814" s="8"/>
    </row>
    <row r="4815" spans="3:4">
      <c r="C4815" s="8"/>
      <c r="D4815" s="8"/>
    </row>
    <row r="4816" spans="3:4">
      <c r="C4816" s="8"/>
      <c r="D4816" s="8"/>
    </row>
    <row r="4817" spans="3:4">
      <c r="C4817" s="8"/>
      <c r="D4817" s="8"/>
    </row>
    <row r="4818" spans="3:4">
      <c r="C4818" s="8"/>
      <c r="D4818" s="8"/>
    </row>
    <row r="4819" spans="3:4">
      <c r="C4819" s="8"/>
      <c r="D4819" s="8"/>
    </row>
    <row r="4820" spans="3:4">
      <c r="C4820" s="8"/>
      <c r="D4820" s="8"/>
    </row>
    <row r="4821" spans="3:4">
      <c r="C4821" s="8"/>
      <c r="D4821" s="8"/>
    </row>
    <row r="4822" spans="3:4">
      <c r="C4822" s="8"/>
      <c r="D4822" s="8"/>
    </row>
    <row r="4823" spans="3:4">
      <c r="C4823" s="8"/>
      <c r="D4823" s="8"/>
    </row>
    <row r="4824" spans="3:4">
      <c r="C4824" s="8"/>
      <c r="D4824" s="8"/>
    </row>
    <row r="4825" spans="3:4">
      <c r="C4825" s="8"/>
      <c r="D4825" s="8"/>
    </row>
    <row r="4826" spans="3:4">
      <c r="C4826" s="8"/>
      <c r="D4826" s="8"/>
    </row>
    <row r="4827" spans="3:4">
      <c r="C4827" s="8"/>
      <c r="D4827" s="8"/>
    </row>
    <row r="4828" spans="3:4">
      <c r="C4828" s="8"/>
      <c r="D4828" s="8"/>
    </row>
    <row r="4829" spans="3:4">
      <c r="C4829" s="8"/>
      <c r="D4829" s="8"/>
    </row>
    <row r="4830" spans="3:4">
      <c r="C4830" s="8"/>
      <c r="D4830" s="8"/>
    </row>
    <row r="4831" spans="3:4">
      <c r="C4831" s="8"/>
      <c r="D4831" s="8"/>
    </row>
    <row r="4832" spans="3:4">
      <c r="C4832" s="8"/>
      <c r="D4832" s="8"/>
    </row>
    <row r="4833" spans="3:4">
      <c r="C4833" s="8"/>
      <c r="D4833" s="8"/>
    </row>
    <row r="4834" spans="3:4">
      <c r="C4834" s="8"/>
      <c r="D4834" s="8"/>
    </row>
    <row r="4835" spans="3:4">
      <c r="C4835" s="8"/>
      <c r="D4835" s="8"/>
    </row>
    <row r="4836" spans="3:4">
      <c r="C4836" s="8"/>
      <c r="D4836" s="8"/>
    </row>
    <row r="4837" spans="3:4">
      <c r="C4837" s="8"/>
      <c r="D4837" s="8"/>
    </row>
    <row r="4838" spans="3:4">
      <c r="C4838" s="8"/>
      <c r="D4838" s="8"/>
    </row>
    <row r="4839" spans="3:4">
      <c r="C4839" s="8"/>
      <c r="D4839" s="8"/>
    </row>
    <row r="4840" spans="3:4">
      <c r="C4840" s="8"/>
      <c r="D4840" s="8"/>
    </row>
    <row r="4841" spans="3:4">
      <c r="C4841" s="8"/>
      <c r="D4841" s="8"/>
    </row>
    <row r="4842" spans="3:4">
      <c r="C4842" s="8"/>
      <c r="D4842" s="8"/>
    </row>
    <row r="4843" spans="3:4">
      <c r="C4843" s="8"/>
      <c r="D4843" s="8"/>
    </row>
    <row r="4844" spans="3:4">
      <c r="C4844" s="8"/>
      <c r="D4844" s="8"/>
    </row>
    <row r="4845" spans="3:4">
      <c r="C4845" s="8"/>
      <c r="D4845" s="8"/>
    </row>
    <row r="4846" spans="3:4">
      <c r="C4846" s="8"/>
      <c r="D4846" s="8"/>
    </row>
    <row r="4847" spans="3:4">
      <c r="C4847" s="8"/>
      <c r="D4847" s="8"/>
    </row>
    <row r="4848" spans="3:4">
      <c r="C4848" s="8"/>
      <c r="D4848" s="8"/>
    </row>
    <row r="4849" spans="3:4">
      <c r="C4849" s="8"/>
      <c r="D4849" s="8"/>
    </row>
    <row r="4850" spans="3:4">
      <c r="C4850" s="8"/>
      <c r="D4850" s="8"/>
    </row>
    <row r="4851" spans="3:4">
      <c r="C4851" s="8"/>
      <c r="D4851" s="8"/>
    </row>
    <row r="4852" spans="3:4">
      <c r="C4852" s="8"/>
      <c r="D4852" s="8"/>
    </row>
    <row r="4853" spans="3:4">
      <c r="C4853" s="8"/>
      <c r="D4853" s="8"/>
    </row>
    <row r="4854" spans="3:4">
      <c r="C4854" s="8"/>
      <c r="D4854" s="8"/>
    </row>
    <row r="4855" spans="3:4">
      <c r="C4855" s="8"/>
      <c r="D4855" s="8"/>
    </row>
    <row r="4856" spans="3:4">
      <c r="C4856" s="8"/>
      <c r="D4856" s="8"/>
    </row>
    <row r="4857" spans="3:4">
      <c r="C4857" s="8"/>
      <c r="D4857" s="8"/>
    </row>
    <row r="4858" spans="3:4">
      <c r="C4858" s="8"/>
      <c r="D4858" s="8"/>
    </row>
    <row r="4859" spans="3:4">
      <c r="C4859" s="8"/>
      <c r="D4859" s="8"/>
    </row>
    <row r="4860" spans="3:4">
      <c r="C4860" s="8"/>
      <c r="D4860" s="8"/>
    </row>
    <row r="4861" spans="3:4">
      <c r="C4861" s="8"/>
      <c r="D4861" s="8"/>
    </row>
    <row r="4862" spans="3:4">
      <c r="C4862" s="8"/>
      <c r="D4862" s="8"/>
    </row>
    <row r="4863" spans="3:4">
      <c r="C4863" s="8"/>
      <c r="D4863" s="8"/>
    </row>
    <row r="4864" spans="3:4">
      <c r="C4864" s="8"/>
      <c r="D4864" s="8"/>
    </row>
    <row r="4865" spans="3:4">
      <c r="C4865" s="8"/>
      <c r="D4865" s="8"/>
    </row>
    <row r="4866" spans="3:4">
      <c r="C4866" s="8"/>
      <c r="D4866" s="8"/>
    </row>
    <row r="4867" spans="3:4">
      <c r="C4867" s="8"/>
      <c r="D4867" s="8"/>
    </row>
    <row r="4868" spans="3:4">
      <c r="C4868" s="8"/>
      <c r="D4868" s="8"/>
    </row>
    <row r="4869" spans="3:4">
      <c r="C4869" s="8"/>
      <c r="D4869" s="8"/>
    </row>
    <row r="4870" spans="3:4">
      <c r="C4870" s="8"/>
      <c r="D4870" s="8"/>
    </row>
    <row r="4871" spans="3:4">
      <c r="C4871" s="8"/>
      <c r="D4871" s="8"/>
    </row>
    <row r="4872" spans="3:4">
      <c r="C4872" s="8"/>
      <c r="D4872" s="8"/>
    </row>
    <row r="4873" spans="3:4">
      <c r="C4873" s="8"/>
      <c r="D4873" s="8"/>
    </row>
    <row r="4874" spans="3:4">
      <c r="C4874" s="8"/>
      <c r="D4874" s="8"/>
    </row>
    <row r="4875" spans="3:4">
      <c r="C4875" s="8"/>
      <c r="D4875" s="8"/>
    </row>
    <row r="4876" spans="3:4">
      <c r="C4876" s="8"/>
      <c r="D4876" s="8"/>
    </row>
    <row r="4877" spans="3:4">
      <c r="C4877" s="8"/>
      <c r="D4877" s="8"/>
    </row>
    <row r="4878" spans="3:4">
      <c r="C4878" s="8"/>
      <c r="D4878" s="8"/>
    </row>
    <row r="4879" spans="3:4">
      <c r="C4879" s="8"/>
      <c r="D4879" s="8"/>
    </row>
    <row r="4880" spans="3:4">
      <c r="C4880" s="8"/>
      <c r="D4880" s="8"/>
    </row>
    <row r="4881" spans="3:4">
      <c r="C4881" s="8"/>
      <c r="D4881" s="8"/>
    </row>
    <row r="4882" spans="3:4">
      <c r="C4882" s="8"/>
      <c r="D4882" s="8"/>
    </row>
    <row r="4883" spans="3:4">
      <c r="C4883" s="8"/>
      <c r="D4883" s="8"/>
    </row>
    <row r="4884" spans="3:4">
      <c r="C4884" s="8"/>
      <c r="D4884" s="8"/>
    </row>
    <row r="4885" spans="3:4">
      <c r="C4885" s="8"/>
      <c r="D4885" s="8"/>
    </row>
    <row r="4886" spans="3:4">
      <c r="C4886" s="8"/>
      <c r="D4886" s="8"/>
    </row>
    <row r="4887" spans="3:4">
      <c r="C4887" s="8"/>
      <c r="D4887" s="8"/>
    </row>
    <row r="4888" spans="3:4">
      <c r="C4888" s="8"/>
      <c r="D4888" s="8"/>
    </row>
    <row r="4889" spans="3:4">
      <c r="C4889" s="8"/>
      <c r="D4889" s="8"/>
    </row>
    <row r="4890" spans="3:4">
      <c r="C4890" s="8"/>
      <c r="D4890" s="8"/>
    </row>
    <row r="4891" spans="3:4">
      <c r="C4891" s="8"/>
      <c r="D4891" s="8"/>
    </row>
    <row r="4892" spans="3:4">
      <c r="C4892" s="8"/>
      <c r="D4892" s="8"/>
    </row>
    <row r="4893" spans="3:4">
      <c r="C4893" s="8"/>
      <c r="D4893" s="8"/>
    </row>
    <row r="4894" spans="3:4">
      <c r="C4894" s="8"/>
      <c r="D4894" s="8"/>
    </row>
    <row r="4895" spans="3:4">
      <c r="C4895" s="8"/>
      <c r="D4895" s="8"/>
    </row>
    <row r="4896" spans="3:4">
      <c r="C4896" s="8"/>
      <c r="D4896" s="8"/>
    </row>
    <row r="4897" spans="3:4">
      <c r="C4897" s="8"/>
      <c r="D4897" s="8"/>
    </row>
    <row r="4898" spans="3:4">
      <c r="C4898" s="8"/>
      <c r="D4898" s="8"/>
    </row>
    <row r="4899" spans="3:4">
      <c r="C4899" s="8"/>
      <c r="D4899" s="8"/>
    </row>
    <row r="4900" spans="3:4">
      <c r="C4900" s="8"/>
      <c r="D4900" s="8"/>
    </row>
    <row r="4901" spans="3:4">
      <c r="C4901" s="8"/>
      <c r="D4901" s="8"/>
    </row>
    <row r="4902" spans="3:4">
      <c r="C4902" s="8"/>
      <c r="D4902" s="8"/>
    </row>
    <row r="4903" spans="3:4">
      <c r="C4903" s="8"/>
      <c r="D4903" s="8"/>
    </row>
    <row r="4904" spans="3:4">
      <c r="C4904" s="8"/>
      <c r="D4904" s="8"/>
    </row>
    <row r="4905" spans="3:4">
      <c r="C4905" s="8"/>
      <c r="D4905" s="8"/>
    </row>
    <row r="4906" spans="3:4">
      <c r="C4906" s="8"/>
      <c r="D4906" s="8"/>
    </row>
    <row r="4907" spans="3:4">
      <c r="C4907" s="8"/>
      <c r="D4907" s="8"/>
    </row>
    <row r="4908" spans="3:4">
      <c r="C4908" s="8"/>
      <c r="D4908" s="8"/>
    </row>
    <row r="4909" spans="3:4">
      <c r="C4909" s="8"/>
      <c r="D4909" s="8"/>
    </row>
    <row r="4910" spans="3:4">
      <c r="C4910" s="8"/>
      <c r="D4910" s="8"/>
    </row>
    <row r="4911" spans="3:4">
      <c r="C4911" s="8"/>
      <c r="D4911" s="8"/>
    </row>
    <row r="4912" spans="3:4">
      <c r="C4912" s="8"/>
      <c r="D4912" s="8"/>
    </row>
    <row r="4913" spans="3:4">
      <c r="C4913" s="8"/>
      <c r="D4913" s="8"/>
    </row>
    <row r="4914" spans="3:4">
      <c r="C4914" s="8"/>
      <c r="D4914" s="8"/>
    </row>
    <row r="4915" spans="3:4">
      <c r="C4915" s="8"/>
      <c r="D4915" s="8"/>
    </row>
    <row r="4916" spans="3:4">
      <c r="C4916" s="8"/>
      <c r="D4916" s="8"/>
    </row>
    <row r="4917" spans="3:4">
      <c r="C4917" s="8"/>
      <c r="D4917" s="8"/>
    </row>
    <row r="4918" spans="3:4">
      <c r="C4918" s="8"/>
      <c r="D4918" s="8"/>
    </row>
    <row r="4919" spans="3:4">
      <c r="C4919" s="8"/>
      <c r="D4919" s="8"/>
    </row>
    <row r="4920" spans="3:4">
      <c r="C4920" s="8"/>
      <c r="D4920" s="8"/>
    </row>
    <row r="4921" spans="3:4">
      <c r="C4921" s="8"/>
      <c r="D4921" s="8"/>
    </row>
    <row r="4922" spans="3:4">
      <c r="C4922" s="8"/>
      <c r="D4922" s="8"/>
    </row>
    <row r="4923" spans="3:4">
      <c r="C4923" s="8"/>
      <c r="D4923" s="8"/>
    </row>
    <row r="4924" spans="3:4">
      <c r="C4924" s="8"/>
      <c r="D4924" s="8"/>
    </row>
    <row r="4925" spans="3:4">
      <c r="C4925" s="8"/>
      <c r="D4925" s="8"/>
    </row>
    <row r="4926" spans="3:4">
      <c r="C4926" s="8"/>
      <c r="D4926" s="8"/>
    </row>
    <row r="4927" spans="3:4">
      <c r="C4927" s="8"/>
      <c r="D4927" s="8"/>
    </row>
    <row r="4928" spans="3:4">
      <c r="C4928" s="8"/>
      <c r="D4928" s="8"/>
    </row>
    <row r="4929" spans="3:4">
      <c r="C4929" s="8"/>
      <c r="D4929" s="8"/>
    </row>
    <row r="4930" spans="3:4">
      <c r="C4930" s="8"/>
      <c r="D4930" s="8"/>
    </row>
    <row r="4931" spans="3:4">
      <c r="C4931" s="8"/>
      <c r="D4931" s="8"/>
    </row>
    <row r="4932" spans="3:4">
      <c r="C4932" s="8"/>
      <c r="D4932" s="8"/>
    </row>
    <row r="4933" spans="3:4">
      <c r="C4933" s="8"/>
      <c r="D4933" s="8"/>
    </row>
    <row r="4934" spans="3:4">
      <c r="C4934" s="8"/>
      <c r="D4934" s="8"/>
    </row>
    <row r="4935" spans="3:4">
      <c r="C4935" s="8"/>
      <c r="D4935" s="8"/>
    </row>
    <row r="4936" spans="3:4">
      <c r="C4936" s="8"/>
      <c r="D4936" s="8"/>
    </row>
    <row r="4937" spans="3:4">
      <c r="C4937" s="8"/>
      <c r="D4937" s="8"/>
    </row>
    <row r="4938" spans="3:4">
      <c r="C4938" s="8"/>
      <c r="D4938" s="8"/>
    </row>
    <row r="4939" spans="3:4">
      <c r="C4939" s="8"/>
      <c r="D4939" s="8"/>
    </row>
    <row r="4940" spans="3:4">
      <c r="C4940" s="8"/>
      <c r="D4940" s="8"/>
    </row>
    <row r="4941" spans="3:4">
      <c r="C4941" s="8"/>
      <c r="D4941" s="8"/>
    </row>
    <row r="4942" spans="3:4">
      <c r="C4942" s="8"/>
      <c r="D4942" s="8"/>
    </row>
    <row r="4943" spans="3:4">
      <c r="C4943" s="8"/>
      <c r="D4943" s="8"/>
    </row>
    <row r="4944" spans="3:4">
      <c r="C4944" s="8"/>
      <c r="D4944" s="8"/>
    </row>
    <row r="4945" spans="3:4">
      <c r="C4945" s="8"/>
      <c r="D4945" s="8"/>
    </row>
    <row r="4946" spans="3:4">
      <c r="C4946" s="8"/>
      <c r="D4946" s="8"/>
    </row>
    <row r="4947" spans="3:4">
      <c r="C4947" s="8"/>
      <c r="D4947" s="8"/>
    </row>
    <row r="4948" spans="3:4">
      <c r="C4948" s="8"/>
      <c r="D4948" s="8"/>
    </row>
    <row r="4949" spans="3:4">
      <c r="C4949" s="8"/>
      <c r="D4949" s="8"/>
    </row>
    <row r="4950" spans="3:4">
      <c r="C4950" s="8"/>
      <c r="D4950" s="8"/>
    </row>
    <row r="4951" spans="3:4">
      <c r="C4951" s="8"/>
      <c r="D4951" s="8"/>
    </row>
    <row r="4952" spans="3:4">
      <c r="C4952" s="8"/>
      <c r="D4952" s="8"/>
    </row>
    <row r="4953" spans="3:4">
      <c r="C4953" s="8"/>
      <c r="D4953" s="8"/>
    </row>
    <row r="4954" spans="3:4">
      <c r="C4954" s="8"/>
      <c r="D4954" s="8"/>
    </row>
    <row r="4955" spans="3:4">
      <c r="C4955" s="8"/>
      <c r="D4955" s="8"/>
    </row>
    <row r="4956" spans="3:4">
      <c r="C4956" s="8"/>
      <c r="D4956" s="8"/>
    </row>
    <row r="4957" spans="3:4">
      <c r="C4957" s="8"/>
      <c r="D4957" s="8"/>
    </row>
    <row r="4958" spans="3:4">
      <c r="C4958" s="8"/>
      <c r="D4958" s="8"/>
    </row>
    <row r="4959" spans="3:4">
      <c r="C4959" s="8"/>
      <c r="D4959" s="8"/>
    </row>
    <row r="4960" spans="3:4">
      <c r="C4960" s="8"/>
      <c r="D4960" s="8"/>
    </row>
    <row r="4961" spans="3:4">
      <c r="C4961" s="8"/>
      <c r="D4961" s="8"/>
    </row>
    <row r="4962" spans="3:4">
      <c r="C4962" s="8"/>
      <c r="D4962" s="8"/>
    </row>
    <row r="4963" spans="3:4">
      <c r="C4963" s="8"/>
      <c r="D4963" s="8"/>
    </row>
    <row r="4964" spans="3:4">
      <c r="C4964" s="8"/>
      <c r="D4964" s="8"/>
    </row>
    <row r="4965" spans="3:4">
      <c r="C4965" s="8"/>
      <c r="D4965" s="8"/>
    </row>
    <row r="4966" spans="3:4">
      <c r="C4966" s="8"/>
      <c r="D4966" s="8"/>
    </row>
    <row r="4967" spans="3:4">
      <c r="C4967" s="8"/>
      <c r="D4967" s="8"/>
    </row>
    <row r="4968" spans="3:4">
      <c r="C4968" s="8"/>
      <c r="D4968" s="8"/>
    </row>
    <row r="4969" spans="3:4">
      <c r="C4969" s="8"/>
      <c r="D4969" s="8"/>
    </row>
    <row r="4970" spans="3:4">
      <c r="C4970" s="8"/>
      <c r="D4970" s="8"/>
    </row>
    <row r="4971" spans="3:4">
      <c r="C4971" s="8"/>
      <c r="D4971" s="8"/>
    </row>
    <row r="4972" spans="3:4">
      <c r="C4972" s="8"/>
      <c r="D4972" s="8"/>
    </row>
    <row r="4973" spans="3:4">
      <c r="C4973" s="8"/>
      <c r="D4973" s="8"/>
    </row>
    <row r="4974" spans="3:4">
      <c r="C4974" s="8"/>
      <c r="D4974" s="8"/>
    </row>
    <row r="4975" spans="3:4">
      <c r="C4975" s="8"/>
      <c r="D4975" s="8"/>
    </row>
    <row r="4976" spans="3:4">
      <c r="C4976" s="8"/>
      <c r="D4976" s="8"/>
    </row>
    <row r="4977" spans="3:4">
      <c r="C4977" s="8"/>
      <c r="D4977" s="8"/>
    </row>
    <row r="4978" spans="3:4">
      <c r="C4978" s="8"/>
      <c r="D4978" s="8"/>
    </row>
    <row r="4979" spans="3:4">
      <c r="C4979" s="8"/>
      <c r="D4979" s="8"/>
    </row>
    <row r="4980" spans="3:4">
      <c r="C4980" s="8"/>
      <c r="D4980" s="8"/>
    </row>
    <row r="4981" spans="3:4">
      <c r="C4981" s="8"/>
      <c r="D4981" s="8"/>
    </row>
    <row r="4982" spans="3:4">
      <c r="C4982" s="8"/>
      <c r="D4982" s="8"/>
    </row>
    <row r="4983" spans="3:4">
      <c r="C4983" s="8"/>
      <c r="D4983" s="8"/>
    </row>
    <row r="4984" spans="3:4">
      <c r="C4984" s="8"/>
      <c r="D4984" s="8"/>
    </row>
    <row r="4985" spans="3:4">
      <c r="C4985" s="8"/>
      <c r="D4985" s="8"/>
    </row>
    <row r="4986" spans="3:4">
      <c r="C4986" s="8"/>
      <c r="D4986" s="8"/>
    </row>
    <row r="4987" spans="3:4">
      <c r="C4987" s="8"/>
      <c r="D4987" s="8"/>
    </row>
    <row r="4988" spans="3:4">
      <c r="C4988" s="8"/>
      <c r="D4988" s="8"/>
    </row>
    <row r="4989" spans="3:4">
      <c r="C4989" s="8"/>
      <c r="D4989" s="8"/>
    </row>
    <row r="4990" spans="3:4">
      <c r="C4990" s="8"/>
      <c r="D4990" s="8"/>
    </row>
    <row r="4991" spans="3:4">
      <c r="C4991" s="8"/>
      <c r="D4991" s="8"/>
    </row>
    <row r="4992" spans="3:4">
      <c r="C4992" s="8"/>
      <c r="D4992" s="8"/>
    </row>
    <row r="4993" spans="3:4">
      <c r="C4993" s="8"/>
      <c r="D4993" s="8"/>
    </row>
    <row r="4994" spans="3:4">
      <c r="C4994" s="8"/>
      <c r="D4994" s="8"/>
    </row>
    <row r="4995" spans="3:4">
      <c r="C4995" s="8"/>
      <c r="D4995" s="8"/>
    </row>
    <row r="4996" spans="3:4">
      <c r="C4996" s="8"/>
      <c r="D4996" s="8"/>
    </row>
    <row r="4997" spans="3:4">
      <c r="C4997" s="8"/>
      <c r="D4997" s="8"/>
    </row>
    <row r="4998" spans="3:4">
      <c r="C4998" s="8"/>
      <c r="D4998" s="8"/>
    </row>
    <row r="4999" spans="3:4">
      <c r="C4999" s="8"/>
      <c r="D4999" s="8"/>
    </row>
    <row r="5000" spans="3:4">
      <c r="C5000" s="8"/>
      <c r="D5000" s="8"/>
    </row>
    <row r="5001" spans="3:4">
      <c r="C5001" s="8"/>
      <c r="D5001" s="8"/>
    </row>
    <row r="5002" spans="3:4">
      <c r="C5002" s="8"/>
      <c r="D5002" s="8"/>
    </row>
    <row r="5003" spans="3:4">
      <c r="C5003" s="8"/>
      <c r="D5003" s="8"/>
    </row>
    <row r="5004" spans="3:4">
      <c r="C5004" s="8"/>
      <c r="D5004" s="8"/>
    </row>
    <row r="5005" spans="3:4">
      <c r="C5005" s="8"/>
      <c r="D5005" s="8"/>
    </row>
    <row r="5006" spans="3:4">
      <c r="C5006" s="8"/>
      <c r="D5006" s="8"/>
    </row>
    <row r="5007" spans="3:4">
      <c r="C5007" s="8"/>
      <c r="D5007" s="8"/>
    </row>
    <row r="5008" spans="3:4">
      <c r="C5008" s="8"/>
      <c r="D5008" s="8"/>
    </row>
    <row r="5009" spans="3:4">
      <c r="C5009" s="8"/>
      <c r="D5009" s="8"/>
    </row>
    <row r="5010" spans="3:4">
      <c r="C5010" s="8"/>
      <c r="D5010" s="8"/>
    </row>
    <row r="5011" spans="3:4">
      <c r="C5011" s="8"/>
      <c r="D5011" s="8"/>
    </row>
    <row r="5012" spans="3:4">
      <c r="C5012" s="8"/>
      <c r="D5012" s="8"/>
    </row>
    <row r="5013" spans="3:4">
      <c r="C5013" s="8"/>
      <c r="D5013" s="8"/>
    </row>
    <row r="5014" spans="3:4">
      <c r="C5014" s="8"/>
      <c r="D5014" s="8"/>
    </row>
    <row r="5015" spans="3:4">
      <c r="C5015" s="8"/>
      <c r="D5015" s="8"/>
    </row>
    <row r="5016" spans="3:4">
      <c r="C5016" s="8"/>
      <c r="D5016" s="8"/>
    </row>
    <row r="5017" spans="3:4">
      <c r="C5017" s="8"/>
      <c r="D5017" s="8"/>
    </row>
    <row r="5018" spans="3:4">
      <c r="C5018" s="8"/>
      <c r="D5018" s="8"/>
    </row>
    <row r="5019" spans="3:4">
      <c r="C5019" s="8"/>
      <c r="D5019" s="8"/>
    </row>
    <row r="5020" spans="3:4">
      <c r="C5020" s="8"/>
      <c r="D5020" s="8"/>
    </row>
    <row r="5021" spans="3:4">
      <c r="C5021" s="8"/>
      <c r="D5021" s="8"/>
    </row>
    <row r="5022" spans="3:4">
      <c r="C5022" s="8"/>
      <c r="D5022" s="8"/>
    </row>
    <row r="5023" spans="3:4">
      <c r="C5023" s="8"/>
      <c r="D5023" s="8"/>
    </row>
    <row r="5024" spans="3:4">
      <c r="C5024" s="8"/>
      <c r="D5024" s="8"/>
    </row>
    <row r="5025" spans="3:4">
      <c r="C5025" s="8"/>
      <c r="D5025" s="8"/>
    </row>
    <row r="5026" spans="3:4">
      <c r="C5026" s="8"/>
      <c r="D5026" s="8"/>
    </row>
    <row r="5027" spans="3:4">
      <c r="C5027" s="8"/>
      <c r="D5027" s="8"/>
    </row>
    <row r="5028" spans="3:4">
      <c r="C5028" s="8"/>
      <c r="D5028" s="8"/>
    </row>
    <row r="5029" spans="3:4">
      <c r="C5029" s="8"/>
      <c r="D5029" s="8"/>
    </row>
    <row r="5030" spans="3:4">
      <c r="C5030" s="8"/>
      <c r="D5030" s="8"/>
    </row>
    <row r="5031" spans="3:4">
      <c r="C5031" s="8"/>
      <c r="D5031" s="8"/>
    </row>
    <row r="5032" spans="3:4">
      <c r="C5032" s="8"/>
      <c r="D5032" s="8"/>
    </row>
    <row r="5033" spans="3:4">
      <c r="C5033" s="8"/>
      <c r="D5033" s="8"/>
    </row>
    <row r="5034" spans="3:4">
      <c r="C5034" s="8"/>
      <c r="D5034" s="8"/>
    </row>
    <row r="5035" spans="3:4">
      <c r="C5035" s="8"/>
      <c r="D5035" s="8"/>
    </row>
    <row r="5036" spans="3:4">
      <c r="C5036" s="8"/>
      <c r="D5036" s="8"/>
    </row>
    <row r="5037" spans="3:4">
      <c r="C5037" s="8"/>
      <c r="D5037" s="8"/>
    </row>
    <row r="5038" spans="3:4">
      <c r="C5038" s="8"/>
      <c r="D5038" s="8"/>
    </row>
    <row r="5039" spans="3:4">
      <c r="C5039" s="8"/>
      <c r="D5039" s="8"/>
    </row>
    <row r="5040" spans="3:4">
      <c r="C5040" s="8"/>
      <c r="D5040" s="8"/>
    </row>
    <row r="5041" spans="3:4">
      <c r="C5041" s="8"/>
      <c r="D5041" s="8"/>
    </row>
    <row r="5042" spans="3:4">
      <c r="C5042" s="8"/>
      <c r="D5042" s="8"/>
    </row>
    <row r="5043" spans="3:4">
      <c r="C5043" s="8"/>
      <c r="D5043" s="8"/>
    </row>
    <row r="5044" spans="3:4">
      <c r="C5044" s="8"/>
      <c r="D5044" s="8"/>
    </row>
    <row r="5045" spans="3:4">
      <c r="C5045" s="8"/>
      <c r="D5045" s="8"/>
    </row>
    <row r="5046" spans="3:4">
      <c r="C5046" s="8"/>
      <c r="D5046" s="8"/>
    </row>
    <row r="5047" spans="3:4">
      <c r="C5047" s="8"/>
      <c r="D5047" s="8"/>
    </row>
    <row r="5048" spans="3:4">
      <c r="C5048" s="8"/>
      <c r="D5048" s="8"/>
    </row>
    <row r="5049" spans="3:4">
      <c r="C5049" s="8"/>
      <c r="D5049" s="8"/>
    </row>
    <row r="5050" spans="3:4">
      <c r="C5050" s="8"/>
      <c r="D5050" s="8"/>
    </row>
    <row r="5051" spans="3:4">
      <c r="C5051" s="8"/>
      <c r="D5051" s="8"/>
    </row>
    <row r="5052" spans="3:4">
      <c r="C5052" s="8"/>
      <c r="D5052" s="8"/>
    </row>
    <row r="5053" spans="3:4">
      <c r="C5053" s="8"/>
      <c r="D5053" s="8"/>
    </row>
    <row r="5054" spans="3:4">
      <c r="C5054" s="8"/>
      <c r="D5054" s="8"/>
    </row>
    <row r="5055" spans="3:4">
      <c r="C5055" s="8"/>
      <c r="D5055" s="8"/>
    </row>
    <row r="5056" spans="3:4">
      <c r="C5056" s="8"/>
      <c r="D5056" s="8"/>
    </row>
    <row r="5057" spans="3:4">
      <c r="C5057" s="8"/>
      <c r="D5057" s="8"/>
    </row>
    <row r="5058" spans="3:4">
      <c r="C5058" s="8"/>
      <c r="D5058" s="8"/>
    </row>
    <row r="5059" spans="3:4">
      <c r="C5059" s="8"/>
      <c r="D5059" s="8"/>
    </row>
    <row r="5060" spans="3:4">
      <c r="C5060" s="8"/>
      <c r="D5060" s="8"/>
    </row>
    <row r="5061" spans="3:4">
      <c r="C5061" s="8"/>
      <c r="D5061" s="8"/>
    </row>
    <row r="5062" spans="3:4">
      <c r="C5062" s="8"/>
      <c r="D5062" s="8"/>
    </row>
    <row r="5063" spans="3:4">
      <c r="C5063" s="8"/>
      <c r="D5063" s="8"/>
    </row>
    <row r="5064" spans="3:4">
      <c r="C5064" s="8"/>
      <c r="D5064" s="8"/>
    </row>
    <row r="5065" spans="3:4">
      <c r="C5065" s="8"/>
      <c r="D5065" s="8"/>
    </row>
    <row r="5066" spans="3:4">
      <c r="C5066" s="8"/>
      <c r="D5066" s="8"/>
    </row>
    <row r="5067" spans="3:4">
      <c r="C5067" s="8"/>
      <c r="D5067" s="8"/>
    </row>
    <row r="5068" spans="3:4">
      <c r="C5068" s="8"/>
      <c r="D5068" s="8"/>
    </row>
    <row r="5069" spans="3:4">
      <c r="C5069" s="8"/>
      <c r="D5069" s="8"/>
    </row>
    <row r="5070" spans="3:4">
      <c r="C5070" s="8"/>
      <c r="D5070" s="8"/>
    </row>
    <row r="5071" spans="3:4">
      <c r="C5071" s="8"/>
      <c r="D5071" s="8"/>
    </row>
    <row r="5072" spans="3:4">
      <c r="C5072" s="8"/>
      <c r="D5072" s="8"/>
    </row>
    <row r="5073" spans="3:4">
      <c r="C5073" s="8"/>
      <c r="D5073" s="8"/>
    </row>
    <row r="5074" spans="3:4">
      <c r="C5074" s="8"/>
      <c r="D5074" s="8"/>
    </row>
    <row r="5075" spans="3:4">
      <c r="C5075" s="8"/>
      <c r="D5075" s="8"/>
    </row>
    <row r="5076" spans="3:4">
      <c r="C5076" s="8"/>
      <c r="D5076" s="8"/>
    </row>
    <row r="5077" spans="3:4">
      <c r="C5077" s="8"/>
      <c r="D5077" s="8"/>
    </row>
    <row r="5078" spans="3:4">
      <c r="C5078" s="8"/>
      <c r="D5078" s="8"/>
    </row>
    <row r="5079" spans="3:4">
      <c r="C5079" s="8"/>
      <c r="D5079" s="8"/>
    </row>
    <row r="5080" spans="3:4">
      <c r="C5080" s="8"/>
      <c r="D5080" s="8"/>
    </row>
    <row r="5081" spans="3:4">
      <c r="C5081" s="8"/>
      <c r="D5081" s="8"/>
    </row>
    <row r="5082" spans="3:4">
      <c r="C5082" s="8"/>
      <c r="D5082" s="8"/>
    </row>
    <row r="5083" spans="3:4">
      <c r="C5083" s="8"/>
      <c r="D5083" s="8"/>
    </row>
    <row r="5084" spans="3:4">
      <c r="C5084" s="8"/>
      <c r="D5084" s="8"/>
    </row>
    <row r="5085" spans="3:4">
      <c r="C5085" s="8"/>
      <c r="D5085" s="8"/>
    </row>
    <row r="5086" spans="3:4">
      <c r="C5086" s="8"/>
      <c r="D5086" s="8"/>
    </row>
    <row r="5087" spans="3:4">
      <c r="C5087" s="8"/>
      <c r="D5087" s="8"/>
    </row>
    <row r="5088" spans="3:4">
      <c r="C5088" s="8"/>
      <c r="D5088" s="8"/>
    </row>
    <row r="5089" spans="3:4">
      <c r="C5089" s="8"/>
      <c r="D5089" s="8"/>
    </row>
    <row r="5090" spans="3:4">
      <c r="C5090" s="8"/>
      <c r="D5090" s="8"/>
    </row>
    <row r="5091" spans="3:4">
      <c r="C5091" s="8"/>
      <c r="D5091" s="8"/>
    </row>
    <row r="5092" spans="3:4">
      <c r="C5092" s="8"/>
      <c r="D5092" s="8"/>
    </row>
    <row r="5093" spans="3:4">
      <c r="C5093" s="8"/>
      <c r="D5093" s="8"/>
    </row>
    <row r="5094" spans="3:4">
      <c r="C5094" s="8"/>
      <c r="D5094" s="8"/>
    </row>
    <row r="5095" spans="3:4">
      <c r="C5095" s="8"/>
      <c r="D5095" s="8"/>
    </row>
    <row r="5096" spans="3:4">
      <c r="C5096" s="8"/>
      <c r="D5096" s="8"/>
    </row>
    <row r="5097" spans="3:4">
      <c r="C5097" s="8"/>
      <c r="D5097" s="8"/>
    </row>
    <row r="5098" spans="3:4">
      <c r="C5098" s="8"/>
      <c r="D5098" s="8"/>
    </row>
    <row r="5099" spans="3:4">
      <c r="C5099" s="8"/>
      <c r="D5099" s="8"/>
    </row>
    <row r="5100" spans="3:4">
      <c r="C5100" s="8"/>
      <c r="D5100" s="8"/>
    </row>
    <row r="5101" spans="3:4">
      <c r="C5101" s="8"/>
      <c r="D5101" s="8"/>
    </row>
    <row r="5102" spans="3:4">
      <c r="C5102" s="8"/>
      <c r="D5102" s="8"/>
    </row>
    <row r="5103" spans="3:4">
      <c r="C5103" s="8"/>
      <c r="D5103" s="8"/>
    </row>
    <row r="5104" spans="3:4">
      <c r="C5104" s="8"/>
      <c r="D5104" s="8"/>
    </row>
    <row r="5105" spans="3:4">
      <c r="C5105" s="8"/>
      <c r="D5105" s="8"/>
    </row>
    <row r="5106" spans="3:4">
      <c r="C5106" s="8"/>
      <c r="D5106" s="8"/>
    </row>
    <row r="5107" spans="3:4">
      <c r="C5107" s="8"/>
      <c r="D5107" s="8"/>
    </row>
    <row r="5108" spans="3:4">
      <c r="C5108" s="8"/>
      <c r="D5108" s="8"/>
    </row>
    <row r="5109" spans="3:4">
      <c r="C5109" s="8"/>
      <c r="D5109" s="8"/>
    </row>
    <row r="5110" spans="3:4">
      <c r="C5110" s="8"/>
      <c r="D5110" s="8"/>
    </row>
    <row r="5111" spans="3:4">
      <c r="C5111" s="8"/>
      <c r="D5111" s="8"/>
    </row>
    <row r="5112" spans="3:4">
      <c r="C5112" s="8"/>
      <c r="D5112" s="8"/>
    </row>
    <row r="5113" spans="3:4">
      <c r="C5113" s="8"/>
      <c r="D5113" s="8"/>
    </row>
    <row r="5114" spans="3:4">
      <c r="C5114" s="8"/>
      <c r="D5114" s="8"/>
    </row>
    <row r="5115" spans="3:4">
      <c r="C5115" s="8"/>
      <c r="D5115" s="8"/>
    </row>
    <row r="5116" spans="3:4">
      <c r="C5116" s="8"/>
      <c r="D5116" s="8"/>
    </row>
    <row r="5117" spans="3:4">
      <c r="C5117" s="8"/>
      <c r="D5117" s="8"/>
    </row>
    <row r="5118" spans="3:4">
      <c r="C5118" s="8"/>
      <c r="D5118" s="8"/>
    </row>
    <row r="5119" spans="3:4">
      <c r="C5119" s="8"/>
      <c r="D5119" s="8"/>
    </row>
    <row r="5120" spans="3:4">
      <c r="C5120" s="8"/>
      <c r="D5120" s="8"/>
    </row>
    <row r="5121" spans="3:4">
      <c r="C5121" s="8"/>
      <c r="D5121" s="8"/>
    </row>
    <row r="5122" spans="3:4">
      <c r="C5122" s="8"/>
      <c r="D5122" s="8"/>
    </row>
    <row r="5123" spans="3:4">
      <c r="C5123" s="8"/>
      <c r="D5123" s="8"/>
    </row>
    <row r="5124" spans="3:4">
      <c r="C5124" s="8"/>
      <c r="D5124" s="8"/>
    </row>
    <row r="5125" spans="3:4">
      <c r="C5125" s="8"/>
      <c r="D5125" s="8"/>
    </row>
    <row r="5126" spans="3:4">
      <c r="C5126" s="8"/>
      <c r="D5126" s="8"/>
    </row>
    <row r="5127" spans="3:4">
      <c r="C5127" s="8"/>
      <c r="D5127" s="8"/>
    </row>
    <row r="5128" spans="3:4">
      <c r="C5128" s="8"/>
      <c r="D5128" s="8"/>
    </row>
    <row r="5129" spans="3:4">
      <c r="C5129" s="8"/>
      <c r="D5129" s="8"/>
    </row>
    <row r="5130" spans="3:4">
      <c r="C5130" s="8"/>
      <c r="D5130" s="8"/>
    </row>
    <row r="5131" spans="3:4">
      <c r="C5131" s="8"/>
      <c r="D5131" s="8"/>
    </row>
    <row r="5132" spans="3:4">
      <c r="C5132" s="8"/>
      <c r="D5132" s="8"/>
    </row>
    <row r="5133" spans="3:4">
      <c r="C5133" s="8"/>
      <c r="D5133" s="8"/>
    </row>
    <row r="5134" spans="3:4">
      <c r="C5134" s="8"/>
      <c r="D5134" s="8"/>
    </row>
    <row r="5135" spans="3:4">
      <c r="C5135" s="8"/>
      <c r="D5135" s="8"/>
    </row>
    <row r="5136" spans="3:4">
      <c r="C5136" s="8"/>
      <c r="D5136" s="8"/>
    </row>
    <row r="5137" spans="3:4">
      <c r="C5137" s="8"/>
      <c r="D5137" s="8"/>
    </row>
    <row r="5138" spans="3:4">
      <c r="C5138" s="8"/>
      <c r="D5138" s="8"/>
    </row>
    <row r="5139" spans="3:4">
      <c r="C5139" s="8"/>
      <c r="D5139" s="8"/>
    </row>
    <row r="5140" spans="3:4">
      <c r="C5140" s="8"/>
      <c r="D5140" s="8"/>
    </row>
    <row r="5141" spans="3:4">
      <c r="C5141" s="8"/>
      <c r="D5141" s="8"/>
    </row>
    <row r="5142" spans="3:4">
      <c r="C5142" s="8"/>
      <c r="D5142" s="8"/>
    </row>
    <row r="5143" spans="3:4">
      <c r="C5143" s="8"/>
      <c r="D5143" s="8"/>
    </row>
    <row r="5144" spans="3:4">
      <c r="C5144" s="8"/>
      <c r="D5144" s="8"/>
    </row>
    <row r="5145" spans="3:4">
      <c r="C5145" s="8"/>
      <c r="D5145" s="8"/>
    </row>
    <row r="5146" spans="3:4">
      <c r="C5146" s="8"/>
      <c r="D5146" s="8"/>
    </row>
    <row r="5147" spans="3:4">
      <c r="C5147" s="8"/>
      <c r="D5147" s="8"/>
    </row>
    <row r="5148" spans="3:4">
      <c r="C5148" s="8"/>
      <c r="D5148" s="8"/>
    </row>
    <row r="5149" spans="3:4">
      <c r="C5149" s="8"/>
      <c r="D5149" s="8"/>
    </row>
    <row r="5150" spans="3:4">
      <c r="C5150" s="8"/>
      <c r="D5150" s="8"/>
    </row>
    <row r="5151" spans="3:4">
      <c r="C5151" s="8"/>
      <c r="D5151" s="8"/>
    </row>
    <row r="5152" spans="3:4">
      <c r="C5152" s="8"/>
      <c r="D5152" s="8"/>
    </row>
    <row r="5153" spans="3:4">
      <c r="C5153" s="8"/>
      <c r="D5153" s="8"/>
    </row>
    <row r="5154" spans="3:4">
      <c r="C5154" s="8"/>
      <c r="D5154" s="8"/>
    </row>
    <row r="5155" spans="3:4">
      <c r="C5155" s="8"/>
      <c r="D5155" s="8"/>
    </row>
    <row r="5156" spans="3:4">
      <c r="C5156" s="8"/>
      <c r="D5156" s="8"/>
    </row>
    <row r="5157" spans="3:4">
      <c r="C5157" s="8"/>
      <c r="D5157" s="8"/>
    </row>
    <row r="5158" spans="3:4">
      <c r="C5158" s="8"/>
      <c r="D5158" s="8"/>
    </row>
    <row r="5159" spans="3:4">
      <c r="C5159" s="8"/>
      <c r="D5159" s="8"/>
    </row>
    <row r="5160" spans="3:4">
      <c r="C5160" s="8"/>
      <c r="D5160" s="8"/>
    </row>
    <row r="5161" spans="3:4">
      <c r="C5161" s="8"/>
      <c r="D5161" s="8"/>
    </row>
    <row r="5162" spans="3:4">
      <c r="C5162" s="8"/>
      <c r="D5162" s="8"/>
    </row>
    <row r="5163" spans="3:4">
      <c r="C5163" s="8"/>
      <c r="D5163" s="8"/>
    </row>
    <row r="5164" spans="3:4">
      <c r="C5164" s="8"/>
      <c r="D5164" s="8"/>
    </row>
    <row r="5165" spans="3:4">
      <c r="C5165" s="8"/>
      <c r="D5165" s="8"/>
    </row>
    <row r="5166" spans="3:4">
      <c r="C5166" s="8"/>
      <c r="D5166" s="8"/>
    </row>
    <row r="5167" spans="3:4">
      <c r="C5167" s="8"/>
      <c r="D5167" s="8"/>
    </row>
    <row r="5168" spans="3:4">
      <c r="C5168" s="8"/>
      <c r="D5168" s="8"/>
    </row>
    <row r="5169" spans="3:4">
      <c r="C5169" s="8"/>
      <c r="D5169" s="8"/>
    </row>
    <row r="5170" spans="3:4">
      <c r="C5170" s="8"/>
      <c r="D5170" s="8"/>
    </row>
    <row r="5171" spans="3:4">
      <c r="C5171" s="8"/>
      <c r="D5171" s="8"/>
    </row>
    <row r="5172" spans="3:4">
      <c r="C5172" s="8"/>
      <c r="D5172" s="8"/>
    </row>
    <row r="5173" spans="3:4">
      <c r="C5173" s="8"/>
      <c r="D5173" s="8"/>
    </row>
    <row r="5174" spans="3:4">
      <c r="C5174" s="8"/>
      <c r="D5174" s="8"/>
    </row>
    <row r="5175" spans="3:4">
      <c r="C5175" s="8"/>
      <c r="D5175" s="8"/>
    </row>
    <row r="5176" spans="3:4">
      <c r="C5176" s="8"/>
      <c r="D5176" s="8"/>
    </row>
    <row r="5177" spans="3:4">
      <c r="C5177" s="8"/>
      <c r="D5177" s="8"/>
    </row>
    <row r="5178" spans="3:4">
      <c r="C5178" s="8"/>
      <c r="D5178" s="8"/>
    </row>
    <row r="5179" spans="3:4">
      <c r="C5179" s="8"/>
      <c r="D5179" s="8"/>
    </row>
    <row r="5180" spans="3:4">
      <c r="C5180" s="8"/>
      <c r="D5180" s="8"/>
    </row>
    <row r="5181" spans="3:4">
      <c r="C5181" s="8"/>
      <c r="D5181" s="8"/>
    </row>
    <row r="5182" spans="3:4">
      <c r="C5182" s="8"/>
      <c r="D5182" s="8"/>
    </row>
    <row r="5183" spans="3:4">
      <c r="C5183" s="8"/>
      <c r="D5183" s="8"/>
    </row>
    <row r="5184" spans="3:4">
      <c r="C5184" s="8"/>
      <c r="D5184" s="8"/>
    </row>
    <row r="5185" spans="3:4">
      <c r="C5185" s="8"/>
      <c r="D5185" s="8"/>
    </row>
    <row r="5186" spans="3:4">
      <c r="C5186" s="8"/>
      <c r="D5186" s="8"/>
    </row>
    <row r="5187" spans="3:4">
      <c r="C5187" s="8"/>
      <c r="D5187" s="8"/>
    </row>
    <row r="5188" spans="3:4">
      <c r="C5188" s="8"/>
      <c r="D5188" s="8"/>
    </row>
    <row r="5189" spans="3:4">
      <c r="C5189" s="8"/>
      <c r="D5189" s="8"/>
    </row>
    <row r="5190" spans="3:4">
      <c r="C5190" s="8"/>
      <c r="D5190" s="8"/>
    </row>
    <row r="5191" spans="3:4">
      <c r="C5191" s="8"/>
      <c r="D5191" s="8"/>
    </row>
    <row r="5192" spans="3:4">
      <c r="C5192" s="8"/>
      <c r="D5192" s="8"/>
    </row>
    <row r="5193" spans="3:4">
      <c r="C5193" s="8"/>
      <c r="D5193" s="8"/>
    </row>
    <row r="5194" spans="3:4">
      <c r="C5194" s="8"/>
      <c r="D5194" s="8"/>
    </row>
    <row r="5195" spans="3:4">
      <c r="C5195" s="8"/>
      <c r="D5195" s="8"/>
    </row>
    <row r="5196" spans="3:4">
      <c r="C5196" s="8"/>
      <c r="D5196" s="8"/>
    </row>
    <row r="5197" spans="3:4">
      <c r="C5197" s="8"/>
      <c r="D5197" s="8"/>
    </row>
    <row r="5198" spans="3:4">
      <c r="C5198" s="8"/>
      <c r="D5198" s="8"/>
    </row>
    <row r="5199" spans="3:4">
      <c r="C5199" s="8"/>
      <c r="D5199" s="8"/>
    </row>
    <row r="5200" spans="3:4">
      <c r="C5200" s="8"/>
      <c r="D5200" s="8"/>
    </row>
    <row r="5201" spans="3:4">
      <c r="C5201" s="8"/>
      <c r="D5201" s="8"/>
    </row>
    <row r="5202" spans="3:4">
      <c r="C5202" s="8"/>
      <c r="D5202" s="8"/>
    </row>
    <row r="5203" spans="3:4">
      <c r="C5203" s="8"/>
      <c r="D5203" s="8"/>
    </row>
    <row r="5204" spans="3:4">
      <c r="C5204" s="8"/>
      <c r="D5204" s="8"/>
    </row>
    <row r="5205" spans="3:4">
      <c r="C5205" s="8"/>
      <c r="D5205" s="8"/>
    </row>
    <row r="5206" spans="3:4">
      <c r="C5206" s="8"/>
      <c r="D5206" s="8"/>
    </row>
    <row r="5207" spans="3:4">
      <c r="C5207" s="8"/>
      <c r="D5207" s="8"/>
    </row>
    <row r="5208" spans="3:4">
      <c r="C5208" s="8"/>
      <c r="D5208" s="8"/>
    </row>
    <row r="5209" spans="3:4">
      <c r="C5209" s="8"/>
      <c r="D5209" s="8"/>
    </row>
    <row r="5210" spans="3:4">
      <c r="C5210" s="8"/>
      <c r="D5210" s="8"/>
    </row>
    <row r="5211" spans="3:4">
      <c r="C5211" s="8"/>
      <c r="D5211" s="8"/>
    </row>
    <row r="5212" spans="3:4">
      <c r="C5212" s="8"/>
      <c r="D5212" s="8"/>
    </row>
    <row r="5213" spans="3:4">
      <c r="C5213" s="8"/>
      <c r="D5213" s="8"/>
    </row>
    <row r="5214" spans="3:4">
      <c r="C5214" s="8"/>
      <c r="D5214" s="8"/>
    </row>
    <row r="5215" spans="3:4">
      <c r="C5215" s="8"/>
      <c r="D5215" s="8"/>
    </row>
    <row r="5216" spans="3:4">
      <c r="C5216" s="8"/>
      <c r="D5216" s="8"/>
    </row>
    <row r="5217" spans="3:4">
      <c r="C5217" s="8"/>
      <c r="D5217" s="8"/>
    </row>
    <row r="5218" spans="3:4">
      <c r="C5218" s="8"/>
      <c r="D5218" s="8"/>
    </row>
    <row r="5219" spans="3:4">
      <c r="C5219" s="8"/>
      <c r="D5219" s="8"/>
    </row>
    <row r="5220" spans="3:4">
      <c r="C5220" s="8"/>
      <c r="D5220" s="8"/>
    </row>
    <row r="5221" spans="3:4">
      <c r="C5221" s="8"/>
      <c r="D5221" s="8"/>
    </row>
    <row r="5222" spans="3:4">
      <c r="C5222" s="8"/>
      <c r="D5222" s="8"/>
    </row>
    <row r="5223" spans="3:4">
      <c r="C5223" s="8"/>
      <c r="D5223" s="8"/>
    </row>
    <row r="5224" spans="3:4">
      <c r="C5224" s="8"/>
      <c r="D5224" s="8"/>
    </row>
    <row r="5225" spans="3:4">
      <c r="C5225" s="8"/>
      <c r="D5225" s="8"/>
    </row>
    <row r="5226" spans="3:4">
      <c r="C5226" s="8"/>
      <c r="D5226" s="8"/>
    </row>
    <row r="5227" spans="3:4">
      <c r="C5227" s="8"/>
      <c r="D5227" s="8"/>
    </row>
    <row r="5228" spans="3:4">
      <c r="C5228" s="8"/>
      <c r="D5228" s="8"/>
    </row>
    <row r="5229" spans="3:4">
      <c r="C5229" s="8"/>
      <c r="D5229" s="8"/>
    </row>
    <row r="5230" spans="3:4">
      <c r="C5230" s="8"/>
      <c r="D5230" s="8"/>
    </row>
    <row r="5231" spans="3:4">
      <c r="C5231" s="8"/>
      <c r="D5231" s="8"/>
    </row>
    <row r="5232" spans="3:4">
      <c r="C5232" s="8"/>
      <c r="D5232" s="8"/>
    </row>
    <row r="5233" spans="3:4">
      <c r="C5233" s="8"/>
      <c r="D5233" s="8"/>
    </row>
    <row r="5234" spans="3:4">
      <c r="C5234" s="8"/>
      <c r="D5234" s="8"/>
    </row>
    <row r="5235" spans="3:4">
      <c r="C5235" s="8"/>
      <c r="D5235" s="8"/>
    </row>
    <row r="5236" spans="3:4">
      <c r="C5236" s="8"/>
      <c r="D5236" s="8"/>
    </row>
    <row r="5237" spans="3:4">
      <c r="C5237" s="8"/>
      <c r="D5237" s="8"/>
    </row>
    <row r="5238" spans="3:4">
      <c r="C5238" s="8"/>
      <c r="D5238" s="8"/>
    </row>
    <row r="5239" spans="3:4">
      <c r="C5239" s="8"/>
      <c r="D5239" s="8"/>
    </row>
    <row r="5240" spans="3:4">
      <c r="C5240" s="8"/>
      <c r="D5240" s="8"/>
    </row>
    <row r="5241" spans="3:4">
      <c r="C5241" s="8"/>
      <c r="D5241" s="8"/>
    </row>
    <row r="5242" spans="3:4">
      <c r="C5242" s="8"/>
      <c r="D5242" s="8"/>
    </row>
    <row r="5243" spans="3:4">
      <c r="C5243" s="8"/>
      <c r="D5243" s="8"/>
    </row>
    <row r="5244" spans="3:4">
      <c r="C5244" s="8"/>
      <c r="D5244" s="8"/>
    </row>
    <row r="5245" spans="3:4">
      <c r="C5245" s="8"/>
      <c r="D5245" s="8"/>
    </row>
    <row r="5246" spans="3:4">
      <c r="C5246" s="8"/>
      <c r="D5246" s="8"/>
    </row>
    <row r="5247" spans="3:4">
      <c r="C5247" s="8"/>
      <c r="D5247" s="8"/>
    </row>
    <row r="5248" spans="3:4">
      <c r="C5248" s="8"/>
      <c r="D5248" s="8"/>
    </row>
    <row r="5249" spans="3:4">
      <c r="C5249" s="8"/>
      <c r="D5249" s="8"/>
    </row>
    <row r="5250" spans="3:4">
      <c r="C5250" s="8"/>
      <c r="D5250" s="8"/>
    </row>
    <row r="5251" spans="3:4">
      <c r="C5251" s="8"/>
      <c r="D5251" s="8"/>
    </row>
    <row r="5252" spans="3:4">
      <c r="C5252" s="8"/>
      <c r="D5252" s="8"/>
    </row>
    <row r="5253" spans="3:4">
      <c r="C5253" s="8"/>
      <c r="D5253" s="8"/>
    </row>
    <row r="5254" spans="3:4">
      <c r="C5254" s="8"/>
      <c r="D5254" s="8"/>
    </row>
    <row r="5255" spans="3:4">
      <c r="C5255" s="8"/>
      <c r="D5255" s="8"/>
    </row>
    <row r="5256" spans="3:4">
      <c r="C5256" s="8"/>
      <c r="D5256" s="8"/>
    </row>
    <row r="5257" spans="3:4">
      <c r="C5257" s="8"/>
      <c r="D5257" s="8"/>
    </row>
    <row r="5258" spans="3:4">
      <c r="C5258" s="8"/>
      <c r="D5258" s="8"/>
    </row>
    <row r="5259" spans="3:4">
      <c r="C5259" s="8"/>
      <c r="D5259" s="8"/>
    </row>
    <row r="5260" spans="3:4">
      <c r="C5260" s="8"/>
      <c r="D5260" s="8"/>
    </row>
    <row r="5261" spans="3:4">
      <c r="C5261" s="8"/>
      <c r="D5261" s="8"/>
    </row>
    <row r="5262" spans="3:4">
      <c r="C5262" s="8"/>
      <c r="D5262" s="8"/>
    </row>
    <row r="5263" spans="3:4">
      <c r="C5263" s="8"/>
      <c r="D5263" s="8"/>
    </row>
    <row r="5264" spans="3:4">
      <c r="C5264" s="8"/>
      <c r="D5264" s="8"/>
    </row>
    <row r="5265" spans="3:4">
      <c r="C5265" s="8"/>
      <c r="D5265" s="8"/>
    </row>
    <row r="5266" spans="3:4">
      <c r="C5266" s="8"/>
      <c r="D5266" s="8"/>
    </row>
    <row r="5267" spans="3:4">
      <c r="C5267" s="8"/>
      <c r="D5267" s="8"/>
    </row>
    <row r="5268" spans="3:4">
      <c r="C5268" s="8"/>
      <c r="D5268" s="8"/>
    </row>
    <row r="5269" spans="3:4">
      <c r="C5269" s="8"/>
      <c r="D5269" s="8"/>
    </row>
    <row r="5270" spans="3:4">
      <c r="C5270" s="8"/>
      <c r="D5270" s="8"/>
    </row>
    <row r="5271" spans="3:4">
      <c r="C5271" s="8"/>
      <c r="D5271" s="8"/>
    </row>
    <row r="5272" spans="3:4">
      <c r="C5272" s="8"/>
      <c r="D5272" s="8"/>
    </row>
    <row r="5273" spans="3:4">
      <c r="C5273" s="8"/>
      <c r="D5273" s="8"/>
    </row>
    <row r="5274" spans="3:4">
      <c r="C5274" s="8"/>
      <c r="D5274" s="8"/>
    </row>
    <row r="5275" spans="3:4">
      <c r="C5275" s="8"/>
      <c r="D5275" s="8"/>
    </row>
    <row r="5276" spans="3:4">
      <c r="C5276" s="8"/>
      <c r="D5276" s="8"/>
    </row>
    <row r="5277" spans="3:4">
      <c r="C5277" s="8"/>
      <c r="D5277" s="8"/>
    </row>
    <row r="5278" spans="3:4">
      <c r="C5278" s="8"/>
      <c r="D5278" s="8"/>
    </row>
    <row r="5279" spans="3:4">
      <c r="C5279" s="8"/>
      <c r="D5279" s="8"/>
    </row>
    <row r="5280" spans="3:4">
      <c r="C5280" s="8"/>
      <c r="D5280" s="8"/>
    </row>
    <row r="5281" spans="3:4">
      <c r="C5281" s="8"/>
      <c r="D5281" s="8"/>
    </row>
    <row r="5282" spans="3:4">
      <c r="C5282" s="8"/>
      <c r="D5282" s="8"/>
    </row>
    <row r="5283" spans="3:4">
      <c r="C5283" s="8"/>
      <c r="D5283" s="8"/>
    </row>
    <row r="5284" spans="3:4">
      <c r="C5284" s="8"/>
      <c r="D5284" s="8"/>
    </row>
    <row r="5285" spans="3:4">
      <c r="C5285" s="8"/>
      <c r="D5285" s="8"/>
    </row>
    <row r="5286" spans="3:4">
      <c r="C5286" s="8"/>
      <c r="D5286" s="8"/>
    </row>
    <row r="5287" spans="3:4">
      <c r="C5287" s="8"/>
      <c r="D5287" s="8"/>
    </row>
    <row r="5288" spans="3:4">
      <c r="C5288" s="8"/>
      <c r="D5288" s="8"/>
    </row>
    <row r="5289" spans="3:4">
      <c r="C5289" s="8"/>
      <c r="D5289" s="8"/>
    </row>
    <row r="5290" spans="3:4">
      <c r="C5290" s="8"/>
      <c r="D5290" s="8"/>
    </row>
    <row r="5291" spans="3:4">
      <c r="C5291" s="8"/>
      <c r="D5291" s="8"/>
    </row>
    <row r="5292" spans="3:4">
      <c r="C5292" s="8"/>
      <c r="D5292" s="8"/>
    </row>
    <row r="5293" spans="3:4">
      <c r="C5293" s="8"/>
      <c r="D5293" s="8"/>
    </row>
    <row r="5294" spans="3:4">
      <c r="C5294" s="8"/>
      <c r="D5294" s="8"/>
    </row>
    <row r="5295" spans="3:4">
      <c r="C5295" s="8"/>
      <c r="D5295" s="8"/>
    </row>
    <row r="5296" spans="3:4">
      <c r="C5296" s="8"/>
      <c r="D5296" s="8"/>
    </row>
    <row r="5297" spans="3:4">
      <c r="C5297" s="8"/>
      <c r="D5297" s="8"/>
    </row>
    <row r="5298" spans="3:4">
      <c r="C5298" s="8"/>
      <c r="D5298" s="8"/>
    </row>
    <row r="5299" spans="3:4">
      <c r="C5299" s="8"/>
      <c r="D5299" s="8"/>
    </row>
    <row r="5300" spans="3:4">
      <c r="C5300" s="8"/>
      <c r="D5300" s="8"/>
    </row>
    <row r="5301" spans="3:4">
      <c r="C5301" s="8"/>
      <c r="D5301" s="8"/>
    </row>
    <row r="5302" spans="3:4">
      <c r="C5302" s="8"/>
      <c r="D5302" s="8"/>
    </row>
    <row r="5303" spans="3:4">
      <c r="C5303" s="8"/>
      <c r="D5303" s="8"/>
    </row>
    <row r="5304" spans="3:4">
      <c r="C5304" s="8"/>
      <c r="D5304" s="8"/>
    </row>
    <row r="5305" spans="3:4">
      <c r="C5305" s="8"/>
      <c r="D5305" s="8"/>
    </row>
    <row r="5306" spans="3:4">
      <c r="C5306" s="8"/>
      <c r="D5306" s="8"/>
    </row>
    <row r="5307" spans="3:4">
      <c r="C5307" s="8"/>
      <c r="D5307" s="8"/>
    </row>
    <row r="5308" spans="3:4">
      <c r="C5308" s="8"/>
      <c r="D5308" s="8"/>
    </row>
    <row r="5309" spans="3:4">
      <c r="C5309" s="8"/>
      <c r="D5309" s="8"/>
    </row>
    <row r="5310" spans="3:4">
      <c r="C5310" s="8"/>
      <c r="D5310" s="8"/>
    </row>
    <row r="5311" spans="3:4">
      <c r="C5311" s="8"/>
      <c r="D5311" s="8"/>
    </row>
    <row r="5312" spans="3:4">
      <c r="C5312" s="8"/>
      <c r="D5312" s="8"/>
    </row>
    <row r="5313" spans="3:4">
      <c r="C5313" s="8"/>
      <c r="D5313" s="8"/>
    </row>
    <row r="5314" spans="3:4">
      <c r="C5314" s="8"/>
      <c r="D5314" s="8"/>
    </row>
    <row r="5315" spans="3:4">
      <c r="C5315" s="8"/>
      <c r="D5315" s="8"/>
    </row>
    <row r="5316" spans="3:4">
      <c r="C5316" s="8"/>
      <c r="D5316" s="8"/>
    </row>
    <row r="5317" spans="3:4">
      <c r="C5317" s="8"/>
      <c r="D5317" s="8"/>
    </row>
    <row r="5318" spans="3:4">
      <c r="C5318" s="8"/>
      <c r="D5318" s="8"/>
    </row>
    <row r="5319" spans="3:4">
      <c r="C5319" s="8"/>
      <c r="D5319" s="8"/>
    </row>
    <row r="5320" spans="3:4">
      <c r="C5320" s="8"/>
      <c r="D5320" s="8"/>
    </row>
    <row r="5321" spans="3:4">
      <c r="C5321" s="8"/>
      <c r="D5321" s="8"/>
    </row>
    <row r="5322" spans="3:4">
      <c r="C5322" s="8"/>
      <c r="D5322" s="8"/>
    </row>
    <row r="5323" spans="3:4">
      <c r="C5323" s="8"/>
      <c r="D5323" s="8"/>
    </row>
    <row r="5324" spans="3:4">
      <c r="C5324" s="8"/>
      <c r="D5324" s="8"/>
    </row>
    <row r="5325" spans="3:4">
      <c r="C5325" s="8"/>
      <c r="D5325" s="8"/>
    </row>
    <row r="5326" spans="3:4">
      <c r="C5326" s="8"/>
      <c r="D5326" s="8"/>
    </row>
    <row r="5327" spans="3:4">
      <c r="C5327" s="8"/>
      <c r="D5327" s="8"/>
    </row>
    <row r="5328" spans="3:4">
      <c r="C5328" s="8"/>
      <c r="D5328" s="8"/>
    </row>
    <row r="5329" spans="3:4">
      <c r="C5329" s="8"/>
      <c r="D5329" s="8"/>
    </row>
    <row r="5330" spans="3:4">
      <c r="C5330" s="8"/>
      <c r="D5330" s="8"/>
    </row>
    <row r="5331" spans="3:4">
      <c r="C5331" s="8"/>
      <c r="D5331" s="8"/>
    </row>
    <row r="5332" spans="3:4">
      <c r="C5332" s="8"/>
      <c r="D5332" s="8"/>
    </row>
    <row r="5333" spans="3:4">
      <c r="C5333" s="8"/>
      <c r="D5333" s="8"/>
    </row>
    <row r="5334" spans="3:4">
      <c r="C5334" s="8"/>
      <c r="D5334" s="8"/>
    </row>
    <row r="5335" spans="3:4">
      <c r="C5335" s="8"/>
      <c r="D5335" s="8"/>
    </row>
    <row r="5336" spans="3:4">
      <c r="C5336" s="8"/>
      <c r="D5336" s="8"/>
    </row>
    <row r="5337" spans="3:4">
      <c r="C5337" s="8"/>
      <c r="D5337" s="8"/>
    </row>
    <row r="5338" spans="3:4">
      <c r="C5338" s="8"/>
      <c r="D5338" s="8"/>
    </row>
    <row r="5339" spans="3:4">
      <c r="C5339" s="8"/>
      <c r="D5339" s="8"/>
    </row>
    <row r="5340" spans="3:4">
      <c r="C5340" s="8"/>
      <c r="D5340" s="8"/>
    </row>
    <row r="5341" spans="3:4">
      <c r="C5341" s="8"/>
      <c r="D5341" s="8"/>
    </row>
    <row r="5342" spans="3:4">
      <c r="C5342" s="8"/>
      <c r="D5342" s="8"/>
    </row>
    <row r="5343" spans="3:4">
      <c r="C5343" s="8"/>
      <c r="D5343" s="8"/>
    </row>
    <row r="5344" spans="3:4">
      <c r="C5344" s="8"/>
      <c r="D5344" s="8"/>
    </row>
    <row r="5345" spans="3:4">
      <c r="C5345" s="8"/>
      <c r="D5345" s="8"/>
    </row>
    <row r="5346" spans="3:4">
      <c r="C5346" s="8"/>
      <c r="D5346" s="8"/>
    </row>
    <row r="5347" spans="3:4">
      <c r="C5347" s="8"/>
      <c r="D5347" s="8"/>
    </row>
    <row r="5348" spans="3:4">
      <c r="C5348" s="8"/>
      <c r="D5348" s="8"/>
    </row>
    <row r="5349" spans="3:4">
      <c r="C5349" s="8"/>
      <c r="D5349" s="8"/>
    </row>
    <row r="5350" spans="3:4">
      <c r="C5350" s="8"/>
      <c r="D5350" s="8"/>
    </row>
    <row r="5351" spans="3:4">
      <c r="C5351" s="8"/>
      <c r="D5351" s="8"/>
    </row>
    <row r="5352" spans="3:4">
      <c r="C5352" s="8"/>
      <c r="D5352" s="8"/>
    </row>
    <row r="5353" spans="3:4">
      <c r="C5353" s="8"/>
      <c r="D5353" s="8"/>
    </row>
    <row r="5354" spans="3:4">
      <c r="C5354" s="8"/>
      <c r="D5354" s="8"/>
    </row>
    <row r="5355" spans="3:4">
      <c r="C5355" s="8"/>
      <c r="D5355" s="8"/>
    </row>
    <row r="5356" spans="3:4">
      <c r="C5356" s="8"/>
      <c r="D5356" s="8"/>
    </row>
    <row r="5357" spans="3:4">
      <c r="C5357" s="8"/>
      <c r="D5357" s="8"/>
    </row>
    <row r="5358" spans="3:4">
      <c r="C5358" s="8"/>
      <c r="D5358" s="8"/>
    </row>
    <row r="5359" spans="3:4">
      <c r="C5359" s="8"/>
      <c r="D5359" s="8"/>
    </row>
    <row r="5360" spans="3:4">
      <c r="C5360" s="8"/>
      <c r="D5360" s="8"/>
    </row>
    <row r="5361" spans="3:4">
      <c r="C5361" s="8"/>
      <c r="D5361" s="8"/>
    </row>
    <row r="5362" spans="3:4">
      <c r="C5362" s="8"/>
      <c r="D5362" s="8"/>
    </row>
    <row r="5363" spans="3:4">
      <c r="C5363" s="8"/>
      <c r="D5363" s="8"/>
    </row>
    <row r="5364" spans="3:4">
      <c r="C5364" s="8"/>
      <c r="D5364" s="8"/>
    </row>
    <row r="5365" spans="3:4">
      <c r="C5365" s="8"/>
      <c r="D5365" s="8"/>
    </row>
    <row r="5366" spans="3:4">
      <c r="C5366" s="8"/>
      <c r="D5366" s="8"/>
    </row>
    <row r="5367" spans="3:4">
      <c r="C5367" s="8"/>
      <c r="D5367" s="8"/>
    </row>
    <row r="5368" spans="3:4">
      <c r="C5368" s="8"/>
      <c r="D5368" s="8"/>
    </row>
    <row r="5369" spans="3:4">
      <c r="C5369" s="8"/>
      <c r="D5369" s="8"/>
    </row>
    <row r="5370" spans="3:4">
      <c r="C5370" s="8"/>
      <c r="D5370" s="8"/>
    </row>
    <row r="5371" spans="3:4">
      <c r="C5371" s="8"/>
      <c r="D5371" s="8"/>
    </row>
    <row r="5372" spans="3:4">
      <c r="C5372" s="8"/>
      <c r="D5372" s="8"/>
    </row>
    <row r="5373" spans="3:4">
      <c r="C5373" s="8"/>
      <c r="D5373" s="8"/>
    </row>
    <row r="5374" spans="3:4">
      <c r="C5374" s="8"/>
      <c r="D5374" s="8"/>
    </row>
    <row r="5375" spans="3:4">
      <c r="C5375" s="8"/>
      <c r="D5375" s="8"/>
    </row>
    <row r="5376" spans="3:4">
      <c r="C5376" s="8"/>
      <c r="D5376" s="8"/>
    </row>
    <row r="5377" spans="3:4">
      <c r="C5377" s="8"/>
      <c r="D5377" s="8"/>
    </row>
    <row r="5378" spans="3:4">
      <c r="C5378" s="8"/>
      <c r="D5378" s="8"/>
    </row>
    <row r="5379" spans="3:4">
      <c r="C5379" s="8"/>
      <c r="D5379" s="8"/>
    </row>
    <row r="5380" spans="3:4">
      <c r="C5380" s="8"/>
      <c r="D5380" s="8"/>
    </row>
    <row r="5381" spans="3:4">
      <c r="C5381" s="8"/>
      <c r="D5381" s="8"/>
    </row>
    <row r="5382" spans="3:4">
      <c r="C5382" s="8"/>
      <c r="D5382" s="8"/>
    </row>
    <row r="5383" spans="3:4">
      <c r="C5383" s="8"/>
      <c r="D5383" s="8"/>
    </row>
    <row r="5384" spans="3:4">
      <c r="C5384" s="8"/>
      <c r="D5384" s="8"/>
    </row>
    <row r="5385" spans="3:4">
      <c r="C5385" s="8"/>
      <c r="D5385" s="8"/>
    </row>
    <row r="5386" spans="3:4">
      <c r="C5386" s="8"/>
      <c r="D5386" s="8"/>
    </row>
    <row r="5387" spans="3:4">
      <c r="C5387" s="8"/>
      <c r="D5387" s="8"/>
    </row>
    <row r="5388" spans="3:4">
      <c r="C5388" s="8"/>
      <c r="D5388" s="8"/>
    </row>
    <row r="5389" spans="3:4">
      <c r="C5389" s="8"/>
      <c r="D5389" s="8"/>
    </row>
    <row r="5390" spans="3:4">
      <c r="C5390" s="8"/>
      <c r="D5390" s="8"/>
    </row>
    <row r="5391" spans="3:4">
      <c r="C5391" s="8"/>
      <c r="D5391" s="8"/>
    </row>
    <row r="5392" spans="3:4">
      <c r="C5392" s="8"/>
      <c r="D5392" s="8"/>
    </row>
    <row r="5393" spans="3:4">
      <c r="C5393" s="8"/>
      <c r="D5393" s="8"/>
    </row>
    <row r="5394" spans="3:4">
      <c r="C5394" s="8"/>
      <c r="D5394" s="8"/>
    </row>
    <row r="5395" spans="3:4">
      <c r="C5395" s="8"/>
      <c r="D5395" s="8"/>
    </row>
    <row r="5396" spans="3:4">
      <c r="C5396" s="8"/>
      <c r="D5396" s="8"/>
    </row>
    <row r="5397" spans="3:4">
      <c r="C5397" s="8"/>
      <c r="D5397" s="8"/>
    </row>
    <row r="5398" spans="3:4">
      <c r="C5398" s="8"/>
      <c r="D5398" s="8"/>
    </row>
    <row r="5399" spans="3:4">
      <c r="C5399" s="8"/>
      <c r="D5399" s="8"/>
    </row>
    <row r="5400" spans="3:4">
      <c r="C5400" s="8"/>
      <c r="D5400" s="8"/>
    </row>
    <row r="5401" spans="3:4">
      <c r="C5401" s="8"/>
      <c r="D5401" s="8"/>
    </row>
    <row r="5402" spans="3:4">
      <c r="C5402" s="8"/>
      <c r="D5402" s="8"/>
    </row>
    <row r="5403" spans="3:4">
      <c r="C5403" s="8"/>
      <c r="D5403" s="8"/>
    </row>
    <row r="5404" spans="3:4">
      <c r="C5404" s="8"/>
      <c r="D5404" s="8"/>
    </row>
    <row r="5405" spans="3:4">
      <c r="C5405" s="8"/>
      <c r="D5405" s="8"/>
    </row>
    <row r="5406" spans="3:4">
      <c r="C5406" s="8"/>
      <c r="D5406" s="8"/>
    </row>
    <row r="5407" spans="3:4">
      <c r="C5407" s="8"/>
      <c r="D5407" s="8"/>
    </row>
    <row r="5408" spans="3:4">
      <c r="C5408" s="8"/>
      <c r="D5408" s="8"/>
    </row>
    <row r="5409" spans="3:4">
      <c r="C5409" s="8"/>
      <c r="D5409" s="8"/>
    </row>
    <row r="5410" spans="3:4">
      <c r="C5410" s="8"/>
      <c r="D5410" s="8"/>
    </row>
    <row r="5411" spans="3:4">
      <c r="C5411" s="8"/>
      <c r="D5411" s="8"/>
    </row>
    <row r="5412" spans="3:4">
      <c r="C5412" s="8"/>
      <c r="D5412" s="8"/>
    </row>
    <row r="5413" spans="3:4">
      <c r="C5413" s="8"/>
      <c r="D5413" s="8"/>
    </row>
    <row r="5414" spans="3:4">
      <c r="C5414" s="8"/>
      <c r="D5414" s="8"/>
    </row>
    <row r="5415" spans="3:4">
      <c r="C5415" s="8"/>
      <c r="D5415" s="8"/>
    </row>
    <row r="5416" spans="3:4">
      <c r="C5416" s="8"/>
      <c r="D5416" s="8"/>
    </row>
    <row r="5417" spans="3:4">
      <c r="C5417" s="8"/>
      <c r="D5417" s="8"/>
    </row>
    <row r="5418" spans="3:4">
      <c r="C5418" s="8"/>
      <c r="D5418" s="8"/>
    </row>
    <row r="5419" spans="3:4">
      <c r="C5419" s="8"/>
      <c r="D5419" s="8"/>
    </row>
    <row r="5420" spans="3:4">
      <c r="C5420" s="8"/>
      <c r="D5420" s="8"/>
    </row>
    <row r="5421" spans="3:4">
      <c r="C5421" s="8"/>
      <c r="D5421" s="8"/>
    </row>
    <row r="5422" spans="3:4">
      <c r="C5422" s="8"/>
      <c r="D5422" s="8"/>
    </row>
    <row r="5423" spans="3:4">
      <c r="C5423" s="8"/>
      <c r="D5423" s="8"/>
    </row>
    <row r="5424" spans="3:4">
      <c r="C5424" s="8"/>
      <c r="D5424" s="8"/>
    </row>
    <row r="5425" spans="3:4">
      <c r="C5425" s="8"/>
      <c r="D5425" s="8"/>
    </row>
    <row r="5426" spans="3:4">
      <c r="C5426" s="8"/>
      <c r="D5426" s="8"/>
    </row>
    <row r="5427" spans="3:4">
      <c r="C5427" s="8"/>
      <c r="D5427" s="8"/>
    </row>
    <row r="5428" spans="3:4">
      <c r="C5428" s="8"/>
      <c r="D5428" s="8"/>
    </row>
    <row r="5429" spans="3:4">
      <c r="C5429" s="8"/>
      <c r="D5429" s="8"/>
    </row>
    <row r="5430" spans="3:4">
      <c r="C5430" s="8"/>
      <c r="D5430" s="8"/>
    </row>
    <row r="5431" spans="3:4">
      <c r="C5431" s="8"/>
      <c r="D5431" s="8"/>
    </row>
    <row r="5432" spans="3:4">
      <c r="C5432" s="8"/>
      <c r="D5432" s="8"/>
    </row>
    <row r="5433" spans="3:4">
      <c r="C5433" s="8"/>
      <c r="D5433" s="8"/>
    </row>
    <row r="5434" spans="3:4">
      <c r="C5434" s="8"/>
      <c r="D5434" s="8"/>
    </row>
    <row r="5435" spans="3:4">
      <c r="C5435" s="8"/>
      <c r="D5435" s="8"/>
    </row>
    <row r="5436" spans="3:4">
      <c r="C5436" s="8"/>
      <c r="D5436" s="8"/>
    </row>
    <row r="5437" spans="3:4">
      <c r="C5437" s="8"/>
      <c r="D5437" s="8"/>
    </row>
    <row r="5438" spans="3:4">
      <c r="C5438" s="8"/>
      <c r="D5438" s="8"/>
    </row>
    <row r="5439" spans="3:4">
      <c r="C5439" s="8"/>
      <c r="D5439" s="8"/>
    </row>
    <row r="5440" spans="3:4">
      <c r="C5440" s="8"/>
      <c r="D5440" s="8"/>
    </row>
    <row r="5441" spans="3:4">
      <c r="C5441" s="8"/>
      <c r="D5441" s="8"/>
    </row>
    <row r="5442" spans="3:4">
      <c r="C5442" s="8"/>
      <c r="D5442" s="8"/>
    </row>
    <row r="5443" spans="3:4">
      <c r="C5443" s="8"/>
      <c r="D5443" s="8"/>
    </row>
    <row r="5444" spans="3:4">
      <c r="C5444" s="8"/>
      <c r="D5444" s="8"/>
    </row>
    <row r="5445" spans="3:4">
      <c r="C5445" s="8"/>
      <c r="D5445" s="8"/>
    </row>
    <row r="5446" spans="3:4">
      <c r="C5446" s="8"/>
      <c r="D5446" s="8"/>
    </row>
    <row r="5447" spans="3:4">
      <c r="C5447" s="8"/>
      <c r="D5447" s="8"/>
    </row>
    <row r="5448" spans="3:4">
      <c r="C5448" s="8"/>
      <c r="D5448" s="8"/>
    </row>
    <row r="5449" spans="3:4">
      <c r="C5449" s="8"/>
      <c r="D5449" s="8"/>
    </row>
    <row r="5450" spans="3:4">
      <c r="C5450" s="8"/>
      <c r="D5450" s="8"/>
    </row>
    <row r="5451" spans="3:4">
      <c r="C5451" s="8"/>
      <c r="D5451" s="8"/>
    </row>
    <row r="5452" spans="3:4">
      <c r="C5452" s="8"/>
      <c r="D5452" s="8"/>
    </row>
    <row r="5453" spans="3:4">
      <c r="C5453" s="8"/>
      <c r="D5453" s="8"/>
    </row>
    <row r="5454" spans="3:4">
      <c r="C5454" s="8"/>
      <c r="D5454" s="8"/>
    </row>
    <row r="5455" spans="3:4">
      <c r="C5455" s="8"/>
      <c r="D5455" s="8"/>
    </row>
    <row r="5456" spans="3:4">
      <c r="C5456" s="8"/>
      <c r="D5456" s="8"/>
    </row>
    <row r="5457" spans="3:4">
      <c r="C5457" s="8"/>
      <c r="D5457" s="8"/>
    </row>
    <row r="5458" spans="3:4">
      <c r="C5458" s="8"/>
      <c r="D5458" s="8"/>
    </row>
    <row r="5459" spans="3:4">
      <c r="C5459" s="8"/>
      <c r="D5459" s="8"/>
    </row>
    <row r="5460" spans="3:4">
      <c r="C5460" s="8"/>
      <c r="D5460" s="8"/>
    </row>
    <row r="5461" spans="3:4">
      <c r="C5461" s="8"/>
      <c r="D5461" s="8"/>
    </row>
    <row r="5462" spans="3:4">
      <c r="C5462" s="8"/>
      <c r="D5462" s="8"/>
    </row>
    <row r="5463" spans="3:4">
      <c r="C5463" s="8"/>
      <c r="D5463" s="8"/>
    </row>
    <row r="5464" spans="3:4">
      <c r="C5464" s="8"/>
      <c r="D5464" s="8"/>
    </row>
    <row r="5465" spans="3:4">
      <c r="C5465" s="8"/>
      <c r="D5465" s="8"/>
    </row>
    <row r="5466" spans="3:4">
      <c r="C5466" s="8"/>
      <c r="D5466" s="8"/>
    </row>
    <row r="5467" spans="3:4">
      <c r="C5467" s="8"/>
      <c r="D5467" s="8"/>
    </row>
    <row r="5468" spans="3:4">
      <c r="C5468" s="8"/>
      <c r="D5468" s="8"/>
    </row>
    <row r="5469" spans="3:4">
      <c r="C5469" s="8"/>
      <c r="D5469" s="8"/>
    </row>
    <row r="5470" spans="3:4">
      <c r="C5470" s="8"/>
      <c r="D5470" s="8"/>
    </row>
    <row r="5471" spans="3:4">
      <c r="C5471" s="8"/>
      <c r="D5471" s="8"/>
    </row>
    <row r="5472" spans="3:4">
      <c r="C5472" s="8"/>
      <c r="D5472" s="8"/>
    </row>
    <row r="5473" spans="3:4">
      <c r="C5473" s="8"/>
      <c r="D5473" s="8"/>
    </row>
    <row r="5474" spans="3:4">
      <c r="C5474" s="8"/>
      <c r="D5474" s="8"/>
    </row>
    <row r="5475" spans="3:4">
      <c r="C5475" s="8"/>
      <c r="D5475" s="8"/>
    </row>
    <row r="5476" spans="3:4">
      <c r="C5476" s="8"/>
      <c r="D5476" s="8"/>
    </row>
    <row r="5477" spans="3:4">
      <c r="C5477" s="8"/>
      <c r="D5477" s="8"/>
    </row>
    <row r="5478" spans="3:4">
      <c r="C5478" s="8"/>
      <c r="D5478" s="8"/>
    </row>
    <row r="5479" spans="3:4">
      <c r="C5479" s="8"/>
      <c r="D5479" s="8"/>
    </row>
    <row r="5480" spans="3:4">
      <c r="C5480" s="8"/>
      <c r="D5480" s="8"/>
    </row>
    <row r="5481" spans="3:4">
      <c r="C5481" s="8"/>
      <c r="D5481" s="8"/>
    </row>
    <row r="5482" spans="3:4">
      <c r="C5482" s="8"/>
      <c r="D5482" s="8"/>
    </row>
    <row r="5483" spans="3:4">
      <c r="C5483" s="8"/>
      <c r="D5483" s="8"/>
    </row>
    <row r="5484" spans="3:4">
      <c r="C5484" s="8"/>
      <c r="D5484" s="8"/>
    </row>
    <row r="5485" spans="3:4">
      <c r="C5485" s="8"/>
      <c r="D5485" s="8"/>
    </row>
    <row r="5486" spans="3:4">
      <c r="C5486" s="8"/>
      <c r="D5486" s="8"/>
    </row>
    <row r="5487" spans="3:4">
      <c r="C5487" s="8"/>
      <c r="D5487" s="8"/>
    </row>
    <row r="5488" spans="3:4">
      <c r="C5488" s="8"/>
      <c r="D5488" s="8"/>
    </row>
    <row r="5489" spans="3:4">
      <c r="C5489" s="8"/>
      <c r="D5489" s="8"/>
    </row>
    <row r="5490" spans="3:4">
      <c r="C5490" s="8"/>
      <c r="D5490" s="8"/>
    </row>
    <row r="5491" spans="3:4">
      <c r="C5491" s="8"/>
      <c r="D5491" s="8"/>
    </row>
    <row r="5492" spans="3:4">
      <c r="C5492" s="8"/>
      <c r="D5492" s="8"/>
    </row>
    <row r="5493" spans="3:4">
      <c r="C5493" s="8"/>
      <c r="D5493" s="8"/>
    </row>
    <row r="5494" spans="3:4">
      <c r="C5494" s="8"/>
      <c r="D5494" s="8"/>
    </row>
    <row r="5495" spans="3:4">
      <c r="C5495" s="8"/>
      <c r="D5495" s="8"/>
    </row>
    <row r="5496" spans="3:4">
      <c r="C5496" s="8"/>
      <c r="D5496" s="8"/>
    </row>
    <row r="5497" spans="3:4">
      <c r="C5497" s="8"/>
      <c r="D5497" s="8"/>
    </row>
    <row r="5498" spans="3:4">
      <c r="C5498" s="8"/>
      <c r="D5498" s="8"/>
    </row>
    <row r="5499" spans="3:4">
      <c r="C5499" s="8"/>
      <c r="D5499" s="8"/>
    </row>
    <row r="5500" spans="3:4">
      <c r="C5500" s="8"/>
      <c r="D5500" s="8"/>
    </row>
    <row r="5501" spans="3:4">
      <c r="C5501" s="8"/>
      <c r="D5501" s="8"/>
    </row>
    <row r="5502" spans="3:4">
      <c r="C5502" s="8"/>
      <c r="D5502" s="8"/>
    </row>
    <row r="5503" spans="3:4">
      <c r="C5503" s="8"/>
      <c r="D5503" s="8"/>
    </row>
    <row r="5504" spans="3:4">
      <c r="C5504" s="8"/>
      <c r="D5504" s="8"/>
    </row>
    <row r="5505" spans="3:4">
      <c r="C5505" s="8"/>
      <c r="D5505" s="8"/>
    </row>
    <row r="5506" spans="3:4">
      <c r="C5506" s="8"/>
      <c r="D5506" s="8"/>
    </row>
    <row r="5507" spans="3:4">
      <c r="C5507" s="8"/>
      <c r="D5507" s="8"/>
    </row>
    <row r="5508" spans="3:4">
      <c r="C5508" s="8"/>
      <c r="D5508" s="8"/>
    </row>
    <row r="5509" spans="3:4">
      <c r="C5509" s="8"/>
      <c r="D5509" s="8"/>
    </row>
    <row r="5510" spans="3:4">
      <c r="C5510" s="8"/>
      <c r="D5510" s="8"/>
    </row>
    <row r="5511" spans="3:4">
      <c r="C5511" s="8"/>
      <c r="D5511" s="8"/>
    </row>
    <row r="5512" spans="3:4">
      <c r="C5512" s="8"/>
      <c r="D5512" s="8"/>
    </row>
    <row r="5513" spans="3:4">
      <c r="C5513" s="8"/>
      <c r="D5513" s="8"/>
    </row>
    <row r="5514" spans="3:4">
      <c r="C5514" s="8"/>
      <c r="D5514" s="8"/>
    </row>
    <row r="5515" spans="3:4">
      <c r="C5515" s="8"/>
      <c r="D5515" s="8"/>
    </row>
    <row r="5516" spans="3:4">
      <c r="C5516" s="8"/>
      <c r="D5516" s="8"/>
    </row>
    <row r="5517" spans="3:4">
      <c r="C5517" s="8"/>
      <c r="D5517" s="8"/>
    </row>
    <row r="5518" spans="3:4">
      <c r="C5518" s="8"/>
      <c r="D5518" s="8"/>
    </row>
    <row r="5519" spans="3:4">
      <c r="C5519" s="8"/>
      <c r="D5519" s="8"/>
    </row>
    <row r="5520" spans="3:4">
      <c r="C5520" s="8"/>
      <c r="D5520" s="8"/>
    </row>
    <row r="5521" spans="3:4">
      <c r="C5521" s="8"/>
      <c r="D5521" s="8"/>
    </row>
    <row r="5522" spans="3:4">
      <c r="C5522" s="8"/>
      <c r="D5522" s="8"/>
    </row>
    <row r="5523" spans="3:4">
      <c r="C5523" s="8"/>
      <c r="D5523" s="8"/>
    </row>
    <row r="5524" spans="3:4">
      <c r="C5524" s="8"/>
      <c r="D5524" s="8"/>
    </row>
    <row r="5525" spans="3:4">
      <c r="C5525" s="8"/>
      <c r="D5525" s="8"/>
    </row>
    <row r="5526" spans="3:4">
      <c r="C5526" s="8"/>
      <c r="D5526" s="8"/>
    </row>
    <row r="5527" spans="3:4">
      <c r="C5527" s="8"/>
      <c r="D5527" s="8"/>
    </row>
    <row r="5528" spans="3:4">
      <c r="C5528" s="8"/>
      <c r="D5528" s="8"/>
    </row>
    <row r="5529" spans="3:4">
      <c r="C5529" s="8"/>
      <c r="D5529" s="8"/>
    </row>
    <row r="5530" spans="3:4">
      <c r="C5530" s="8"/>
      <c r="D5530" s="8"/>
    </row>
    <row r="5531" spans="3:4">
      <c r="C5531" s="8"/>
      <c r="D5531" s="8"/>
    </row>
    <row r="5532" spans="3:4">
      <c r="C5532" s="8"/>
      <c r="D5532" s="8"/>
    </row>
    <row r="5533" spans="3:4">
      <c r="C5533" s="8"/>
      <c r="D5533" s="8"/>
    </row>
    <row r="5534" spans="3:4">
      <c r="C5534" s="8"/>
      <c r="D5534" s="8"/>
    </row>
    <row r="5535" spans="3:4">
      <c r="C5535" s="8"/>
      <c r="D5535" s="8"/>
    </row>
    <row r="5536" spans="3:4">
      <c r="C5536" s="8"/>
      <c r="D5536" s="8"/>
    </row>
    <row r="5537" spans="3:4">
      <c r="C5537" s="8"/>
      <c r="D5537" s="8"/>
    </row>
    <row r="5538" spans="3:4">
      <c r="C5538" s="8"/>
      <c r="D5538" s="8"/>
    </row>
    <row r="5539" spans="3:4">
      <c r="C5539" s="8"/>
      <c r="D5539" s="8"/>
    </row>
    <row r="5540" spans="3:4">
      <c r="C5540" s="8"/>
      <c r="D5540" s="8"/>
    </row>
    <row r="5541" spans="3:4">
      <c r="C5541" s="8"/>
      <c r="D5541" s="8"/>
    </row>
    <row r="5542" spans="3:4">
      <c r="C5542" s="8"/>
      <c r="D5542" s="8"/>
    </row>
    <row r="5543" spans="3:4">
      <c r="C5543" s="8"/>
      <c r="D5543" s="8"/>
    </row>
    <row r="5544" spans="3:4">
      <c r="C5544" s="8"/>
      <c r="D5544" s="8"/>
    </row>
    <row r="5545" spans="3:4">
      <c r="C5545" s="8"/>
      <c r="D5545" s="8"/>
    </row>
    <row r="5546" spans="3:4">
      <c r="C5546" s="8"/>
      <c r="D5546" s="8"/>
    </row>
    <row r="5547" spans="3:4">
      <c r="C5547" s="8"/>
      <c r="D5547" s="8"/>
    </row>
    <row r="5548" spans="3:4">
      <c r="C5548" s="8"/>
      <c r="D5548" s="8"/>
    </row>
    <row r="5549" spans="3:4">
      <c r="C5549" s="8"/>
      <c r="D5549" s="8"/>
    </row>
    <row r="5550" spans="3:4">
      <c r="C5550" s="8"/>
      <c r="D5550" s="8"/>
    </row>
    <row r="5551" spans="3:4">
      <c r="C5551" s="8"/>
      <c r="D5551" s="8"/>
    </row>
    <row r="5552" spans="3:4">
      <c r="C5552" s="8"/>
      <c r="D5552" s="8"/>
    </row>
    <row r="5553" spans="3:4">
      <c r="C5553" s="8"/>
      <c r="D5553" s="8"/>
    </row>
    <row r="5554" spans="3:4">
      <c r="C5554" s="8"/>
      <c r="D5554" s="8"/>
    </row>
    <row r="5555" spans="3:4">
      <c r="C5555" s="8"/>
      <c r="D5555" s="8"/>
    </row>
    <row r="5556" spans="3:4">
      <c r="C5556" s="8"/>
      <c r="D5556" s="8"/>
    </row>
    <row r="5557" spans="3:4">
      <c r="C5557" s="8"/>
      <c r="D5557" s="8"/>
    </row>
    <row r="5558" spans="3:4">
      <c r="C5558" s="8"/>
      <c r="D5558" s="8"/>
    </row>
    <row r="5559" spans="3:4">
      <c r="C5559" s="8"/>
      <c r="D5559" s="8"/>
    </row>
    <row r="5560" spans="3:4">
      <c r="C5560" s="8"/>
      <c r="D5560" s="8"/>
    </row>
    <row r="5561" spans="3:4">
      <c r="C5561" s="8"/>
      <c r="D5561" s="8"/>
    </row>
    <row r="5562" spans="3:4">
      <c r="C5562" s="8"/>
      <c r="D5562" s="8"/>
    </row>
    <row r="5563" spans="3:4">
      <c r="C5563" s="8"/>
      <c r="D5563" s="8"/>
    </row>
    <row r="5564" spans="3:4">
      <c r="C5564" s="8"/>
      <c r="D5564" s="8"/>
    </row>
    <row r="5565" spans="3:4">
      <c r="C5565" s="8"/>
      <c r="D5565" s="8"/>
    </row>
    <row r="5566" spans="3:4">
      <c r="C5566" s="8"/>
      <c r="D5566" s="8"/>
    </row>
    <row r="5567" spans="3:4">
      <c r="C5567" s="8"/>
      <c r="D5567" s="8"/>
    </row>
    <row r="5568" spans="3:4">
      <c r="C5568" s="8"/>
      <c r="D5568" s="8"/>
    </row>
    <row r="5569" spans="3:4">
      <c r="C5569" s="8"/>
      <c r="D5569" s="8"/>
    </row>
    <row r="5570" spans="3:4">
      <c r="C5570" s="8"/>
      <c r="D5570" s="8"/>
    </row>
    <row r="5571" spans="3:4">
      <c r="C5571" s="8"/>
      <c r="D5571" s="8"/>
    </row>
    <row r="5572" spans="3:4">
      <c r="C5572" s="8"/>
      <c r="D5572" s="8"/>
    </row>
    <row r="5573" spans="3:4">
      <c r="C5573" s="8"/>
      <c r="D5573" s="8"/>
    </row>
    <row r="5574" spans="3:4">
      <c r="C5574" s="8"/>
      <c r="D5574" s="8"/>
    </row>
    <row r="5575" spans="3:4">
      <c r="C5575" s="8"/>
      <c r="D5575" s="8"/>
    </row>
    <row r="5576" spans="3:4">
      <c r="C5576" s="8"/>
      <c r="D5576" s="8"/>
    </row>
    <row r="5577" spans="3:4">
      <c r="C5577" s="8"/>
      <c r="D5577" s="8"/>
    </row>
    <row r="5578" spans="3:4">
      <c r="C5578" s="8"/>
      <c r="D5578" s="8"/>
    </row>
    <row r="5579" spans="3:4">
      <c r="C5579" s="8"/>
      <c r="D5579" s="8"/>
    </row>
    <row r="5580" spans="3:4">
      <c r="C5580" s="8"/>
      <c r="D5580" s="8"/>
    </row>
    <row r="5581" spans="3:4">
      <c r="C5581" s="8"/>
      <c r="D5581" s="8"/>
    </row>
    <row r="5582" spans="3:4">
      <c r="C5582" s="8"/>
      <c r="D5582" s="8"/>
    </row>
    <row r="5583" spans="3:4">
      <c r="C5583" s="8"/>
      <c r="D5583" s="8"/>
    </row>
    <row r="5584" spans="3:4">
      <c r="C5584" s="8"/>
      <c r="D5584" s="8"/>
    </row>
    <row r="5585" spans="3:4">
      <c r="C5585" s="8"/>
      <c r="D5585" s="8"/>
    </row>
    <row r="5586" spans="3:4">
      <c r="C5586" s="8"/>
      <c r="D5586" s="8"/>
    </row>
    <row r="5587" spans="3:4">
      <c r="C5587" s="8"/>
      <c r="D5587" s="8"/>
    </row>
    <row r="5588" spans="3:4">
      <c r="C5588" s="8"/>
      <c r="D5588" s="8"/>
    </row>
    <row r="5589" spans="3:4">
      <c r="C5589" s="8"/>
      <c r="D5589" s="8"/>
    </row>
    <row r="5590" spans="3:4">
      <c r="C5590" s="8"/>
      <c r="D5590" s="8"/>
    </row>
    <row r="5591" spans="3:4">
      <c r="C5591" s="8"/>
      <c r="D5591" s="8"/>
    </row>
    <row r="5592" spans="3:4">
      <c r="C5592" s="8"/>
      <c r="D5592" s="8"/>
    </row>
    <row r="5593" spans="3:4">
      <c r="C5593" s="8"/>
      <c r="D5593" s="8"/>
    </row>
    <row r="5594" spans="3:4">
      <c r="C5594" s="8"/>
      <c r="D5594" s="8"/>
    </row>
    <row r="5595" spans="3:4">
      <c r="C5595" s="8"/>
      <c r="D5595" s="8"/>
    </row>
    <row r="5596" spans="3:4">
      <c r="C5596" s="8"/>
      <c r="D5596" s="8"/>
    </row>
    <row r="5597" spans="3:4">
      <c r="C5597" s="8"/>
      <c r="D5597" s="8"/>
    </row>
    <row r="5598" spans="3:4">
      <c r="C5598" s="8"/>
      <c r="D5598" s="8"/>
    </row>
    <row r="5599" spans="3:4">
      <c r="C5599" s="8"/>
      <c r="D5599" s="8"/>
    </row>
    <row r="5600" spans="3:4">
      <c r="C5600" s="8"/>
      <c r="D5600" s="8"/>
    </row>
    <row r="5601" spans="3:4">
      <c r="C5601" s="8"/>
      <c r="D5601" s="8"/>
    </row>
    <row r="5602" spans="3:4">
      <c r="C5602" s="8"/>
      <c r="D5602" s="8"/>
    </row>
    <row r="5603" spans="3:4">
      <c r="C5603" s="8"/>
      <c r="D5603" s="8"/>
    </row>
    <row r="5604" spans="3:4">
      <c r="C5604" s="8"/>
      <c r="D5604" s="8"/>
    </row>
    <row r="5605" spans="3:4">
      <c r="C5605" s="8"/>
      <c r="D5605" s="8"/>
    </row>
    <row r="5606" spans="3:4">
      <c r="C5606" s="8"/>
      <c r="D5606" s="8"/>
    </row>
    <row r="5607" spans="3:4">
      <c r="C5607" s="8"/>
      <c r="D5607" s="8"/>
    </row>
    <row r="5608" spans="3:4">
      <c r="C5608" s="8"/>
      <c r="D5608" s="8"/>
    </row>
    <row r="5609" spans="3:4">
      <c r="C5609" s="8"/>
      <c r="D5609" s="8"/>
    </row>
    <row r="5610" spans="3:4">
      <c r="C5610" s="8"/>
      <c r="D5610" s="8"/>
    </row>
    <row r="5611" spans="3:4">
      <c r="C5611" s="8"/>
      <c r="D5611" s="8"/>
    </row>
    <row r="5612" spans="3:4">
      <c r="C5612" s="8"/>
      <c r="D5612" s="8"/>
    </row>
    <row r="5613" spans="3:4">
      <c r="C5613" s="8"/>
      <c r="D5613" s="8"/>
    </row>
    <row r="5614" spans="3:4">
      <c r="C5614" s="8"/>
      <c r="D5614" s="8"/>
    </row>
    <row r="5615" spans="3:4">
      <c r="C5615" s="8"/>
      <c r="D5615" s="8"/>
    </row>
    <row r="5616" spans="3:4">
      <c r="C5616" s="8"/>
      <c r="D5616" s="8"/>
    </row>
    <row r="5617" spans="3:4">
      <c r="C5617" s="8"/>
      <c r="D5617" s="8"/>
    </row>
    <row r="5618" spans="3:4">
      <c r="C5618" s="8"/>
      <c r="D5618" s="8"/>
    </row>
    <row r="5619" spans="3:4">
      <c r="C5619" s="8"/>
      <c r="D5619" s="8"/>
    </row>
    <row r="5620" spans="3:4">
      <c r="C5620" s="8"/>
      <c r="D5620" s="8"/>
    </row>
    <row r="5621" spans="3:4">
      <c r="C5621" s="8"/>
      <c r="D5621" s="8"/>
    </row>
    <row r="5622" spans="3:4">
      <c r="C5622" s="8"/>
      <c r="D5622" s="8"/>
    </row>
    <row r="5623" spans="3:4">
      <c r="C5623" s="8"/>
      <c r="D5623" s="8"/>
    </row>
    <row r="5624" spans="3:4">
      <c r="C5624" s="8"/>
      <c r="D5624" s="8"/>
    </row>
    <row r="5625" spans="3:4">
      <c r="C5625" s="8"/>
      <c r="D5625" s="8"/>
    </row>
    <row r="5626" spans="3:4">
      <c r="C5626" s="8"/>
      <c r="D5626" s="8"/>
    </row>
    <row r="5627" spans="3:4">
      <c r="C5627" s="8"/>
      <c r="D5627" s="8"/>
    </row>
    <row r="5628" spans="3:4">
      <c r="C5628" s="8"/>
      <c r="D5628" s="8"/>
    </row>
    <row r="5629" spans="3:4">
      <c r="C5629" s="8"/>
      <c r="D5629" s="8"/>
    </row>
    <row r="5630" spans="3:4">
      <c r="C5630" s="8"/>
      <c r="D5630" s="8"/>
    </row>
    <row r="5631" spans="3:4">
      <c r="C5631" s="8"/>
      <c r="D5631" s="8"/>
    </row>
    <row r="5632" spans="3:4">
      <c r="C5632" s="8"/>
      <c r="D5632" s="8"/>
    </row>
    <row r="5633" spans="3:4">
      <c r="C5633" s="8"/>
      <c r="D5633" s="8"/>
    </row>
    <row r="5634" spans="3:4">
      <c r="C5634" s="8"/>
      <c r="D5634" s="8"/>
    </row>
    <row r="5635" spans="3:4">
      <c r="C5635" s="8"/>
      <c r="D5635" s="8"/>
    </row>
    <row r="5636" spans="3:4">
      <c r="C5636" s="8"/>
      <c r="D5636" s="8"/>
    </row>
    <row r="5637" spans="3:4">
      <c r="C5637" s="8"/>
      <c r="D5637" s="8"/>
    </row>
    <row r="5638" spans="3:4">
      <c r="C5638" s="8"/>
      <c r="D5638" s="8"/>
    </row>
    <row r="5639" spans="3:4">
      <c r="C5639" s="8"/>
      <c r="D5639" s="8"/>
    </row>
    <row r="5640" spans="3:4">
      <c r="C5640" s="8"/>
      <c r="D5640" s="8"/>
    </row>
    <row r="5641" spans="3:4">
      <c r="C5641" s="8"/>
      <c r="D5641" s="8"/>
    </row>
    <row r="5642" spans="3:4">
      <c r="C5642" s="8"/>
      <c r="D5642" s="8"/>
    </row>
    <row r="5643" spans="3:4">
      <c r="C5643" s="8"/>
      <c r="D5643" s="8"/>
    </row>
    <row r="5644" spans="3:4">
      <c r="C5644" s="8"/>
      <c r="D5644" s="8"/>
    </row>
    <row r="5645" spans="3:4">
      <c r="C5645" s="8"/>
      <c r="D5645" s="8"/>
    </row>
    <row r="5646" spans="3:4">
      <c r="C5646" s="8"/>
      <c r="D5646" s="8"/>
    </row>
    <row r="5647" spans="3:4">
      <c r="C5647" s="8"/>
      <c r="D5647" s="8"/>
    </row>
    <row r="5648" spans="3:4">
      <c r="C5648" s="8"/>
      <c r="D5648" s="8"/>
    </row>
    <row r="5649" spans="3:4">
      <c r="C5649" s="8"/>
      <c r="D5649" s="8"/>
    </row>
    <row r="5650" spans="3:4">
      <c r="C5650" s="8"/>
      <c r="D5650" s="8"/>
    </row>
    <row r="5651" spans="3:4">
      <c r="C5651" s="8"/>
      <c r="D5651" s="8"/>
    </row>
    <row r="5652" spans="3:4">
      <c r="C5652" s="8"/>
      <c r="D5652" s="8"/>
    </row>
    <row r="5653" spans="3:4">
      <c r="C5653" s="8"/>
      <c r="D5653" s="8"/>
    </row>
    <row r="5654" spans="3:4">
      <c r="C5654" s="8"/>
      <c r="D5654" s="8"/>
    </row>
    <row r="5655" spans="3:4">
      <c r="C5655" s="8"/>
      <c r="D5655" s="8"/>
    </row>
    <row r="5656" spans="3:4">
      <c r="C5656" s="8"/>
      <c r="D5656" s="8"/>
    </row>
    <row r="5657" spans="3:4">
      <c r="C5657" s="8"/>
      <c r="D5657" s="8"/>
    </row>
    <row r="5658" spans="3:4">
      <c r="C5658" s="8"/>
      <c r="D5658" s="8"/>
    </row>
    <row r="5659" spans="3:4">
      <c r="C5659" s="8"/>
      <c r="D5659" s="8"/>
    </row>
    <row r="5660" spans="3:4">
      <c r="C5660" s="8"/>
      <c r="D5660" s="8"/>
    </row>
    <row r="5661" spans="3:4">
      <c r="C5661" s="8"/>
      <c r="D5661" s="8"/>
    </row>
    <row r="5662" spans="3:4">
      <c r="C5662" s="8"/>
      <c r="D5662" s="8"/>
    </row>
    <row r="5663" spans="3:4">
      <c r="C5663" s="8"/>
      <c r="D5663" s="8"/>
    </row>
    <row r="5664" spans="3:4">
      <c r="C5664" s="8"/>
      <c r="D5664" s="8"/>
    </row>
    <row r="5665" spans="3:4">
      <c r="C5665" s="8"/>
      <c r="D5665" s="8"/>
    </row>
    <row r="5666" spans="3:4">
      <c r="C5666" s="8"/>
      <c r="D5666" s="8"/>
    </row>
    <row r="5667" spans="3:4">
      <c r="C5667" s="8"/>
      <c r="D5667" s="8"/>
    </row>
    <row r="5668" spans="3:4">
      <c r="C5668" s="8"/>
      <c r="D5668" s="8"/>
    </row>
    <row r="5669" spans="3:4">
      <c r="C5669" s="8"/>
      <c r="D5669" s="8"/>
    </row>
    <row r="5670" spans="3:4">
      <c r="C5670" s="8"/>
      <c r="D5670" s="8"/>
    </row>
    <row r="5671" spans="3:4">
      <c r="C5671" s="8"/>
      <c r="D5671" s="8"/>
    </row>
    <row r="5672" spans="3:4">
      <c r="C5672" s="8"/>
      <c r="D5672" s="8"/>
    </row>
    <row r="5673" spans="3:4">
      <c r="C5673" s="8"/>
      <c r="D5673" s="8"/>
    </row>
    <row r="5674" spans="3:4">
      <c r="C5674" s="8"/>
      <c r="D5674" s="8"/>
    </row>
    <row r="5675" spans="3:4">
      <c r="C5675" s="8"/>
      <c r="D5675" s="8"/>
    </row>
    <row r="5676" spans="3:4">
      <c r="C5676" s="8"/>
      <c r="D5676" s="8"/>
    </row>
    <row r="5677" spans="3:4">
      <c r="C5677" s="8"/>
      <c r="D5677" s="8"/>
    </row>
    <row r="5678" spans="3:4">
      <c r="C5678" s="8"/>
      <c r="D5678" s="8"/>
    </row>
    <row r="5679" spans="3:4">
      <c r="C5679" s="8"/>
      <c r="D5679" s="8"/>
    </row>
    <row r="5680" spans="3:4">
      <c r="C5680" s="8"/>
      <c r="D5680" s="8"/>
    </row>
    <row r="5681" spans="3:4">
      <c r="C5681" s="8"/>
      <c r="D5681" s="8"/>
    </row>
    <row r="5682" spans="3:4">
      <c r="C5682" s="8"/>
      <c r="D5682" s="8"/>
    </row>
    <row r="5683" spans="3:4">
      <c r="C5683" s="8"/>
      <c r="D5683" s="8"/>
    </row>
    <row r="5684" spans="3:4">
      <c r="C5684" s="8"/>
      <c r="D5684" s="8"/>
    </row>
    <row r="5685" spans="3:4">
      <c r="C5685" s="8"/>
      <c r="D5685" s="8"/>
    </row>
    <row r="5686" spans="3:4">
      <c r="C5686" s="8"/>
      <c r="D5686" s="8"/>
    </row>
    <row r="5687" spans="3:4">
      <c r="C5687" s="8"/>
      <c r="D5687" s="8"/>
    </row>
    <row r="5688" spans="3:4">
      <c r="C5688" s="8"/>
      <c r="D5688" s="8"/>
    </row>
    <row r="5689" spans="3:4">
      <c r="C5689" s="8"/>
      <c r="D5689" s="8"/>
    </row>
    <row r="5690" spans="3:4">
      <c r="C5690" s="8"/>
      <c r="D5690" s="8"/>
    </row>
    <row r="5691" spans="3:4">
      <c r="C5691" s="8"/>
      <c r="D5691" s="8"/>
    </row>
    <row r="5692" spans="3:4">
      <c r="C5692" s="8"/>
      <c r="D5692" s="8"/>
    </row>
    <row r="5693" spans="3:4">
      <c r="C5693" s="8"/>
      <c r="D5693" s="8"/>
    </row>
    <row r="5694" spans="3:4">
      <c r="C5694" s="8"/>
      <c r="D5694" s="8"/>
    </row>
    <row r="5695" spans="3:4">
      <c r="C5695" s="8"/>
      <c r="D5695" s="8"/>
    </row>
    <row r="5696" spans="3:4">
      <c r="C5696" s="8"/>
      <c r="D5696" s="8"/>
    </row>
    <row r="5697" spans="3:4">
      <c r="C5697" s="8"/>
      <c r="D5697" s="8"/>
    </row>
    <row r="5698" spans="3:4">
      <c r="C5698" s="8"/>
      <c r="D5698" s="8"/>
    </row>
    <row r="5699" spans="3:4">
      <c r="C5699" s="8"/>
      <c r="D5699" s="8"/>
    </row>
    <row r="5700" spans="3:4">
      <c r="C5700" s="8"/>
      <c r="D5700" s="8"/>
    </row>
    <row r="5701" spans="3:4">
      <c r="C5701" s="8"/>
      <c r="D5701" s="8"/>
    </row>
    <row r="5702" spans="3:4">
      <c r="C5702" s="8"/>
      <c r="D5702" s="8"/>
    </row>
    <row r="5703" spans="3:4">
      <c r="C5703" s="8"/>
      <c r="D5703" s="8"/>
    </row>
    <row r="5704" spans="3:4">
      <c r="C5704" s="8"/>
      <c r="D5704" s="8"/>
    </row>
    <row r="5705" spans="3:4">
      <c r="C5705" s="8"/>
      <c r="D5705" s="8"/>
    </row>
    <row r="5706" spans="3:4">
      <c r="C5706" s="8"/>
      <c r="D5706" s="8"/>
    </row>
    <row r="5707" spans="3:4">
      <c r="C5707" s="8"/>
      <c r="D5707" s="8"/>
    </row>
    <row r="5708" spans="3:4">
      <c r="C5708" s="8"/>
      <c r="D5708" s="8"/>
    </row>
    <row r="5709" spans="3:4">
      <c r="C5709" s="8"/>
      <c r="D5709" s="8"/>
    </row>
    <row r="5710" spans="3:4">
      <c r="C5710" s="8"/>
      <c r="D5710" s="8"/>
    </row>
    <row r="5711" spans="3:4">
      <c r="C5711" s="8"/>
      <c r="D5711" s="8"/>
    </row>
    <row r="5712" spans="3:4">
      <c r="C5712" s="8"/>
      <c r="D5712" s="8"/>
    </row>
    <row r="5713" spans="3:4">
      <c r="C5713" s="8"/>
      <c r="D5713" s="8"/>
    </row>
    <row r="5714" spans="3:4">
      <c r="C5714" s="8"/>
      <c r="D5714" s="8"/>
    </row>
    <row r="5715" spans="3:4">
      <c r="C5715" s="8"/>
      <c r="D5715" s="8"/>
    </row>
    <row r="5716" spans="3:4">
      <c r="C5716" s="8"/>
      <c r="D5716" s="8"/>
    </row>
    <row r="5717" spans="3:4">
      <c r="C5717" s="8"/>
      <c r="D5717" s="8"/>
    </row>
    <row r="5718" spans="3:4">
      <c r="C5718" s="8"/>
      <c r="D5718" s="8"/>
    </row>
    <row r="5719" spans="3:4">
      <c r="C5719" s="8"/>
      <c r="D5719" s="8"/>
    </row>
    <row r="5720" spans="3:4">
      <c r="C5720" s="8"/>
      <c r="D5720" s="8"/>
    </row>
    <row r="5721" spans="3:4">
      <c r="C5721" s="8"/>
      <c r="D5721" s="8"/>
    </row>
    <row r="5722" spans="3:4">
      <c r="C5722" s="8"/>
      <c r="D5722" s="8"/>
    </row>
    <row r="5723" spans="3:4">
      <c r="C5723" s="8"/>
      <c r="D5723" s="8"/>
    </row>
    <row r="5724" spans="3:4">
      <c r="C5724" s="8"/>
      <c r="D5724" s="8"/>
    </row>
    <row r="5725" spans="3:4">
      <c r="C5725" s="8"/>
      <c r="D5725" s="8"/>
    </row>
    <row r="5726" spans="3:4">
      <c r="C5726" s="8"/>
      <c r="D5726" s="8"/>
    </row>
    <row r="5727" spans="3:4">
      <c r="C5727" s="8"/>
      <c r="D5727" s="8"/>
    </row>
    <row r="5728" spans="3:4">
      <c r="C5728" s="8"/>
      <c r="D5728" s="8"/>
    </row>
    <row r="5729" spans="3:4">
      <c r="C5729" s="8"/>
      <c r="D5729" s="8"/>
    </row>
    <row r="5730" spans="3:4">
      <c r="C5730" s="8"/>
      <c r="D5730" s="8"/>
    </row>
    <row r="5731" spans="3:4">
      <c r="C5731" s="8"/>
      <c r="D5731" s="8"/>
    </row>
    <row r="5732" spans="3:4">
      <c r="C5732" s="8"/>
      <c r="D5732" s="8"/>
    </row>
    <row r="5733" spans="3:4">
      <c r="C5733" s="8"/>
      <c r="D5733" s="8"/>
    </row>
    <row r="5734" spans="3:4">
      <c r="C5734" s="8"/>
      <c r="D5734" s="8"/>
    </row>
    <row r="5735" spans="3:4">
      <c r="C5735" s="8"/>
      <c r="D5735" s="8"/>
    </row>
    <row r="5736" spans="3:4">
      <c r="C5736" s="8"/>
      <c r="D5736" s="8"/>
    </row>
    <row r="5737" spans="3:4">
      <c r="C5737" s="8"/>
      <c r="D5737" s="8"/>
    </row>
    <row r="5738" spans="3:4">
      <c r="C5738" s="8"/>
      <c r="D5738" s="8"/>
    </row>
    <row r="5739" spans="3:4">
      <c r="C5739" s="8"/>
      <c r="D5739" s="8"/>
    </row>
    <row r="5740" spans="3:4">
      <c r="C5740" s="8"/>
      <c r="D5740" s="8"/>
    </row>
    <row r="5741" spans="3:4">
      <c r="C5741" s="8"/>
      <c r="D5741" s="8"/>
    </row>
    <row r="5742" spans="3:4">
      <c r="C5742" s="8"/>
      <c r="D5742" s="8"/>
    </row>
    <row r="5743" spans="3:4">
      <c r="C5743" s="8"/>
      <c r="D5743" s="8"/>
    </row>
    <row r="5744" spans="3:4">
      <c r="C5744" s="8"/>
      <c r="D5744" s="8"/>
    </row>
    <row r="5745" spans="3:4">
      <c r="C5745" s="8"/>
      <c r="D5745" s="8"/>
    </row>
    <row r="5746" spans="3:4">
      <c r="C5746" s="8"/>
      <c r="D5746" s="8"/>
    </row>
    <row r="5747" spans="3:4">
      <c r="C5747" s="8"/>
      <c r="D5747" s="8"/>
    </row>
    <row r="5748" spans="3:4">
      <c r="C5748" s="8"/>
      <c r="D5748" s="8"/>
    </row>
    <row r="5749" spans="3:4">
      <c r="C5749" s="8"/>
      <c r="D5749" s="8"/>
    </row>
    <row r="5750" spans="3:4">
      <c r="C5750" s="8"/>
      <c r="D5750" s="8"/>
    </row>
    <row r="5751" spans="3:4">
      <c r="C5751" s="8"/>
      <c r="D5751" s="8"/>
    </row>
    <row r="5752" spans="3:4">
      <c r="C5752" s="8"/>
      <c r="D5752" s="8"/>
    </row>
    <row r="5753" spans="3:4">
      <c r="C5753" s="8"/>
      <c r="D5753" s="8"/>
    </row>
    <row r="5754" spans="3:4">
      <c r="C5754" s="8"/>
      <c r="D5754" s="8"/>
    </row>
    <row r="5755" spans="3:4">
      <c r="C5755" s="8"/>
      <c r="D5755" s="8"/>
    </row>
    <row r="5756" spans="3:4">
      <c r="C5756" s="8"/>
      <c r="D5756" s="8"/>
    </row>
    <row r="5757" spans="3:4">
      <c r="C5757" s="8"/>
      <c r="D5757" s="8"/>
    </row>
    <row r="5758" spans="3:4">
      <c r="C5758" s="8"/>
      <c r="D5758" s="8"/>
    </row>
    <row r="5759" spans="3:4">
      <c r="C5759" s="8"/>
      <c r="D5759" s="8"/>
    </row>
    <row r="5760" spans="3:4">
      <c r="C5760" s="8"/>
      <c r="D5760" s="8"/>
    </row>
    <row r="5761" spans="3:4">
      <c r="C5761" s="8"/>
      <c r="D5761" s="8"/>
    </row>
    <row r="5762" spans="3:4">
      <c r="C5762" s="8"/>
      <c r="D5762" s="8"/>
    </row>
    <row r="5763" spans="3:4">
      <c r="C5763" s="8"/>
      <c r="D5763" s="8"/>
    </row>
    <row r="5764" spans="3:4">
      <c r="C5764" s="8"/>
      <c r="D5764" s="8"/>
    </row>
    <row r="5765" spans="3:4">
      <c r="C5765" s="8"/>
      <c r="D5765" s="8"/>
    </row>
    <row r="5766" spans="3:4">
      <c r="C5766" s="8"/>
      <c r="D5766" s="8"/>
    </row>
    <row r="5767" spans="3:4">
      <c r="C5767" s="8"/>
      <c r="D5767" s="8"/>
    </row>
    <row r="5768" spans="3:4">
      <c r="C5768" s="8"/>
      <c r="D5768" s="8"/>
    </row>
    <row r="5769" spans="3:4">
      <c r="C5769" s="8"/>
      <c r="D5769" s="8"/>
    </row>
    <row r="5770" spans="3:4">
      <c r="C5770" s="8"/>
      <c r="D5770" s="8"/>
    </row>
    <row r="5771" spans="3:4">
      <c r="C5771" s="8"/>
      <c r="D5771" s="8"/>
    </row>
    <row r="5772" spans="3:4">
      <c r="C5772" s="8"/>
      <c r="D5772" s="8"/>
    </row>
    <row r="5773" spans="3:4">
      <c r="C5773" s="8"/>
      <c r="D5773" s="8"/>
    </row>
    <row r="5774" spans="3:4">
      <c r="C5774" s="8"/>
      <c r="D5774" s="8"/>
    </row>
    <row r="5775" spans="3:4">
      <c r="C5775" s="8"/>
      <c r="D5775" s="8"/>
    </row>
    <row r="5776" spans="3:4">
      <c r="C5776" s="8"/>
      <c r="D5776" s="8"/>
    </row>
    <row r="5777" spans="3:4">
      <c r="C5777" s="8"/>
      <c r="D5777" s="8"/>
    </row>
    <row r="5778" spans="3:4">
      <c r="C5778" s="8"/>
      <c r="D5778" s="8"/>
    </row>
    <row r="5779" spans="3:4">
      <c r="C5779" s="8"/>
      <c r="D5779" s="8"/>
    </row>
    <row r="5780" spans="3:4">
      <c r="C5780" s="8"/>
      <c r="D5780" s="8"/>
    </row>
    <row r="5781" spans="3:4">
      <c r="C5781" s="8"/>
      <c r="D5781" s="8"/>
    </row>
    <row r="5782" spans="3:4">
      <c r="C5782" s="8"/>
      <c r="D5782" s="8"/>
    </row>
    <row r="5783" spans="3:4">
      <c r="C5783" s="8"/>
      <c r="D5783" s="8"/>
    </row>
    <row r="5784" spans="3:4">
      <c r="C5784" s="8"/>
      <c r="D5784" s="8"/>
    </row>
    <row r="5785" spans="3:4">
      <c r="C5785" s="8"/>
      <c r="D5785" s="8"/>
    </row>
    <row r="5786" spans="3:4">
      <c r="C5786" s="8"/>
      <c r="D5786" s="8"/>
    </row>
    <row r="5787" spans="3:4">
      <c r="C5787" s="8"/>
      <c r="D5787" s="8"/>
    </row>
    <row r="5788" spans="3:4">
      <c r="C5788" s="8"/>
      <c r="D5788" s="8"/>
    </row>
    <row r="5789" spans="3:4">
      <c r="C5789" s="8"/>
      <c r="D5789" s="8"/>
    </row>
    <row r="5790" spans="3:4">
      <c r="C5790" s="8"/>
      <c r="D5790" s="8"/>
    </row>
    <row r="5791" spans="3:4">
      <c r="C5791" s="8"/>
      <c r="D5791" s="8"/>
    </row>
    <row r="5792" spans="3:4">
      <c r="C5792" s="8"/>
      <c r="D5792" s="8"/>
    </row>
    <row r="5793" spans="3:4">
      <c r="C5793" s="8"/>
      <c r="D5793" s="8"/>
    </row>
    <row r="5794" spans="3:4">
      <c r="C5794" s="8"/>
      <c r="D5794" s="8"/>
    </row>
    <row r="5795" spans="3:4">
      <c r="C5795" s="8"/>
      <c r="D5795" s="8"/>
    </row>
    <row r="5796" spans="3:4">
      <c r="C5796" s="8"/>
      <c r="D5796" s="8"/>
    </row>
    <row r="5797" spans="3:4">
      <c r="C5797" s="8"/>
      <c r="D5797" s="8"/>
    </row>
    <row r="5798" spans="3:4">
      <c r="C5798" s="8"/>
      <c r="D5798" s="8"/>
    </row>
    <row r="5799" spans="3:4">
      <c r="C5799" s="8"/>
      <c r="D5799" s="8"/>
    </row>
    <row r="5800" spans="3:4">
      <c r="C5800" s="8"/>
      <c r="D5800" s="8"/>
    </row>
    <row r="5801" spans="3:4">
      <c r="C5801" s="8"/>
      <c r="D5801" s="8"/>
    </row>
    <row r="5802" spans="3:4">
      <c r="C5802" s="8"/>
      <c r="D5802" s="8"/>
    </row>
    <row r="5803" spans="3:4">
      <c r="C5803" s="8"/>
      <c r="D5803" s="8"/>
    </row>
    <row r="5804" spans="3:4">
      <c r="C5804" s="8"/>
      <c r="D5804" s="8"/>
    </row>
    <row r="5805" spans="3:4">
      <c r="C5805" s="8"/>
      <c r="D5805" s="8"/>
    </row>
    <row r="5806" spans="3:4">
      <c r="C5806" s="8"/>
      <c r="D5806" s="8"/>
    </row>
    <row r="5807" spans="3:4">
      <c r="C5807" s="8"/>
      <c r="D5807" s="8"/>
    </row>
    <row r="5808" spans="3:4">
      <c r="C5808" s="8"/>
      <c r="D5808" s="8"/>
    </row>
    <row r="5809" spans="3:4">
      <c r="C5809" s="8"/>
      <c r="D5809" s="8"/>
    </row>
    <row r="5810" spans="3:4">
      <c r="C5810" s="8"/>
      <c r="D5810" s="8"/>
    </row>
    <row r="5811" spans="3:4">
      <c r="C5811" s="8"/>
      <c r="D5811" s="8"/>
    </row>
    <row r="5812" spans="3:4">
      <c r="C5812" s="8"/>
      <c r="D5812" s="8"/>
    </row>
    <row r="5813" spans="3:4">
      <c r="C5813" s="8"/>
      <c r="D5813" s="8"/>
    </row>
    <row r="5814" spans="3:4">
      <c r="C5814" s="8"/>
      <c r="D5814" s="8"/>
    </row>
    <row r="5815" spans="3:4">
      <c r="C5815" s="8"/>
      <c r="D5815" s="8"/>
    </row>
    <row r="5816" spans="3:4">
      <c r="C5816" s="8"/>
      <c r="D5816" s="8"/>
    </row>
    <row r="5817" spans="3:4">
      <c r="C5817" s="8"/>
      <c r="D5817" s="8"/>
    </row>
    <row r="5818" spans="3:4">
      <c r="C5818" s="8"/>
      <c r="D5818" s="8"/>
    </row>
    <row r="5819" spans="3:4">
      <c r="C5819" s="8"/>
      <c r="D5819" s="8"/>
    </row>
    <row r="5820" spans="3:4">
      <c r="C5820" s="8"/>
      <c r="D5820" s="8"/>
    </row>
    <row r="5821" spans="3:4">
      <c r="C5821" s="8"/>
      <c r="D5821" s="8"/>
    </row>
    <row r="5822" spans="3:4">
      <c r="C5822" s="8"/>
      <c r="D5822" s="8"/>
    </row>
    <row r="5823" spans="3:4">
      <c r="C5823" s="8"/>
      <c r="D5823" s="8"/>
    </row>
    <row r="5824" spans="3:4">
      <c r="C5824" s="8"/>
      <c r="D5824" s="8"/>
    </row>
    <row r="5825" spans="3:4">
      <c r="C5825" s="8"/>
      <c r="D5825" s="8"/>
    </row>
    <row r="5826" spans="3:4">
      <c r="C5826" s="8"/>
      <c r="D5826" s="8"/>
    </row>
    <row r="5827" spans="3:4">
      <c r="C5827" s="8"/>
      <c r="D5827" s="8"/>
    </row>
    <row r="5828" spans="3:4">
      <c r="C5828" s="8"/>
      <c r="D5828" s="8"/>
    </row>
    <row r="5829" spans="3:4">
      <c r="C5829" s="8"/>
      <c r="D5829" s="8"/>
    </row>
    <row r="5830" spans="3:4">
      <c r="C5830" s="8"/>
      <c r="D5830" s="8"/>
    </row>
    <row r="5831" spans="3:4">
      <c r="C5831" s="8"/>
      <c r="D5831" s="8"/>
    </row>
    <row r="5832" spans="3:4">
      <c r="C5832" s="8"/>
      <c r="D5832" s="8"/>
    </row>
    <row r="5833" spans="3:4">
      <c r="C5833" s="8"/>
      <c r="D5833" s="8"/>
    </row>
    <row r="5834" spans="3:4">
      <c r="C5834" s="8"/>
      <c r="D5834" s="8"/>
    </row>
    <row r="5835" spans="3:4">
      <c r="C5835" s="8"/>
      <c r="D5835" s="8"/>
    </row>
    <row r="5836" spans="3:4">
      <c r="C5836" s="8"/>
      <c r="D5836" s="8"/>
    </row>
    <row r="5837" spans="3:4">
      <c r="C5837" s="8"/>
      <c r="D5837" s="8"/>
    </row>
    <row r="5838" spans="3:4">
      <c r="C5838" s="8"/>
      <c r="D5838" s="8"/>
    </row>
    <row r="5839" spans="3:4">
      <c r="C5839" s="8"/>
      <c r="D5839" s="8"/>
    </row>
    <row r="5840" spans="3:4">
      <c r="C5840" s="8"/>
      <c r="D5840" s="8"/>
    </row>
    <row r="5841" spans="3:4">
      <c r="C5841" s="8"/>
      <c r="D5841" s="8"/>
    </row>
    <row r="5842" spans="3:4">
      <c r="C5842" s="8"/>
      <c r="D5842" s="8"/>
    </row>
    <row r="5843" spans="3:4">
      <c r="C5843" s="8"/>
      <c r="D5843" s="8"/>
    </row>
    <row r="5844" spans="3:4">
      <c r="C5844" s="8"/>
      <c r="D5844" s="8"/>
    </row>
    <row r="5845" spans="3:4">
      <c r="C5845" s="8"/>
      <c r="D5845" s="8"/>
    </row>
    <row r="5846" spans="3:4">
      <c r="C5846" s="8"/>
      <c r="D5846" s="8"/>
    </row>
    <row r="5847" spans="3:4">
      <c r="C5847" s="8"/>
      <c r="D5847" s="8"/>
    </row>
    <row r="5848" spans="3:4">
      <c r="C5848" s="8"/>
      <c r="D5848" s="8"/>
    </row>
    <row r="5849" spans="3:4">
      <c r="C5849" s="8"/>
      <c r="D5849" s="8"/>
    </row>
    <row r="5850" spans="3:4">
      <c r="C5850" s="8"/>
      <c r="D5850" s="8"/>
    </row>
    <row r="5851" spans="3:4">
      <c r="C5851" s="8"/>
      <c r="D5851" s="8"/>
    </row>
    <row r="5852" spans="3:4">
      <c r="C5852" s="8"/>
      <c r="D5852" s="8"/>
    </row>
    <row r="5853" spans="3:4">
      <c r="C5853" s="8"/>
      <c r="D5853" s="8"/>
    </row>
    <row r="5854" spans="3:4">
      <c r="C5854" s="8"/>
      <c r="D5854" s="8"/>
    </row>
    <row r="5855" spans="3:4">
      <c r="C5855" s="8"/>
      <c r="D5855" s="8"/>
    </row>
    <row r="5856" spans="3:4">
      <c r="C5856" s="8"/>
      <c r="D5856" s="8"/>
    </row>
    <row r="5857" spans="3:4">
      <c r="C5857" s="8"/>
      <c r="D5857" s="8"/>
    </row>
    <row r="5858" spans="3:4">
      <c r="C5858" s="8"/>
      <c r="D5858" s="8"/>
    </row>
    <row r="5859" spans="3:4">
      <c r="C5859" s="8"/>
      <c r="D5859" s="8"/>
    </row>
    <row r="5860" spans="3:4">
      <c r="C5860" s="8"/>
      <c r="D5860" s="8"/>
    </row>
    <row r="5861" spans="3:4">
      <c r="C5861" s="8"/>
      <c r="D5861" s="8"/>
    </row>
    <row r="5862" spans="3:4">
      <c r="C5862" s="8"/>
      <c r="D5862" s="8"/>
    </row>
    <row r="5863" spans="3:4">
      <c r="C5863" s="8"/>
      <c r="D5863" s="8"/>
    </row>
    <row r="5864" spans="3:4">
      <c r="C5864" s="8"/>
      <c r="D5864" s="8"/>
    </row>
    <row r="5865" spans="3:4">
      <c r="C5865" s="8"/>
      <c r="D5865" s="8"/>
    </row>
    <row r="5866" spans="3:4">
      <c r="C5866" s="8"/>
      <c r="D5866" s="8"/>
    </row>
    <row r="5867" spans="3:4">
      <c r="C5867" s="8"/>
      <c r="D5867" s="8"/>
    </row>
    <row r="5868" spans="3:4">
      <c r="C5868" s="8"/>
      <c r="D5868" s="8"/>
    </row>
    <row r="5869" spans="3:4">
      <c r="C5869" s="8"/>
      <c r="D5869" s="8"/>
    </row>
    <row r="5870" spans="3:4">
      <c r="C5870" s="8"/>
      <c r="D5870" s="8"/>
    </row>
    <row r="5871" spans="3:4">
      <c r="C5871" s="8"/>
      <c r="D5871" s="8"/>
    </row>
    <row r="5872" spans="3:4">
      <c r="C5872" s="8"/>
      <c r="D5872" s="8"/>
    </row>
    <row r="5873" spans="3:4">
      <c r="C5873" s="8"/>
      <c r="D5873" s="8"/>
    </row>
    <row r="5874" spans="3:4">
      <c r="C5874" s="8"/>
      <c r="D5874" s="8"/>
    </row>
    <row r="5875" spans="3:4">
      <c r="C5875" s="8"/>
      <c r="D5875" s="8"/>
    </row>
    <row r="5876" spans="3:4">
      <c r="C5876" s="8"/>
      <c r="D5876" s="8"/>
    </row>
    <row r="5877" spans="3:4">
      <c r="C5877" s="8"/>
      <c r="D5877" s="8"/>
    </row>
    <row r="5878" spans="3:4">
      <c r="C5878" s="8"/>
      <c r="D5878" s="8"/>
    </row>
    <row r="5879" spans="3:4">
      <c r="C5879" s="8"/>
      <c r="D5879" s="8"/>
    </row>
    <row r="5880" spans="3:4">
      <c r="C5880" s="8"/>
      <c r="D5880" s="8"/>
    </row>
    <row r="5881" spans="3:4">
      <c r="C5881" s="8"/>
      <c r="D5881" s="8"/>
    </row>
    <row r="5882" spans="3:4">
      <c r="C5882" s="8"/>
      <c r="D5882" s="8"/>
    </row>
    <row r="5883" spans="3:4">
      <c r="C5883" s="8"/>
      <c r="D5883" s="8"/>
    </row>
    <row r="5884" spans="3:4">
      <c r="C5884" s="8"/>
      <c r="D5884" s="8"/>
    </row>
    <row r="5885" spans="3:4">
      <c r="C5885" s="8"/>
      <c r="D5885" s="8"/>
    </row>
    <row r="5886" spans="3:4">
      <c r="C5886" s="8"/>
      <c r="D5886" s="8"/>
    </row>
    <row r="5887" spans="3:4">
      <c r="C5887" s="8"/>
      <c r="D5887" s="8"/>
    </row>
    <row r="5888" spans="3:4">
      <c r="C5888" s="8"/>
      <c r="D5888" s="8"/>
    </row>
    <row r="5889" spans="3:4">
      <c r="C5889" s="8"/>
      <c r="D5889" s="8"/>
    </row>
    <row r="5890" spans="3:4">
      <c r="C5890" s="8"/>
      <c r="D5890" s="8"/>
    </row>
    <row r="5891" spans="3:4">
      <c r="C5891" s="8"/>
      <c r="D5891" s="8"/>
    </row>
    <row r="5892" spans="3:4">
      <c r="C5892" s="8"/>
      <c r="D5892" s="8"/>
    </row>
    <row r="5893" spans="3:4">
      <c r="C5893" s="8"/>
      <c r="D5893" s="8"/>
    </row>
    <row r="5894" spans="3:4">
      <c r="C5894" s="8"/>
      <c r="D5894" s="8"/>
    </row>
    <row r="5895" spans="3:4">
      <c r="C5895" s="8"/>
      <c r="D5895" s="8"/>
    </row>
    <row r="5896" spans="3:4">
      <c r="C5896" s="8"/>
      <c r="D5896" s="8"/>
    </row>
    <row r="5897" spans="3:4">
      <c r="C5897" s="8"/>
      <c r="D5897" s="8"/>
    </row>
    <row r="5898" spans="3:4">
      <c r="C5898" s="8"/>
      <c r="D5898" s="8"/>
    </row>
    <row r="5899" spans="3:4">
      <c r="C5899" s="8"/>
      <c r="D5899" s="8"/>
    </row>
    <row r="5900" spans="3:4">
      <c r="C5900" s="8"/>
      <c r="D5900" s="8"/>
    </row>
    <row r="5901" spans="3:4">
      <c r="C5901" s="8"/>
      <c r="D5901" s="8"/>
    </row>
    <row r="5902" spans="3:4">
      <c r="C5902" s="8"/>
      <c r="D5902" s="8"/>
    </row>
    <row r="5903" spans="3:4">
      <c r="C5903" s="8"/>
      <c r="D5903" s="8"/>
    </row>
    <row r="5904" spans="3:4">
      <c r="C5904" s="8"/>
      <c r="D5904" s="8"/>
    </row>
    <row r="5905" spans="3:4">
      <c r="C5905" s="8"/>
      <c r="D5905" s="8"/>
    </row>
    <row r="5906" spans="3:4">
      <c r="C5906" s="8"/>
      <c r="D5906" s="8"/>
    </row>
    <row r="5907" spans="3:4">
      <c r="C5907" s="8"/>
      <c r="D5907" s="8"/>
    </row>
    <row r="5908" spans="3:4">
      <c r="C5908" s="8"/>
      <c r="D5908" s="8"/>
    </row>
    <row r="5909" spans="3:4">
      <c r="C5909" s="8"/>
      <c r="D5909" s="8"/>
    </row>
    <row r="5910" spans="3:4">
      <c r="C5910" s="8"/>
      <c r="D5910" s="8"/>
    </row>
    <row r="5911" spans="3:4">
      <c r="C5911" s="8"/>
      <c r="D5911" s="8"/>
    </row>
    <row r="5912" spans="3:4">
      <c r="C5912" s="8"/>
      <c r="D5912" s="8"/>
    </row>
    <row r="5913" spans="3:4">
      <c r="C5913" s="8"/>
      <c r="D5913" s="8"/>
    </row>
    <row r="5914" spans="3:4">
      <c r="C5914" s="8"/>
      <c r="D5914" s="8"/>
    </row>
    <row r="5915" spans="3:4">
      <c r="C5915" s="8"/>
      <c r="D5915" s="8"/>
    </row>
    <row r="5916" spans="3:4">
      <c r="C5916" s="8"/>
      <c r="D5916" s="8"/>
    </row>
    <row r="5917" spans="3:4">
      <c r="C5917" s="8"/>
      <c r="D5917" s="8"/>
    </row>
    <row r="5918" spans="3:4">
      <c r="C5918" s="8"/>
      <c r="D5918" s="8"/>
    </row>
    <row r="5919" spans="3:4">
      <c r="C5919" s="8"/>
      <c r="D5919" s="8"/>
    </row>
    <row r="5920" spans="3:4">
      <c r="C5920" s="8"/>
      <c r="D5920" s="8"/>
    </row>
    <row r="5921" spans="3:4">
      <c r="C5921" s="8"/>
      <c r="D5921" s="8"/>
    </row>
    <row r="5922" spans="3:4">
      <c r="C5922" s="8"/>
      <c r="D5922" s="8"/>
    </row>
    <row r="5923" spans="3:4">
      <c r="C5923" s="8"/>
      <c r="D5923" s="8"/>
    </row>
    <row r="5924" spans="3:4">
      <c r="C5924" s="8"/>
      <c r="D5924" s="8"/>
    </row>
    <row r="5925" spans="3:4">
      <c r="C5925" s="8"/>
      <c r="D5925" s="8"/>
    </row>
    <row r="5926" spans="3:4">
      <c r="C5926" s="8"/>
      <c r="D5926" s="8"/>
    </row>
    <row r="5927" spans="3:4">
      <c r="C5927" s="8"/>
      <c r="D5927" s="8"/>
    </row>
    <row r="5928" spans="3:4">
      <c r="C5928" s="8"/>
      <c r="D5928" s="8"/>
    </row>
    <row r="5929" spans="3:4">
      <c r="C5929" s="8"/>
      <c r="D5929" s="8"/>
    </row>
    <row r="5930" spans="3:4">
      <c r="C5930" s="8"/>
      <c r="D5930" s="8"/>
    </row>
    <row r="5931" spans="3:4">
      <c r="C5931" s="8"/>
      <c r="D5931" s="8"/>
    </row>
    <row r="5932" spans="3:4">
      <c r="C5932" s="8"/>
      <c r="D5932" s="8"/>
    </row>
    <row r="5933" spans="3:4">
      <c r="C5933" s="8"/>
      <c r="D5933" s="8"/>
    </row>
    <row r="5934" spans="3:4">
      <c r="C5934" s="8"/>
      <c r="D5934" s="8"/>
    </row>
    <row r="5935" spans="3:4">
      <c r="C5935" s="8"/>
      <c r="D5935" s="8"/>
    </row>
    <row r="5936" spans="3:4">
      <c r="C5936" s="8"/>
      <c r="D5936" s="8"/>
    </row>
    <row r="5937" spans="3:4">
      <c r="C5937" s="8"/>
      <c r="D5937" s="8"/>
    </row>
    <row r="5938" spans="3:4">
      <c r="C5938" s="8"/>
      <c r="D5938" s="8"/>
    </row>
    <row r="5939" spans="3:4">
      <c r="C5939" s="8"/>
      <c r="D5939" s="8"/>
    </row>
    <row r="5940" spans="3:4">
      <c r="C5940" s="8"/>
      <c r="D5940" s="8"/>
    </row>
    <row r="5941" spans="3:4">
      <c r="C5941" s="8"/>
      <c r="D5941" s="8"/>
    </row>
    <row r="5942" spans="3:4">
      <c r="C5942" s="8"/>
      <c r="D5942" s="8"/>
    </row>
    <row r="5943" spans="3:4">
      <c r="C5943" s="8"/>
      <c r="D5943" s="8"/>
    </row>
    <row r="5944" spans="3:4">
      <c r="C5944" s="8"/>
      <c r="D5944" s="8"/>
    </row>
    <row r="5945" spans="3:4">
      <c r="C5945" s="8"/>
      <c r="D5945" s="8"/>
    </row>
    <row r="5946" spans="3:4">
      <c r="C5946" s="8"/>
      <c r="D5946" s="8"/>
    </row>
    <row r="5947" spans="3:4">
      <c r="C5947" s="8"/>
      <c r="D5947" s="8"/>
    </row>
    <row r="5948" spans="3:4">
      <c r="C5948" s="8"/>
      <c r="D5948" s="8"/>
    </row>
    <row r="5949" spans="3:4">
      <c r="C5949" s="8"/>
      <c r="D5949" s="8"/>
    </row>
    <row r="5950" spans="3:4">
      <c r="C5950" s="8"/>
      <c r="D5950" s="8"/>
    </row>
    <row r="5951" spans="3:4">
      <c r="C5951" s="8"/>
      <c r="D5951" s="8"/>
    </row>
    <row r="5952" spans="3:4">
      <c r="C5952" s="8"/>
      <c r="D5952" s="8"/>
    </row>
    <row r="5953" spans="3:4">
      <c r="C5953" s="8"/>
      <c r="D5953" s="8"/>
    </row>
    <row r="5954" spans="3:4">
      <c r="C5954" s="8"/>
      <c r="D5954" s="8"/>
    </row>
    <row r="5955" spans="3:4">
      <c r="C5955" s="8"/>
      <c r="D5955" s="8"/>
    </row>
    <row r="5956" spans="3:4">
      <c r="C5956" s="8"/>
      <c r="D5956" s="8"/>
    </row>
    <row r="5957" spans="3:4">
      <c r="C5957" s="8"/>
      <c r="D5957" s="8"/>
    </row>
    <row r="5958" spans="3:4">
      <c r="C5958" s="8"/>
      <c r="D5958" s="8"/>
    </row>
    <row r="5959" spans="3:4">
      <c r="C5959" s="8"/>
      <c r="D5959" s="8"/>
    </row>
    <row r="5960" spans="3:4">
      <c r="C5960" s="8"/>
      <c r="D5960" s="8"/>
    </row>
    <row r="5961" spans="3:4">
      <c r="C5961" s="8"/>
      <c r="D5961" s="8"/>
    </row>
    <row r="5962" spans="3:4">
      <c r="C5962" s="8"/>
      <c r="D5962" s="8"/>
    </row>
    <row r="5963" spans="3:4">
      <c r="C5963" s="8"/>
      <c r="D5963" s="8"/>
    </row>
    <row r="5964" spans="3:4">
      <c r="C5964" s="8"/>
      <c r="D5964" s="8"/>
    </row>
    <row r="5965" spans="3:4">
      <c r="C5965" s="8"/>
      <c r="D5965" s="8"/>
    </row>
    <row r="5966" spans="3:4">
      <c r="C5966" s="8"/>
      <c r="D5966" s="8"/>
    </row>
    <row r="5967" spans="3:4">
      <c r="C5967" s="8"/>
      <c r="D5967" s="8"/>
    </row>
    <row r="5968" spans="3:4">
      <c r="C5968" s="8"/>
      <c r="D5968" s="8"/>
    </row>
    <row r="5969" spans="3:4">
      <c r="C5969" s="8"/>
      <c r="D5969" s="8"/>
    </row>
    <row r="5970" spans="3:4">
      <c r="C5970" s="8"/>
      <c r="D5970" s="8"/>
    </row>
    <row r="5971" spans="3:4">
      <c r="C5971" s="8"/>
      <c r="D5971" s="8"/>
    </row>
    <row r="5972" spans="3:4">
      <c r="C5972" s="8"/>
      <c r="D5972" s="8"/>
    </row>
    <row r="5973" spans="3:4">
      <c r="C5973" s="8"/>
      <c r="D5973" s="8"/>
    </row>
    <row r="5974" spans="3:4">
      <c r="C5974" s="8"/>
      <c r="D5974" s="8"/>
    </row>
    <row r="5975" spans="3:4">
      <c r="C5975" s="8"/>
      <c r="D5975" s="8"/>
    </row>
    <row r="5976" spans="3:4">
      <c r="C5976" s="8"/>
      <c r="D5976" s="8"/>
    </row>
    <row r="5977" spans="3:4">
      <c r="C5977" s="8"/>
      <c r="D5977" s="8"/>
    </row>
    <row r="5978" spans="3:4">
      <c r="C5978" s="8"/>
      <c r="D5978" s="8"/>
    </row>
    <row r="5979" spans="3:4">
      <c r="C5979" s="8"/>
      <c r="D5979" s="8"/>
    </row>
    <row r="5980" spans="3:4">
      <c r="C5980" s="8"/>
      <c r="D5980" s="8"/>
    </row>
    <row r="5981" spans="3:4">
      <c r="C5981" s="8"/>
      <c r="D5981" s="8"/>
    </row>
    <row r="5982" spans="3:4">
      <c r="C5982" s="8"/>
      <c r="D5982" s="8"/>
    </row>
    <row r="5983" spans="3:4">
      <c r="C5983" s="8"/>
      <c r="D5983" s="8"/>
    </row>
    <row r="5984" spans="3:4">
      <c r="C5984" s="8"/>
      <c r="D5984" s="8"/>
    </row>
    <row r="5985" spans="3:4">
      <c r="C5985" s="8"/>
      <c r="D5985" s="8"/>
    </row>
    <row r="5986" spans="3:4">
      <c r="C5986" s="8"/>
      <c r="D5986" s="8"/>
    </row>
    <row r="5987" spans="3:4">
      <c r="C5987" s="8"/>
      <c r="D5987" s="8"/>
    </row>
    <row r="5988" spans="3:4">
      <c r="C5988" s="8"/>
      <c r="D5988" s="8"/>
    </row>
    <row r="5989" spans="3:4">
      <c r="C5989" s="8"/>
      <c r="D5989" s="8"/>
    </row>
    <row r="5990" spans="3:4">
      <c r="C5990" s="8"/>
      <c r="D5990" s="8"/>
    </row>
    <row r="5991" spans="3:4">
      <c r="C5991" s="8"/>
      <c r="D5991" s="8"/>
    </row>
    <row r="5992" spans="3:4">
      <c r="C5992" s="8"/>
      <c r="D5992" s="8"/>
    </row>
    <row r="5993" spans="3:4">
      <c r="C5993" s="8"/>
      <c r="D5993" s="8"/>
    </row>
    <row r="5994" spans="3:4">
      <c r="C5994" s="8"/>
      <c r="D5994" s="8"/>
    </row>
    <row r="5995" spans="3:4">
      <c r="C5995" s="8"/>
      <c r="D5995" s="8"/>
    </row>
    <row r="5996" spans="3:4">
      <c r="C5996" s="8"/>
      <c r="D5996" s="8"/>
    </row>
    <row r="5997" spans="3:4">
      <c r="C5997" s="8"/>
      <c r="D5997" s="8"/>
    </row>
    <row r="5998" spans="3:4">
      <c r="C5998" s="8"/>
      <c r="D5998" s="8"/>
    </row>
    <row r="5999" spans="3:4">
      <c r="C5999" s="8"/>
      <c r="D5999" s="8"/>
    </row>
    <row r="6000" spans="3:4">
      <c r="C6000" s="8"/>
      <c r="D6000" s="8"/>
    </row>
    <row r="6001" spans="3:4">
      <c r="C6001" s="8"/>
      <c r="D6001" s="8"/>
    </row>
    <row r="6002" spans="3:4">
      <c r="C6002" s="8"/>
      <c r="D6002" s="8"/>
    </row>
    <row r="6003" spans="3:4">
      <c r="C6003" s="8"/>
      <c r="D6003" s="8"/>
    </row>
    <row r="6004" spans="3:4">
      <c r="C6004" s="8"/>
      <c r="D6004" s="8"/>
    </row>
    <row r="6005" spans="3:4">
      <c r="C6005" s="8"/>
      <c r="D6005" s="8"/>
    </row>
    <row r="6006" spans="3:4">
      <c r="C6006" s="8"/>
      <c r="D6006" s="8"/>
    </row>
    <row r="6007" spans="3:4">
      <c r="C6007" s="8"/>
      <c r="D6007" s="8"/>
    </row>
    <row r="6008" spans="3:4">
      <c r="C6008" s="8"/>
      <c r="D6008" s="8"/>
    </row>
    <row r="6009" spans="3:4">
      <c r="C6009" s="8"/>
      <c r="D6009" s="8"/>
    </row>
    <row r="6010" spans="3:4">
      <c r="C6010" s="8"/>
      <c r="D6010" s="8"/>
    </row>
    <row r="6011" spans="3:4">
      <c r="C6011" s="8"/>
      <c r="D6011" s="8"/>
    </row>
    <row r="6012" spans="3:4">
      <c r="C6012" s="8"/>
      <c r="D6012" s="8"/>
    </row>
    <row r="6013" spans="3:4">
      <c r="C6013" s="8"/>
      <c r="D6013" s="8"/>
    </row>
    <row r="6014" spans="3:4">
      <c r="C6014" s="8"/>
      <c r="D6014" s="8"/>
    </row>
    <row r="6015" spans="3:4">
      <c r="C6015" s="8"/>
      <c r="D6015" s="8"/>
    </row>
    <row r="6016" spans="3:4">
      <c r="C6016" s="8"/>
      <c r="D6016" s="8"/>
    </row>
    <row r="6017" spans="3:4">
      <c r="C6017" s="8"/>
      <c r="D6017" s="8"/>
    </row>
    <row r="6018" spans="3:4">
      <c r="C6018" s="8"/>
      <c r="D6018" s="8"/>
    </row>
    <row r="6019" spans="3:4">
      <c r="C6019" s="8"/>
      <c r="D6019" s="8"/>
    </row>
    <row r="6020" spans="3:4">
      <c r="C6020" s="8"/>
      <c r="D6020" s="8"/>
    </row>
    <row r="6021" spans="3:4">
      <c r="C6021" s="8"/>
      <c r="D6021" s="8"/>
    </row>
    <row r="6022" spans="3:4">
      <c r="C6022" s="8"/>
      <c r="D6022" s="8"/>
    </row>
    <row r="6023" spans="3:4">
      <c r="C6023" s="8"/>
      <c r="D6023" s="8"/>
    </row>
    <row r="6024" spans="3:4">
      <c r="C6024" s="8"/>
      <c r="D6024" s="8"/>
    </row>
    <row r="6025" spans="3:4">
      <c r="C6025" s="8"/>
      <c r="D6025" s="8"/>
    </row>
    <row r="6026" spans="3:4">
      <c r="C6026" s="8"/>
      <c r="D6026" s="8"/>
    </row>
    <row r="6027" spans="3:4">
      <c r="C6027" s="8"/>
      <c r="D6027" s="8"/>
    </row>
    <row r="6028" spans="3:4">
      <c r="C6028" s="8"/>
      <c r="D6028" s="8"/>
    </row>
    <row r="6029" spans="3:4">
      <c r="C6029" s="8"/>
      <c r="D6029" s="8"/>
    </row>
    <row r="6030" spans="3:4">
      <c r="C6030" s="8"/>
      <c r="D6030" s="8"/>
    </row>
    <row r="6031" spans="3:4">
      <c r="C6031" s="8"/>
      <c r="D6031" s="8"/>
    </row>
    <row r="6032" spans="3:4">
      <c r="C6032" s="8"/>
      <c r="D6032" s="8"/>
    </row>
    <row r="6033" spans="3:4">
      <c r="C6033" s="8"/>
      <c r="D6033" s="8"/>
    </row>
    <row r="6034" spans="3:4">
      <c r="C6034" s="8"/>
      <c r="D6034" s="8"/>
    </row>
    <row r="6035" spans="3:4">
      <c r="C6035" s="8"/>
      <c r="D6035" s="8"/>
    </row>
    <row r="6036" spans="3:4">
      <c r="C6036" s="8"/>
      <c r="D6036" s="8"/>
    </row>
    <row r="6037" spans="3:4">
      <c r="C6037" s="8"/>
      <c r="D6037" s="8"/>
    </row>
    <row r="6038" spans="3:4">
      <c r="C6038" s="8"/>
      <c r="D6038" s="8"/>
    </row>
    <row r="6039" spans="3:4">
      <c r="C6039" s="8"/>
      <c r="D6039" s="8"/>
    </row>
    <row r="6040" spans="3:4">
      <c r="C6040" s="8"/>
      <c r="D6040" s="8"/>
    </row>
    <row r="6041" spans="3:4">
      <c r="C6041" s="8"/>
      <c r="D6041" s="8"/>
    </row>
    <row r="6042" spans="3:4">
      <c r="C6042" s="8"/>
      <c r="D6042" s="8"/>
    </row>
    <row r="6043" spans="3:4">
      <c r="C6043" s="8"/>
      <c r="D6043" s="8"/>
    </row>
    <row r="6044" spans="3:4">
      <c r="C6044" s="8"/>
      <c r="D6044" s="8"/>
    </row>
    <row r="6045" spans="3:4">
      <c r="C6045" s="8"/>
      <c r="D6045" s="8"/>
    </row>
    <row r="6046" spans="3:4">
      <c r="C6046" s="8"/>
      <c r="D6046" s="8"/>
    </row>
    <row r="6047" spans="3:4">
      <c r="C6047" s="8"/>
      <c r="D6047" s="8"/>
    </row>
    <row r="6048" spans="3:4">
      <c r="C6048" s="8"/>
      <c r="D6048" s="8"/>
    </row>
    <row r="6049" spans="3:4">
      <c r="C6049" s="8"/>
      <c r="D6049" s="8"/>
    </row>
    <row r="6050" spans="3:4">
      <c r="C6050" s="8"/>
      <c r="D6050" s="8"/>
    </row>
    <row r="6051" spans="3:4">
      <c r="C6051" s="8"/>
      <c r="D6051" s="8"/>
    </row>
    <row r="6052" spans="3:4">
      <c r="C6052" s="8"/>
      <c r="D6052" s="8"/>
    </row>
    <row r="6053" spans="3:4">
      <c r="C6053" s="8"/>
      <c r="D6053" s="8"/>
    </row>
    <row r="6054" spans="3:4">
      <c r="C6054" s="8"/>
      <c r="D6054" s="8"/>
    </row>
    <row r="6055" spans="3:4">
      <c r="C6055" s="8"/>
      <c r="D6055" s="8"/>
    </row>
    <row r="6056" spans="3:4">
      <c r="C6056" s="8"/>
      <c r="D6056" s="8"/>
    </row>
    <row r="6057" spans="3:4">
      <c r="C6057" s="8"/>
      <c r="D6057" s="8"/>
    </row>
    <row r="6058" spans="3:4">
      <c r="C6058" s="8"/>
      <c r="D6058" s="8"/>
    </row>
    <row r="6059" spans="3:4">
      <c r="C6059" s="8"/>
      <c r="D6059" s="8"/>
    </row>
    <row r="6060" spans="3:4">
      <c r="C6060" s="8"/>
      <c r="D6060" s="8"/>
    </row>
    <row r="6061" spans="3:4">
      <c r="C6061" s="8"/>
      <c r="D6061" s="8"/>
    </row>
    <row r="6062" spans="3:4">
      <c r="C6062" s="8"/>
      <c r="D6062" s="8"/>
    </row>
    <row r="6063" spans="3:4">
      <c r="C6063" s="8"/>
      <c r="D6063" s="8"/>
    </row>
    <row r="6064" spans="3:4">
      <c r="C6064" s="8"/>
      <c r="D6064" s="8"/>
    </row>
    <row r="6065" spans="3:4">
      <c r="C6065" s="8"/>
      <c r="D6065" s="8"/>
    </row>
    <row r="6066" spans="3:4">
      <c r="C6066" s="8"/>
      <c r="D6066" s="8"/>
    </row>
    <row r="6067" spans="3:4">
      <c r="C6067" s="8"/>
      <c r="D6067" s="8"/>
    </row>
    <row r="6068" spans="3:4">
      <c r="C6068" s="8"/>
      <c r="D6068" s="8"/>
    </row>
    <row r="6069" spans="3:4">
      <c r="C6069" s="8"/>
      <c r="D6069" s="8"/>
    </row>
    <row r="6070" spans="3:4">
      <c r="C6070" s="8"/>
      <c r="D6070" s="8"/>
    </row>
    <row r="6071" spans="3:4">
      <c r="C6071" s="8"/>
      <c r="D6071" s="8"/>
    </row>
    <row r="6072" spans="3:4">
      <c r="C6072" s="8"/>
      <c r="D6072" s="8"/>
    </row>
    <row r="6073" spans="3:4">
      <c r="C6073" s="8"/>
      <c r="D6073" s="8"/>
    </row>
    <row r="6074" spans="3:4">
      <c r="C6074" s="8"/>
      <c r="D6074" s="8"/>
    </row>
    <row r="6075" spans="3:4">
      <c r="C6075" s="8"/>
      <c r="D6075" s="8"/>
    </row>
    <row r="6076" spans="3:4">
      <c r="C6076" s="8"/>
      <c r="D6076" s="8"/>
    </row>
    <row r="6077" spans="3:4">
      <c r="C6077" s="8"/>
      <c r="D6077" s="8"/>
    </row>
    <row r="6078" spans="3:4">
      <c r="C6078" s="8"/>
      <c r="D6078" s="8"/>
    </row>
    <row r="6079" spans="3:4">
      <c r="C6079" s="8"/>
      <c r="D6079" s="8"/>
    </row>
    <row r="6080" spans="3:4">
      <c r="C6080" s="8"/>
      <c r="D6080" s="8"/>
    </row>
    <row r="6081" spans="3:4">
      <c r="C6081" s="8"/>
      <c r="D6081" s="8"/>
    </row>
    <row r="6082" spans="3:4">
      <c r="C6082" s="8"/>
      <c r="D6082" s="8"/>
    </row>
    <row r="6083" spans="3:4">
      <c r="C6083" s="8"/>
      <c r="D6083" s="8"/>
    </row>
    <row r="6084" spans="3:4">
      <c r="C6084" s="8"/>
      <c r="D6084" s="8"/>
    </row>
    <row r="6085" spans="3:4">
      <c r="C6085" s="8"/>
      <c r="D6085" s="8"/>
    </row>
    <row r="6086" spans="3:4">
      <c r="C6086" s="8"/>
      <c r="D6086" s="8"/>
    </row>
    <row r="6087" spans="3:4">
      <c r="C6087" s="8"/>
      <c r="D6087" s="8"/>
    </row>
    <row r="6088" spans="3:4">
      <c r="C6088" s="8"/>
      <c r="D6088" s="8"/>
    </row>
    <row r="6089" spans="3:4">
      <c r="C6089" s="8"/>
      <c r="D6089" s="8"/>
    </row>
    <row r="6090" spans="3:4">
      <c r="C6090" s="8"/>
      <c r="D6090" s="8"/>
    </row>
    <row r="6091" spans="3:4">
      <c r="C6091" s="8"/>
      <c r="D6091" s="8"/>
    </row>
    <row r="6092" spans="3:4">
      <c r="C6092" s="8"/>
      <c r="D6092" s="8"/>
    </row>
    <row r="6093" spans="3:4">
      <c r="C6093" s="8"/>
      <c r="D6093" s="8"/>
    </row>
    <row r="6094" spans="3:4">
      <c r="C6094" s="8"/>
      <c r="D6094" s="8"/>
    </row>
    <row r="6095" spans="3:4">
      <c r="C6095" s="8"/>
      <c r="D6095" s="8"/>
    </row>
    <row r="6096" spans="3:4">
      <c r="C6096" s="8"/>
      <c r="D6096" s="8"/>
    </row>
    <row r="6097" spans="3:4">
      <c r="C6097" s="8"/>
      <c r="D6097" s="8"/>
    </row>
    <row r="6098" spans="3:4">
      <c r="C6098" s="8"/>
      <c r="D6098" s="8"/>
    </row>
    <row r="6099" spans="3:4">
      <c r="C6099" s="8"/>
      <c r="D6099" s="8"/>
    </row>
    <row r="6100" spans="3:4">
      <c r="C6100" s="8"/>
      <c r="D6100" s="8"/>
    </row>
    <row r="6101" spans="3:4">
      <c r="C6101" s="8"/>
      <c r="D6101" s="8"/>
    </row>
    <row r="6102" spans="3:4">
      <c r="C6102" s="8"/>
      <c r="D6102" s="8"/>
    </row>
    <row r="6103" spans="3:4">
      <c r="C6103" s="8"/>
      <c r="D6103" s="8"/>
    </row>
    <row r="6104" spans="3:4">
      <c r="C6104" s="8"/>
      <c r="D6104" s="8"/>
    </row>
    <row r="6105" spans="3:4">
      <c r="C6105" s="8"/>
      <c r="D6105" s="8"/>
    </row>
    <row r="6106" spans="3:4">
      <c r="C6106" s="8"/>
      <c r="D6106" s="8"/>
    </row>
    <row r="6107" spans="3:4">
      <c r="C6107" s="8"/>
      <c r="D6107" s="8"/>
    </row>
    <row r="6108" spans="3:4">
      <c r="C6108" s="8"/>
      <c r="D6108" s="8"/>
    </row>
    <row r="6109" spans="3:4">
      <c r="C6109" s="8"/>
      <c r="D6109" s="8"/>
    </row>
    <row r="6110" spans="3:4">
      <c r="C6110" s="8"/>
      <c r="D6110" s="8"/>
    </row>
    <row r="6111" spans="3:4">
      <c r="C6111" s="8"/>
      <c r="D6111" s="8"/>
    </row>
    <row r="6112" spans="3:4">
      <c r="C6112" s="8"/>
      <c r="D6112" s="8"/>
    </row>
    <row r="6113" spans="3:4">
      <c r="C6113" s="8"/>
      <c r="D6113" s="8"/>
    </row>
    <row r="6114" spans="3:4">
      <c r="C6114" s="8"/>
      <c r="D6114" s="8"/>
    </row>
    <row r="6115" spans="3:4">
      <c r="C6115" s="8"/>
      <c r="D6115" s="8"/>
    </row>
    <row r="6116" spans="3:4">
      <c r="C6116" s="8"/>
      <c r="D6116" s="8"/>
    </row>
    <row r="6117" spans="3:4">
      <c r="C6117" s="8"/>
      <c r="D6117" s="8"/>
    </row>
    <row r="6118" spans="3:4">
      <c r="C6118" s="8"/>
      <c r="D6118" s="8"/>
    </row>
    <row r="6119" spans="3:4">
      <c r="C6119" s="8"/>
      <c r="D6119" s="8"/>
    </row>
    <row r="6120" spans="3:4">
      <c r="C6120" s="8"/>
      <c r="D6120" s="8"/>
    </row>
    <row r="6121" spans="3:4">
      <c r="C6121" s="8"/>
      <c r="D6121" s="8"/>
    </row>
    <row r="6122" spans="3:4">
      <c r="C6122" s="8"/>
      <c r="D6122" s="8"/>
    </row>
    <row r="6123" spans="3:4">
      <c r="C6123" s="8"/>
      <c r="D6123" s="8"/>
    </row>
    <row r="6124" spans="3:4">
      <c r="C6124" s="8"/>
      <c r="D6124" s="8"/>
    </row>
    <row r="6125" spans="3:4">
      <c r="C6125" s="8"/>
      <c r="D6125" s="8"/>
    </row>
    <row r="6126" spans="3:4">
      <c r="C6126" s="8"/>
      <c r="D6126" s="8"/>
    </row>
    <row r="6127" spans="3:4">
      <c r="C6127" s="8"/>
      <c r="D6127" s="8"/>
    </row>
    <row r="6128" spans="3:4">
      <c r="C6128" s="8"/>
      <c r="D6128" s="8"/>
    </row>
    <row r="6129" spans="3:4">
      <c r="C6129" s="8"/>
      <c r="D6129" s="8"/>
    </row>
    <row r="6130" spans="3:4">
      <c r="C6130" s="8"/>
      <c r="D6130" s="8"/>
    </row>
    <row r="6131" spans="3:4">
      <c r="C6131" s="8"/>
      <c r="D6131" s="8"/>
    </row>
    <row r="6132" spans="3:4">
      <c r="C6132" s="8"/>
      <c r="D6132" s="8"/>
    </row>
    <row r="6133" spans="3:4">
      <c r="C6133" s="8"/>
      <c r="D6133" s="8"/>
    </row>
    <row r="6134" spans="3:4">
      <c r="C6134" s="8"/>
      <c r="D6134" s="8"/>
    </row>
    <row r="6135" spans="3:4">
      <c r="C6135" s="8"/>
      <c r="D6135" s="8"/>
    </row>
    <row r="6136" spans="3:4">
      <c r="C6136" s="8"/>
      <c r="D6136" s="8"/>
    </row>
    <row r="6137" spans="3:4">
      <c r="C6137" s="8"/>
      <c r="D6137" s="8"/>
    </row>
    <row r="6138" spans="3:4">
      <c r="C6138" s="8"/>
      <c r="D6138" s="8"/>
    </row>
    <row r="6139" spans="3:4">
      <c r="C6139" s="8"/>
      <c r="D6139" s="8"/>
    </row>
    <row r="6140" spans="3:4">
      <c r="C6140" s="8"/>
      <c r="D6140" s="8"/>
    </row>
    <row r="6141" spans="3:4">
      <c r="C6141" s="8"/>
      <c r="D6141" s="8"/>
    </row>
    <row r="6142" spans="3:4">
      <c r="C6142" s="8"/>
      <c r="D6142" s="8"/>
    </row>
    <row r="6143" spans="3:4">
      <c r="C6143" s="8"/>
      <c r="D6143" s="8"/>
    </row>
    <row r="6144" spans="3:4">
      <c r="C6144" s="8"/>
      <c r="D6144" s="8"/>
    </row>
    <row r="6145" spans="3:4">
      <c r="C6145" s="8"/>
      <c r="D6145" s="8"/>
    </row>
    <row r="6146" spans="3:4">
      <c r="C6146" s="8"/>
      <c r="D6146" s="8"/>
    </row>
    <row r="6147" spans="3:4">
      <c r="C6147" s="8"/>
      <c r="D6147" s="8"/>
    </row>
    <row r="6148" spans="3:4">
      <c r="C6148" s="8"/>
      <c r="D6148" s="8"/>
    </row>
    <row r="6149" spans="3:4">
      <c r="C6149" s="8"/>
      <c r="D6149" s="8"/>
    </row>
    <row r="6150" spans="3:4">
      <c r="C6150" s="8"/>
      <c r="D6150" s="8"/>
    </row>
    <row r="6151" spans="3:4">
      <c r="C6151" s="8"/>
      <c r="D6151" s="8"/>
    </row>
    <row r="6152" spans="3:4">
      <c r="C6152" s="8"/>
      <c r="D6152" s="8"/>
    </row>
    <row r="6153" spans="3:4">
      <c r="C6153" s="8"/>
      <c r="D6153" s="8"/>
    </row>
    <row r="6154" spans="3:4">
      <c r="C6154" s="8"/>
      <c r="D6154" s="8"/>
    </row>
    <row r="6155" spans="3:4">
      <c r="C6155" s="8"/>
      <c r="D6155" s="8"/>
    </row>
    <row r="6156" spans="3:4">
      <c r="C6156" s="8"/>
      <c r="D6156" s="8"/>
    </row>
    <row r="6157" spans="3:4">
      <c r="C6157" s="8"/>
      <c r="D6157" s="8"/>
    </row>
    <row r="6158" spans="3:4">
      <c r="C6158" s="8"/>
      <c r="D6158" s="8"/>
    </row>
    <row r="6159" spans="3:4">
      <c r="C6159" s="8"/>
      <c r="D6159" s="8"/>
    </row>
    <row r="6160" spans="3:4">
      <c r="C6160" s="8"/>
      <c r="D6160" s="8"/>
    </row>
    <row r="6161" spans="3:4">
      <c r="C6161" s="8"/>
      <c r="D6161" s="8"/>
    </row>
    <row r="6162" spans="3:4">
      <c r="C6162" s="8"/>
      <c r="D6162" s="8"/>
    </row>
    <row r="6163" spans="3:4">
      <c r="C6163" s="8"/>
      <c r="D6163" s="8"/>
    </row>
    <row r="6164" spans="3:4">
      <c r="C6164" s="8"/>
      <c r="D6164" s="8"/>
    </row>
    <row r="6165" spans="3:4">
      <c r="C6165" s="8"/>
      <c r="D6165" s="8"/>
    </row>
    <row r="6166" spans="3:4">
      <c r="C6166" s="8"/>
      <c r="D6166" s="8"/>
    </row>
    <row r="6167" spans="3:4">
      <c r="C6167" s="8"/>
      <c r="D6167" s="8"/>
    </row>
    <row r="6168" spans="3:4">
      <c r="C6168" s="8"/>
      <c r="D6168" s="8"/>
    </row>
    <row r="6169" spans="3:4">
      <c r="C6169" s="8"/>
      <c r="D6169" s="8"/>
    </row>
    <row r="6170" spans="3:4">
      <c r="C6170" s="8"/>
      <c r="D6170" s="8"/>
    </row>
    <row r="6171" spans="3:4">
      <c r="C6171" s="8"/>
      <c r="D6171" s="8"/>
    </row>
    <row r="6172" spans="3:4">
      <c r="C6172" s="8"/>
      <c r="D6172" s="8"/>
    </row>
    <row r="6173" spans="3:4">
      <c r="C6173" s="8"/>
      <c r="D6173" s="8"/>
    </row>
    <row r="6174" spans="3:4">
      <c r="C6174" s="8"/>
      <c r="D6174" s="8"/>
    </row>
    <row r="6175" spans="3:4">
      <c r="C6175" s="8"/>
      <c r="D6175" s="8"/>
    </row>
    <row r="6176" spans="3:4">
      <c r="C6176" s="8"/>
      <c r="D6176" s="8"/>
    </row>
    <row r="6177" spans="3:4">
      <c r="C6177" s="8"/>
      <c r="D6177" s="8"/>
    </row>
    <row r="6178" spans="3:4">
      <c r="C6178" s="8"/>
      <c r="D6178" s="8"/>
    </row>
    <row r="6179" spans="3:4">
      <c r="C6179" s="8"/>
      <c r="D6179" s="8"/>
    </row>
    <row r="6180" spans="3:4">
      <c r="C6180" s="8"/>
      <c r="D6180" s="8"/>
    </row>
    <row r="6181" spans="3:4">
      <c r="C6181" s="8"/>
      <c r="D6181" s="8"/>
    </row>
    <row r="6182" spans="3:4">
      <c r="C6182" s="8"/>
      <c r="D6182" s="8"/>
    </row>
    <row r="6183" spans="3:4">
      <c r="C6183" s="8"/>
      <c r="D6183" s="8"/>
    </row>
    <row r="6184" spans="3:4">
      <c r="C6184" s="8"/>
      <c r="D6184" s="8"/>
    </row>
    <row r="6185" spans="3:4">
      <c r="C6185" s="8"/>
      <c r="D6185" s="8"/>
    </row>
    <row r="6186" spans="3:4">
      <c r="C6186" s="8"/>
      <c r="D6186" s="8"/>
    </row>
    <row r="6187" spans="3:4">
      <c r="C6187" s="8"/>
      <c r="D6187" s="8"/>
    </row>
    <row r="6188" spans="3:4">
      <c r="C6188" s="8"/>
      <c r="D6188" s="8"/>
    </row>
    <row r="6189" spans="3:4">
      <c r="C6189" s="8"/>
      <c r="D6189" s="8"/>
    </row>
    <row r="6190" spans="3:4">
      <c r="C6190" s="8"/>
      <c r="D6190" s="8"/>
    </row>
    <row r="6191" spans="3:4">
      <c r="C6191" s="8"/>
      <c r="D6191" s="8"/>
    </row>
    <row r="6192" spans="3:4">
      <c r="C6192" s="8"/>
      <c r="D6192" s="8"/>
    </row>
    <row r="6193" spans="3:4">
      <c r="C6193" s="8"/>
      <c r="D6193" s="8"/>
    </row>
    <row r="6194" spans="3:4">
      <c r="C6194" s="8"/>
      <c r="D6194" s="8"/>
    </row>
    <row r="6195" spans="3:4">
      <c r="C6195" s="8"/>
      <c r="D6195" s="8"/>
    </row>
    <row r="6196" spans="3:4">
      <c r="C6196" s="8"/>
      <c r="D6196" s="8"/>
    </row>
    <row r="6197" spans="3:4">
      <c r="C6197" s="8"/>
      <c r="D6197" s="8"/>
    </row>
    <row r="6198" spans="3:4">
      <c r="C6198" s="8"/>
      <c r="D6198" s="8"/>
    </row>
    <row r="6199" spans="3:4">
      <c r="C6199" s="8"/>
      <c r="D6199" s="8"/>
    </row>
    <row r="6200" spans="3:4">
      <c r="C6200" s="8"/>
      <c r="D6200" s="8"/>
    </row>
    <row r="6201" spans="3:4">
      <c r="C6201" s="8"/>
      <c r="D6201" s="8"/>
    </row>
    <row r="6202" spans="3:4">
      <c r="C6202" s="8"/>
      <c r="D6202" s="8"/>
    </row>
    <row r="6203" spans="3:4">
      <c r="C6203" s="8"/>
      <c r="D6203" s="8"/>
    </row>
    <row r="6204" spans="3:4">
      <c r="C6204" s="8"/>
      <c r="D6204" s="8"/>
    </row>
    <row r="6205" spans="3:4">
      <c r="C6205" s="8"/>
      <c r="D6205" s="8"/>
    </row>
    <row r="6206" spans="3:4">
      <c r="C6206" s="8"/>
      <c r="D6206" s="8"/>
    </row>
    <row r="6207" spans="3:4">
      <c r="C6207" s="8"/>
      <c r="D6207" s="8"/>
    </row>
    <row r="6208" spans="3:4">
      <c r="C6208" s="8"/>
      <c r="D6208" s="8"/>
    </row>
    <row r="6209" spans="3:4">
      <c r="C6209" s="8"/>
      <c r="D6209" s="8"/>
    </row>
    <row r="6210" spans="3:4">
      <c r="C6210" s="8"/>
      <c r="D6210" s="8"/>
    </row>
    <row r="6211" spans="3:4">
      <c r="C6211" s="8"/>
      <c r="D6211" s="8"/>
    </row>
    <row r="6212" spans="3:4">
      <c r="C6212" s="8"/>
      <c r="D6212" s="8"/>
    </row>
    <row r="6213" spans="3:4">
      <c r="C6213" s="8"/>
      <c r="D6213" s="8"/>
    </row>
    <row r="6214" spans="3:4">
      <c r="C6214" s="8"/>
      <c r="D6214" s="8"/>
    </row>
    <row r="6215" spans="3:4">
      <c r="C6215" s="8"/>
      <c r="D6215" s="8"/>
    </row>
    <row r="6216" spans="3:4">
      <c r="C6216" s="8"/>
      <c r="D6216" s="8"/>
    </row>
    <row r="6217" spans="3:4">
      <c r="C6217" s="8"/>
      <c r="D6217" s="8"/>
    </row>
    <row r="6218" spans="3:4">
      <c r="C6218" s="8"/>
      <c r="D6218" s="8"/>
    </row>
    <row r="6219" spans="3:4">
      <c r="C6219" s="8"/>
      <c r="D6219" s="8"/>
    </row>
    <row r="6220" spans="3:4">
      <c r="C6220" s="8"/>
      <c r="D6220" s="8"/>
    </row>
    <row r="6221" spans="3:4">
      <c r="C6221" s="8"/>
      <c r="D6221" s="8"/>
    </row>
    <row r="6222" spans="3:4">
      <c r="C6222" s="8"/>
      <c r="D6222" s="8"/>
    </row>
    <row r="6223" spans="3:4">
      <c r="C6223" s="8"/>
      <c r="D6223" s="8"/>
    </row>
    <row r="6224" spans="3:4">
      <c r="C6224" s="8"/>
      <c r="D6224" s="8"/>
    </row>
    <row r="6225" spans="3:4">
      <c r="C6225" s="8"/>
      <c r="D6225" s="8"/>
    </row>
    <row r="6226" spans="3:4">
      <c r="C6226" s="8"/>
      <c r="D6226" s="8"/>
    </row>
    <row r="6227" spans="3:4">
      <c r="C6227" s="8"/>
      <c r="D6227" s="8"/>
    </row>
    <row r="6228" spans="3:4">
      <c r="C6228" s="8"/>
      <c r="D6228" s="8"/>
    </row>
    <row r="6229" spans="3:4">
      <c r="C6229" s="8"/>
      <c r="D6229" s="8"/>
    </row>
    <row r="6230" spans="3:4">
      <c r="C6230" s="8"/>
      <c r="D6230" s="8"/>
    </row>
    <row r="6231" spans="3:4">
      <c r="C6231" s="8"/>
      <c r="D6231" s="8"/>
    </row>
    <row r="6232" spans="3:4">
      <c r="C6232" s="8"/>
      <c r="D6232" s="8"/>
    </row>
    <row r="6233" spans="3:4">
      <c r="C6233" s="8"/>
      <c r="D6233" s="8"/>
    </row>
    <row r="6234" spans="3:4">
      <c r="C6234" s="8"/>
      <c r="D6234" s="8"/>
    </row>
    <row r="6235" spans="3:4">
      <c r="C6235" s="8"/>
      <c r="D6235" s="8"/>
    </row>
    <row r="6236" spans="3:4">
      <c r="C6236" s="8"/>
      <c r="D6236" s="8"/>
    </row>
    <row r="6237" spans="3:4">
      <c r="C6237" s="8"/>
      <c r="D6237" s="8"/>
    </row>
    <row r="6238" spans="3:4">
      <c r="C6238" s="8"/>
      <c r="D6238" s="8"/>
    </row>
    <row r="6239" spans="3:4">
      <c r="C6239" s="8"/>
      <c r="D6239" s="8"/>
    </row>
    <row r="6240" spans="3:4">
      <c r="C6240" s="8"/>
      <c r="D6240" s="8"/>
    </row>
    <row r="6241" spans="3:4">
      <c r="C6241" s="8"/>
      <c r="D6241" s="8"/>
    </row>
    <row r="6242" spans="3:4">
      <c r="C6242" s="8"/>
      <c r="D6242" s="8"/>
    </row>
    <row r="6243" spans="3:4">
      <c r="C6243" s="8"/>
      <c r="D6243" s="8"/>
    </row>
    <row r="6244" spans="3:4">
      <c r="C6244" s="8"/>
      <c r="D6244" s="8"/>
    </row>
    <row r="6245" spans="3:4">
      <c r="C6245" s="8"/>
      <c r="D6245" s="8"/>
    </row>
    <row r="6246" spans="3:4">
      <c r="C6246" s="8"/>
      <c r="D6246" s="8"/>
    </row>
    <row r="6247" spans="3:4">
      <c r="C6247" s="8"/>
      <c r="D6247" s="8"/>
    </row>
    <row r="6248" spans="3:4">
      <c r="C6248" s="8"/>
      <c r="D6248" s="8"/>
    </row>
    <row r="6249" spans="3:4">
      <c r="C6249" s="8"/>
      <c r="D6249" s="8"/>
    </row>
    <row r="6250" spans="3:4">
      <c r="C6250" s="8"/>
      <c r="D6250" s="8"/>
    </row>
    <row r="6251" spans="3:4">
      <c r="C6251" s="8"/>
      <c r="D6251" s="8"/>
    </row>
    <row r="6252" spans="3:4">
      <c r="C6252" s="8"/>
      <c r="D6252" s="8"/>
    </row>
    <row r="6253" spans="3:4">
      <c r="C6253" s="8"/>
      <c r="D6253" s="8"/>
    </row>
    <row r="6254" spans="3:4">
      <c r="C6254" s="8"/>
      <c r="D6254" s="8"/>
    </row>
    <row r="6255" spans="3:4">
      <c r="C6255" s="8"/>
      <c r="D6255" s="8"/>
    </row>
    <row r="6256" spans="3:4">
      <c r="C6256" s="8"/>
      <c r="D6256" s="8"/>
    </row>
    <row r="6257" spans="3:4">
      <c r="C6257" s="8"/>
      <c r="D6257" s="8"/>
    </row>
    <row r="6258" spans="3:4">
      <c r="C6258" s="8"/>
      <c r="D6258" s="8"/>
    </row>
    <row r="6259" spans="3:4">
      <c r="C6259" s="8"/>
      <c r="D6259" s="8"/>
    </row>
    <row r="6260" spans="3:4">
      <c r="C6260" s="8"/>
      <c r="D6260" s="8"/>
    </row>
    <row r="6261" spans="3:4">
      <c r="C6261" s="8"/>
      <c r="D6261" s="8"/>
    </row>
    <row r="6262" spans="3:4">
      <c r="C6262" s="8"/>
      <c r="D6262" s="8"/>
    </row>
    <row r="6263" spans="3:4">
      <c r="C6263" s="8"/>
      <c r="D6263" s="8"/>
    </row>
    <row r="6264" spans="3:4">
      <c r="C6264" s="8"/>
      <c r="D6264" s="8"/>
    </row>
    <row r="6265" spans="3:4">
      <c r="C6265" s="8"/>
      <c r="D6265" s="8"/>
    </row>
    <row r="6266" spans="3:4">
      <c r="C6266" s="8"/>
      <c r="D6266" s="8"/>
    </row>
    <row r="6267" spans="3:4">
      <c r="C6267" s="8"/>
      <c r="D6267" s="8"/>
    </row>
    <row r="6268" spans="3:4">
      <c r="C6268" s="8"/>
      <c r="D6268" s="8"/>
    </row>
    <row r="6269" spans="3:4">
      <c r="C6269" s="8"/>
      <c r="D6269" s="8"/>
    </row>
    <row r="6270" spans="3:4">
      <c r="C6270" s="8"/>
      <c r="D6270" s="8"/>
    </row>
    <row r="6271" spans="3:4">
      <c r="C6271" s="8"/>
      <c r="D6271" s="8"/>
    </row>
    <row r="6272" spans="3:4">
      <c r="C6272" s="8"/>
      <c r="D6272" s="8"/>
    </row>
    <row r="6273" spans="3:4">
      <c r="C6273" s="8"/>
      <c r="D6273" s="8"/>
    </row>
    <row r="6274" spans="3:4">
      <c r="C6274" s="8"/>
      <c r="D6274" s="8"/>
    </row>
    <row r="6275" spans="3:4">
      <c r="C6275" s="8"/>
      <c r="D6275" s="8"/>
    </row>
    <row r="6276" spans="3:4">
      <c r="C6276" s="8"/>
      <c r="D6276" s="8"/>
    </row>
    <row r="6277" spans="3:4">
      <c r="C6277" s="8"/>
      <c r="D6277" s="8"/>
    </row>
    <row r="6278" spans="3:4">
      <c r="C6278" s="8"/>
      <c r="D6278" s="8"/>
    </row>
    <row r="6279" spans="3:4">
      <c r="C6279" s="8"/>
      <c r="D6279" s="8"/>
    </row>
    <row r="6280" spans="3:4">
      <c r="C6280" s="8"/>
      <c r="D6280" s="8"/>
    </row>
    <row r="6281" spans="3:4">
      <c r="C6281" s="8"/>
      <c r="D6281" s="8"/>
    </row>
    <row r="6282" spans="3:4">
      <c r="C6282" s="8"/>
      <c r="D6282" s="8"/>
    </row>
    <row r="6283" spans="3:4">
      <c r="C6283" s="8"/>
      <c r="D6283" s="8"/>
    </row>
    <row r="6284" spans="3:4">
      <c r="C6284" s="8"/>
      <c r="D6284" s="8"/>
    </row>
    <row r="6285" spans="3:4">
      <c r="C6285" s="8"/>
      <c r="D6285" s="8"/>
    </row>
    <row r="6286" spans="3:4">
      <c r="C6286" s="8"/>
      <c r="D6286" s="8"/>
    </row>
    <row r="6287" spans="3:4">
      <c r="C6287" s="8"/>
      <c r="D6287" s="8"/>
    </row>
    <row r="6288" spans="3:4">
      <c r="C6288" s="8"/>
      <c r="D6288" s="8"/>
    </row>
    <row r="6289" spans="3:4">
      <c r="C6289" s="8"/>
      <c r="D6289" s="8"/>
    </row>
    <row r="6290" spans="3:4">
      <c r="C6290" s="8"/>
      <c r="D6290" s="8"/>
    </row>
    <row r="6291" spans="3:4">
      <c r="C6291" s="8"/>
      <c r="D6291" s="8"/>
    </row>
    <row r="6292" spans="3:4">
      <c r="C6292" s="8"/>
      <c r="D6292" s="8"/>
    </row>
    <row r="6293" spans="3:4">
      <c r="C6293" s="8"/>
      <c r="D6293" s="8"/>
    </row>
    <row r="6294" spans="3:4">
      <c r="C6294" s="8"/>
      <c r="D6294" s="8"/>
    </row>
    <row r="6295" spans="3:4">
      <c r="C6295" s="8"/>
      <c r="D6295" s="8"/>
    </row>
    <row r="6296" spans="3:4">
      <c r="C6296" s="8"/>
      <c r="D6296" s="8"/>
    </row>
    <row r="6297" spans="3:4">
      <c r="C6297" s="8"/>
      <c r="D6297" s="8"/>
    </row>
    <row r="6298" spans="3:4">
      <c r="C6298" s="8"/>
      <c r="D6298" s="8"/>
    </row>
    <row r="6299" spans="3:4">
      <c r="C6299" s="8"/>
      <c r="D6299" s="8"/>
    </row>
    <row r="6300" spans="3:4">
      <c r="C6300" s="8"/>
      <c r="D6300" s="8"/>
    </row>
    <row r="6301" spans="3:4">
      <c r="C6301" s="8"/>
      <c r="D6301" s="8"/>
    </row>
    <row r="6302" spans="3:4">
      <c r="C6302" s="8"/>
      <c r="D6302" s="8"/>
    </row>
    <row r="6303" spans="3:4">
      <c r="C6303" s="8"/>
      <c r="D6303" s="8"/>
    </row>
    <row r="6304" spans="3:4">
      <c r="C6304" s="8"/>
      <c r="D6304" s="8"/>
    </row>
    <row r="6305" spans="3:4">
      <c r="C6305" s="8"/>
      <c r="D6305" s="8"/>
    </row>
    <row r="6306" spans="3:4">
      <c r="C6306" s="8"/>
      <c r="D6306" s="8"/>
    </row>
    <row r="6307" spans="3:4">
      <c r="C6307" s="8"/>
      <c r="D6307" s="8"/>
    </row>
    <row r="6308" spans="3:4">
      <c r="C6308" s="8"/>
      <c r="D6308" s="8"/>
    </row>
    <row r="6309" spans="3:4">
      <c r="C6309" s="8"/>
      <c r="D6309" s="8"/>
    </row>
    <row r="6310" spans="3:4">
      <c r="C6310" s="8"/>
      <c r="D6310" s="8"/>
    </row>
    <row r="6311" spans="3:4">
      <c r="C6311" s="8"/>
      <c r="D6311" s="8"/>
    </row>
    <row r="6312" spans="3:4">
      <c r="C6312" s="8"/>
      <c r="D6312" s="8"/>
    </row>
    <row r="6313" spans="3:4">
      <c r="C6313" s="8"/>
      <c r="D6313" s="8"/>
    </row>
    <row r="6314" spans="3:4">
      <c r="C6314" s="8"/>
      <c r="D6314" s="8"/>
    </row>
    <row r="6315" spans="3:4">
      <c r="C6315" s="8"/>
      <c r="D6315" s="8"/>
    </row>
    <row r="6316" spans="3:4">
      <c r="C6316" s="8"/>
      <c r="D6316" s="8"/>
    </row>
    <row r="6317" spans="3:4">
      <c r="C6317" s="8"/>
      <c r="D6317" s="8"/>
    </row>
    <row r="6318" spans="3:4">
      <c r="C6318" s="8"/>
      <c r="D6318" s="8"/>
    </row>
    <row r="6319" spans="3:4">
      <c r="C6319" s="8"/>
      <c r="D6319" s="8"/>
    </row>
    <row r="6320" spans="3:4">
      <c r="C6320" s="8"/>
      <c r="D6320" s="8"/>
    </row>
    <row r="6321" spans="3:4">
      <c r="C6321" s="8"/>
      <c r="D6321" s="8"/>
    </row>
    <row r="6322" spans="3:4">
      <c r="C6322" s="8"/>
      <c r="D6322" s="8"/>
    </row>
    <row r="6323" spans="3:4">
      <c r="C6323" s="8"/>
      <c r="D6323" s="8"/>
    </row>
    <row r="6324" spans="3:4">
      <c r="C6324" s="8"/>
      <c r="D6324" s="8"/>
    </row>
    <row r="6325" spans="3:4">
      <c r="C6325" s="8"/>
      <c r="D6325" s="8"/>
    </row>
    <row r="6326" spans="3:4">
      <c r="C6326" s="8"/>
      <c r="D6326" s="8"/>
    </row>
    <row r="6327" spans="3:4">
      <c r="C6327" s="8"/>
      <c r="D6327" s="8"/>
    </row>
    <row r="6328" spans="3:4">
      <c r="C6328" s="8"/>
      <c r="D6328" s="8"/>
    </row>
    <row r="6329" spans="3:4">
      <c r="C6329" s="8"/>
      <c r="D6329" s="8"/>
    </row>
    <row r="6330" spans="3:4">
      <c r="C6330" s="8"/>
      <c r="D6330" s="8"/>
    </row>
    <row r="6331" spans="3:4">
      <c r="C6331" s="8"/>
      <c r="D6331" s="8"/>
    </row>
    <row r="6332" spans="3:4">
      <c r="C6332" s="8"/>
      <c r="D6332" s="8"/>
    </row>
    <row r="6333" spans="3:4">
      <c r="C6333" s="8"/>
      <c r="D6333" s="8"/>
    </row>
    <row r="6334" spans="3:4">
      <c r="C6334" s="8"/>
      <c r="D6334" s="8"/>
    </row>
    <row r="6335" spans="3:4">
      <c r="C6335" s="8"/>
      <c r="D6335" s="8"/>
    </row>
    <row r="6336" spans="3:4">
      <c r="C6336" s="8"/>
      <c r="D6336" s="8"/>
    </row>
    <row r="6337" spans="3:4">
      <c r="C6337" s="8"/>
      <c r="D6337" s="8"/>
    </row>
    <row r="6338" spans="3:4">
      <c r="C6338" s="8"/>
      <c r="D6338" s="8"/>
    </row>
    <row r="6339" spans="3:4">
      <c r="C6339" s="8"/>
      <c r="D6339" s="8"/>
    </row>
    <row r="6340" spans="3:4">
      <c r="C6340" s="8"/>
      <c r="D6340" s="8"/>
    </row>
    <row r="6341" spans="3:4">
      <c r="C6341" s="8"/>
      <c r="D6341" s="8"/>
    </row>
    <row r="6342" spans="3:4">
      <c r="C6342" s="8"/>
      <c r="D6342" s="8"/>
    </row>
    <row r="6343" spans="3:4">
      <c r="C6343" s="8"/>
      <c r="D6343" s="8"/>
    </row>
    <row r="6344" spans="3:4">
      <c r="C6344" s="8"/>
      <c r="D6344" s="8"/>
    </row>
    <row r="6345" spans="3:4">
      <c r="C6345" s="8"/>
      <c r="D6345" s="8"/>
    </row>
    <row r="6346" spans="3:4">
      <c r="C6346" s="8"/>
      <c r="D6346" s="8"/>
    </row>
    <row r="6347" spans="3:4">
      <c r="C6347" s="8"/>
      <c r="D6347" s="8"/>
    </row>
    <row r="6348" spans="3:4">
      <c r="C6348" s="8"/>
      <c r="D6348" s="8"/>
    </row>
    <row r="6349" spans="3:4">
      <c r="C6349" s="8"/>
      <c r="D6349" s="8"/>
    </row>
    <row r="6350" spans="3:4">
      <c r="C6350" s="8"/>
      <c r="D6350" s="8"/>
    </row>
    <row r="6351" spans="3:4">
      <c r="C6351" s="8"/>
      <c r="D6351" s="8"/>
    </row>
    <row r="6352" spans="3:4">
      <c r="C6352" s="8"/>
      <c r="D6352" s="8"/>
    </row>
    <row r="6353" spans="3:4">
      <c r="C6353" s="8"/>
      <c r="D6353" s="8"/>
    </row>
    <row r="6354" spans="3:4">
      <c r="C6354" s="8"/>
      <c r="D6354" s="8"/>
    </row>
    <row r="6355" spans="3:4">
      <c r="C6355" s="8"/>
      <c r="D6355" s="8"/>
    </row>
    <row r="6356" spans="3:4">
      <c r="C6356" s="8"/>
      <c r="D6356" s="8"/>
    </row>
    <row r="6357" spans="3:4">
      <c r="C6357" s="8"/>
      <c r="D6357" s="8"/>
    </row>
    <row r="6358" spans="3:4">
      <c r="C6358" s="8"/>
      <c r="D6358" s="8"/>
    </row>
    <row r="6359" spans="3:4">
      <c r="C6359" s="8"/>
      <c r="D6359" s="8"/>
    </row>
    <row r="6360" spans="3:4">
      <c r="C6360" s="8"/>
      <c r="D6360" s="8"/>
    </row>
    <row r="6361" spans="3:4">
      <c r="C6361" s="8"/>
      <c r="D6361" s="8"/>
    </row>
    <row r="6362" spans="3:4">
      <c r="C6362" s="8"/>
      <c r="D6362" s="8"/>
    </row>
    <row r="6363" spans="3:4">
      <c r="C6363" s="8"/>
      <c r="D6363" s="8"/>
    </row>
    <row r="6364" spans="3:4">
      <c r="C6364" s="8"/>
      <c r="D6364" s="8"/>
    </row>
    <row r="6365" spans="3:4">
      <c r="C6365" s="8"/>
      <c r="D6365" s="8"/>
    </row>
    <row r="6366" spans="3:4">
      <c r="C6366" s="8"/>
      <c r="D6366" s="8"/>
    </row>
    <row r="6367" spans="3:4">
      <c r="C6367" s="8"/>
      <c r="D6367" s="8"/>
    </row>
    <row r="6368" spans="3:4">
      <c r="C6368" s="8"/>
      <c r="D6368" s="8"/>
    </row>
    <row r="6369" spans="3:4">
      <c r="C6369" s="8"/>
      <c r="D6369" s="8"/>
    </row>
    <row r="6370" spans="3:4">
      <c r="C6370" s="8"/>
      <c r="D6370" s="8"/>
    </row>
    <row r="6371" spans="3:4">
      <c r="C6371" s="8"/>
      <c r="D6371" s="8"/>
    </row>
    <row r="6372" spans="3:4">
      <c r="C6372" s="8"/>
      <c r="D6372" s="8"/>
    </row>
    <row r="6373" spans="3:4">
      <c r="C6373" s="8"/>
      <c r="D6373" s="8"/>
    </row>
    <row r="6374" spans="3:4">
      <c r="C6374" s="8"/>
      <c r="D6374" s="8"/>
    </row>
    <row r="6375" spans="3:4">
      <c r="C6375" s="8"/>
      <c r="D6375" s="8"/>
    </row>
    <row r="6376" spans="3:4">
      <c r="C6376" s="8"/>
      <c r="D6376" s="8"/>
    </row>
    <row r="6377" spans="3:4">
      <c r="C6377" s="8"/>
      <c r="D6377" s="8"/>
    </row>
    <row r="6378" spans="3:4">
      <c r="C6378" s="8"/>
      <c r="D6378" s="8"/>
    </row>
    <row r="6379" spans="3:4">
      <c r="C6379" s="8"/>
      <c r="D6379" s="8"/>
    </row>
    <row r="6380" spans="3:4">
      <c r="C6380" s="8"/>
      <c r="D6380" s="8"/>
    </row>
    <row r="6381" spans="3:4">
      <c r="C6381" s="8"/>
      <c r="D6381" s="8"/>
    </row>
    <row r="6382" spans="3:4">
      <c r="C6382" s="8"/>
      <c r="D6382" s="8"/>
    </row>
    <row r="6383" spans="3:4">
      <c r="C6383" s="8"/>
      <c r="D6383" s="8"/>
    </row>
    <row r="6384" spans="3:4">
      <c r="C6384" s="8"/>
      <c r="D6384" s="8"/>
    </row>
    <row r="6385" spans="3:4">
      <c r="C6385" s="8"/>
      <c r="D6385" s="8"/>
    </row>
    <row r="6386" spans="3:4">
      <c r="C6386" s="8"/>
      <c r="D6386" s="8"/>
    </row>
    <row r="6387" spans="3:4">
      <c r="C6387" s="8"/>
      <c r="D6387" s="8"/>
    </row>
    <row r="6388" spans="3:4">
      <c r="C6388" s="8"/>
      <c r="D6388" s="8"/>
    </row>
    <row r="6389" spans="3:4">
      <c r="C6389" s="8"/>
      <c r="D6389" s="8"/>
    </row>
    <row r="6390" spans="3:4">
      <c r="C6390" s="8"/>
      <c r="D6390" s="8"/>
    </row>
    <row r="6391" spans="3:4">
      <c r="C6391" s="8"/>
      <c r="D6391" s="8"/>
    </row>
    <row r="6392" spans="3:4">
      <c r="C6392" s="8"/>
      <c r="D6392" s="8"/>
    </row>
    <row r="6393" spans="3:4">
      <c r="C6393" s="8"/>
      <c r="D6393" s="8"/>
    </row>
    <row r="6394" spans="3:4">
      <c r="C6394" s="8"/>
      <c r="D6394" s="8"/>
    </row>
    <row r="6395" spans="3:4">
      <c r="C6395" s="8"/>
      <c r="D6395" s="8"/>
    </row>
    <row r="6396" spans="3:4">
      <c r="C6396" s="8"/>
      <c r="D6396" s="8"/>
    </row>
    <row r="6397" spans="3:4">
      <c r="C6397" s="8"/>
      <c r="D6397" s="8"/>
    </row>
    <row r="6398" spans="3:4">
      <c r="C6398" s="8"/>
      <c r="D6398" s="8"/>
    </row>
    <row r="6399" spans="3:4">
      <c r="C6399" s="8"/>
      <c r="D6399" s="8"/>
    </row>
    <row r="6400" spans="3:4">
      <c r="C6400" s="8"/>
      <c r="D6400" s="8"/>
    </row>
    <row r="6401" spans="3:4">
      <c r="C6401" s="8"/>
      <c r="D6401" s="8"/>
    </row>
    <row r="6402" spans="3:4">
      <c r="C6402" s="8"/>
      <c r="D6402" s="8"/>
    </row>
    <row r="6403" spans="3:4">
      <c r="C6403" s="8"/>
      <c r="D6403" s="8"/>
    </row>
    <row r="6404" spans="3:4">
      <c r="C6404" s="8"/>
      <c r="D6404" s="8"/>
    </row>
    <row r="6405" spans="3:4">
      <c r="C6405" s="8"/>
      <c r="D6405" s="8"/>
    </row>
    <row r="6406" spans="3:4">
      <c r="C6406" s="8"/>
      <c r="D6406" s="8"/>
    </row>
    <row r="6407" spans="3:4">
      <c r="C6407" s="8"/>
      <c r="D6407" s="8"/>
    </row>
    <row r="6408" spans="3:4">
      <c r="C6408" s="8"/>
      <c r="D6408" s="8"/>
    </row>
    <row r="6409" spans="3:4">
      <c r="C6409" s="8"/>
      <c r="D6409" s="8"/>
    </row>
    <row r="6410" spans="3:4">
      <c r="C6410" s="8"/>
      <c r="D6410" s="8"/>
    </row>
    <row r="6411" spans="3:4">
      <c r="C6411" s="8"/>
      <c r="D6411" s="8"/>
    </row>
    <row r="6412" spans="3:4">
      <c r="C6412" s="8"/>
      <c r="D6412" s="8"/>
    </row>
    <row r="6413" spans="3:4">
      <c r="C6413" s="8"/>
      <c r="D6413" s="8"/>
    </row>
    <row r="6414" spans="3:4">
      <c r="C6414" s="8"/>
      <c r="D6414" s="8"/>
    </row>
    <row r="6415" spans="3:4">
      <c r="C6415" s="8"/>
      <c r="D6415" s="8"/>
    </row>
    <row r="6416" spans="3:4">
      <c r="C6416" s="8"/>
      <c r="D6416" s="8"/>
    </row>
    <row r="6417" spans="3:4">
      <c r="C6417" s="8"/>
      <c r="D6417" s="8"/>
    </row>
    <row r="6418" spans="3:4">
      <c r="C6418" s="8"/>
      <c r="D6418" s="8"/>
    </row>
    <row r="6419" spans="3:4">
      <c r="C6419" s="8"/>
      <c r="D6419" s="8"/>
    </row>
    <row r="6420" spans="3:4">
      <c r="C6420" s="8"/>
      <c r="D6420" s="8"/>
    </row>
    <row r="6421" spans="3:4">
      <c r="C6421" s="8"/>
      <c r="D6421" s="8"/>
    </row>
    <row r="6422" spans="3:4">
      <c r="C6422" s="8"/>
      <c r="D6422" s="8"/>
    </row>
    <row r="6423" spans="3:4">
      <c r="C6423" s="8"/>
      <c r="D6423" s="8"/>
    </row>
    <row r="6424" spans="3:4">
      <c r="C6424" s="8"/>
      <c r="D6424" s="8"/>
    </row>
    <row r="6425" spans="3:4">
      <c r="C6425" s="8"/>
      <c r="D6425" s="8"/>
    </row>
    <row r="6426" spans="3:4">
      <c r="C6426" s="8"/>
      <c r="D6426" s="8"/>
    </row>
    <row r="6427" spans="3:4">
      <c r="C6427" s="8"/>
      <c r="D6427" s="8"/>
    </row>
    <row r="6428" spans="3:4">
      <c r="C6428" s="8"/>
      <c r="D6428" s="8"/>
    </row>
    <row r="6429" spans="3:4">
      <c r="C6429" s="8"/>
      <c r="D6429" s="8"/>
    </row>
    <row r="6430" spans="3:4">
      <c r="C6430" s="8"/>
      <c r="D6430" s="8"/>
    </row>
    <row r="6431" spans="3:4">
      <c r="C6431" s="8"/>
      <c r="D6431" s="8"/>
    </row>
    <row r="6432" spans="3:4">
      <c r="C6432" s="8"/>
      <c r="D6432" s="8"/>
    </row>
    <row r="6433" spans="3:4">
      <c r="C6433" s="8"/>
      <c r="D6433" s="8"/>
    </row>
    <row r="6434" spans="3:4">
      <c r="C6434" s="8"/>
      <c r="D6434" s="8"/>
    </row>
    <row r="6435" spans="3:4">
      <c r="C6435" s="8"/>
      <c r="D6435" s="8"/>
    </row>
    <row r="6436" spans="3:4">
      <c r="C6436" s="8"/>
      <c r="D6436" s="8"/>
    </row>
    <row r="6437" spans="3:4">
      <c r="C6437" s="8"/>
      <c r="D6437" s="8"/>
    </row>
    <row r="6438" spans="3:4">
      <c r="C6438" s="8"/>
      <c r="D6438" s="8"/>
    </row>
    <row r="6439" spans="3:4">
      <c r="C6439" s="8"/>
      <c r="D6439" s="8"/>
    </row>
    <row r="6440" spans="3:4">
      <c r="C6440" s="8"/>
      <c r="D6440" s="8"/>
    </row>
    <row r="6441" spans="3:4">
      <c r="C6441" s="8"/>
      <c r="D6441" s="8"/>
    </row>
    <row r="6442" spans="3:4">
      <c r="C6442" s="8"/>
      <c r="D6442" s="8"/>
    </row>
    <row r="6443" spans="3:4">
      <c r="C6443" s="8"/>
      <c r="D6443" s="8"/>
    </row>
    <row r="6444" spans="3:4">
      <c r="C6444" s="8"/>
      <c r="D6444" s="8"/>
    </row>
    <row r="6445" spans="3:4">
      <c r="C6445" s="8"/>
      <c r="D6445" s="8"/>
    </row>
    <row r="6446" spans="3:4">
      <c r="C6446" s="8"/>
      <c r="D6446" s="8"/>
    </row>
    <row r="6447" spans="3:4">
      <c r="C6447" s="8"/>
      <c r="D6447" s="8"/>
    </row>
    <row r="6448" spans="3:4">
      <c r="C6448" s="8"/>
      <c r="D6448" s="8"/>
    </row>
    <row r="6449" spans="3:4">
      <c r="C6449" s="8"/>
      <c r="D6449" s="8"/>
    </row>
    <row r="6450" spans="3:4">
      <c r="C6450" s="8"/>
      <c r="D6450" s="8"/>
    </row>
    <row r="6451" spans="3:4">
      <c r="C6451" s="8"/>
      <c r="D6451" s="8"/>
    </row>
    <row r="6452" spans="3:4">
      <c r="C6452" s="8"/>
      <c r="D6452" s="8"/>
    </row>
    <row r="6453" spans="3:4">
      <c r="C6453" s="8"/>
      <c r="D6453" s="8"/>
    </row>
    <row r="6454" spans="3:4">
      <c r="C6454" s="8"/>
      <c r="D6454" s="8"/>
    </row>
    <row r="6455" spans="3:4">
      <c r="C6455" s="8"/>
      <c r="D6455" s="8"/>
    </row>
    <row r="6456" spans="3:4">
      <c r="C6456" s="8"/>
      <c r="D6456" s="8"/>
    </row>
    <row r="6457" spans="3:4">
      <c r="C6457" s="8"/>
      <c r="D6457" s="8"/>
    </row>
    <row r="6458" spans="3:4">
      <c r="C6458" s="8"/>
      <c r="D6458" s="8"/>
    </row>
    <row r="6459" spans="3:4">
      <c r="C6459" s="8"/>
      <c r="D6459" s="8"/>
    </row>
    <row r="6460" spans="3:4">
      <c r="C6460" s="8"/>
      <c r="D6460" s="8"/>
    </row>
    <row r="6461" spans="3:4">
      <c r="C6461" s="8"/>
      <c r="D6461" s="8"/>
    </row>
    <row r="6462" spans="3:4">
      <c r="C6462" s="8"/>
      <c r="D6462" s="8"/>
    </row>
    <row r="6463" spans="3:4">
      <c r="C6463" s="8"/>
      <c r="D6463" s="8"/>
    </row>
    <row r="6464" spans="3:4">
      <c r="C6464" s="8"/>
      <c r="D6464" s="8"/>
    </row>
    <row r="6465" spans="3:4">
      <c r="C6465" s="8"/>
      <c r="D6465" s="8"/>
    </row>
    <row r="6466" spans="3:4">
      <c r="C6466" s="8"/>
      <c r="D6466" s="8"/>
    </row>
    <row r="6467" spans="3:4">
      <c r="C6467" s="8"/>
      <c r="D6467" s="8"/>
    </row>
    <row r="6468" spans="3:4">
      <c r="C6468" s="8"/>
      <c r="D6468" s="8"/>
    </row>
    <row r="6469" spans="3:4">
      <c r="C6469" s="8"/>
      <c r="D6469" s="8"/>
    </row>
    <row r="6470" spans="3:4">
      <c r="C6470" s="8"/>
      <c r="D6470" s="8"/>
    </row>
    <row r="6471" spans="3:4">
      <c r="C6471" s="8"/>
      <c r="D6471" s="8"/>
    </row>
    <row r="6472" spans="3:4">
      <c r="C6472" s="8"/>
      <c r="D6472" s="8"/>
    </row>
    <row r="6473" spans="3:4">
      <c r="C6473" s="8"/>
      <c r="D6473" s="8"/>
    </row>
    <row r="6474" spans="3:4">
      <c r="C6474" s="8"/>
      <c r="D6474" s="8"/>
    </row>
    <row r="6475" spans="3:4">
      <c r="C6475" s="8"/>
      <c r="D6475" s="8"/>
    </row>
    <row r="6476" spans="3:4">
      <c r="C6476" s="8"/>
      <c r="D6476" s="8"/>
    </row>
    <row r="6477" spans="3:4">
      <c r="C6477" s="8"/>
      <c r="D6477" s="8"/>
    </row>
    <row r="6478" spans="3:4">
      <c r="C6478" s="8"/>
      <c r="D6478" s="8"/>
    </row>
    <row r="6479" spans="3:4">
      <c r="C6479" s="8"/>
      <c r="D6479" s="8"/>
    </row>
    <row r="6480" spans="3:4">
      <c r="C6480" s="8"/>
      <c r="D6480" s="8"/>
    </row>
    <row r="6481" spans="3:4">
      <c r="C6481" s="8"/>
      <c r="D6481" s="8"/>
    </row>
    <row r="6482" spans="3:4">
      <c r="C6482" s="8"/>
      <c r="D6482" s="8"/>
    </row>
    <row r="6483" spans="3:4">
      <c r="C6483" s="8"/>
      <c r="D6483" s="8"/>
    </row>
    <row r="6484" spans="3:4">
      <c r="C6484" s="8"/>
      <c r="D6484" s="8"/>
    </row>
    <row r="6485" spans="3:4">
      <c r="C6485" s="8"/>
      <c r="D6485" s="8"/>
    </row>
    <row r="6486" spans="3:4">
      <c r="C6486" s="8"/>
      <c r="D6486" s="8"/>
    </row>
    <row r="6487" spans="3:4">
      <c r="C6487" s="8"/>
      <c r="D6487" s="8"/>
    </row>
    <row r="6488" spans="3:4">
      <c r="C6488" s="8"/>
      <c r="D6488" s="8"/>
    </row>
    <row r="6489" spans="3:4">
      <c r="C6489" s="8"/>
      <c r="D6489" s="8"/>
    </row>
    <row r="6490" spans="3:4">
      <c r="C6490" s="8"/>
      <c r="D6490" s="8"/>
    </row>
    <row r="6491" spans="3:4">
      <c r="C6491" s="8"/>
      <c r="D6491" s="8"/>
    </row>
    <row r="6492" spans="3:4">
      <c r="C6492" s="8"/>
      <c r="D6492" s="8"/>
    </row>
    <row r="6493" spans="3:4">
      <c r="C6493" s="8"/>
      <c r="D6493" s="8"/>
    </row>
    <row r="6494" spans="3:4">
      <c r="C6494" s="8"/>
      <c r="D6494" s="8"/>
    </row>
    <row r="6495" spans="3:4">
      <c r="C6495" s="8"/>
      <c r="D6495" s="8"/>
    </row>
    <row r="6496" spans="3:4">
      <c r="C6496" s="8"/>
      <c r="D6496" s="8"/>
    </row>
    <row r="6497" spans="3:4">
      <c r="C6497" s="8"/>
      <c r="D6497" s="8"/>
    </row>
    <row r="6498" spans="3:4">
      <c r="C6498" s="8"/>
      <c r="D6498" s="8"/>
    </row>
    <row r="6499" spans="3:4">
      <c r="C6499" s="8"/>
      <c r="D6499" s="8"/>
    </row>
    <row r="6500" spans="3:4">
      <c r="C6500" s="8"/>
      <c r="D6500" s="8"/>
    </row>
    <row r="6501" spans="3:4">
      <c r="C6501" s="8"/>
      <c r="D6501" s="8"/>
    </row>
    <row r="6502" spans="3:4">
      <c r="C6502" s="8"/>
      <c r="D6502" s="8"/>
    </row>
    <row r="6503" spans="3:4">
      <c r="C6503" s="8"/>
      <c r="D6503" s="8"/>
    </row>
    <row r="6504" spans="3:4">
      <c r="C6504" s="8"/>
      <c r="D6504" s="8"/>
    </row>
    <row r="6505" spans="3:4">
      <c r="C6505" s="8"/>
      <c r="D6505" s="8"/>
    </row>
    <row r="6506" spans="3:4">
      <c r="C6506" s="8"/>
      <c r="D6506" s="8"/>
    </row>
    <row r="6507" spans="3:4">
      <c r="C6507" s="8"/>
      <c r="D6507" s="8"/>
    </row>
    <row r="6508" spans="3:4">
      <c r="C6508" s="8"/>
      <c r="D6508" s="8"/>
    </row>
    <row r="6509" spans="3:4">
      <c r="C6509" s="8"/>
      <c r="D6509" s="8"/>
    </row>
    <row r="6510" spans="3:4">
      <c r="C6510" s="8"/>
      <c r="D6510" s="8"/>
    </row>
    <row r="6511" spans="3:4">
      <c r="C6511" s="8"/>
      <c r="D6511" s="8"/>
    </row>
    <row r="6512" spans="3:4">
      <c r="C6512" s="8"/>
      <c r="D6512" s="8"/>
    </row>
    <row r="6513" spans="3:4">
      <c r="C6513" s="8"/>
      <c r="D6513" s="8"/>
    </row>
    <row r="6514" spans="3:4">
      <c r="C6514" s="8"/>
      <c r="D6514" s="8"/>
    </row>
    <row r="6515" spans="3:4">
      <c r="C6515" s="8"/>
      <c r="D6515" s="8"/>
    </row>
    <row r="6516" spans="3:4">
      <c r="C6516" s="8"/>
      <c r="D6516" s="8"/>
    </row>
    <row r="6517" spans="3:4">
      <c r="C6517" s="8"/>
      <c r="D6517" s="8"/>
    </row>
    <row r="6518" spans="3:4">
      <c r="C6518" s="8"/>
      <c r="D6518" s="8"/>
    </row>
    <row r="6519" spans="3:4">
      <c r="C6519" s="8"/>
      <c r="D6519" s="8"/>
    </row>
    <row r="6520" spans="3:4">
      <c r="C6520" s="8"/>
      <c r="D6520" s="8"/>
    </row>
    <row r="6521" spans="3:4">
      <c r="C6521" s="8"/>
      <c r="D6521" s="8"/>
    </row>
    <row r="6522" spans="3:4">
      <c r="C6522" s="8"/>
      <c r="D6522" s="8"/>
    </row>
    <row r="6523" spans="3:4">
      <c r="C6523" s="8"/>
      <c r="D6523" s="8"/>
    </row>
    <row r="6524" spans="3:4">
      <c r="C6524" s="8"/>
      <c r="D6524" s="8"/>
    </row>
    <row r="6525" spans="3:4">
      <c r="C6525" s="8"/>
      <c r="D6525" s="8"/>
    </row>
    <row r="6526" spans="3:4">
      <c r="C6526" s="8"/>
      <c r="D6526" s="8"/>
    </row>
    <row r="6527" spans="3:4">
      <c r="C6527" s="8"/>
      <c r="D6527" s="8"/>
    </row>
    <row r="6528" spans="3:4">
      <c r="C6528" s="8"/>
      <c r="D6528" s="8"/>
    </row>
    <row r="6529" spans="3:4">
      <c r="C6529" s="8"/>
      <c r="D6529" s="8"/>
    </row>
    <row r="6530" spans="3:4">
      <c r="C6530" s="8"/>
      <c r="D6530" s="8"/>
    </row>
    <row r="6531" spans="3:4">
      <c r="C6531" s="8"/>
      <c r="D6531" s="8"/>
    </row>
    <row r="6532" spans="3:4">
      <c r="C6532" s="8"/>
      <c r="D6532" s="8"/>
    </row>
    <row r="6533" spans="3:4">
      <c r="C6533" s="8"/>
      <c r="D6533" s="8"/>
    </row>
    <row r="6534" spans="3:4">
      <c r="C6534" s="8"/>
      <c r="D6534" s="8"/>
    </row>
    <row r="6535" spans="3:4">
      <c r="C6535" s="8"/>
      <c r="D6535" s="8"/>
    </row>
    <row r="6536" spans="3:4">
      <c r="C6536" s="8"/>
      <c r="D6536" s="8"/>
    </row>
    <row r="6537" spans="3:4">
      <c r="C6537" s="8"/>
      <c r="D6537" s="8"/>
    </row>
    <row r="6538" spans="3:4">
      <c r="C6538" s="8"/>
      <c r="D6538" s="8"/>
    </row>
    <row r="6539" spans="3:4">
      <c r="C6539" s="8"/>
      <c r="D6539" s="8"/>
    </row>
    <row r="6540" spans="3:4">
      <c r="C6540" s="8"/>
      <c r="D6540" s="8"/>
    </row>
    <row r="6541" spans="3:4">
      <c r="C6541" s="8"/>
      <c r="D6541" s="8"/>
    </row>
    <row r="6542" spans="3:4">
      <c r="C6542" s="8"/>
      <c r="D6542" s="8"/>
    </row>
    <row r="6543" spans="3:4">
      <c r="C6543" s="8"/>
      <c r="D6543" s="8"/>
    </row>
    <row r="6544" spans="3:4">
      <c r="C6544" s="8"/>
      <c r="D6544" s="8"/>
    </row>
    <row r="6545" spans="3:4">
      <c r="C6545" s="8"/>
      <c r="D6545" s="8"/>
    </row>
    <row r="6546" spans="3:4">
      <c r="C6546" s="8"/>
      <c r="D6546" s="8"/>
    </row>
    <row r="6547" spans="3:4">
      <c r="C6547" s="8"/>
      <c r="D6547" s="8"/>
    </row>
    <row r="6548" spans="3:4">
      <c r="C6548" s="8"/>
      <c r="D6548" s="8"/>
    </row>
    <row r="6549" spans="3:4">
      <c r="C6549" s="8"/>
      <c r="D6549" s="8"/>
    </row>
    <row r="6550" spans="3:4">
      <c r="C6550" s="8"/>
      <c r="D6550" s="8"/>
    </row>
    <row r="6551" spans="3:4">
      <c r="C6551" s="8"/>
      <c r="D6551" s="8"/>
    </row>
    <row r="6552" spans="3:4">
      <c r="C6552" s="8"/>
      <c r="D6552" s="8"/>
    </row>
    <row r="6553" spans="3:4">
      <c r="C6553" s="8"/>
      <c r="D6553" s="8"/>
    </row>
    <row r="6554" spans="3:4">
      <c r="C6554" s="8"/>
      <c r="D6554" s="8"/>
    </row>
    <row r="6555" spans="3:4">
      <c r="C6555" s="8"/>
      <c r="D6555" s="8"/>
    </row>
    <row r="6556" spans="3:4">
      <c r="C6556" s="8"/>
      <c r="D6556" s="8"/>
    </row>
    <row r="6557" spans="3:4">
      <c r="C6557" s="8"/>
      <c r="D6557" s="8"/>
    </row>
    <row r="6558" spans="3:4">
      <c r="C6558" s="8"/>
      <c r="D6558" s="8"/>
    </row>
    <row r="6559" spans="3:4">
      <c r="C6559" s="8"/>
      <c r="D6559" s="8"/>
    </row>
    <row r="6560" spans="3:4">
      <c r="C6560" s="8"/>
      <c r="D6560" s="8"/>
    </row>
    <row r="6561" spans="3:4">
      <c r="C6561" s="8"/>
      <c r="D6561" s="8"/>
    </row>
    <row r="6562" spans="3:4">
      <c r="C6562" s="8"/>
      <c r="D6562" s="8"/>
    </row>
    <row r="6563" spans="3:4">
      <c r="C6563" s="8"/>
      <c r="D6563" s="8"/>
    </row>
    <row r="6564" spans="3:4">
      <c r="C6564" s="8"/>
      <c r="D6564" s="8"/>
    </row>
    <row r="6565" spans="3:4">
      <c r="C6565" s="8"/>
      <c r="D6565" s="8"/>
    </row>
    <row r="6566" spans="3:4">
      <c r="C6566" s="8"/>
      <c r="D6566" s="8"/>
    </row>
    <row r="6567" spans="3:4">
      <c r="C6567" s="8"/>
      <c r="D6567" s="8"/>
    </row>
    <row r="6568" spans="3:4">
      <c r="C6568" s="8"/>
      <c r="D6568" s="8"/>
    </row>
    <row r="6569" spans="3:4">
      <c r="C6569" s="8"/>
      <c r="D6569" s="8"/>
    </row>
    <row r="6570" spans="3:4">
      <c r="C6570" s="8"/>
      <c r="D6570" s="8"/>
    </row>
    <row r="6571" spans="3:4">
      <c r="C6571" s="8"/>
      <c r="D6571" s="8"/>
    </row>
    <row r="6572" spans="3:4">
      <c r="C6572" s="8"/>
      <c r="D6572" s="8"/>
    </row>
    <row r="6573" spans="3:4">
      <c r="C6573" s="8"/>
      <c r="D6573" s="8"/>
    </row>
    <row r="6574" spans="3:4">
      <c r="C6574" s="8"/>
      <c r="D6574" s="8"/>
    </row>
    <row r="6575" spans="3:4">
      <c r="C6575" s="8"/>
      <c r="D6575" s="8"/>
    </row>
    <row r="6576" spans="3:4">
      <c r="C6576" s="8"/>
      <c r="D6576" s="8"/>
    </row>
    <row r="6577" spans="3:4">
      <c r="C6577" s="8"/>
      <c r="D6577" s="8"/>
    </row>
    <row r="6578" spans="3:4">
      <c r="C6578" s="8"/>
      <c r="D6578" s="8"/>
    </row>
    <row r="6579" spans="3:4">
      <c r="C6579" s="8"/>
      <c r="D6579" s="8"/>
    </row>
    <row r="6580" spans="3:4">
      <c r="C6580" s="8"/>
      <c r="D6580" s="8"/>
    </row>
    <row r="6581" spans="3:4">
      <c r="C6581" s="8"/>
      <c r="D6581" s="8"/>
    </row>
    <row r="6582" spans="3:4">
      <c r="C6582" s="8"/>
      <c r="D6582" s="8"/>
    </row>
    <row r="6583" spans="3:4">
      <c r="C6583" s="8"/>
      <c r="D6583" s="8"/>
    </row>
    <row r="6584" spans="3:4">
      <c r="C6584" s="8"/>
      <c r="D6584" s="8"/>
    </row>
    <row r="6585" spans="3:4">
      <c r="C6585" s="8"/>
      <c r="D6585" s="8"/>
    </row>
    <row r="6586" spans="3:4">
      <c r="C6586" s="8"/>
      <c r="D6586" s="8"/>
    </row>
    <row r="6587" spans="3:4">
      <c r="C6587" s="8"/>
      <c r="D6587" s="8"/>
    </row>
    <row r="6588" spans="3:4">
      <c r="C6588" s="8"/>
      <c r="D6588" s="8"/>
    </row>
    <row r="6589" spans="3:4">
      <c r="C6589" s="8"/>
      <c r="D6589" s="8"/>
    </row>
    <row r="6590" spans="3:4">
      <c r="C6590" s="8"/>
      <c r="D6590" s="8"/>
    </row>
    <row r="6591" spans="3:4">
      <c r="C6591" s="8"/>
      <c r="D6591" s="8"/>
    </row>
    <row r="6592" spans="3:4">
      <c r="C6592" s="8"/>
      <c r="D6592" s="8"/>
    </row>
    <row r="6593" spans="3:4">
      <c r="C6593" s="8"/>
      <c r="D6593" s="8"/>
    </row>
    <row r="6594" spans="3:4">
      <c r="C6594" s="8"/>
      <c r="D6594" s="8"/>
    </row>
    <row r="6595" spans="3:4">
      <c r="C6595" s="8"/>
      <c r="D6595" s="8"/>
    </row>
    <row r="6596" spans="3:4">
      <c r="C6596" s="8"/>
      <c r="D6596" s="8"/>
    </row>
    <row r="6597" spans="3:4">
      <c r="C6597" s="8"/>
      <c r="D6597" s="8"/>
    </row>
    <row r="6598" spans="3:4">
      <c r="C6598" s="8"/>
      <c r="D6598" s="8"/>
    </row>
    <row r="6599" spans="3:4">
      <c r="C6599" s="8"/>
      <c r="D6599" s="8"/>
    </row>
    <row r="6600" spans="3:4">
      <c r="C6600" s="8"/>
      <c r="D6600" s="8"/>
    </row>
    <row r="6601" spans="3:4">
      <c r="C6601" s="8"/>
      <c r="D6601" s="8"/>
    </row>
    <row r="6602" spans="3:4">
      <c r="C6602" s="8"/>
      <c r="D6602" s="8"/>
    </row>
    <row r="6603" spans="3:4">
      <c r="C6603" s="8"/>
      <c r="D6603" s="8"/>
    </row>
    <row r="6604" spans="3:4">
      <c r="C6604" s="8"/>
      <c r="D6604" s="8"/>
    </row>
    <row r="6605" spans="3:4">
      <c r="C6605" s="8"/>
      <c r="D6605" s="8"/>
    </row>
    <row r="6606" spans="3:4">
      <c r="C6606" s="8"/>
      <c r="D6606" s="8"/>
    </row>
    <row r="6607" spans="3:4">
      <c r="C6607" s="8"/>
      <c r="D6607" s="8"/>
    </row>
    <row r="6608" spans="3:4">
      <c r="C6608" s="8"/>
      <c r="D6608" s="8"/>
    </row>
    <row r="6609" spans="3:4">
      <c r="C6609" s="8"/>
      <c r="D6609" s="8"/>
    </row>
    <row r="6610" spans="3:4">
      <c r="C6610" s="8"/>
      <c r="D6610" s="8"/>
    </row>
    <row r="6611" spans="3:4">
      <c r="C6611" s="8"/>
      <c r="D6611" s="8"/>
    </row>
    <row r="6612" spans="3:4">
      <c r="C6612" s="8"/>
      <c r="D6612" s="8"/>
    </row>
    <row r="6613" spans="3:4">
      <c r="C6613" s="8"/>
      <c r="D6613" s="8"/>
    </row>
    <row r="6614" spans="3:4">
      <c r="C6614" s="8"/>
      <c r="D6614" s="8"/>
    </row>
    <row r="6615" spans="3:4">
      <c r="C6615" s="8"/>
      <c r="D6615" s="8"/>
    </row>
    <row r="6616" spans="3:4">
      <c r="C6616" s="8"/>
      <c r="D6616" s="8"/>
    </row>
    <row r="6617" spans="3:4">
      <c r="C6617" s="8"/>
      <c r="D6617" s="8"/>
    </row>
    <row r="6618" spans="3:4">
      <c r="C6618" s="8"/>
      <c r="D6618" s="8"/>
    </row>
    <row r="6619" spans="3:4">
      <c r="C6619" s="8"/>
      <c r="D6619" s="8"/>
    </row>
    <row r="6620" spans="3:4">
      <c r="C6620" s="8"/>
      <c r="D6620" s="8"/>
    </row>
    <row r="6621" spans="3:4">
      <c r="C6621" s="8"/>
      <c r="D6621" s="8"/>
    </row>
    <row r="6622" spans="3:4">
      <c r="C6622" s="8"/>
      <c r="D6622" s="8"/>
    </row>
    <row r="6623" spans="3:4">
      <c r="C6623" s="8"/>
      <c r="D6623" s="8"/>
    </row>
    <row r="6624" spans="3:4">
      <c r="C6624" s="8"/>
      <c r="D6624" s="8"/>
    </row>
    <row r="6625" spans="3:4">
      <c r="C6625" s="8"/>
      <c r="D6625" s="8"/>
    </row>
    <row r="6626" spans="3:4">
      <c r="C6626" s="8"/>
      <c r="D6626" s="8"/>
    </row>
    <row r="6627" spans="3:4">
      <c r="C6627" s="8"/>
      <c r="D6627" s="8"/>
    </row>
    <row r="6628" spans="3:4">
      <c r="C6628" s="8"/>
      <c r="D6628" s="8"/>
    </row>
    <row r="6629" spans="3:4">
      <c r="C6629" s="8"/>
      <c r="D6629" s="8"/>
    </row>
    <row r="6630" spans="3:4">
      <c r="C6630" s="8"/>
      <c r="D6630" s="8"/>
    </row>
    <row r="6631" spans="3:4">
      <c r="C6631" s="8"/>
      <c r="D6631" s="8"/>
    </row>
    <row r="6632" spans="3:4">
      <c r="C6632" s="8"/>
      <c r="D6632" s="8"/>
    </row>
    <row r="6633" spans="3:4">
      <c r="C6633" s="8"/>
      <c r="D6633" s="8"/>
    </row>
    <row r="6634" spans="3:4">
      <c r="C6634" s="8"/>
      <c r="D6634" s="8"/>
    </row>
    <row r="6635" spans="3:4">
      <c r="C6635" s="8"/>
      <c r="D6635" s="8"/>
    </row>
    <row r="6636" spans="3:4">
      <c r="C6636" s="8"/>
      <c r="D6636" s="8"/>
    </row>
    <row r="6637" spans="3:4">
      <c r="C6637" s="8"/>
      <c r="D6637" s="8"/>
    </row>
    <row r="6638" spans="3:4">
      <c r="C6638" s="8"/>
      <c r="D6638" s="8"/>
    </row>
    <row r="6639" spans="3:4">
      <c r="C6639" s="8"/>
      <c r="D6639" s="8"/>
    </row>
    <row r="6640" spans="3:4">
      <c r="C6640" s="8"/>
      <c r="D6640" s="8"/>
    </row>
    <row r="6641" spans="3:4">
      <c r="C6641" s="8"/>
      <c r="D6641" s="8"/>
    </row>
    <row r="6642" spans="3:4">
      <c r="C6642" s="8"/>
      <c r="D6642" s="8"/>
    </row>
    <row r="6643" spans="3:4">
      <c r="C6643" s="8"/>
      <c r="D6643" s="8"/>
    </row>
    <row r="6644" spans="3:4">
      <c r="C6644" s="8"/>
      <c r="D6644" s="8"/>
    </row>
    <row r="6645" spans="3:4">
      <c r="C6645" s="8"/>
      <c r="D6645" s="8"/>
    </row>
    <row r="6646" spans="3:4">
      <c r="C6646" s="8"/>
      <c r="D6646" s="8"/>
    </row>
    <row r="6647" spans="3:4">
      <c r="C6647" s="8"/>
      <c r="D6647" s="8"/>
    </row>
    <row r="6648" spans="3:4">
      <c r="C6648" s="8"/>
      <c r="D6648" s="8"/>
    </row>
    <row r="6649" spans="3:4">
      <c r="C6649" s="8"/>
      <c r="D6649" s="8"/>
    </row>
    <row r="6650" spans="3:4">
      <c r="C6650" s="8"/>
      <c r="D6650" s="8"/>
    </row>
    <row r="6651" spans="3:4">
      <c r="C6651" s="8"/>
      <c r="D6651" s="8"/>
    </row>
    <row r="6652" spans="3:4">
      <c r="C6652" s="8"/>
      <c r="D6652" s="8"/>
    </row>
    <row r="6653" spans="3:4">
      <c r="C6653" s="8"/>
      <c r="D6653" s="8"/>
    </row>
    <row r="6654" spans="3:4">
      <c r="C6654" s="8"/>
      <c r="D6654" s="8"/>
    </row>
    <row r="6655" spans="3:4">
      <c r="C6655" s="8"/>
      <c r="D6655" s="8"/>
    </row>
    <row r="6656" spans="3:4">
      <c r="C6656" s="8"/>
      <c r="D6656" s="8"/>
    </row>
    <row r="6657" spans="3:4">
      <c r="C6657" s="8"/>
      <c r="D6657" s="8"/>
    </row>
    <row r="6658" spans="3:4">
      <c r="C6658" s="8"/>
      <c r="D6658" s="8"/>
    </row>
    <row r="6659" spans="3:4">
      <c r="C6659" s="8"/>
      <c r="D6659" s="8"/>
    </row>
    <row r="6660" spans="3:4">
      <c r="C6660" s="8"/>
      <c r="D6660" s="8"/>
    </row>
    <row r="6661" spans="3:4">
      <c r="C6661" s="8"/>
      <c r="D6661" s="8"/>
    </row>
    <row r="6662" spans="3:4">
      <c r="C6662" s="8"/>
      <c r="D6662" s="8"/>
    </row>
    <row r="6663" spans="3:4">
      <c r="C6663" s="8"/>
      <c r="D6663" s="8"/>
    </row>
    <row r="6664" spans="3:4">
      <c r="C6664" s="8"/>
      <c r="D6664" s="8"/>
    </row>
    <row r="6665" spans="3:4">
      <c r="C6665" s="8"/>
      <c r="D6665" s="8"/>
    </row>
    <row r="6666" spans="3:4">
      <c r="C6666" s="8"/>
      <c r="D6666" s="8"/>
    </row>
    <row r="6667" spans="3:4">
      <c r="C6667" s="8"/>
      <c r="D6667" s="8"/>
    </row>
    <row r="6668" spans="3:4">
      <c r="C6668" s="8"/>
      <c r="D6668" s="8"/>
    </row>
    <row r="6669" spans="3:4">
      <c r="C6669" s="8"/>
      <c r="D6669" s="8"/>
    </row>
    <row r="6670" spans="3:4">
      <c r="C6670" s="8"/>
      <c r="D6670" s="8"/>
    </row>
    <row r="6671" spans="3:4">
      <c r="C6671" s="8"/>
      <c r="D6671" s="8"/>
    </row>
    <row r="6672" spans="3:4">
      <c r="C6672" s="8"/>
      <c r="D6672" s="8"/>
    </row>
    <row r="6673" spans="3:4">
      <c r="C6673" s="8"/>
      <c r="D6673" s="8"/>
    </row>
    <row r="6674" spans="3:4">
      <c r="C6674" s="8"/>
      <c r="D6674" s="8"/>
    </row>
    <row r="6675" spans="3:4">
      <c r="C6675" s="8"/>
      <c r="D6675" s="8"/>
    </row>
    <row r="6676" spans="3:4">
      <c r="C6676" s="8"/>
      <c r="D6676" s="8"/>
    </row>
    <row r="6677" spans="3:4">
      <c r="C6677" s="8"/>
      <c r="D6677" s="8"/>
    </row>
    <row r="6678" spans="3:4">
      <c r="C6678" s="8"/>
      <c r="D6678" s="8"/>
    </row>
    <row r="6679" spans="3:4">
      <c r="C6679" s="8"/>
      <c r="D6679" s="8"/>
    </row>
    <row r="6680" spans="3:4">
      <c r="C6680" s="8"/>
      <c r="D6680" s="8"/>
    </row>
    <row r="6681" spans="3:4">
      <c r="C6681" s="8"/>
      <c r="D6681" s="8"/>
    </row>
    <row r="6682" spans="3:4">
      <c r="C6682" s="8"/>
      <c r="D6682" s="8"/>
    </row>
    <row r="6683" spans="3:4">
      <c r="C6683" s="8"/>
      <c r="D6683" s="8"/>
    </row>
    <row r="6684" spans="3:4">
      <c r="C6684" s="8"/>
      <c r="D6684" s="8"/>
    </row>
    <row r="6685" spans="3:4">
      <c r="C6685" s="8"/>
      <c r="D6685" s="8"/>
    </row>
    <row r="6686" spans="3:4">
      <c r="C6686" s="8"/>
      <c r="D6686" s="8"/>
    </row>
    <row r="6687" spans="3:4">
      <c r="C6687" s="8"/>
      <c r="D6687" s="8"/>
    </row>
    <row r="6688" spans="3:4">
      <c r="C6688" s="8"/>
      <c r="D6688" s="8"/>
    </row>
    <row r="6689" spans="3:4">
      <c r="C6689" s="8"/>
      <c r="D6689" s="8"/>
    </row>
    <row r="6690" spans="3:4">
      <c r="C6690" s="8"/>
      <c r="D6690" s="8"/>
    </row>
    <row r="6691" spans="3:4">
      <c r="C6691" s="8"/>
      <c r="D6691" s="8"/>
    </row>
    <row r="6692" spans="3:4">
      <c r="C6692" s="8"/>
      <c r="D6692" s="8"/>
    </row>
    <row r="6693" spans="3:4">
      <c r="C6693" s="8"/>
      <c r="D6693" s="8"/>
    </row>
    <row r="6694" spans="3:4">
      <c r="C6694" s="8"/>
      <c r="D6694" s="8"/>
    </row>
    <row r="6695" spans="3:4">
      <c r="C6695" s="8"/>
      <c r="D6695" s="8"/>
    </row>
    <row r="6696" spans="3:4">
      <c r="C6696" s="8"/>
      <c r="D6696" s="8"/>
    </row>
    <row r="6697" spans="3:4">
      <c r="C6697" s="8"/>
      <c r="D6697" s="8"/>
    </row>
    <row r="6698" spans="3:4">
      <c r="C6698" s="8"/>
      <c r="D6698" s="8"/>
    </row>
    <row r="6699" spans="3:4">
      <c r="C6699" s="8"/>
      <c r="D6699" s="8"/>
    </row>
    <row r="6700" spans="3:4">
      <c r="C6700" s="8"/>
      <c r="D6700" s="8"/>
    </row>
    <row r="6701" spans="3:4">
      <c r="C6701" s="8"/>
      <c r="D6701" s="8"/>
    </row>
    <row r="6702" spans="3:4">
      <c r="C6702" s="8"/>
      <c r="D6702" s="8"/>
    </row>
    <row r="6703" spans="3:4">
      <c r="C6703" s="8"/>
      <c r="D6703" s="8"/>
    </row>
    <row r="6704" spans="3:4">
      <c r="C6704" s="8"/>
      <c r="D6704" s="8"/>
    </row>
    <row r="6705" spans="3:4">
      <c r="C6705" s="8"/>
      <c r="D6705" s="8"/>
    </row>
    <row r="6706" spans="3:4">
      <c r="C6706" s="8"/>
      <c r="D6706" s="8"/>
    </row>
    <row r="6707" spans="3:4">
      <c r="C6707" s="8"/>
      <c r="D6707" s="8"/>
    </row>
    <row r="6708" spans="3:4">
      <c r="C6708" s="8"/>
      <c r="D6708" s="8"/>
    </row>
    <row r="6709" spans="3:4">
      <c r="C6709" s="8"/>
      <c r="D6709" s="8"/>
    </row>
    <row r="6710" spans="3:4">
      <c r="C6710" s="8"/>
      <c r="D6710" s="8"/>
    </row>
    <row r="6711" spans="3:4">
      <c r="C6711" s="8"/>
      <c r="D6711" s="8"/>
    </row>
    <row r="6712" spans="3:4">
      <c r="C6712" s="8"/>
      <c r="D6712" s="8"/>
    </row>
    <row r="6713" spans="3:4">
      <c r="C6713" s="8"/>
      <c r="D6713" s="8"/>
    </row>
    <row r="6714" spans="3:4">
      <c r="C6714" s="8"/>
      <c r="D6714" s="8"/>
    </row>
    <row r="6715" spans="3:4">
      <c r="C6715" s="8"/>
      <c r="D6715" s="8"/>
    </row>
    <row r="6716" spans="3:4">
      <c r="C6716" s="8"/>
      <c r="D6716" s="8"/>
    </row>
    <row r="6717" spans="3:4">
      <c r="C6717" s="8"/>
      <c r="D6717" s="8"/>
    </row>
    <row r="6718" spans="3:4">
      <c r="C6718" s="8"/>
      <c r="D6718" s="8"/>
    </row>
    <row r="6719" spans="3:4">
      <c r="C6719" s="8"/>
      <c r="D6719" s="8"/>
    </row>
    <row r="6720" spans="3:4">
      <c r="C6720" s="8"/>
      <c r="D6720" s="8"/>
    </row>
    <row r="6721" spans="3:4">
      <c r="C6721" s="8"/>
      <c r="D6721" s="8"/>
    </row>
    <row r="6722" spans="3:4">
      <c r="C6722" s="8"/>
      <c r="D6722" s="8"/>
    </row>
    <row r="6723" spans="3:4">
      <c r="C6723" s="8"/>
      <c r="D6723" s="8"/>
    </row>
    <row r="6724" spans="3:4">
      <c r="C6724" s="8"/>
      <c r="D6724" s="8"/>
    </row>
    <row r="6725" spans="3:4">
      <c r="C6725" s="8"/>
      <c r="D6725" s="8"/>
    </row>
    <row r="6726" spans="3:4">
      <c r="C6726" s="8"/>
      <c r="D6726" s="8"/>
    </row>
    <row r="6727" spans="3:4">
      <c r="C6727" s="8"/>
      <c r="D6727" s="8"/>
    </row>
    <row r="6728" spans="3:4">
      <c r="C6728" s="8"/>
      <c r="D6728" s="8"/>
    </row>
    <row r="6729" spans="3:4">
      <c r="C6729" s="8"/>
      <c r="D6729" s="8"/>
    </row>
    <row r="6730" spans="3:4">
      <c r="C6730" s="8"/>
      <c r="D6730" s="8"/>
    </row>
    <row r="6731" spans="3:4">
      <c r="C6731" s="8"/>
      <c r="D6731" s="8"/>
    </row>
    <row r="6732" spans="3:4">
      <c r="C6732" s="8"/>
      <c r="D6732" s="8"/>
    </row>
    <row r="6733" spans="3:4">
      <c r="C6733" s="8"/>
      <c r="D6733" s="8"/>
    </row>
    <row r="6734" spans="3:4">
      <c r="C6734" s="8"/>
      <c r="D6734" s="8"/>
    </row>
    <row r="6735" spans="3:4">
      <c r="C6735" s="8"/>
      <c r="D6735" s="8"/>
    </row>
    <row r="6736" spans="3:4">
      <c r="C6736" s="8"/>
      <c r="D6736" s="8"/>
    </row>
    <row r="6737" spans="3:4">
      <c r="C6737" s="8"/>
      <c r="D6737" s="8"/>
    </row>
    <row r="6738" spans="3:4">
      <c r="C6738" s="8"/>
      <c r="D6738" s="8"/>
    </row>
    <row r="6739" spans="3:4">
      <c r="C6739" s="8"/>
      <c r="D6739" s="8"/>
    </row>
    <row r="6740" spans="3:4">
      <c r="C6740" s="8"/>
      <c r="D6740" s="8"/>
    </row>
    <row r="6741" spans="3:4">
      <c r="C6741" s="8"/>
      <c r="D6741" s="8"/>
    </row>
    <row r="6742" spans="3:4">
      <c r="C6742" s="8"/>
      <c r="D6742" s="8"/>
    </row>
    <row r="6743" spans="3:4">
      <c r="C6743" s="8"/>
      <c r="D6743" s="8"/>
    </row>
    <row r="6744" spans="3:4">
      <c r="C6744" s="8"/>
      <c r="D6744" s="8"/>
    </row>
    <row r="6745" spans="3:4">
      <c r="C6745" s="8"/>
      <c r="D6745" s="8"/>
    </row>
    <row r="6746" spans="3:4">
      <c r="C6746" s="8"/>
      <c r="D6746" s="8"/>
    </row>
    <row r="6747" spans="3:4">
      <c r="C6747" s="8"/>
      <c r="D6747" s="8"/>
    </row>
    <row r="6748" spans="3:4">
      <c r="C6748" s="8"/>
      <c r="D6748" s="8"/>
    </row>
    <row r="6749" spans="3:4">
      <c r="C6749" s="8"/>
      <c r="D6749" s="8"/>
    </row>
    <row r="6750" spans="3:4">
      <c r="C6750" s="8"/>
      <c r="D6750" s="8"/>
    </row>
    <row r="6751" spans="3:4">
      <c r="C6751" s="8"/>
      <c r="D6751" s="8"/>
    </row>
    <row r="6752" spans="3:4">
      <c r="C6752" s="8"/>
      <c r="D6752" s="8"/>
    </row>
    <row r="6753" spans="3:4">
      <c r="C6753" s="8"/>
      <c r="D6753" s="8"/>
    </row>
    <row r="6754" spans="3:4">
      <c r="C6754" s="8"/>
      <c r="D6754" s="8"/>
    </row>
    <row r="6755" spans="3:4">
      <c r="C6755" s="8"/>
      <c r="D6755" s="8"/>
    </row>
    <row r="6756" spans="3:4">
      <c r="C6756" s="8"/>
      <c r="D6756" s="8"/>
    </row>
    <row r="6757" spans="3:4">
      <c r="C6757" s="8"/>
      <c r="D6757" s="8"/>
    </row>
    <row r="6758" spans="3:4">
      <c r="C6758" s="8"/>
      <c r="D6758" s="8"/>
    </row>
    <row r="6759" spans="3:4">
      <c r="C6759" s="8"/>
      <c r="D6759" s="8"/>
    </row>
    <row r="6760" spans="3:4">
      <c r="C6760" s="8"/>
      <c r="D6760" s="8"/>
    </row>
    <row r="6761" spans="3:4">
      <c r="C6761" s="8"/>
      <c r="D6761" s="8"/>
    </row>
    <row r="6762" spans="3:4">
      <c r="C6762" s="8"/>
      <c r="D6762" s="8"/>
    </row>
    <row r="6763" spans="3:4">
      <c r="C6763" s="8"/>
      <c r="D6763" s="8"/>
    </row>
    <row r="6764" spans="3:4">
      <c r="C6764" s="8"/>
      <c r="D6764" s="8"/>
    </row>
    <row r="6765" spans="3:4">
      <c r="C6765" s="8"/>
      <c r="D6765" s="8"/>
    </row>
    <row r="6766" spans="3:4">
      <c r="C6766" s="8"/>
      <c r="D6766" s="8"/>
    </row>
    <row r="6767" spans="3:4">
      <c r="C6767" s="8"/>
      <c r="D6767" s="8"/>
    </row>
    <row r="6768" spans="3:4">
      <c r="C6768" s="8"/>
      <c r="D6768" s="8"/>
    </row>
    <row r="6769" spans="3:4">
      <c r="C6769" s="8"/>
      <c r="D6769" s="8"/>
    </row>
    <row r="6770" spans="3:4">
      <c r="C6770" s="8"/>
      <c r="D6770" s="8"/>
    </row>
    <row r="6771" spans="3:4">
      <c r="C6771" s="8"/>
      <c r="D6771" s="8"/>
    </row>
    <row r="6772" spans="3:4">
      <c r="C6772" s="8"/>
      <c r="D6772" s="8"/>
    </row>
    <row r="6773" spans="3:4">
      <c r="C6773" s="8"/>
      <c r="D6773" s="8"/>
    </row>
    <row r="6774" spans="3:4">
      <c r="C6774" s="8"/>
      <c r="D6774" s="8"/>
    </row>
    <row r="6775" spans="3:4">
      <c r="C6775" s="8"/>
      <c r="D6775" s="8"/>
    </row>
    <row r="6776" spans="3:4">
      <c r="C6776" s="8"/>
      <c r="D6776" s="8"/>
    </row>
    <row r="6777" spans="3:4">
      <c r="C6777" s="8"/>
      <c r="D6777" s="8"/>
    </row>
    <row r="6778" spans="3:4">
      <c r="C6778" s="8"/>
      <c r="D6778" s="8"/>
    </row>
    <row r="6779" spans="3:4">
      <c r="C6779" s="8"/>
      <c r="D6779" s="8"/>
    </row>
    <row r="6780" spans="3:4">
      <c r="C6780" s="8"/>
      <c r="D6780" s="8"/>
    </row>
    <row r="6781" spans="3:4">
      <c r="C6781" s="8"/>
      <c r="D6781" s="8"/>
    </row>
    <row r="6782" spans="3:4">
      <c r="C6782" s="8"/>
      <c r="D6782" s="8"/>
    </row>
    <row r="6783" spans="3:4">
      <c r="C6783" s="8"/>
      <c r="D6783" s="8"/>
    </row>
    <row r="6784" spans="3:4">
      <c r="C6784" s="8"/>
      <c r="D6784" s="8"/>
    </row>
    <row r="6785" spans="3:4">
      <c r="C6785" s="8"/>
      <c r="D6785" s="8"/>
    </row>
    <row r="6786" spans="3:4">
      <c r="C6786" s="8"/>
      <c r="D6786" s="8"/>
    </row>
    <row r="6787" spans="3:4">
      <c r="C6787" s="8"/>
      <c r="D6787" s="8"/>
    </row>
    <row r="6788" spans="3:4">
      <c r="C6788" s="8"/>
      <c r="D6788" s="8"/>
    </row>
    <row r="6789" spans="3:4">
      <c r="C6789" s="8"/>
      <c r="D6789" s="8"/>
    </row>
    <row r="6790" spans="3:4">
      <c r="C6790" s="8"/>
      <c r="D6790" s="8"/>
    </row>
    <row r="6791" spans="3:4">
      <c r="C6791" s="8"/>
      <c r="D6791" s="8"/>
    </row>
    <row r="6792" spans="3:4">
      <c r="C6792" s="8"/>
      <c r="D6792" s="8"/>
    </row>
    <row r="6793" spans="3:4">
      <c r="C6793" s="8"/>
      <c r="D6793" s="8"/>
    </row>
    <row r="6794" spans="3:4">
      <c r="C6794" s="8"/>
      <c r="D6794" s="8"/>
    </row>
    <row r="6795" spans="3:4">
      <c r="C6795" s="8"/>
      <c r="D6795" s="8"/>
    </row>
    <row r="6796" spans="3:4">
      <c r="C6796" s="8"/>
      <c r="D6796" s="8"/>
    </row>
    <row r="6797" spans="3:4">
      <c r="C6797" s="8"/>
      <c r="D6797" s="8"/>
    </row>
    <row r="6798" spans="3:4">
      <c r="C6798" s="8"/>
      <c r="D6798" s="8"/>
    </row>
    <row r="6799" spans="3:4">
      <c r="C6799" s="8"/>
      <c r="D6799" s="8"/>
    </row>
    <row r="6800" spans="3:4">
      <c r="C6800" s="8"/>
      <c r="D6800" s="8"/>
    </row>
    <row r="6801" spans="3:4">
      <c r="C6801" s="8"/>
      <c r="D6801" s="8"/>
    </row>
    <row r="6802" spans="3:4">
      <c r="C6802" s="8"/>
      <c r="D6802" s="8"/>
    </row>
    <row r="6803" spans="3:4">
      <c r="C6803" s="8"/>
      <c r="D6803" s="8"/>
    </row>
    <row r="6804" spans="3:4">
      <c r="C6804" s="8"/>
      <c r="D6804" s="8"/>
    </row>
    <row r="6805" spans="3:4">
      <c r="C6805" s="8"/>
      <c r="D6805" s="8"/>
    </row>
    <row r="6806" spans="3:4">
      <c r="C6806" s="8"/>
      <c r="D6806" s="8"/>
    </row>
    <row r="6807" spans="3:4">
      <c r="C6807" s="8"/>
      <c r="D6807" s="8"/>
    </row>
    <row r="6808" spans="3:4">
      <c r="C6808" s="8"/>
      <c r="D6808" s="8"/>
    </row>
    <row r="6809" spans="3:4">
      <c r="C6809" s="8"/>
      <c r="D6809" s="8"/>
    </row>
    <row r="6810" spans="3:4">
      <c r="C6810" s="8"/>
      <c r="D6810" s="8"/>
    </row>
    <row r="6811" spans="3:4">
      <c r="C6811" s="8"/>
      <c r="D6811" s="8"/>
    </row>
    <row r="6812" spans="3:4">
      <c r="C6812" s="8"/>
      <c r="D6812" s="8"/>
    </row>
    <row r="6813" spans="3:4">
      <c r="C6813" s="8"/>
      <c r="D6813" s="8"/>
    </row>
    <row r="6814" spans="3:4">
      <c r="C6814" s="8"/>
      <c r="D6814" s="8"/>
    </row>
    <row r="6815" spans="3:4">
      <c r="C6815" s="8"/>
      <c r="D6815" s="8"/>
    </row>
    <row r="6816" spans="3:4">
      <c r="C6816" s="8"/>
      <c r="D6816" s="8"/>
    </row>
    <row r="6817" spans="3:4">
      <c r="C6817" s="8"/>
      <c r="D6817" s="8"/>
    </row>
    <row r="6818" spans="3:4">
      <c r="C6818" s="8"/>
      <c r="D6818" s="8"/>
    </row>
    <row r="6819" spans="3:4">
      <c r="C6819" s="8"/>
      <c r="D6819" s="8"/>
    </row>
    <row r="6820" spans="3:4">
      <c r="C6820" s="8"/>
      <c r="D6820" s="8"/>
    </row>
    <row r="6821" spans="3:4">
      <c r="C6821" s="8"/>
      <c r="D6821" s="8"/>
    </row>
    <row r="6822" spans="3:4">
      <c r="C6822" s="8"/>
      <c r="D6822" s="8"/>
    </row>
    <row r="6823" spans="3:4">
      <c r="C6823" s="8"/>
      <c r="D6823" s="8"/>
    </row>
    <row r="6824" spans="3:4">
      <c r="C6824" s="8"/>
      <c r="D6824" s="8"/>
    </row>
    <row r="6825" spans="3:4">
      <c r="C6825" s="8"/>
      <c r="D6825" s="8"/>
    </row>
    <row r="6826" spans="3:4">
      <c r="C6826" s="8"/>
      <c r="D6826" s="8"/>
    </row>
    <row r="6827" spans="3:4">
      <c r="C6827" s="8"/>
      <c r="D6827" s="8"/>
    </row>
    <row r="6828" spans="3:4">
      <c r="C6828" s="8"/>
      <c r="D6828" s="8"/>
    </row>
    <row r="6829" spans="3:4">
      <c r="C6829" s="8"/>
      <c r="D6829" s="8"/>
    </row>
    <row r="6830" spans="3:4">
      <c r="C6830" s="8"/>
      <c r="D6830" s="8"/>
    </row>
    <row r="6831" spans="3:4">
      <c r="C6831" s="8"/>
      <c r="D6831" s="8"/>
    </row>
    <row r="6832" spans="3:4">
      <c r="C6832" s="8"/>
      <c r="D6832" s="8"/>
    </row>
    <row r="6833" spans="3:4">
      <c r="C6833" s="8"/>
      <c r="D6833" s="8"/>
    </row>
    <row r="6834" spans="3:4">
      <c r="C6834" s="8"/>
      <c r="D6834" s="8"/>
    </row>
    <row r="6835" spans="3:4">
      <c r="C6835" s="8"/>
      <c r="D6835" s="8"/>
    </row>
    <row r="6836" spans="3:4">
      <c r="C6836" s="8"/>
      <c r="D6836" s="8"/>
    </row>
    <row r="6837" spans="3:4">
      <c r="C6837" s="8"/>
      <c r="D6837" s="8"/>
    </row>
    <row r="6838" spans="3:4">
      <c r="C6838" s="8"/>
      <c r="D6838" s="8"/>
    </row>
    <row r="6839" spans="3:4">
      <c r="C6839" s="8"/>
      <c r="D6839" s="8"/>
    </row>
    <row r="6840" spans="3:4">
      <c r="C6840" s="8"/>
      <c r="D6840" s="8"/>
    </row>
    <row r="6841" spans="3:4">
      <c r="C6841" s="8"/>
      <c r="D6841" s="8"/>
    </row>
    <row r="6842" spans="3:4">
      <c r="C6842" s="8"/>
      <c r="D6842" s="8"/>
    </row>
    <row r="6843" spans="3:4">
      <c r="C6843" s="8"/>
      <c r="D6843" s="8"/>
    </row>
    <row r="6844" spans="3:4">
      <c r="C6844" s="8"/>
      <c r="D6844" s="8"/>
    </row>
    <row r="6845" spans="3:4">
      <c r="C6845" s="8"/>
      <c r="D6845" s="8"/>
    </row>
    <row r="6846" spans="3:4">
      <c r="C6846" s="8"/>
      <c r="D6846" s="8"/>
    </row>
    <row r="6847" spans="3:4">
      <c r="C6847" s="8"/>
      <c r="D6847" s="8"/>
    </row>
    <row r="6848" spans="3:4">
      <c r="C6848" s="8"/>
      <c r="D6848" s="8"/>
    </row>
    <row r="6849" spans="3:4">
      <c r="C6849" s="8"/>
      <c r="D6849" s="8"/>
    </row>
    <row r="6850" spans="3:4">
      <c r="C6850" s="8"/>
      <c r="D6850" s="8"/>
    </row>
    <row r="6851" spans="3:4">
      <c r="C6851" s="8"/>
      <c r="D6851" s="8"/>
    </row>
    <row r="6852" spans="3:4">
      <c r="C6852" s="8"/>
      <c r="D6852" s="8"/>
    </row>
    <row r="6853" spans="3:4">
      <c r="C6853" s="8"/>
      <c r="D6853" s="8"/>
    </row>
    <row r="6854" spans="3:4">
      <c r="C6854" s="8"/>
      <c r="D6854" s="8"/>
    </row>
    <row r="6855" spans="3:4">
      <c r="C6855" s="8"/>
      <c r="D6855" s="8"/>
    </row>
    <row r="6856" spans="3:4">
      <c r="C6856" s="8"/>
      <c r="D6856" s="8"/>
    </row>
    <row r="6857" spans="3:4">
      <c r="C6857" s="8"/>
      <c r="D6857" s="8"/>
    </row>
    <row r="6858" spans="3:4">
      <c r="C6858" s="8"/>
      <c r="D6858" s="8"/>
    </row>
    <row r="6859" spans="3:4">
      <c r="C6859" s="8"/>
      <c r="D6859" s="8"/>
    </row>
    <row r="6860" spans="3:4">
      <c r="C6860" s="8"/>
      <c r="D6860" s="8"/>
    </row>
    <row r="6861" spans="3:4">
      <c r="C6861" s="8"/>
      <c r="D6861" s="8"/>
    </row>
    <row r="6862" spans="3:4">
      <c r="C6862" s="8"/>
      <c r="D6862" s="8"/>
    </row>
    <row r="6863" spans="3:4">
      <c r="C6863" s="8"/>
      <c r="D6863" s="8"/>
    </row>
    <row r="6864" spans="3:4">
      <c r="C6864" s="8"/>
      <c r="D6864" s="8"/>
    </row>
    <row r="6865" spans="3:4">
      <c r="C6865" s="8"/>
      <c r="D6865" s="8"/>
    </row>
    <row r="6866" spans="3:4">
      <c r="C6866" s="8"/>
      <c r="D6866" s="8"/>
    </row>
    <row r="6867" spans="3:4">
      <c r="C6867" s="8"/>
      <c r="D6867" s="8"/>
    </row>
    <row r="6868" spans="3:4">
      <c r="C6868" s="8"/>
      <c r="D6868" s="8"/>
    </row>
    <row r="6869" spans="3:4">
      <c r="C6869" s="8"/>
      <c r="D6869" s="8"/>
    </row>
    <row r="6870" spans="3:4">
      <c r="C6870" s="8"/>
      <c r="D6870" s="8"/>
    </row>
    <row r="6871" spans="3:4">
      <c r="C6871" s="8"/>
      <c r="D6871" s="8"/>
    </row>
    <row r="6872" spans="3:4">
      <c r="C6872" s="8"/>
      <c r="D6872" s="8"/>
    </row>
    <row r="6873" spans="3:4">
      <c r="C6873" s="8"/>
      <c r="D6873" s="8"/>
    </row>
    <row r="6874" spans="3:4">
      <c r="C6874" s="8"/>
      <c r="D6874" s="8"/>
    </row>
    <row r="6875" spans="3:4">
      <c r="C6875" s="8"/>
      <c r="D6875" s="8"/>
    </row>
    <row r="6876" spans="3:4">
      <c r="C6876" s="8"/>
      <c r="D6876" s="8"/>
    </row>
    <row r="6877" spans="3:4">
      <c r="C6877" s="8"/>
      <c r="D6877" s="8"/>
    </row>
    <row r="6878" spans="3:4">
      <c r="C6878" s="8"/>
      <c r="D6878" s="8"/>
    </row>
    <row r="6879" spans="3:4">
      <c r="C6879" s="8"/>
      <c r="D6879" s="8"/>
    </row>
    <row r="6880" spans="3:4">
      <c r="C6880" s="8"/>
      <c r="D6880" s="8"/>
    </row>
    <row r="6881" spans="3:4">
      <c r="C6881" s="8"/>
      <c r="D6881" s="8"/>
    </row>
    <row r="6882" spans="3:4">
      <c r="C6882" s="8"/>
      <c r="D6882" s="8"/>
    </row>
    <row r="6883" spans="3:4">
      <c r="C6883" s="8"/>
      <c r="D6883" s="8"/>
    </row>
    <row r="6884" spans="3:4">
      <c r="C6884" s="8"/>
      <c r="D6884" s="8"/>
    </row>
    <row r="6885" spans="3:4">
      <c r="C6885" s="8"/>
      <c r="D6885" s="8"/>
    </row>
    <row r="6886" spans="3:4">
      <c r="C6886" s="8"/>
      <c r="D6886" s="8"/>
    </row>
    <row r="6887" spans="3:4">
      <c r="C6887" s="8"/>
      <c r="D6887" s="8"/>
    </row>
    <row r="6888" spans="3:4">
      <c r="C6888" s="8"/>
      <c r="D6888" s="8"/>
    </row>
    <row r="6889" spans="3:4">
      <c r="C6889" s="8"/>
      <c r="D6889" s="8"/>
    </row>
    <row r="6890" spans="3:4">
      <c r="C6890" s="8"/>
      <c r="D6890" s="8"/>
    </row>
    <row r="6891" spans="3:4">
      <c r="C6891" s="8"/>
      <c r="D6891" s="8"/>
    </row>
    <row r="6892" spans="3:4">
      <c r="C6892" s="8"/>
      <c r="D6892" s="8"/>
    </row>
    <row r="6893" spans="3:4">
      <c r="C6893" s="8"/>
      <c r="D6893" s="8"/>
    </row>
    <row r="6894" spans="3:4">
      <c r="C6894" s="8"/>
      <c r="D6894" s="8"/>
    </row>
    <row r="6895" spans="3:4">
      <c r="C6895" s="8"/>
      <c r="D6895" s="8"/>
    </row>
    <row r="6896" spans="3:4">
      <c r="C6896" s="8"/>
      <c r="D6896" s="8"/>
    </row>
    <row r="6897" spans="3:4">
      <c r="C6897" s="8"/>
      <c r="D6897" s="8"/>
    </row>
    <row r="6898" spans="3:4">
      <c r="C6898" s="8"/>
      <c r="D6898" s="8"/>
    </row>
    <row r="6899" spans="3:4">
      <c r="C6899" s="8"/>
      <c r="D6899" s="8"/>
    </row>
    <row r="6900" spans="3:4">
      <c r="C6900" s="8"/>
      <c r="D6900" s="8"/>
    </row>
    <row r="6901" spans="3:4">
      <c r="C6901" s="8"/>
      <c r="D6901" s="8"/>
    </row>
    <row r="6902" spans="3:4">
      <c r="C6902" s="8"/>
      <c r="D6902" s="8"/>
    </row>
    <row r="6903" spans="3:4">
      <c r="C6903" s="8"/>
      <c r="D6903" s="8"/>
    </row>
    <row r="6904" spans="3:4">
      <c r="C6904" s="8"/>
      <c r="D6904" s="8"/>
    </row>
    <row r="6905" spans="3:4">
      <c r="C6905" s="8"/>
      <c r="D6905" s="8"/>
    </row>
    <row r="6906" spans="3:4">
      <c r="C6906" s="8"/>
      <c r="D6906" s="8"/>
    </row>
    <row r="6907" spans="3:4">
      <c r="C6907" s="8"/>
      <c r="D6907" s="8"/>
    </row>
    <row r="6908" spans="3:4">
      <c r="C6908" s="8"/>
      <c r="D6908" s="8"/>
    </row>
    <row r="6909" spans="3:4">
      <c r="C6909" s="8"/>
      <c r="D6909" s="8"/>
    </row>
    <row r="6910" spans="3:4">
      <c r="C6910" s="8"/>
      <c r="D6910" s="8"/>
    </row>
    <row r="6911" spans="3:4">
      <c r="C6911" s="8"/>
      <c r="D6911" s="8"/>
    </row>
    <row r="6912" spans="3:4">
      <c r="C6912" s="8"/>
      <c r="D6912" s="8"/>
    </row>
    <row r="6913" spans="3:4">
      <c r="C6913" s="8"/>
      <c r="D6913" s="8"/>
    </row>
    <row r="6914" spans="3:4">
      <c r="C6914" s="8"/>
      <c r="D6914" s="8"/>
    </row>
    <row r="6915" spans="3:4">
      <c r="C6915" s="8"/>
      <c r="D6915" s="8"/>
    </row>
    <row r="6916" spans="3:4">
      <c r="C6916" s="8"/>
      <c r="D6916" s="8"/>
    </row>
    <row r="6917" spans="3:4">
      <c r="C6917" s="8"/>
      <c r="D6917" s="8"/>
    </row>
    <row r="6918" spans="3:4">
      <c r="C6918" s="8"/>
      <c r="D6918" s="8"/>
    </row>
    <row r="6919" spans="3:4">
      <c r="C6919" s="8"/>
      <c r="D6919" s="8"/>
    </row>
    <row r="6920" spans="3:4">
      <c r="C6920" s="8"/>
      <c r="D6920" s="8"/>
    </row>
    <row r="6921" spans="3:4">
      <c r="C6921" s="8"/>
      <c r="D6921" s="8"/>
    </row>
    <row r="6922" spans="3:4">
      <c r="C6922" s="8"/>
      <c r="D6922" s="8"/>
    </row>
    <row r="6923" spans="3:4">
      <c r="C6923" s="8"/>
      <c r="D6923" s="8"/>
    </row>
    <row r="6924" spans="3:4">
      <c r="C6924" s="8"/>
      <c r="D6924" s="8"/>
    </row>
    <row r="6925" spans="3:4">
      <c r="C6925" s="8"/>
      <c r="D6925" s="8"/>
    </row>
    <row r="6926" spans="3:4">
      <c r="C6926" s="8"/>
      <c r="D6926" s="8"/>
    </row>
    <row r="6927" spans="3:4">
      <c r="C6927" s="8"/>
      <c r="D6927" s="8"/>
    </row>
    <row r="6928" spans="3:4">
      <c r="C6928" s="8"/>
      <c r="D6928" s="8"/>
    </row>
    <row r="6929" spans="3:4">
      <c r="C6929" s="8"/>
      <c r="D6929" s="8"/>
    </row>
    <row r="6930" spans="3:4">
      <c r="C6930" s="8"/>
      <c r="D6930" s="8"/>
    </row>
    <row r="6931" spans="3:4">
      <c r="C6931" s="8"/>
      <c r="D6931" s="8"/>
    </row>
    <row r="6932" spans="3:4">
      <c r="C6932" s="8"/>
      <c r="D6932" s="8"/>
    </row>
    <row r="6933" spans="3:4">
      <c r="C6933" s="8"/>
      <c r="D6933" s="8"/>
    </row>
    <row r="6934" spans="3:4">
      <c r="C6934" s="8"/>
      <c r="D6934" s="8"/>
    </row>
    <row r="6935" spans="3:4">
      <c r="C6935" s="8"/>
      <c r="D6935" s="8"/>
    </row>
    <row r="6936" spans="3:4">
      <c r="C6936" s="8"/>
      <c r="D6936" s="8"/>
    </row>
    <row r="6937" spans="3:4">
      <c r="C6937" s="8"/>
      <c r="D6937" s="8"/>
    </row>
    <row r="6938" spans="3:4">
      <c r="C6938" s="8"/>
      <c r="D6938" s="8"/>
    </row>
    <row r="6939" spans="3:4">
      <c r="C6939" s="8"/>
      <c r="D6939" s="8"/>
    </row>
  </sheetData>
  <phoneticPr fontId="8" type="noConversion"/>
  <hyperlinks>
    <hyperlink ref="H3608" r:id="rId1" display="http://vsolj.cetus-net.org/bulletin.html" xr:uid="{00000000-0004-0000-0200-000000000000}"/>
    <hyperlink ref="H64938" r:id="rId2" display="http://vsolj.cetus-net.org/bulletin.html" xr:uid="{00000000-0004-0000-0200-000001000000}"/>
    <hyperlink ref="H64931" r:id="rId3" display="http://vsolj.cetus-net.org/bulletin.html" xr:uid="{00000000-0004-0000-0200-000002000000}"/>
    <hyperlink ref="AV2428" r:id="rId4" display="http://cdsbib.u-strasbg.fr/cgi-bin/cdsbib?1990RMxAA..21..381G" xr:uid="{00000000-0004-0000-0200-000003000000}"/>
    <hyperlink ref="AV2431" r:id="rId5" display="http://cdsbib.u-strasbg.fr/cgi-bin/cdsbib?1990RMxAA..21..381G" xr:uid="{00000000-0004-0000-0200-000004000000}"/>
    <hyperlink ref="AV2429" r:id="rId6" display="http://cdsbib.u-strasbg.fr/cgi-bin/cdsbib?1990RMxAA..21..381G" xr:uid="{00000000-0004-0000-0200-000005000000}"/>
    <hyperlink ref="AV2407" r:id="rId7" display="http://cdsbib.u-strasbg.fr/cgi-bin/cdsbib?1990RMxAA..21..381G" xr:uid="{00000000-0004-0000-0200-000006000000}"/>
    <hyperlink ref="I64938" r:id="rId8" display="http://vsolj.cetus-net.org/bulletin.html" xr:uid="{00000000-0004-0000-0200-000007000000}"/>
    <hyperlink ref="AW2541" r:id="rId9" display="http://cdsbib.u-strasbg.fr/cgi-bin/cdsbib?1990RMxAA..21..381G" xr:uid="{00000000-0004-0000-0200-000008000000}"/>
    <hyperlink ref="AW810" r:id="rId10" display="http://cdsbib.u-strasbg.fr/cgi-bin/cdsbib?1990RMxAA..21..381G" xr:uid="{00000000-0004-0000-0200-000009000000}"/>
    <hyperlink ref="AW2542" r:id="rId11" display="http://cdsbib.u-strasbg.fr/cgi-bin/cdsbib?1990RMxAA..21..381G" xr:uid="{00000000-0004-0000-0200-00000A000000}"/>
    <hyperlink ref="H64935" r:id="rId12" display="https://www.aavso.org/ejaavso" xr:uid="{00000000-0004-0000-0200-00000B000000}"/>
    <hyperlink ref="H64929" r:id="rId13" display="http://vsolj.cetus-net.org/bulletin.html" xr:uid="{00000000-0004-0000-0200-00000C000000}"/>
    <hyperlink ref="H64922" r:id="rId14" display="https://www.aavso.org/ejaavso" xr:uid="{00000000-0004-0000-0200-00000D000000}"/>
    <hyperlink ref="AV1780" r:id="rId15" display="http://cdsbib.u-strasbg.fr/cgi-bin/cdsbib?1990RMxAA..21..381G" xr:uid="{00000000-0004-0000-0200-00000E000000}"/>
    <hyperlink ref="AV1777" r:id="rId16" display="http://cdsbib.u-strasbg.fr/cgi-bin/cdsbib?1990RMxAA..21..381G" xr:uid="{00000000-0004-0000-0200-00000F000000}"/>
    <hyperlink ref="AV1779" r:id="rId17" display="http://cdsbib.u-strasbg.fr/cgi-bin/cdsbib?1990RMxAA..21..381G" xr:uid="{00000000-0004-0000-0200-000010000000}"/>
    <hyperlink ref="AV1755" r:id="rId18" display="http://cdsbib.u-strasbg.fr/cgi-bin/cdsbib?1990RMxAA..21..381G" xr:uid="{00000000-0004-0000-0200-000011000000}"/>
    <hyperlink ref="I64929" r:id="rId19" display="http://vsolj.cetus-net.org/bulletin.html" xr:uid="{00000000-0004-0000-0200-000012000000}"/>
    <hyperlink ref="AW1916" r:id="rId20" display="http://cdsbib.u-strasbg.fr/cgi-bin/cdsbib?1990RMxAA..21..381G" xr:uid="{00000000-0004-0000-0200-000013000000}"/>
    <hyperlink ref="AW3560" r:id="rId21" display="http://cdsbib.u-strasbg.fr/cgi-bin/cdsbib?1990RMxAA..21..381G" xr:uid="{00000000-0004-0000-0200-000014000000}"/>
    <hyperlink ref="AW1917" r:id="rId22" display="http://cdsbib.u-strasbg.fr/cgi-bin/cdsbib?1990RMxAA..21..381G" xr:uid="{00000000-0004-0000-0200-000015000000}"/>
    <hyperlink ref="H64926" r:id="rId23" display="https://www.aavso.org/ejaavso" xr:uid="{00000000-0004-0000-0200-000016000000}"/>
    <hyperlink ref="H2767" r:id="rId24" display="http://vsolj.cetus-net.org/bulletin.html" xr:uid="{00000000-0004-0000-0200-000017000000}"/>
    <hyperlink ref="AV6005" r:id="rId25" display="http://cdsbib.u-strasbg.fr/cgi-bin/cdsbib?1990RMxAA..21..381G" xr:uid="{00000000-0004-0000-0200-000018000000}"/>
    <hyperlink ref="AV6008" r:id="rId26" display="http://cdsbib.u-strasbg.fr/cgi-bin/cdsbib?1990RMxAA..21..381G" xr:uid="{00000000-0004-0000-0200-000019000000}"/>
    <hyperlink ref="AV6006" r:id="rId27" display="http://cdsbib.u-strasbg.fr/cgi-bin/cdsbib?1990RMxAA..21..381G" xr:uid="{00000000-0004-0000-0200-00001A000000}"/>
    <hyperlink ref="AV5984" r:id="rId28" display="http://cdsbib.u-strasbg.fr/cgi-bin/cdsbib?1990RMxAA..21..381G" xr:uid="{00000000-0004-0000-0200-00001B000000}"/>
    <hyperlink ref="I2767" r:id="rId29" display="http://vsolj.cetus-net.org/bulletin.html" xr:uid="{00000000-0004-0000-0200-00001C000000}"/>
    <hyperlink ref="AW6118" r:id="rId30" display="http://cdsbib.u-strasbg.fr/cgi-bin/cdsbib?1990RMxAA..21..381G" xr:uid="{00000000-0004-0000-0200-00001D000000}"/>
    <hyperlink ref="AW670" r:id="rId31" display="http://cdsbib.u-strasbg.fr/cgi-bin/cdsbib?1990RMxAA..21..381G" xr:uid="{00000000-0004-0000-0200-00001E000000}"/>
    <hyperlink ref="AW6119" r:id="rId32" display="http://cdsbib.u-strasbg.fr/cgi-bin/cdsbib?1990RMxAA..21..381G" xr:uid="{00000000-0004-0000-02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BR6938"/>
  <sheetViews>
    <sheetView topLeftCell="T1" workbookViewId="0">
      <pane ySplit="20" topLeftCell="A21" activePane="bottomLeft" state="frozen"/>
      <selection pane="bottomLeft" activeCell="AB1" sqref="AB1"/>
    </sheetView>
  </sheetViews>
  <sheetFormatPr defaultColWidth="10.28515625" defaultRowHeight="12.75"/>
  <cols>
    <col min="1" max="1" width="14.42578125" customWidth="1"/>
    <col min="2" max="2" width="3.85546875" customWidth="1"/>
    <col min="3" max="3" width="11.85546875" customWidth="1"/>
    <col min="4" max="4" width="9.42578125" customWidth="1"/>
    <col min="5" max="5" width="10.140625" customWidth="1"/>
    <col min="6" max="6" width="17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9.140625" customWidth="1"/>
    <col min="19" max="32" width="10.28515625" customWidth="1"/>
    <col min="33" max="33" width="12.140625" customWidth="1"/>
    <col min="34" max="34" width="9.4257812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  <col min="44" max="58" width="10.28515625" customWidth="1"/>
    <col min="59" max="59" width="11.85546875" customWidth="1"/>
    <col min="60" max="60" width="14.7109375" customWidth="1"/>
    <col min="61" max="124" width="10.28515625" customWidth="1"/>
  </cols>
  <sheetData>
    <row r="1" spans="1:70" ht="21" thickBot="1">
      <c r="A1" s="1" t="s">
        <v>259</v>
      </c>
      <c r="G1">
        <v>5.8490000000000002</v>
      </c>
      <c r="H1" t="s">
        <v>91</v>
      </c>
      <c r="I1" t="s">
        <v>92</v>
      </c>
      <c r="T1" s="92" t="s">
        <v>409</v>
      </c>
      <c r="U1" s="96">
        <v>3.9259201575989749E-3</v>
      </c>
      <c r="V1" s="96">
        <v>1.4332302428646501E-6</v>
      </c>
      <c r="W1" s="96">
        <v>-9.9385811222351006E-11</v>
      </c>
      <c r="X1" s="96">
        <v>4.9850533644022173E-3</v>
      </c>
      <c r="Y1" s="96">
        <v>0.62588579681015455</v>
      </c>
      <c r="Z1" s="96">
        <v>7.1825483356846496</v>
      </c>
      <c r="AA1" s="96">
        <v>58.248949889896878</v>
      </c>
      <c r="AB1" s="96">
        <v>50726.296993352888</v>
      </c>
      <c r="AC1" s="96">
        <v>0.86372047597129331</v>
      </c>
      <c r="AD1" s="92">
        <v>1.2490002682122713E-2</v>
      </c>
      <c r="AE1" s="92">
        <v>-1.0739020851017505E-7</v>
      </c>
      <c r="AG1" s="52" t="s">
        <v>4</v>
      </c>
      <c r="AH1" s="53"/>
      <c r="AI1" s="53" t="s">
        <v>5</v>
      </c>
      <c r="AJ1" s="53" t="s">
        <v>6</v>
      </c>
      <c r="AK1" s="54"/>
      <c r="AS1" s="55"/>
      <c r="BC1" s="56" t="s">
        <v>69</v>
      </c>
      <c r="BD1" s="57" t="s">
        <v>7</v>
      </c>
      <c r="BE1" s="6" t="s">
        <v>8</v>
      </c>
      <c r="BF1" s="58" t="s">
        <v>9</v>
      </c>
      <c r="BG1" s="59" t="s">
        <v>10</v>
      </c>
      <c r="BH1" s="58" t="s">
        <v>11</v>
      </c>
      <c r="BI1" s="59" t="s">
        <v>12</v>
      </c>
      <c r="BJ1" s="58" t="s">
        <v>13</v>
      </c>
      <c r="BK1" s="60" t="s">
        <v>14</v>
      </c>
      <c r="BL1" s="59" t="s">
        <v>15</v>
      </c>
      <c r="BM1" s="58" t="s">
        <v>16</v>
      </c>
      <c r="BN1" s="60" t="s">
        <v>17</v>
      </c>
      <c r="BO1" s="59" t="s">
        <v>18</v>
      </c>
      <c r="BP1" s="58" t="s">
        <v>19</v>
      </c>
      <c r="BQ1" s="60" t="s">
        <v>20</v>
      </c>
      <c r="BR1" s="59" t="s">
        <v>21</v>
      </c>
    </row>
    <row r="2" spans="1:70" ht="16.5" thickBot="1">
      <c r="A2" t="s">
        <v>83</v>
      </c>
      <c r="B2" t="s">
        <v>91</v>
      </c>
      <c r="C2" s="3"/>
      <c r="E2" s="95" t="s">
        <v>56</v>
      </c>
      <c r="F2" s="95"/>
      <c r="T2" s="3"/>
      <c r="U2" s="157" t="s">
        <v>25</v>
      </c>
      <c r="V2" s="158" t="s">
        <v>26</v>
      </c>
      <c r="W2" s="159" t="s">
        <v>27</v>
      </c>
      <c r="X2" s="159" t="s">
        <v>410</v>
      </c>
      <c r="Y2" s="158" t="s">
        <v>29</v>
      </c>
      <c r="Z2" s="158" t="s">
        <v>411</v>
      </c>
      <c r="AA2" s="160" t="s">
        <v>412</v>
      </c>
      <c r="AB2" s="158" t="s">
        <v>413</v>
      </c>
      <c r="AC2" s="158" t="s">
        <v>414</v>
      </c>
      <c r="AD2" s="158" t="s">
        <v>415</v>
      </c>
      <c r="AE2" s="158" t="s">
        <v>416</v>
      </c>
      <c r="AG2" s="61" t="s">
        <v>22</v>
      </c>
      <c r="AH2" s="62">
        <f>C7</f>
        <v>52500.313999999998</v>
      </c>
      <c r="AI2" s="63" t="s">
        <v>23</v>
      </c>
      <c r="AJ2" s="62">
        <f>C8</f>
        <v>0.67603321000000005</v>
      </c>
      <c r="AK2" s="64" t="s">
        <v>24</v>
      </c>
      <c r="AR2" s="3"/>
      <c r="BC2">
        <v>-4000</v>
      </c>
      <c r="BD2">
        <f t="shared" ref="BD2:BD33" si="0">AH$3+AH$4*BC2+AH$5*BC2^2+BF2</f>
        <v>-6.4179413474250357E-3</v>
      </c>
      <c r="BE2">
        <f t="shared" ref="BE2:BE33" si="1">AH$3+AH$4*BC2+AH$5*BC2^2</f>
        <v>-3.3971737934172415E-3</v>
      </c>
      <c r="BF2" s="65">
        <f t="shared" ref="BF2:BF33" si="2">$AH$6*($AH$11/BG2*BH2+$AH$12)</f>
        <v>-3.0207675540077942E-3</v>
      </c>
      <c r="BG2">
        <f t="shared" ref="BG2:BG33" si="3">1+$AH$7*COS(BI2)</f>
        <v>0.52750054793729517</v>
      </c>
      <c r="BH2">
        <f t="shared" ref="BH2:BH33" si="4">SIN(BI2+RADIANS($AH$9))</f>
        <v>-0.98705306639047585</v>
      </c>
      <c r="BI2">
        <f t="shared" ref="BI2:BI33" si="5">2*ATAN(BJ2)</f>
        <v>-2.4263424520989623</v>
      </c>
      <c r="BJ2">
        <f t="shared" ref="BJ2:BJ33" si="6">SQRT((1+$AH$7)/(1-$AH$7))*TAN(BK2/2)</f>
        <v>-2.6759869846404531</v>
      </c>
      <c r="BK2">
        <f t="shared" ref="BK2:BQ11" si="7">$BR2+$AH$7*SIN(BL2)</f>
        <v>-1.8179362158160028</v>
      </c>
      <c r="BL2">
        <f t="shared" si="7"/>
        <v>-1.8179381828484042</v>
      </c>
      <c r="BM2">
        <f t="shared" si="7"/>
        <v>-1.817925335566327</v>
      </c>
      <c r="BN2">
        <f t="shared" si="7"/>
        <v>-1.8180092332281708</v>
      </c>
      <c r="BO2">
        <f t="shared" si="7"/>
        <v>-1.8174608446738314</v>
      </c>
      <c r="BP2">
        <f t="shared" si="7"/>
        <v>-1.821024029749934</v>
      </c>
      <c r="BQ2">
        <f t="shared" si="7"/>
        <v>-1.7968919144330968</v>
      </c>
      <c r="BR2">
        <f t="shared" ref="BR2:BR33" si="8">RADIANS($AH$9)+$AH$18*(BC2-AH$15)</f>
        <v>-1.2110675963270505</v>
      </c>
    </row>
    <row r="3" spans="1:70" ht="13.5" thickBot="1">
      <c r="E3" s="96" t="s">
        <v>404</v>
      </c>
      <c r="T3" s="3"/>
      <c r="U3">
        <f>AH3</f>
        <v>3.9259201575989749E-3</v>
      </c>
      <c r="V3">
        <f>AH4</f>
        <v>1.4332302428646501E-6</v>
      </c>
      <c r="W3">
        <f>AH5</f>
        <v>-9.9385811222351006E-11</v>
      </c>
      <c r="X3">
        <f>AH6</f>
        <v>4.9850533644022173E-3</v>
      </c>
      <c r="Y3">
        <f>AH7</f>
        <v>0.62588579681015455</v>
      </c>
      <c r="Z3">
        <f>AH8</f>
        <v>7.1825483356846496</v>
      </c>
      <c r="AA3">
        <f>AH9</f>
        <v>58.248949889896878</v>
      </c>
      <c r="AB3">
        <f>AH10</f>
        <v>50726.296993352888</v>
      </c>
      <c r="AC3">
        <f>AH13</f>
        <v>0.86372047597129331</v>
      </c>
      <c r="AD3">
        <f>AH17</f>
        <v>1.2490002682122713E-2</v>
      </c>
      <c r="AE3">
        <f>AH14</f>
        <v>-1.0739020851017505E-7</v>
      </c>
      <c r="AF3" s="68">
        <v>0.39259201575989749</v>
      </c>
      <c r="AG3" s="66" t="s">
        <v>25</v>
      </c>
      <c r="AH3" s="67">
        <f t="shared" ref="AH3:AH10" si="9">AI3*AJ3</f>
        <v>3.9259201575989749E-3</v>
      </c>
      <c r="AI3" s="68">
        <v>0.39259201575989749</v>
      </c>
      <c r="AJ3">
        <v>0.01</v>
      </c>
      <c r="AK3" s="69"/>
      <c r="AL3" s="68">
        <v>0.41479368342695511</v>
      </c>
      <c r="AM3" s="68">
        <v>0.39259201575989749</v>
      </c>
      <c r="AN3" s="68"/>
      <c r="AO3" s="68"/>
      <c r="AP3" s="68"/>
      <c r="AQ3" s="68"/>
      <c r="AR3" s="68"/>
      <c r="AS3" s="68"/>
      <c r="BC3">
        <v>-3800</v>
      </c>
      <c r="BD3">
        <f t="shared" si="0"/>
        <v>-4.7489773463257126E-3</v>
      </c>
      <c r="BE3">
        <f t="shared" si="1"/>
        <v>-2.9554858793374435E-3</v>
      </c>
      <c r="BF3" s="65">
        <f t="shared" si="2"/>
        <v>-1.7934914669882694E-3</v>
      </c>
      <c r="BG3">
        <f t="shared" si="3"/>
        <v>0.63147498080562314</v>
      </c>
      <c r="BH3">
        <f t="shared" si="4"/>
        <v>-0.92602443133614309</v>
      </c>
      <c r="BI3">
        <f t="shared" si="5"/>
        <v>-2.2003765704946505</v>
      </c>
      <c r="BJ3">
        <f t="shared" si="6"/>
        <v>-1.9656751150376204</v>
      </c>
      <c r="BK3">
        <f t="shared" si="7"/>
        <v>-1.5120424430314725</v>
      </c>
      <c r="BL3">
        <f t="shared" si="7"/>
        <v>-1.5120424214221455</v>
      </c>
      <c r="BM3">
        <f t="shared" si="7"/>
        <v>-1.5120418334494912</v>
      </c>
      <c r="BN3">
        <f t="shared" si="7"/>
        <v>-1.5120258374346252</v>
      </c>
      <c r="BO3">
        <f t="shared" si="7"/>
        <v>-1.5115923161350007</v>
      </c>
      <c r="BP3">
        <f t="shared" si="7"/>
        <v>-1.5008578576792915</v>
      </c>
      <c r="BQ3">
        <f t="shared" si="7"/>
        <v>-1.3725043297348136</v>
      </c>
      <c r="BR3">
        <f t="shared" si="8"/>
        <v>-0.88723662107418888</v>
      </c>
    </row>
    <row r="4" spans="1:70" ht="13.5" thickBot="1">
      <c r="A4" s="5" t="s">
        <v>59</v>
      </c>
      <c r="C4" s="23">
        <v>52500.313999999998</v>
      </c>
      <c r="D4" s="24">
        <v>0.67603321000000005</v>
      </c>
      <c r="T4" s="3"/>
      <c r="AF4" s="73">
        <v>1.4332302428646502</v>
      </c>
      <c r="AG4" s="71" t="s">
        <v>26</v>
      </c>
      <c r="AH4" s="72">
        <f t="shared" si="9"/>
        <v>1.4332302428646501E-6</v>
      </c>
      <c r="AI4" s="73">
        <v>1.4332302428646502</v>
      </c>
      <c r="AJ4" s="74">
        <v>9.9999999999999995E-7</v>
      </c>
      <c r="AK4" s="69"/>
      <c r="AL4" s="73">
        <v>1.3622344042395056</v>
      </c>
      <c r="AM4" s="73">
        <v>1.4332302428646502</v>
      </c>
      <c r="AN4" s="73"/>
      <c r="AO4" s="73"/>
      <c r="AP4" s="73"/>
      <c r="AQ4" s="73"/>
      <c r="AR4" s="73"/>
      <c r="AS4" s="73"/>
      <c r="BC4">
        <v>-3600</v>
      </c>
      <c r="BD4">
        <f t="shared" si="0"/>
        <v>-2.5595167698399409E-3</v>
      </c>
      <c r="BE4">
        <f t="shared" si="1"/>
        <v>-2.5217488301554347E-3</v>
      </c>
      <c r="BF4" s="65">
        <f t="shared" si="2"/>
        <v>-3.776793968450609E-5</v>
      </c>
      <c r="BG4">
        <f t="shared" si="3"/>
        <v>0.83042129982727675</v>
      </c>
      <c r="BH4">
        <f t="shared" si="4"/>
        <v>-0.73693971293021587</v>
      </c>
      <c r="BI4">
        <f t="shared" si="5"/>
        <v>-1.845167745728884</v>
      </c>
      <c r="BJ4">
        <f t="shared" si="6"/>
        <v>-1.3203278649482186</v>
      </c>
      <c r="BK4">
        <f t="shared" si="7"/>
        <v>-1.1291523645563857</v>
      </c>
      <c r="BL4">
        <f t="shared" si="7"/>
        <v>-1.1288329864436348</v>
      </c>
      <c r="BM4">
        <f t="shared" si="7"/>
        <v>-1.1276414447820535</v>
      </c>
      <c r="BN4">
        <f t="shared" si="7"/>
        <v>-1.1232221596255141</v>
      </c>
      <c r="BO4">
        <f t="shared" si="7"/>
        <v>-1.1071745796869505</v>
      </c>
      <c r="BP4">
        <f t="shared" si="7"/>
        <v>-1.0527716144262262</v>
      </c>
      <c r="BQ4">
        <f t="shared" si="7"/>
        <v>-0.8976715737463794</v>
      </c>
      <c r="BR4">
        <f t="shared" si="8"/>
        <v>-0.56340564582132724</v>
      </c>
    </row>
    <row r="5" spans="1:70">
      <c r="A5" s="9" t="s">
        <v>85</v>
      </c>
      <c r="B5" s="10"/>
      <c r="C5" s="11">
        <v>8</v>
      </c>
      <c r="D5" s="10" t="s">
        <v>86</v>
      </c>
      <c r="S5" s="5" t="s">
        <v>417</v>
      </c>
      <c r="T5" s="3"/>
      <c r="U5" s="161">
        <f t="shared" ref="U5:AE5" si="10">(U3-U1)^2</f>
        <v>0</v>
      </c>
      <c r="V5" s="161">
        <f t="shared" si="10"/>
        <v>0</v>
      </c>
      <c r="W5" s="161">
        <f t="shared" si="10"/>
        <v>0</v>
      </c>
      <c r="X5" s="161">
        <f t="shared" si="10"/>
        <v>0</v>
      </c>
      <c r="Y5" s="161">
        <f t="shared" si="10"/>
        <v>0</v>
      </c>
      <c r="Z5" s="161">
        <f t="shared" si="10"/>
        <v>0</v>
      </c>
      <c r="AA5" s="161">
        <f t="shared" si="10"/>
        <v>0</v>
      </c>
      <c r="AB5" s="161">
        <f t="shared" si="10"/>
        <v>0</v>
      </c>
      <c r="AC5" s="161">
        <f t="shared" si="10"/>
        <v>0</v>
      </c>
      <c r="AD5" s="161">
        <f t="shared" si="10"/>
        <v>0</v>
      </c>
      <c r="AE5" s="161">
        <f t="shared" si="10"/>
        <v>0</v>
      </c>
      <c r="AF5" s="73">
        <v>-9.9385811222351013</v>
      </c>
      <c r="AG5" s="71" t="s">
        <v>27</v>
      </c>
      <c r="AH5" s="72">
        <f t="shared" si="9"/>
        <v>-9.9385811222351006E-11</v>
      </c>
      <c r="AI5" s="73">
        <v>-9.9385811222351013</v>
      </c>
      <c r="AJ5">
        <v>9.9999999999999994E-12</v>
      </c>
      <c r="AK5" s="69"/>
      <c r="AL5" s="73">
        <v>-8.9752786718801634</v>
      </c>
      <c r="AM5" s="73">
        <v>-9.9385811222351013</v>
      </c>
      <c r="AN5" s="73"/>
      <c r="AO5" s="73"/>
      <c r="AP5" s="73"/>
      <c r="AQ5" s="73"/>
      <c r="AR5" s="73"/>
      <c r="AS5" s="73"/>
      <c r="BC5">
        <v>-3400</v>
      </c>
      <c r="BD5">
        <f t="shared" si="0"/>
        <v>3.2504948977893789E-4</v>
      </c>
      <c r="BE5">
        <f t="shared" si="1"/>
        <v>-2.0959626458712131E-3</v>
      </c>
      <c r="BF5" s="65">
        <f t="shared" si="2"/>
        <v>2.421012135650151E-3</v>
      </c>
      <c r="BG5">
        <f t="shared" si="3"/>
        <v>1.275806782456975</v>
      </c>
      <c r="BH5">
        <f t="shared" si="4"/>
        <v>-9.7663639718108569E-2</v>
      </c>
      <c r="BI5">
        <f t="shared" si="5"/>
        <v>-1.1144555269887089</v>
      </c>
      <c r="BJ5">
        <f t="shared" si="6"/>
        <v>-0.62309431810319027</v>
      </c>
      <c r="BK5">
        <f t="shared" si="7"/>
        <v>-0.58087562000134041</v>
      </c>
      <c r="BL5">
        <f t="shared" si="7"/>
        <v>-0.57675730472365894</v>
      </c>
      <c r="BM5">
        <f t="shared" si="7"/>
        <v>-0.56892736735489113</v>
      </c>
      <c r="BN5">
        <f t="shared" si="7"/>
        <v>-0.55414744105470715</v>
      </c>
      <c r="BO5">
        <f t="shared" si="7"/>
        <v>-0.52660835581676668</v>
      </c>
      <c r="BP5">
        <f t="shared" si="7"/>
        <v>-0.47642354162049705</v>
      </c>
      <c r="BQ5">
        <f t="shared" si="7"/>
        <v>-0.3880907772646236</v>
      </c>
      <c r="BR5">
        <f t="shared" si="8"/>
        <v>-0.23957467056846538</v>
      </c>
    </row>
    <row r="6" spans="1:70">
      <c r="A6" s="5" t="s">
        <v>60</v>
      </c>
      <c r="T6" s="3"/>
      <c r="AF6" s="73">
        <v>0.49850533644022171</v>
      </c>
      <c r="AG6" s="71" t="s">
        <v>28</v>
      </c>
      <c r="AH6" s="72">
        <f t="shared" si="9"/>
        <v>4.9850533644022173E-3</v>
      </c>
      <c r="AI6" s="73">
        <v>0.49850533644022171</v>
      </c>
      <c r="AJ6">
        <v>0.01</v>
      </c>
      <c r="AK6" s="69" t="s">
        <v>24</v>
      </c>
      <c r="AL6" s="73">
        <v>0.49573287585498677</v>
      </c>
      <c r="AM6" s="73">
        <v>0.49850533644022171</v>
      </c>
      <c r="AN6" s="73"/>
      <c r="AO6" s="73"/>
      <c r="AP6" s="73"/>
      <c r="AQ6" s="73"/>
      <c r="AR6" s="73"/>
      <c r="AS6" s="73"/>
      <c r="BC6">
        <v>-3200</v>
      </c>
      <c r="BD6">
        <f t="shared" si="0"/>
        <v>2.9026645113837727E-3</v>
      </c>
      <c r="BE6">
        <f t="shared" si="1"/>
        <v>-1.6781273264847795E-3</v>
      </c>
      <c r="BF6">
        <f t="shared" si="2"/>
        <v>4.5807918378685522E-3</v>
      </c>
      <c r="BG6">
        <f t="shared" si="3"/>
        <v>1.5641461987139373</v>
      </c>
      <c r="BH6">
        <f t="shared" si="4"/>
        <v>0.99436019080628357</v>
      </c>
      <c r="BI6">
        <f t="shared" si="5"/>
        <v>0.44790483920332191</v>
      </c>
      <c r="BJ6">
        <f t="shared" si="6"/>
        <v>0.22777317729031435</v>
      </c>
      <c r="BK6">
        <f t="shared" si="7"/>
        <v>0.21765586605699153</v>
      </c>
      <c r="BL6">
        <f t="shared" si="7"/>
        <v>0.21478484720127275</v>
      </c>
      <c r="BM6">
        <f t="shared" si="7"/>
        <v>0.21009222229235169</v>
      </c>
      <c r="BN6">
        <f t="shared" si="7"/>
        <v>0.20243226403684997</v>
      </c>
      <c r="BO6">
        <f t="shared" si="7"/>
        <v>0.18995421500096427</v>
      </c>
      <c r="BP6">
        <f t="shared" si="7"/>
        <v>0.16969050857281026</v>
      </c>
      <c r="BQ6">
        <f t="shared" si="7"/>
        <v>0.13692875603791135</v>
      </c>
      <c r="BR6">
        <f t="shared" si="8"/>
        <v>8.4256304684396266E-2</v>
      </c>
    </row>
    <row r="7" spans="1:70">
      <c r="A7" t="s">
        <v>61</v>
      </c>
      <c r="C7">
        <f>+C4</f>
        <v>52500.313999999998</v>
      </c>
      <c r="T7" s="3"/>
      <c r="AF7" s="73">
        <v>0.62588579681015455</v>
      </c>
      <c r="AG7" s="76" t="s">
        <v>29</v>
      </c>
      <c r="AH7" s="77">
        <f t="shared" si="9"/>
        <v>0.62588579681015455</v>
      </c>
      <c r="AI7" s="73">
        <v>0.62588579681015455</v>
      </c>
      <c r="AJ7">
        <v>1</v>
      </c>
      <c r="AK7" s="69"/>
      <c r="AL7" s="73">
        <v>0.65897316126936767</v>
      </c>
      <c r="AM7" s="73">
        <v>0.62588579681015455</v>
      </c>
      <c r="AN7" s="73"/>
      <c r="AO7" s="73"/>
      <c r="AP7" s="73"/>
      <c r="AQ7" s="73"/>
      <c r="AR7" s="73"/>
      <c r="AS7" s="73"/>
      <c r="BC7">
        <v>-3000</v>
      </c>
      <c r="BD7">
        <f t="shared" si="0"/>
        <v>2.9770925828801155E-3</v>
      </c>
      <c r="BE7">
        <f t="shared" si="1"/>
        <v>-1.2682428719961341E-3</v>
      </c>
      <c r="BF7">
        <f t="shared" si="2"/>
        <v>4.2453354548762498E-3</v>
      </c>
      <c r="BG7">
        <f t="shared" si="3"/>
        <v>0.99863558623284354</v>
      </c>
      <c r="BH7">
        <f t="shared" si="4"/>
        <v>0.52437453495746389</v>
      </c>
      <c r="BI7">
        <f t="shared" si="5"/>
        <v>1.5729763009288231</v>
      </c>
      <c r="BJ7">
        <f t="shared" si="6"/>
        <v>1.0021823537355381</v>
      </c>
      <c r="BK7">
        <f t="shared" si="7"/>
        <v>0.89623090448180642</v>
      </c>
      <c r="BL7">
        <f t="shared" si="7"/>
        <v>0.89454506805778511</v>
      </c>
      <c r="BM7">
        <f t="shared" si="7"/>
        <v>0.89025291614295154</v>
      </c>
      <c r="BN7">
        <f t="shared" si="7"/>
        <v>0.87942625119087803</v>
      </c>
      <c r="BO7">
        <f t="shared" si="7"/>
        <v>0.85272343758137881</v>
      </c>
      <c r="BP7">
        <f t="shared" si="7"/>
        <v>0.79008202728468935</v>
      </c>
      <c r="BQ7">
        <f t="shared" si="7"/>
        <v>0.65647281511584987</v>
      </c>
      <c r="BR7">
        <f t="shared" si="8"/>
        <v>0.40808727993725791</v>
      </c>
    </row>
    <row r="8" spans="1:70" ht="15.75">
      <c r="A8" t="s">
        <v>62</v>
      </c>
      <c r="C8">
        <f>+D4</f>
        <v>0.67603321000000005</v>
      </c>
      <c r="T8" s="3"/>
      <c r="AF8" s="73">
        <v>0.71825483356846498</v>
      </c>
      <c r="AG8" s="71" t="s">
        <v>30</v>
      </c>
      <c r="AH8" s="77">
        <f t="shared" si="9"/>
        <v>7.1825483356846496</v>
      </c>
      <c r="AI8" s="73">
        <v>0.71825483356846498</v>
      </c>
      <c r="AJ8">
        <v>10</v>
      </c>
      <c r="AK8" s="69" t="s">
        <v>31</v>
      </c>
      <c r="AL8" s="73">
        <v>0.71828856879506542</v>
      </c>
      <c r="AM8" s="73">
        <v>0.71825483356846498</v>
      </c>
      <c r="AN8" s="73"/>
      <c r="AO8" s="73"/>
      <c r="AP8" s="73"/>
      <c r="AQ8" s="73"/>
      <c r="AR8" s="73"/>
      <c r="AS8" s="73"/>
      <c r="BC8">
        <v>-2800</v>
      </c>
      <c r="BD8">
        <f t="shared" si="0"/>
        <v>2.0899108352644335E-3</v>
      </c>
      <c r="BE8">
        <f t="shared" si="1"/>
        <v>-8.6630928240527679E-4</v>
      </c>
      <c r="BF8">
        <f t="shared" si="2"/>
        <v>2.9562201176697102E-3</v>
      </c>
      <c r="BG8">
        <f t="shared" si="3"/>
        <v>0.70919673974539732</v>
      </c>
      <c r="BH8">
        <f t="shared" si="4"/>
        <v>7.0887848862151506E-2</v>
      </c>
      <c r="BI8">
        <f t="shared" si="5"/>
        <v>2.0540093390622989</v>
      </c>
      <c r="BJ8">
        <f t="shared" si="6"/>
        <v>1.6539985569875271</v>
      </c>
      <c r="BK8">
        <f t="shared" si="7"/>
        <v>1.341407172937918</v>
      </c>
      <c r="BL8">
        <f t="shared" si="7"/>
        <v>1.3413924429928619</v>
      </c>
      <c r="BM8">
        <f t="shared" si="7"/>
        <v>1.3412889704868085</v>
      </c>
      <c r="BN8">
        <f t="shared" si="7"/>
        <v>1.3405634013762202</v>
      </c>
      <c r="BO8">
        <f t="shared" si="7"/>
        <v>1.3355373133900814</v>
      </c>
      <c r="BP8">
        <f t="shared" si="7"/>
        <v>1.3032544386327636</v>
      </c>
      <c r="BQ8">
        <f t="shared" si="7"/>
        <v>1.1501963824436507</v>
      </c>
      <c r="BR8">
        <f t="shared" si="8"/>
        <v>0.73191825519011966</v>
      </c>
    </row>
    <row r="9" spans="1:70" ht="15.75">
      <c r="A9" s="22" t="s">
        <v>90</v>
      </c>
      <c r="B9" s="125">
        <v>22</v>
      </c>
      <c r="E9" s="20" t="str">
        <f>"F"&amp;B9</f>
        <v>F22</v>
      </c>
      <c r="F9" s="21" t="str">
        <f>"G"&amp;B9</f>
        <v>G22</v>
      </c>
      <c r="G9" s="167" t="s">
        <v>423</v>
      </c>
      <c r="H9" s="168"/>
      <c r="I9" s="168">
        <v>1.6999999999999999E-3</v>
      </c>
      <c r="J9" s="168">
        <v>1.6999999999999999E-3</v>
      </c>
      <c r="K9" s="168">
        <v>1.6999999999999999E-3</v>
      </c>
      <c r="L9" s="95" t="s">
        <v>424</v>
      </c>
      <c r="M9" s="95"/>
      <c r="T9" s="3"/>
      <c r="AC9" s="3"/>
      <c r="AF9" s="73">
        <v>5.8248949889896879</v>
      </c>
      <c r="AG9" s="78" t="s">
        <v>32</v>
      </c>
      <c r="AH9" s="77">
        <f t="shared" si="9"/>
        <v>58.248949889896878</v>
      </c>
      <c r="AI9" s="73">
        <v>5.8248949889896879</v>
      </c>
      <c r="AJ9">
        <v>10</v>
      </c>
      <c r="AK9" s="69" t="s">
        <v>33</v>
      </c>
      <c r="AL9" s="73">
        <v>6.3615373414642278</v>
      </c>
      <c r="AM9" s="73">
        <v>5.8248949889896879</v>
      </c>
      <c r="AN9" s="73"/>
      <c r="AO9" s="73"/>
      <c r="AP9" s="73"/>
      <c r="AQ9" s="73"/>
      <c r="AR9" s="73"/>
      <c r="AS9" s="73"/>
      <c r="BC9">
        <v>-2600</v>
      </c>
      <c r="BD9">
        <f t="shared" si="0"/>
        <v>1.1081235014924978E-3</v>
      </c>
      <c r="BE9">
        <f t="shared" si="1"/>
        <v>-4.7232655771220792E-4</v>
      </c>
      <c r="BF9">
        <f t="shared" si="2"/>
        <v>1.5804500592047058E-3</v>
      </c>
      <c r="BG9">
        <f t="shared" si="3"/>
        <v>0.57007573515827747</v>
      </c>
      <c r="BH9">
        <f t="shared" si="4"/>
        <v>-0.20166912899086539</v>
      </c>
      <c r="BI9">
        <f t="shared" si="5"/>
        <v>2.3280184577343492</v>
      </c>
      <c r="BJ9">
        <f t="shared" si="6"/>
        <v>2.3211728665597331</v>
      </c>
      <c r="BK9">
        <f t="shared" si="7"/>
        <v>1.678039297211076</v>
      </c>
      <c r="BL9">
        <f t="shared" si="7"/>
        <v>1.6780393696120632</v>
      </c>
      <c r="BM9">
        <f t="shared" si="7"/>
        <v>1.6780382888869603</v>
      </c>
      <c r="BN9">
        <f t="shared" si="7"/>
        <v>1.6780544196768399</v>
      </c>
      <c r="BO9">
        <f t="shared" si="7"/>
        <v>1.6778134014716242</v>
      </c>
      <c r="BP9">
        <f t="shared" si="7"/>
        <v>1.6813600762570757</v>
      </c>
      <c r="BQ9">
        <f t="shared" si="7"/>
        <v>1.600438565373413</v>
      </c>
      <c r="BR9">
        <f t="shared" si="8"/>
        <v>1.0557492304429814</v>
      </c>
    </row>
    <row r="10" spans="1:70" ht="13.5" thickBot="1">
      <c r="A10" s="14" t="s">
        <v>402</v>
      </c>
      <c r="B10" s="133">
        <v>999</v>
      </c>
      <c r="C10" s="4" t="s">
        <v>79</v>
      </c>
      <c r="D10" s="4" t="s">
        <v>80</v>
      </c>
      <c r="E10" s="20" t="str">
        <f>"F"&amp;B10</f>
        <v>F999</v>
      </c>
      <c r="F10" s="21" t="str">
        <f>"G"&amp;B10</f>
        <v>G999</v>
      </c>
      <c r="G10" s="8"/>
      <c r="T10" s="3"/>
      <c r="AF10" s="81">
        <v>2.4492757452098264</v>
      </c>
      <c r="AG10" s="79" t="s">
        <v>34</v>
      </c>
      <c r="AH10" s="80">
        <f t="shared" si="9"/>
        <v>50726.296993352888</v>
      </c>
      <c r="AI10" s="81">
        <v>5.0726296993352884</v>
      </c>
      <c r="AJ10">
        <v>10000</v>
      </c>
      <c r="AK10" s="69" t="s">
        <v>35</v>
      </c>
      <c r="AL10" s="81">
        <v>2.4555852574633579</v>
      </c>
      <c r="AM10" s="81">
        <v>2.4492757452098264</v>
      </c>
      <c r="AN10" s="81"/>
      <c r="AO10" s="81"/>
      <c r="AP10" s="81"/>
      <c r="AQ10" s="81"/>
      <c r="AR10" s="81"/>
      <c r="AS10" s="81"/>
      <c r="BC10">
        <v>-2400</v>
      </c>
      <c r="BD10">
        <f t="shared" si="0"/>
        <v>2.0320202648353025E-4</v>
      </c>
      <c r="BE10">
        <f t="shared" si="1"/>
        <v>-8.6294697916927264E-5</v>
      </c>
      <c r="BF10">
        <f t="shared" si="2"/>
        <v>2.8949672440045751E-4</v>
      </c>
      <c r="BG10">
        <f t="shared" si="3"/>
        <v>0.49177985301891847</v>
      </c>
      <c r="BH10">
        <f t="shared" si="4"/>
        <v>-0.3833426355686399</v>
      </c>
      <c r="BI10">
        <f t="shared" si="5"/>
        <v>2.5183693958175501</v>
      </c>
      <c r="BJ10">
        <f t="shared" si="6"/>
        <v>3.1045736312149663</v>
      </c>
      <c r="BK10">
        <f t="shared" si="7"/>
        <v>1.9589208461876897</v>
      </c>
      <c r="BL10">
        <f t="shared" si="7"/>
        <v>1.9588873416573627</v>
      </c>
      <c r="BM10">
        <f t="shared" si="7"/>
        <v>1.9590287766420349</v>
      </c>
      <c r="BN10">
        <f t="shared" si="7"/>
        <v>1.9584313943107547</v>
      </c>
      <c r="BO10">
        <f t="shared" si="7"/>
        <v>1.9609486608326343</v>
      </c>
      <c r="BP10">
        <f t="shared" si="7"/>
        <v>1.9502340202689479</v>
      </c>
      <c r="BQ10">
        <f t="shared" si="7"/>
        <v>1.9940585039005492</v>
      </c>
      <c r="BR10">
        <f t="shared" si="8"/>
        <v>1.3795802056958431</v>
      </c>
    </row>
    <row r="11" spans="1:70" ht="14.25">
      <c r="A11" s="10" t="s">
        <v>75</v>
      </c>
      <c r="B11" s="10"/>
      <c r="C11" s="19">
        <f ca="1">INTERCEPT(INDIRECT($F$9):INDIRECT($F$10),INDIRECT($E$9):INDIRECT($E$10))</f>
        <v>2.5400296170436879E-3</v>
      </c>
      <c r="D11" s="3"/>
      <c r="E11" s="10"/>
      <c r="H11" t="s">
        <v>431</v>
      </c>
      <c r="T11" s="3"/>
      <c r="AG11" s="83" t="s">
        <v>36</v>
      </c>
      <c r="AH11" s="21">
        <f>1-AH7^2</f>
        <v>0.60826696935131785</v>
      </c>
      <c r="AI11" s="21">
        <f>SUM(AK21:AK1949)</f>
        <v>9.5091226679602214E-5</v>
      </c>
      <c r="AJ11" s="83" t="s">
        <v>37</v>
      </c>
      <c r="AK11" s="69"/>
      <c r="AL11" s="21">
        <v>9.5658624379464524E-5</v>
      </c>
      <c r="AM11" s="21">
        <v>9.5091080656032486E-5</v>
      </c>
      <c r="AN11" s="21"/>
      <c r="AO11" s="21"/>
      <c r="AP11" s="21"/>
      <c r="AQ11" s="21"/>
      <c r="AR11" s="21"/>
      <c r="AS11" s="21"/>
      <c r="BC11">
        <v>-2200</v>
      </c>
      <c r="BD11">
        <f t="shared" si="0"/>
        <v>-5.8212224089087801E-4</v>
      </c>
      <c r="BE11">
        <f t="shared" si="1"/>
        <v>2.9178629698056589E-4</v>
      </c>
      <c r="BF11">
        <f t="shared" si="2"/>
        <v>-8.7390853787144395E-4</v>
      </c>
      <c r="BG11">
        <f t="shared" si="3"/>
        <v>0.44335141527127209</v>
      </c>
      <c r="BH11">
        <f t="shared" si="4"/>
        <v>-0.51569686068016451</v>
      </c>
      <c r="BI11">
        <f t="shared" si="5"/>
        <v>2.6667774993991102</v>
      </c>
      <c r="BJ11">
        <f t="shared" si="6"/>
        <v>4.132730659617434</v>
      </c>
      <c r="BK11">
        <f t="shared" si="7"/>
        <v>2.2072129090780295</v>
      </c>
      <c r="BL11">
        <f t="shared" si="7"/>
        <v>2.2060150407797123</v>
      </c>
      <c r="BM11">
        <f t="shared" si="7"/>
        <v>2.2092335449683516</v>
      </c>
      <c r="BN11">
        <f t="shared" si="7"/>
        <v>2.2005537747021968</v>
      </c>
      <c r="BO11">
        <f t="shared" si="7"/>
        <v>2.22373419917349</v>
      </c>
      <c r="BP11">
        <f t="shared" si="7"/>
        <v>2.1600807347450326</v>
      </c>
      <c r="BQ11">
        <f t="shared" si="7"/>
        <v>2.3238014061984007</v>
      </c>
      <c r="BR11">
        <f t="shared" si="8"/>
        <v>1.7034111809487049</v>
      </c>
    </row>
    <row r="12" spans="1:70">
      <c r="A12" s="10" t="s">
        <v>76</v>
      </c>
      <c r="B12" s="10"/>
      <c r="C12" s="19">
        <f ca="1">SLOPE(INDIRECT($F$9):INDIRECT($F$10),INDIRECT($E$9):INDIRECT($E$10))</f>
        <v>9.343083501296295E-7</v>
      </c>
      <c r="D12" s="3"/>
      <c r="E12" s="10"/>
      <c r="G12" t="s">
        <v>425</v>
      </c>
      <c r="H12">
        <v>21</v>
      </c>
      <c r="I12">
        <f>H14+1</f>
        <v>21</v>
      </c>
      <c r="J12">
        <f>I14+1</f>
        <v>28</v>
      </c>
      <c r="K12">
        <f>J14+1</f>
        <v>32</v>
      </c>
      <c r="T12" s="3"/>
      <c r="AG12" s="84" t="s">
        <v>38</v>
      </c>
      <c r="AH12" s="21">
        <f>AH7*SIN(RADIANS(AH9))</f>
        <v>0.53221734353764327</v>
      </c>
      <c r="AK12" s="69"/>
      <c r="BC12">
        <v>-2000</v>
      </c>
      <c r="BD12">
        <f t="shared" si="0"/>
        <v>-1.2377679765169336E-3</v>
      </c>
      <c r="BE12">
        <f t="shared" si="1"/>
        <v>6.6191642698027083E-4</v>
      </c>
      <c r="BF12">
        <f t="shared" si="2"/>
        <v>-1.8996844034972044E-3</v>
      </c>
      <c r="BG12">
        <f t="shared" si="3"/>
        <v>0.41199235179470473</v>
      </c>
      <c r="BH12">
        <f t="shared" si="4"/>
        <v>-0.61859332924382981</v>
      </c>
      <c r="BI12">
        <f t="shared" si="5"/>
        <v>2.7919078159281265</v>
      </c>
      <c r="BJ12">
        <f t="shared" si="6"/>
        <v>5.6610359304429556</v>
      </c>
      <c r="BK12">
        <f t="shared" ref="BK12:BQ21" si="11">$BR12+$AH$7*SIN(BL12)</f>
        <v>2.4359067621503181</v>
      </c>
      <c r="BL12">
        <f t="shared" si="11"/>
        <v>2.4301356999281443</v>
      </c>
      <c r="BM12">
        <f t="shared" si="11"/>
        <v>2.442246649909146</v>
      </c>
      <c r="BN12">
        <f t="shared" si="11"/>
        <v>2.4166835004650498</v>
      </c>
      <c r="BO12">
        <f t="shared" si="11"/>
        <v>2.4700118381994534</v>
      </c>
      <c r="BP12">
        <f t="shared" si="11"/>
        <v>2.3557388839939817</v>
      </c>
      <c r="BQ12">
        <f t="shared" si="11"/>
        <v>2.5890527080437202</v>
      </c>
      <c r="BR12">
        <f t="shared" si="8"/>
        <v>2.0272421562015666</v>
      </c>
    </row>
    <row r="13" spans="1:70" ht="15.75">
      <c r="A13" s="10" t="s">
        <v>78</v>
      </c>
      <c r="B13" s="10"/>
      <c r="C13" s="3" t="s">
        <v>73</v>
      </c>
      <c r="G13" t="s">
        <v>426</v>
      </c>
      <c r="H13" t="str">
        <f>$H$11&amp;H12</f>
        <v>AM21</v>
      </c>
      <c r="I13" t="str">
        <f>$H$11&amp;I12</f>
        <v>AM21</v>
      </c>
      <c r="J13" t="str">
        <f>$H$11&amp;J12</f>
        <v>AM28</v>
      </c>
      <c r="K13" t="str">
        <f>$H$11&amp;K12</f>
        <v>AM32</v>
      </c>
      <c r="T13" s="3"/>
      <c r="AG13" s="85" t="s">
        <v>39</v>
      </c>
      <c r="AH13" s="86">
        <f>AH6*86400*300000/149600000</f>
        <v>0.86372047597129331</v>
      </c>
      <c r="AI13" t="s">
        <v>58</v>
      </c>
      <c r="AK13" s="69"/>
      <c r="BC13">
        <v>-1800</v>
      </c>
      <c r="BD13">
        <f t="shared" si="0"/>
        <v>-1.7547005723674697E-3</v>
      </c>
      <c r="BE13">
        <f t="shared" si="1"/>
        <v>1.0240956920821874E-3</v>
      </c>
      <c r="BF13">
        <f t="shared" si="2"/>
        <v>-2.7787962644496571E-3</v>
      </c>
      <c r="BG13">
        <f t="shared" si="3"/>
        <v>0.39183563047998937</v>
      </c>
      <c r="BH13">
        <f t="shared" si="4"/>
        <v>-0.70193014510232965</v>
      </c>
      <c r="BI13">
        <f t="shared" si="5"/>
        <v>2.9030605254446415</v>
      </c>
      <c r="BJ13">
        <f t="shared" si="6"/>
        <v>8.3448216444644974</v>
      </c>
      <c r="BK13">
        <f t="shared" si="11"/>
        <v>2.6519756189563255</v>
      </c>
      <c r="BL13">
        <f t="shared" si="11"/>
        <v>2.6400684368266276</v>
      </c>
      <c r="BM13">
        <f t="shared" si="11"/>
        <v>2.6616389855777438</v>
      </c>
      <c r="BN13">
        <f t="shared" si="11"/>
        <v>2.6223737777465659</v>
      </c>
      <c r="BO13">
        <f t="shared" si="11"/>
        <v>2.6932565382194129</v>
      </c>
      <c r="BP13">
        <f t="shared" si="11"/>
        <v>2.5631524009677289</v>
      </c>
      <c r="BQ13">
        <f t="shared" si="11"/>
        <v>2.7959019587850955</v>
      </c>
      <c r="BR13">
        <f t="shared" si="8"/>
        <v>2.3510731314544282</v>
      </c>
    </row>
    <row r="14" spans="1:70">
      <c r="A14" s="10"/>
      <c r="B14" s="10"/>
      <c r="C14" s="10"/>
      <c r="G14" t="s">
        <v>427</v>
      </c>
      <c r="H14">
        <f>H12+H19-1</f>
        <v>20</v>
      </c>
      <c r="I14">
        <f>H14+I19</f>
        <v>27</v>
      </c>
      <c r="J14">
        <f>I14+J19</f>
        <v>31</v>
      </c>
      <c r="K14">
        <f>J14+K19</f>
        <v>71</v>
      </c>
      <c r="T14" s="3"/>
      <c r="AG14" s="85" t="s">
        <v>40</v>
      </c>
      <c r="AH14" s="21">
        <f>2*AH5*365.24/C8</f>
        <v>-1.0739020851017505E-7</v>
      </c>
      <c r="AI14" t="s">
        <v>41</v>
      </c>
      <c r="AK14" s="69"/>
      <c r="AL14">
        <v>-9.6981353389946927E-8</v>
      </c>
      <c r="AM14">
        <v>-1.0739020851017505E-7</v>
      </c>
      <c r="BC14">
        <v>-1600</v>
      </c>
      <c r="BD14">
        <f t="shared" si="0"/>
        <v>-2.1185094783910544E-3</v>
      </c>
      <c r="BE14">
        <f t="shared" si="1"/>
        <v>1.3783240922863164E-3</v>
      </c>
      <c r="BF14">
        <f t="shared" si="2"/>
        <v>-3.4968335706773708E-3</v>
      </c>
      <c r="BG14">
        <f t="shared" si="3"/>
        <v>0.37996157679043707</v>
      </c>
      <c r="BH14">
        <f t="shared" si="4"/>
        <v>-0.77063425626462079</v>
      </c>
      <c r="BI14">
        <f t="shared" si="5"/>
        <v>3.0047925046933277</v>
      </c>
      <c r="BJ14">
        <f t="shared" si="6"/>
        <v>14.597059988894062</v>
      </c>
      <c r="BK14">
        <f t="shared" si="11"/>
        <v>2.8578787578941638</v>
      </c>
      <c r="BL14">
        <f t="shared" si="11"/>
        <v>2.8449144920670202</v>
      </c>
      <c r="BM14">
        <f t="shared" si="11"/>
        <v>2.8665046426282665</v>
      </c>
      <c r="BN14">
        <f t="shared" si="11"/>
        <v>2.8304706232264101</v>
      </c>
      <c r="BO14">
        <f t="shared" si="11"/>
        <v>2.890405371613908</v>
      </c>
      <c r="BP14">
        <f t="shared" si="11"/>
        <v>2.7900846055239672</v>
      </c>
      <c r="BQ14">
        <f t="shared" si="11"/>
        <v>2.9565097926981658</v>
      </c>
      <c r="BR14">
        <f t="shared" si="8"/>
        <v>2.6749041067072898</v>
      </c>
    </row>
    <row r="15" spans="1:70" ht="16.5" thickBot="1">
      <c r="A15" s="12" t="s">
        <v>77</v>
      </c>
      <c r="B15" s="10"/>
      <c r="C15" s="13">
        <f ca="1">(C7+C11)+(C8+C12)*INT(MAX(F21:F3531))</f>
        <v>59122.747017674214</v>
      </c>
      <c r="E15" s="14" t="s">
        <v>101</v>
      </c>
      <c r="F15" s="11">
        <v>1</v>
      </c>
      <c r="G15" t="s">
        <v>426</v>
      </c>
      <c r="H15" t="str">
        <f>$H$11&amp;H14</f>
        <v>AM20</v>
      </c>
      <c r="I15" t="str">
        <f>$H$11&amp;I14</f>
        <v>AM27</v>
      </c>
      <c r="J15" t="str">
        <f>$H$11&amp;J14</f>
        <v>AM31</v>
      </c>
      <c r="K15" t="str">
        <f>$H$11&amp;K14</f>
        <v>AM71</v>
      </c>
      <c r="T15" s="3"/>
      <c r="U15" s="157" t="s">
        <v>25</v>
      </c>
      <c r="V15" s="158" t="s">
        <v>26</v>
      </c>
      <c r="W15" s="159" t="s">
        <v>27</v>
      </c>
      <c r="X15" s="159" t="s">
        <v>410</v>
      </c>
      <c r="Y15" s="158" t="s">
        <v>29</v>
      </c>
      <c r="Z15" s="158" t="s">
        <v>411</v>
      </c>
      <c r="AA15" s="160" t="s">
        <v>412</v>
      </c>
      <c r="AB15" s="158" t="s">
        <v>413</v>
      </c>
      <c r="AC15" s="158" t="s">
        <v>418</v>
      </c>
      <c r="AD15" s="158" t="s">
        <v>415</v>
      </c>
      <c r="AE15" s="158" t="s">
        <v>416</v>
      </c>
      <c r="AG15" s="84" t="s">
        <v>42</v>
      </c>
      <c r="AH15" s="87">
        <f>(AH10-AH2)/AJ2</f>
        <v>-2624.1565952760084</v>
      </c>
      <c r="AI15" t="s">
        <v>43</v>
      </c>
      <c r="AK15" s="69"/>
      <c r="BC15">
        <v>-1400</v>
      </c>
      <c r="BD15">
        <f t="shared" si="0"/>
        <v>-2.3232403713017531E-3</v>
      </c>
      <c r="BE15">
        <f t="shared" si="1"/>
        <v>1.724601627592657E-3</v>
      </c>
      <c r="BF15">
        <f t="shared" si="2"/>
        <v>-4.0478419988944098E-3</v>
      </c>
      <c r="BG15">
        <f t="shared" si="3"/>
        <v>0.37464597045272174</v>
      </c>
      <c r="BH15">
        <f t="shared" si="4"/>
        <v>-0.82793252516889604</v>
      </c>
      <c r="BI15">
        <f t="shared" si="5"/>
        <v>3.1003678113739994</v>
      </c>
      <c r="BJ15">
        <f t="shared" si="6"/>
        <v>48.507565743323923</v>
      </c>
      <c r="BK15">
        <f t="shared" si="11"/>
        <v>3.0556920395614138</v>
      </c>
      <c r="BL15">
        <f t="shared" si="11"/>
        <v>3.0504644220021961</v>
      </c>
      <c r="BM15">
        <f t="shared" si="11"/>
        <v>3.0588484599146066</v>
      </c>
      <c r="BN15">
        <f t="shared" si="11"/>
        <v>3.0453990903111556</v>
      </c>
      <c r="BO15">
        <f t="shared" si="11"/>
        <v>3.0669666610764437</v>
      </c>
      <c r="BP15">
        <f t="shared" si="11"/>
        <v>3.0323595362683315</v>
      </c>
      <c r="BQ15">
        <f t="shared" si="11"/>
        <v>3.0878437911332912</v>
      </c>
      <c r="BR15">
        <f t="shared" si="8"/>
        <v>2.9987350819601515</v>
      </c>
    </row>
    <row r="16" spans="1:70" ht="16.5" thickBot="1">
      <c r="A16" s="16" t="s">
        <v>63</v>
      </c>
      <c r="B16" s="10"/>
      <c r="C16" s="17">
        <f ca="1">+C8+C12</f>
        <v>0.67603414430835018</v>
      </c>
      <c r="E16" s="14" t="s">
        <v>87</v>
      </c>
      <c r="F16" s="15">
        <f ca="1">NOW()+15018.5+$C$5/24</f>
        <v>60320.257019560187</v>
      </c>
      <c r="S16" s="3" t="s">
        <v>419</v>
      </c>
      <c r="T16" s="3">
        <f>COUNT(U21:U478)</f>
        <v>10</v>
      </c>
      <c r="U16">
        <f t="shared" ref="U16:AE16" si="12">ABS(SQRT(SUM(U21:U652)*$C17/$T16))</f>
        <v>8.6252666170594477E-4</v>
      </c>
      <c r="V16">
        <f t="shared" si="12"/>
        <v>2.123454169080062E-7</v>
      </c>
      <c r="W16">
        <f t="shared" si="12"/>
        <v>2.9370719326523472E-11</v>
      </c>
      <c r="X16">
        <f t="shared" si="12"/>
        <v>6.7489361896937866E-4</v>
      </c>
      <c r="Y16">
        <f t="shared" si="12"/>
        <v>0.14104088930005163</v>
      </c>
      <c r="Z16">
        <f t="shared" si="12"/>
        <v>0.11345582730891264</v>
      </c>
      <c r="AA16">
        <f t="shared" si="12"/>
        <v>14.179549262344704</v>
      </c>
      <c r="AB16">
        <f t="shared" si="12"/>
        <v>602.66209108780583</v>
      </c>
      <c r="AC16">
        <f t="shared" si="12"/>
        <v>0.11693343986421305</v>
      </c>
      <c r="AD16">
        <f t="shared" si="12"/>
        <v>5.2450166444687864E-3</v>
      </c>
      <c r="AE16">
        <f t="shared" si="12"/>
        <v>5.7618659909618969E-8</v>
      </c>
      <c r="AG16" s="83" t="s">
        <v>44</v>
      </c>
      <c r="AH16" s="87">
        <f>365.24*AH8</f>
        <v>2623.3539541254613</v>
      </c>
      <c r="AI16" t="s">
        <v>24</v>
      </c>
      <c r="AJ16" s="21"/>
      <c r="AK16" s="69"/>
      <c r="AL16" t="s">
        <v>432</v>
      </c>
      <c r="AM16">
        <f>SUM(AM21:AM71)</f>
        <v>1.4470346810426898E-4</v>
      </c>
      <c r="BC16">
        <v>-1200</v>
      </c>
      <c r="BD16">
        <f t="shared" si="0"/>
        <v>-2.3733255865811568E-3</v>
      </c>
      <c r="BE16">
        <f t="shared" si="1"/>
        <v>2.0629282980012091E-3</v>
      </c>
      <c r="BF16">
        <f t="shared" si="2"/>
        <v>-4.4362538845823659E-3</v>
      </c>
      <c r="BG16">
        <f t="shared" si="3"/>
        <v>0.37496925619171029</v>
      </c>
      <c r="BH16">
        <f t="shared" si="4"/>
        <v>-0.8766782326982292</v>
      </c>
      <c r="BI16">
        <f t="shared" si="5"/>
        <v>-3.0893153206704995</v>
      </c>
      <c r="BJ16">
        <f t="shared" si="6"/>
        <v>-38.248785486995573</v>
      </c>
      <c r="BK16">
        <f t="shared" si="11"/>
        <v>3.2504921256643762</v>
      </c>
      <c r="BL16">
        <f t="shared" si="11"/>
        <v>3.2570037745152804</v>
      </c>
      <c r="BM16">
        <f t="shared" si="11"/>
        <v>3.2465363660094932</v>
      </c>
      <c r="BN16">
        <f t="shared" si="11"/>
        <v>3.2633687505783491</v>
      </c>
      <c r="BO16">
        <f t="shared" si="11"/>
        <v>3.2363158830246834</v>
      </c>
      <c r="BP16">
        <f t="shared" si="11"/>
        <v>3.2798375522329986</v>
      </c>
      <c r="BQ16">
        <f t="shared" si="11"/>
        <v>3.2099146467351751</v>
      </c>
      <c r="BR16">
        <f t="shared" si="8"/>
        <v>3.3225660572130131</v>
      </c>
    </row>
    <row r="17" spans="1:70" ht="19.5" customHeight="1" thickBot="1">
      <c r="A17" s="14" t="s">
        <v>84</v>
      </c>
      <c r="B17" s="10"/>
      <c r="C17" s="10">
        <f>COUNT(C21:C2189)</f>
        <v>51</v>
      </c>
      <c r="E17" s="14" t="s">
        <v>102</v>
      </c>
      <c r="F17" s="15">
        <f ca="1">ROUND(2*(F16-$C$7)/$C$8,0)/2+F15</f>
        <v>11568.5</v>
      </c>
      <c r="G17" s="169" t="s">
        <v>423</v>
      </c>
      <c r="H17" s="170"/>
      <c r="I17" s="170">
        <f ca="1">SQRT(I18/(I19-1))</f>
        <v>2.1127378540356854E-3</v>
      </c>
      <c r="J17" s="170">
        <f>SQRT(J18/(J19-1))</f>
        <v>0</v>
      </c>
      <c r="K17" s="171">
        <f>SQRT(K18/(K19-1))</f>
        <v>8.0471837728258874E-2</v>
      </c>
      <c r="T17" s="3"/>
      <c r="U17" s="162">
        <f t="shared" ref="U17:AE17" si="13">ABS(U16/U1)</f>
        <v>0.21970051021960957</v>
      </c>
      <c r="V17" s="162">
        <f t="shared" si="13"/>
        <v>0.14815862138352845</v>
      </c>
      <c r="W17" s="162">
        <f t="shared" si="13"/>
        <v>0.29552225780814728</v>
      </c>
      <c r="X17" s="162">
        <f t="shared" si="13"/>
        <v>0.1353834291501729</v>
      </c>
      <c r="Y17" s="162">
        <f t="shared" si="13"/>
        <v>0.22534604558670396</v>
      </c>
      <c r="Z17" s="162">
        <f t="shared" si="13"/>
        <v>1.5796040904484616E-2</v>
      </c>
      <c r="AA17" s="162">
        <f t="shared" si="13"/>
        <v>0.24343012688034926</v>
      </c>
      <c r="AB17" s="162">
        <f t="shared" si="13"/>
        <v>1.188066401075517E-2</v>
      </c>
      <c r="AC17" s="162">
        <f t="shared" si="13"/>
        <v>0.13538342915017273</v>
      </c>
      <c r="AD17" s="162">
        <f t="shared" si="13"/>
        <v>0.41993719120462036</v>
      </c>
      <c r="AE17" s="162">
        <f t="shared" si="13"/>
        <v>0.53653550643920855</v>
      </c>
      <c r="AG17" s="83" t="s">
        <v>45</v>
      </c>
      <c r="AH17" s="88">
        <f>AH13^3/AH8^2</f>
        <v>1.2490002682122713E-2</v>
      </c>
      <c r="AK17" s="69"/>
      <c r="AL17" t="s">
        <v>433</v>
      </c>
      <c r="AM17">
        <f>COUNT(AM21:AM71)</f>
        <v>51</v>
      </c>
      <c r="BC17">
        <v>-1000</v>
      </c>
      <c r="BD17">
        <f t="shared" si="0"/>
        <v>-2.266096956162411E-3</v>
      </c>
      <c r="BE17">
        <f t="shared" si="1"/>
        <v>2.3933041035119739E-3</v>
      </c>
      <c r="BF17">
        <f t="shared" si="2"/>
        <v>-4.6594010596743849E-3</v>
      </c>
      <c r="BG17">
        <f t="shared" si="3"/>
        <v>0.3809922512071745</v>
      </c>
      <c r="BH17">
        <f t="shared" si="4"/>
        <v>-0.9187977682579388</v>
      </c>
      <c r="BI17">
        <f t="shared" si="5"/>
        <v>-2.9932047253892167</v>
      </c>
      <c r="BJ17">
        <f t="shared" si="6"/>
        <v>-13.453444947967363</v>
      </c>
      <c r="BK17">
        <f t="shared" si="11"/>
        <v>3.4490600268446832</v>
      </c>
      <c r="BL17">
        <f t="shared" si="11"/>
        <v>3.4623573579747329</v>
      </c>
      <c r="BM17">
        <f t="shared" si="11"/>
        <v>3.4400506610086787</v>
      </c>
      <c r="BN17">
        <f t="shared" si="11"/>
        <v>3.4775646070574178</v>
      </c>
      <c r="BO17">
        <f t="shared" si="11"/>
        <v>3.4147256063025844</v>
      </c>
      <c r="BP17">
        <f t="shared" si="11"/>
        <v>3.5207627912950565</v>
      </c>
      <c r="BQ17">
        <f t="shared" si="11"/>
        <v>3.3436959862538984</v>
      </c>
      <c r="BR17">
        <f t="shared" si="8"/>
        <v>3.6463970324658748</v>
      </c>
    </row>
    <row r="18" spans="1:70" s="147" customFormat="1" ht="17.25" thickTop="1" thickBot="1">
      <c r="A18" s="146" t="s">
        <v>64</v>
      </c>
      <c r="C18" s="148">
        <f ca="1">+C15</f>
        <v>59122.747017674214</v>
      </c>
      <c r="D18" s="149">
        <f ca="1">+C16</f>
        <v>0.67603414430835018</v>
      </c>
      <c r="E18" s="150" t="s">
        <v>88</v>
      </c>
      <c r="F18" s="151">
        <f ca="1">ROUND(2*(F16-$C$15)/$C$16,0)/2+F15</f>
        <v>1772.5</v>
      </c>
      <c r="G18" s="172" t="s">
        <v>428</v>
      </c>
      <c r="H18" s="173"/>
      <c r="I18" s="173">
        <f ca="1">SUM(INDIRECT(I13):INDIRECT(I15))</f>
        <v>2.6781967439251874E-5</v>
      </c>
      <c r="J18" s="173">
        <f>SUM(J30:J33)</f>
        <v>0</v>
      </c>
      <c r="K18" s="173">
        <f>SUM(K34:K71)</f>
        <v>0.25255295002716593</v>
      </c>
      <c r="L18"/>
      <c r="M18"/>
      <c r="Q18"/>
      <c r="R18"/>
      <c r="S18"/>
      <c r="T18" s="3">
        <f>SUM(T21:T564)</f>
        <v>0</v>
      </c>
      <c r="U18"/>
      <c r="V18"/>
      <c r="W18"/>
      <c r="X18" s="163"/>
      <c r="Y18" s="163"/>
      <c r="Z18" s="163"/>
      <c r="AA18" s="163"/>
      <c r="AB18" s="163"/>
      <c r="AC18" s="163"/>
      <c r="AD18" s="163"/>
      <c r="AE18" s="163"/>
      <c r="AG18" s="152" t="s">
        <v>46</v>
      </c>
      <c r="AH18" s="153">
        <f>2*PI()/(AH8*365.2422)*AJ2</f>
        <v>1.6191548762643085E-3</v>
      </c>
      <c r="AI18" s="154" t="s">
        <v>47</v>
      </c>
      <c r="AJ18" s="154"/>
      <c r="AK18" s="155"/>
      <c r="AL18" s="147" t="s">
        <v>423</v>
      </c>
      <c r="AM18" s="147">
        <f>SQRT(AM16/(AM17-1))</f>
        <v>1.7011964501742235E-3</v>
      </c>
      <c r="BC18" s="147">
        <v>-800</v>
      </c>
      <c r="BD18" s="147">
        <f t="shared" si="0"/>
        <v>-1.9812936251404518E-3</v>
      </c>
      <c r="BE18" s="147">
        <f t="shared" si="1"/>
        <v>2.7157290441249503E-3</v>
      </c>
      <c r="BF18" s="147">
        <f t="shared" si="2"/>
        <v>-4.6970226692654021E-3</v>
      </c>
      <c r="BG18" s="147">
        <f t="shared" si="3"/>
        <v>0.39373624008156638</v>
      </c>
      <c r="BH18" s="147">
        <f t="shared" si="4"/>
        <v>-0.95441622578521068</v>
      </c>
      <c r="BI18" s="147">
        <f t="shared" si="5"/>
        <v>-2.8905308200251727</v>
      </c>
      <c r="BJ18" s="147">
        <f t="shared" si="6"/>
        <v>-7.9242773711702075</v>
      </c>
      <c r="BK18" s="147">
        <f t="shared" si="11"/>
        <v>3.6560891900653414</v>
      </c>
      <c r="BL18" s="147">
        <f t="shared" si="11"/>
        <v>3.6673991967952726</v>
      </c>
      <c r="BM18" s="147">
        <f t="shared" si="11"/>
        <v>3.6466302720271071</v>
      </c>
      <c r="BN18" s="147">
        <f t="shared" si="11"/>
        <v>3.684962732534518</v>
      </c>
      <c r="BO18" s="147">
        <f t="shared" si="11"/>
        <v>3.6148392735927191</v>
      </c>
      <c r="BP18" s="147">
        <f t="shared" si="11"/>
        <v>3.7454443525972079</v>
      </c>
      <c r="BQ18" s="147">
        <f t="shared" si="11"/>
        <v>3.5089440931947045</v>
      </c>
      <c r="BR18" s="147">
        <f t="shared" si="8"/>
        <v>3.9702280077187364</v>
      </c>
    </row>
    <row r="19" spans="1:70" ht="14.25" thickTop="1" thickBot="1">
      <c r="E19" s="14" t="s">
        <v>89</v>
      </c>
      <c r="F19" s="18">
        <f ca="1">+$C$15+$C$16*F18-15018.5-$C$5/24</f>
        <v>45302.184205127429</v>
      </c>
      <c r="G19" s="174" t="s">
        <v>429</v>
      </c>
      <c r="H19" s="175"/>
      <c r="I19" s="175">
        <f>COUNT(I21:I452)</f>
        <v>7</v>
      </c>
      <c r="J19" s="175">
        <f>COUNT(J21:J452)</f>
        <v>4</v>
      </c>
      <c r="K19" s="175">
        <f>COUNT(K21:K452)</f>
        <v>40</v>
      </c>
      <c r="Q19" s="164" t="s">
        <v>420</v>
      </c>
      <c r="R19" s="165"/>
      <c r="S19" s="53"/>
      <c r="T19" s="166">
        <f ca="1">20+C17*RAND()</f>
        <v>36.447288051204033</v>
      </c>
      <c r="X19" s="163"/>
      <c r="Y19" s="163"/>
      <c r="Z19" s="163"/>
      <c r="AA19" s="163"/>
      <c r="AB19" s="163"/>
      <c r="AC19" s="163"/>
      <c r="AD19" s="163"/>
      <c r="AE19" s="163"/>
      <c r="AG19" s="91"/>
      <c r="AI19" s="91"/>
      <c r="BC19">
        <v>-600</v>
      </c>
      <c r="BD19">
        <f t="shared" si="0"/>
        <v>-1.4905297085441118E-3</v>
      </c>
      <c r="BE19">
        <f t="shared" si="1"/>
        <v>3.0302031198401387E-3</v>
      </c>
      <c r="BF19">
        <f t="shared" si="2"/>
        <v>-4.5207328283842505E-3</v>
      </c>
      <c r="BG19">
        <f t="shared" si="3"/>
        <v>0.41502511860019953</v>
      </c>
      <c r="BH19">
        <f t="shared" si="4"/>
        <v>-0.98189153908547622</v>
      </c>
      <c r="BI19">
        <f t="shared" si="5"/>
        <v>-2.7780280861655418</v>
      </c>
      <c r="BJ19">
        <f t="shared" si="6"/>
        <v>-5.4403581281098674</v>
      </c>
      <c r="BK19">
        <f t="shared" si="11"/>
        <v>3.8734576789638555</v>
      </c>
      <c r="BL19">
        <f t="shared" si="11"/>
        <v>3.8785118841563309</v>
      </c>
      <c r="BM19">
        <f t="shared" si="11"/>
        <v>3.8676605451023769</v>
      </c>
      <c r="BN19">
        <f t="shared" si="11"/>
        <v>3.8910914522153339</v>
      </c>
      <c r="BO19">
        <f t="shared" si="11"/>
        <v>3.8410931392433829</v>
      </c>
      <c r="BP19">
        <f t="shared" si="11"/>
        <v>3.9507698975470698</v>
      </c>
      <c r="BQ19">
        <f t="shared" si="11"/>
        <v>3.7221441772942256</v>
      </c>
      <c r="BR19">
        <f t="shared" si="8"/>
        <v>4.294058982971598</v>
      </c>
    </row>
    <row r="20" spans="1:70" ht="15" thickBot="1">
      <c r="A20" s="4" t="s">
        <v>65</v>
      </c>
      <c r="B20" s="4" t="s">
        <v>66</v>
      </c>
      <c r="C20" s="4" t="s">
        <v>67</v>
      </c>
      <c r="D20" s="4" t="s">
        <v>72</v>
      </c>
      <c r="E20" s="4" t="s">
        <v>68</v>
      </c>
      <c r="F20" s="4" t="s">
        <v>69</v>
      </c>
      <c r="G20" s="4" t="s">
        <v>70</v>
      </c>
      <c r="H20" s="7" t="s">
        <v>116</v>
      </c>
      <c r="I20" s="7" t="s">
        <v>119</v>
      </c>
      <c r="J20" s="7" t="s">
        <v>113</v>
      </c>
      <c r="K20" s="7" t="s">
        <v>111</v>
      </c>
      <c r="L20" s="7" t="s">
        <v>277</v>
      </c>
      <c r="M20" s="7" t="s">
        <v>276</v>
      </c>
      <c r="N20" s="7" t="s">
        <v>278</v>
      </c>
      <c r="O20" s="7" t="s">
        <v>82</v>
      </c>
      <c r="P20" s="6" t="s">
        <v>81</v>
      </c>
      <c r="Q20" s="6" t="s">
        <v>421</v>
      </c>
      <c r="R20" s="4" t="s">
        <v>74</v>
      </c>
      <c r="S20" s="6" t="s">
        <v>55</v>
      </c>
      <c r="T20" s="178" t="s">
        <v>422</v>
      </c>
      <c r="U20" s="3"/>
      <c r="V20" s="3"/>
      <c r="W20" s="3"/>
      <c r="X20" s="163"/>
      <c r="Y20" s="163"/>
      <c r="Z20" s="163"/>
      <c r="AA20" s="163"/>
      <c r="AB20" s="163"/>
      <c r="AC20" s="163"/>
      <c r="AD20" s="163"/>
      <c r="AE20" s="163"/>
      <c r="AF20" s="4" t="s">
        <v>69</v>
      </c>
      <c r="AG20" s="6" t="s">
        <v>48</v>
      </c>
      <c r="AH20" s="6" t="s">
        <v>54</v>
      </c>
      <c r="AI20" s="6" t="s">
        <v>49</v>
      </c>
      <c r="AJ20" s="6" t="s">
        <v>50</v>
      </c>
      <c r="AK20" s="6" t="s">
        <v>51</v>
      </c>
      <c r="AL20" s="6" t="s">
        <v>52</v>
      </c>
      <c r="AM20" s="59" t="s">
        <v>430</v>
      </c>
      <c r="AN20" s="6" t="s">
        <v>9</v>
      </c>
      <c r="AO20" s="6" t="s">
        <v>10</v>
      </c>
      <c r="AP20" s="6" t="s">
        <v>11</v>
      </c>
      <c r="AQ20" s="6" t="s">
        <v>53</v>
      </c>
      <c r="AR20" s="6" t="s">
        <v>12</v>
      </c>
      <c r="AS20" s="6" t="s">
        <v>13</v>
      </c>
      <c r="AT20" s="4" t="s">
        <v>14</v>
      </c>
      <c r="AU20" s="4" t="s">
        <v>15</v>
      </c>
      <c r="AV20" s="4" t="s">
        <v>16</v>
      </c>
      <c r="AW20" s="4" t="s">
        <v>17</v>
      </c>
      <c r="AX20" s="4" t="s">
        <v>18</v>
      </c>
      <c r="AY20" s="4" t="s">
        <v>19</v>
      </c>
      <c r="AZ20" s="4" t="s">
        <v>20</v>
      </c>
      <c r="BA20" s="4" t="s">
        <v>21</v>
      </c>
      <c r="BB20" s="92"/>
      <c r="BC20">
        <v>-400</v>
      </c>
      <c r="BD20">
        <f t="shared" si="0"/>
        <v>-7.6492733887254449E-4</v>
      </c>
      <c r="BE20">
        <f t="shared" si="1"/>
        <v>3.336726330657539E-3</v>
      </c>
      <c r="BF20">
        <f t="shared" si="2"/>
        <v>-4.1016536695300835E-3</v>
      </c>
      <c r="BG20">
        <f t="shared" si="3"/>
        <v>0.44800284347031583</v>
      </c>
      <c r="BH20">
        <f t="shared" si="4"/>
        <v>-0.99799482508416826</v>
      </c>
      <c r="BI20">
        <f t="shared" si="5"/>
        <v>-2.6507701977903211</v>
      </c>
      <c r="BJ20">
        <f t="shared" si="6"/>
        <v>-3.9926591000621787</v>
      </c>
      <c r="BK20">
        <f t="shared" si="11"/>
        <v>4.103985446624999</v>
      </c>
      <c r="BL20">
        <f t="shared" si="11"/>
        <v>4.1048993058397629</v>
      </c>
      <c r="BM20">
        <f t="shared" si="11"/>
        <v>4.1023460298559025</v>
      </c>
      <c r="BN20">
        <f t="shared" si="11"/>
        <v>4.1095034214608708</v>
      </c>
      <c r="BO20">
        <f t="shared" si="11"/>
        <v>4.0896213529947616</v>
      </c>
      <c r="BP20">
        <f t="shared" si="11"/>
        <v>4.1463531376279832</v>
      </c>
      <c r="BQ20">
        <f t="shared" si="11"/>
        <v>3.9947966828528174</v>
      </c>
      <c r="BR20">
        <f t="shared" si="8"/>
        <v>4.6178899582244606</v>
      </c>
    </row>
    <row r="21" spans="1:70">
      <c r="A21" s="115" t="s">
        <v>258</v>
      </c>
      <c r="B21" s="3" t="s">
        <v>97</v>
      </c>
      <c r="C21" s="8">
        <v>50784.883000000002</v>
      </c>
      <c r="D21" s="8">
        <v>2.0000000000000001E-4</v>
      </c>
      <c r="E21">
        <f t="shared" ref="E21:E52" si="14">+(C21-C$7)/C$8</f>
        <v>-2537.4951624048126</v>
      </c>
      <c r="F21">
        <f t="shared" ref="F21:F52" si="15">ROUND(2*E21,0)/2</f>
        <v>-2537.5</v>
      </c>
      <c r="G21">
        <f>+$C21-($C$7+$F21*$C$8)+$T21*K$9</f>
        <v>3.2703750039217994E-3</v>
      </c>
      <c r="K21">
        <f>G21</f>
        <v>3.2703750039217994E-3</v>
      </c>
      <c r="O21">
        <f t="shared" ref="O21:O52" ca="1" si="16">+C$11+C$12*$F21</f>
        <v>1.6922217858975292E-4</v>
      </c>
      <c r="Q21" s="2">
        <f t="shared" ref="Q21:Q52" si="17">+C21-15018.5</f>
        <v>35766.383000000002</v>
      </c>
      <c r="S21" s="3">
        <v>1</v>
      </c>
      <c r="T21" s="177"/>
      <c r="U21" s="3">
        <v>1.0098502200109999E-8</v>
      </c>
      <c r="V21" s="3">
        <v>4.2856152595845622E-16</v>
      </c>
      <c r="W21" s="3">
        <v>1.1376446140570689E-31</v>
      </c>
      <c r="X21" s="3">
        <v>6.1870611903718411E-10</v>
      </c>
      <c r="Y21">
        <v>5.1708585968842222E-5</v>
      </c>
      <c r="Z21">
        <v>2.4344906895318717E-4</v>
      </c>
      <c r="AA21">
        <v>5.277380460906E-5</v>
      </c>
      <c r="AB21">
        <v>4932.6916003479546</v>
      </c>
      <c r="AC21">
        <v>1.8573391733262656E-5</v>
      </c>
      <c r="AD21">
        <v>5.9126196895398005E-8</v>
      </c>
      <c r="AE21">
        <v>1.3282725952292768E-25</v>
      </c>
      <c r="AF21">
        <f t="shared" ref="AF21:AF52" si="18">F21</f>
        <v>-2537.5</v>
      </c>
      <c r="AG21" s="65">
        <f t="shared" ref="AG21:AG52" si="19">AH$3+AH$4*AF21+AH$5*AF21^2+AN21</f>
        <v>8.1394272295807004E-4</v>
      </c>
      <c r="AH21" s="65">
        <f t="shared" ref="AH21:AH52" si="20">IF(S21&lt;&gt;0,G21-AN21, -9999)</f>
        <v>2.1055947762527384E-3</v>
      </c>
      <c r="AI21" s="65">
        <f t="shared" ref="AI21:AI52" si="21">+G21-P21</f>
        <v>3.2703750039217994E-3</v>
      </c>
      <c r="AJ21" s="65">
        <f t="shared" ref="AJ21:AJ52" si="22">IF(S21&lt;&gt;0,G21-AG21, -9999)</f>
        <v>2.4564322809637294E-3</v>
      </c>
      <c r="AK21" s="65">
        <f t="shared" ref="AK21:AK52" si="23">+(G21-AG21)^2*S21</f>
        <v>6.0340595509606704E-6</v>
      </c>
      <c r="AL21">
        <f t="shared" ref="AL21:AL52" si="24">IF(S21&lt;&gt;0,G21-P21, -9999)</f>
        <v>3.2703750039217994E-3</v>
      </c>
      <c r="AM21" s="93">
        <f t="shared" ref="AM21:AM41" si="25">AJ21^2</f>
        <v>6.0340595509606704E-6</v>
      </c>
      <c r="AN21">
        <f t="shared" ref="AN21:AN52" si="26">$AH$6*($AH$11/AO21*AP21+$AH$12)</f>
        <v>1.1647802276690609E-3</v>
      </c>
      <c r="AO21">
        <f t="shared" ref="AO21:AO52" si="27">1+$AH$7*COS(AR21)</f>
        <v>0.54111269109273075</v>
      </c>
      <c r="AP21">
        <f t="shared" ref="AP21:AP52" si="28">SIN(AR21+RADIANS($AH$9))</f>
        <v>-0.26560070426503657</v>
      </c>
      <c r="AQ21">
        <f t="shared" ref="AQ21:AQ52" si="29">$AH$7*SIN(AR21)</f>
        <v>0.4256236229023555</v>
      </c>
      <c r="AR21">
        <f t="shared" ref="AR21:AR52" si="30">2*ATAN(AS21)</f>
        <v>2.3937836445512932</v>
      </c>
      <c r="AS21">
        <f t="shared" ref="AS21:AS52" si="31">SQRT((1+$AH$7)/(1-$AH$7))*TAN(AT21/2)</f>
        <v>2.5486675253602815</v>
      </c>
      <c r="AT21" s="65">
        <f t="shared" ref="AT21:AZ30" si="32">$BA21+$AH$7*SIN(AU21)</f>
        <v>1.7704046643352527</v>
      </c>
      <c r="AU21" s="65">
        <f t="shared" si="32"/>
        <v>1.7704058796266477</v>
      </c>
      <c r="AV21" s="65">
        <f t="shared" si="32"/>
        <v>1.7703960869286952</v>
      </c>
      <c r="AW21" s="65">
        <f t="shared" si="32"/>
        <v>1.7704749820462882</v>
      </c>
      <c r="AX21" s="65">
        <f t="shared" si="32"/>
        <v>1.7698384844653792</v>
      </c>
      <c r="AY21" s="65">
        <f t="shared" si="32"/>
        <v>1.7749176943393972</v>
      </c>
      <c r="AZ21" s="65">
        <f t="shared" si="32"/>
        <v>1.7299945633091647</v>
      </c>
      <c r="BA21" s="65">
        <f t="shared" ref="BA21:BA52" si="33">RADIANS($AH$9)+$AH$18*(F21-AH$15)</f>
        <v>1.1569464102095006</v>
      </c>
      <c r="BC21">
        <v>-200</v>
      </c>
      <c r="BD21">
        <f t="shared" si="0"/>
        <v>2.3672401534206942E-4</v>
      </c>
      <c r="BE21">
        <f t="shared" si="1"/>
        <v>3.6352986765771506E-3</v>
      </c>
      <c r="BF21">
        <f t="shared" si="2"/>
        <v>-3.3985746612350811E-3</v>
      </c>
      <c r="BG21">
        <f t="shared" si="3"/>
        <v>0.49908239008995803</v>
      </c>
      <c r="BH21">
        <f t="shared" si="4"/>
        <v>-0.99606128315234721</v>
      </c>
      <c r="BI21">
        <f t="shared" si="5"/>
        <v>-2.4986482226444893</v>
      </c>
      <c r="BJ21">
        <f t="shared" si="6"/>
        <v>-3.0027857154309467</v>
      </c>
      <c r="BK21">
        <f t="shared" si="11"/>
        <v>4.3553113993107422</v>
      </c>
      <c r="BL21">
        <f t="shared" si="11"/>
        <v>4.3553258542587301</v>
      </c>
      <c r="BM21">
        <f t="shared" si="11"/>
        <v>4.3552597840245699</v>
      </c>
      <c r="BN21">
        <f t="shared" si="11"/>
        <v>4.3555618713833928</v>
      </c>
      <c r="BO21">
        <f t="shared" si="11"/>
        <v>4.3541826541748216</v>
      </c>
      <c r="BP21">
        <f t="shared" si="11"/>
        <v>4.3605217524551492</v>
      </c>
      <c r="BQ21">
        <f t="shared" si="11"/>
        <v>4.3322217797973446</v>
      </c>
      <c r="BR21">
        <f t="shared" si="8"/>
        <v>4.9417209334773222</v>
      </c>
    </row>
    <row r="22" spans="1:70">
      <c r="A22" s="115" t="s">
        <v>258</v>
      </c>
      <c r="B22" s="3" t="s">
        <v>95</v>
      </c>
      <c r="C22" s="8">
        <v>50785.894899999999</v>
      </c>
      <c r="D22" s="8">
        <v>2.0000000000000001E-4</v>
      </c>
      <c r="E22">
        <f t="shared" si="14"/>
        <v>-2535.9983424482934</v>
      </c>
      <c r="F22">
        <f t="shared" si="15"/>
        <v>-2536</v>
      </c>
      <c r="G22">
        <f>+$C22-($C$7+$F22*$C$8)+$T22*K$9</f>
        <v>1.1205600021639839E-3</v>
      </c>
      <c r="K22">
        <f>G22</f>
        <v>1.1205600021639839E-3</v>
      </c>
      <c r="O22">
        <f t="shared" ca="1" si="16"/>
        <v>1.7062364111494754E-4</v>
      </c>
      <c r="Q22" s="2">
        <f t="shared" si="17"/>
        <v>35767.394899999999</v>
      </c>
      <c r="S22" s="3">
        <v>1</v>
      </c>
      <c r="T22" s="176"/>
      <c r="U22" s="3"/>
      <c r="V22" s="3"/>
      <c r="W22" s="3"/>
      <c r="X22" s="3"/>
      <c r="AF22">
        <f t="shared" si="18"/>
        <v>-2536</v>
      </c>
      <c r="AG22" s="65">
        <f t="shared" si="19"/>
        <v>8.0699862262614852E-4</v>
      </c>
      <c r="AH22" s="65">
        <f t="shared" si="20"/>
        <v>-3.4369928939003433E-5</v>
      </c>
      <c r="AI22" s="65">
        <f t="shared" si="21"/>
        <v>1.1205600021639839E-3</v>
      </c>
      <c r="AJ22" s="65">
        <f t="shared" si="22"/>
        <v>3.1356137953783537E-4</v>
      </c>
      <c r="AK22" s="65">
        <f t="shared" si="23"/>
        <v>9.8320738737670446E-8</v>
      </c>
      <c r="AL22">
        <f t="shared" si="24"/>
        <v>1.1205600021639839E-3</v>
      </c>
      <c r="AM22" s="93">
        <f t="shared" si="25"/>
        <v>9.8320738737670446E-8</v>
      </c>
      <c r="AN22">
        <f t="shared" si="26"/>
        <v>1.1549299311029873E-3</v>
      </c>
      <c r="AO22">
        <f t="shared" si="27"/>
        <v>0.5404759309887488</v>
      </c>
      <c r="AP22">
        <f t="shared" si="28"/>
        <v>-0.26704390153902319</v>
      </c>
      <c r="AQ22">
        <f t="shared" si="29"/>
        <v>0.42493606654180927</v>
      </c>
      <c r="AR22">
        <f t="shared" si="30"/>
        <v>2.3952809174480119</v>
      </c>
      <c r="AS22">
        <f t="shared" si="31"/>
        <v>2.5542898127114211</v>
      </c>
      <c r="AT22" s="65">
        <f t="shared" si="32"/>
        <v>1.7725639797482449</v>
      </c>
      <c r="AU22" s="65">
        <f t="shared" si="32"/>
        <v>1.7725652391827034</v>
      </c>
      <c r="AV22" s="65">
        <f t="shared" si="32"/>
        <v>1.7725551979361838</v>
      </c>
      <c r="AW22" s="65">
        <f t="shared" si="32"/>
        <v>1.7726352413088899</v>
      </c>
      <c r="AX22" s="65">
        <f t="shared" si="32"/>
        <v>1.771996306169187</v>
      </c>
      <c r="AY22" s="65">
        <f t="shared" si="32"/>
        <v>1.777042112541674</v>
      </c>
      <c r="AZ22" s="65">
        <f t="shared" si="32"/>
        <v>1.7330328972990923</v>
      </c>
      <c r="BA22" s="65">
        <f t="shared" si="33"/>
        <v>1.1593751425238972</v>
      </c>
      <c r="BC22">
        <v>0</v>
      </c>
      <c r="BD22">
        <f t="shared" si="0"/>
        <v>1.5838512665528469E-3</v>
      </c>
      <c r="BE22">
        <f t="shared" si="1"/>
        <v>3.9259201575989749E-3</v>
      </c>
      <c r="BF22">
        <f t="shared" si="2"/>
        <v>-2.342068891046128E-3</v>
      </c>
      <c r="BG22">
        <f t="shared" si="3"/>
        <v>0.58235907928428354</v>
      </c>
      <c r="BH22">
        <f t="shared" si="4"/>
        <v>-0.95935590250854286</v>
      </c>
      <c r="BI22">
        <f t="shared" si="5"/>
        <v>-2.3013468292876693</v>
      </c>
      <c r="BJ22">
        <f t="shared" si="6"/>
        <v>-2.2385387895097737</v>
      </c>
      <c r="BK22">
        <f t="shared" ref="BK22:BQ31" si="34">$BR22+$AH$7*SIN(BL22)</f>
        <v>4.641249206869877</v>
      </c>
      <c r="BL22">
        <f t="shared" si="34"/>
        <v>4.6412492008793524</v>
      </c>
      <c r="BM22">
        <f t="shared" si="34"/>
        <v>4.6412493355348232</v>
      </c>
      <c r="BN22">
        <f t="shared" si="34"/>
        <v>4.6412463088000431</v>
      </c>
      <c r="BO22">
        <f t="shared" si="34"/>
        <v>4.6413143736611397</v>
      </c>
      <c r="BP22">
        <f t="shared" si="34"/>
        <v>4.6397991312441205</v>
      </c>
      <c r="BQ22">
        <f t="shared" si="34"/>
        <v>4.7330063145529104</v>
      </c>
      <c r="BR22">
        <f t="shared" si="8"/>
        <v>5.2655519087301839</v>
      </c>
    </row>
    <row r="23" spans="1:70">
      <c r="A23" s="115" t="s">
        <v>258</v>
      </c>
      <c r="B23" s="3" t="s">
        <v>95</v>
      </c>
      <c r="C23" s="8">
        <v>50787.922400000003</v>
      </c>
      <c r="D23" s="8">
        <v>4.0000000000000002E-4</v>
      </c>
      <c r="E23">
        <f t="shared" si="14"/>
        <v>-2532.9992294313402</v>
      </c>
      <c r="F23">
        <f t="shared" si="15"/>
        <v>-2533</v>
      </c>
      <c r="G23">
        <f>+$C23-($C$7+$F23*$C$8)+$T23*K$9</f>
        <v>5.2093000704189762E-4</v>
      </c>
      <c r="K23">
        <f>G23</f>
        <v>5.2093000704189762E-4</v>
      </c>
      <c r="O23">
        <f t="shared" ca="1" si="16"/>
        <v>1.7342656616533636E-4</v>
      </c>
      <c r="Q23" s="2">
        <f t="shared" si="17"/>
        <v>35769.422400000003</v>
      </c>
      <c r="S23" s="3">
        <v>1</v>
      </c>
      <c r="T23" s="176"/>
      <c r="U23" s="3"/>
      <c r="V23" s="3"/>
      <c r="W23" s="3"/>
      <c r="X23" s="3"/>
      <c r="AF23">
        <f t="shared" si="18"/>
        <v>-2533</v>
      </c>
      <c r="AG23" s="65">
        <f t="shared" si="19"/>
        <v>7.9312769958264759E-4</v>
      </c>
      <c r="AH23" s="65">
        <f t="shared" si="20"/>
        <v>-6.1431795025773672E-4</v>
      </c>
      <c r="AI23" s="65">
        <f t="shared" si="21"/>
        <v>5.2093000704189762E-4</v>
      </c>
      <c r="AJ23" s="65">
        <f t="shared" si="22"/>
        <v>-2.7219769254074996E-4</v>
      </c>
      <c r="AK23" s="65">
        <f t="shared" si="23"/>
        <v>7.4091583824508643E-8</v>
      </c>
      <c r="AL23">
        <f t="shared" si="24"/>
        <v>5.2093000704189762E-4</v>
      </c>
      <c r="AM23" s="93">
        <f t="shared" si="25"/>
        <v>7.4091583824508643E-8</v>
      </c>
      <c r="AN23">
        <f t="shared" si="26"/>
        <v>1.1352479572996343E-3</v>
      </c>
      <c r="AO23">
        <f t="shared" si="27"/>
        <v>0.53920996401348975</v>
      </c>
      <c r="AP23">
        <f t="shared" si="28"/>
        <v>-0.26991835498985084</v>
      </c>
      <c r="AQ23">
        <f t="shared" si="29"/>
        <v>0.42356295091076207</v>
      </c>
      <c r="AR23">
        <f t="shared" si="30"/>
        <v>2.3982649304164112</v>
      </c>
      <c r="AS23">
        <f t="shared" si="31"/>
        <v>2.5655592172546031</v>
      </c>
      <c r="AT23" s="65">
        <f t="shared" si="32"/>
        <v>1.7768750079572677</v>
      </c>
      <c r="AU23" s="65">
        <f t="shared" si="32"/>
        <v>1.7768763556289047</v>
      </c>
      <c r="AV23" s="65">
        <f t="shared" si="32"/>
        <v>1.7768658325606523</v>
      </c>
      <c r="AW23" s="65">
        <f t="shared" si="32"/>
        <v>1.7769479861012538</v>
      </c>
      <c r="AX23" s="65">
        <f t="shared" si="32"/>
        <v>1.7763057535888738</v>
      </c>
      <c r="AY23" s="65">
        <f t="shared" si="32"/>
        <v>1.7812749106093375</v>
      </c>
      <c r="AZ23" s="65">
        <f t="shared" si="32"/>
        <v>1.7390994101330568</v>
      </c>
      <c r="BA23" s="65">
        <f t="shared" si="33"/>
        <v>1.1642326071526901</v>
      </c>
      <c r="BC23">
        <v>200</v>
      </c>
      <c r="BD23">
        <f t="shared" si="0"/>
        <v>3.3885615177096482E-3</v>
      </c>
      <c r="BE23">
        <f t="shared" si="1"/>
        <v>4.2085907737230109E-3</v>
      </c>
      <c r="BF23">
        <f t="shared" si="2"/>
        <v>-8.2002925601336264E-4</v>
      </c>
      <c r="BG23">
        <f t="shared" si="3"/>
        <v>0.73257820234881033</v>
      </c>
      <c r="BH23">
        <f t="shared" si="4"/>
        <v>-0.83910223312437393</v>
      </c>
      <c r="BI23">
        <f t="shared" si="5"/>
        <v>-2.0122666905032305</v>
      </c>
      <c r="BJ23">
        <f t="shared" si="6"/>
        <v>-1.5786205072728217</v>
      </c>
      <c r="BK23">
        <f t="shared" si="34"/>
        <v>4.9869452275415425</v>
      </c>
      <c r="BL23">
        <f t="shared" si="34"/>
        <v>4.9869803776871438</v>
      </c>
      <c r="BM23">
        <f t="shared" si="34"/>
        <v>4.9871874189906986</v>
      </c>
      <c r="BN23">
        <f t="shared" si="34"/>
        <v>4.9884038614063542</v>
      </c>
      <c r="BO23">
        <f t="shared" si="34"/>
        <v>4.9954480172229623</v>
      </c>
      <c r="BP23">
        <f t="shared" si="34"/>
        <v>5.033292344746763</v>
      </c>
      <c r="BQ23">
        <f t="shared" si="34"/>
        <v>5.1891507119958904</v>
      </c>
      <c r="BR23">
        <f t="shared" si="8"/>
        <v>5.5893828839830455</v>
      </c>
    </row>
    <row r="24" spans="1:70">
      <c r="A24" s="115" t="s">
        <v>258</v>
      </c>
      <c r="B24" s="3" t="s">
        <v>95</v>
      </c>
      <c r="C24" s="8">
        <v>50821.724300000002</v>
      </c>
      <c r="D24" s="8">
        <v>2.9999999999999997E-4</v>
      </c>
      <c r="E24">
        <f t="shared" si="14"/>
        <v>-2482.9988751588057</v>
      </c>
      <c r="F24">
        <f t="shared" si="15"/>
        <v>-2483</v>
      </c>
      <c r="G24">
        <f>+$C24-($C$7+$F24*$C$8)+$T24*K$9</f>
        <v>7.6043000444769859E-4</v>
      </c>
      <c r="K24">
        <f>G24</f>
        <v>7.6043000444769859E-4</v>
      </c>
      <c r="O24">
        <f t="shared" ca="1" si="16"/>
        <v>2.201419836718177E-4</v>
      </c>
      <c r="Q24" s="2">
        <f t="shared" si="17"/>
        <v>35803.224300000002</v>
      </c>
      <c r="S24" s="3">
        <v>1</v>
      </c>
      <c r="T24" s="176"/>
      <c r="U24" s="3">
        <v>9.577933048298793E-9</v>
      </c>
      <c r="V24" s="3">
        <v>4.2119537691439144E-16</v>
      </c>
      <c r="W24" s="3">
        <v>3.390086348696571E-31</v>
      </c>
      <c r="X24" s="3">
        <v>2.7649030769231739E-10</v>
      </c>
      <c r="Y24">
        <v>5.6777985574196028E-5</v>
      </c>
      <c r="Z24">
        <v>2.299210961654933E-4</v>
      </c>
      <c r="AA24">
        <v>1.419569311574613E-5</v>
      </c>
      <c r="AB24">
        <v>4640.2188830871155</v>
      </c>
      <c r="AC24">
        <v>8.3001648718311501E-6</v>
      </c>
      <c r="AD24">
        <v>3.1982090695024862E-8</v>
      </c>
      <c r="AE24">
        <v>1.083311681043241E-16</v>
      </c>
      <c r="AF24">
        <f t="shared" si="18"/>
        <v>-2483</v>
      </c>
      <c r="AG24" s="65">
        <f t="shared" si="19"/>
        <v>5.6546038969703392E-4</v>
      </c>
      <c r="AH24" s="65">
        <f t="shared" si="20"/>
        <v>-5.0563169368523868E-5</v>
      </c>
      <c r="AI24" s="65">
        <f t="shared" si="21"/>
        <v>7.6043000444769859E-4</v>
      </c>
      <c r="AJ24" s="65">
        <f t="shared" si="22"/>
        <v>1.9496961475066468E-4</v>
      </c>
      <c r="AK24" s="65">
        <f t="shared" si="23"/>
        <v>3.8013150676022599E-8</v>
      </c>
      <c r="AL24">
        <f t="shared" si="24"/>
        <v>7.6043000444769859E-4</v>
      </c>
      <c r="AM24" s="93">
        <f t="shared" si="25"/>
        <v>3.8013150676022599E-8</v>
      </c>
      <c r="AN24">
        <f t="shared" si="26"/>
        <v>8.1099317381622246E-4</v>
      </c>
      <c r="AO24">
        <f t="shared" si="27"/>
        <v>0.51950265325137612</v>
      </c>
      <c r="AP24">
        <f t="shared" si="28"/>
        <v>-0.31560657878946596</v>
      </c>
      <c r="AQ24">
        <f t="shared" si="29"/>
        <v>0.4010677379398831</v>
      </c>
      <c r="AR24">
        <f t="shared" si="30"/>
        <v>2.4460525291436226</v>
      </c>
      <c r="AS24">
        <f t="shared" si="31"/>
        <v>2.7585942196243582</v>
      </c>
      <c r="AT24" s="65">
        <f t="shared" si="32"/>
        <v>1.8473018017579661</v>
      </c>
      <c r="AU24" s="65">
        <f t="shared" si="32"/>
        <v>1.8473033339976976</v>
      </c>
      <c r="AV24" s="65">
        <f t="shared" si="32"/>
        <v>1.8472943663075223</v>
      </c>
      <c r="AW24" s="65">
        <f t="shared" si="32"/>
        <v>1.847346847195606</v>
      </c>
      <c r="AX24" s="65">
        <f t="shared" si="32"/>
        <v>1.8470395796041807</v>
      </c>
      <c r="AY24" s="65">
        <f t="shared" si="32"/>
        <v>1.8488338820021255</v>
      </c>
      <c r="AZ24" s="65">
        <f t="shared" si="32"/>
        <v>1.8381902672994257</v>
      </c>
      <c r="BA24" s="65">
        <f t="shared" si="33"/>
        <v>1.2451903509659055</v>
      </c>
      <c r="BC24">
        <v>400</v>
      </c>
      <c r="BD24">
        <f t="shared" si="0"/>
        <v>5.8274436951730535E-3</v>
      </c>
      <c r="BE24">
        <f t="shared" si="1"/>
        <v>4.4833105249492593E-3</v>
      </c>
      <c r="BF24">
        <f t="shared" si="2"/>
        <v>1.3441331702237944E-3</v>
      </c>
      <c r="BG24">
        <f t="shared" si="3"/>
        <v>1.0517960485422144</v>
      </c>
      <c r="BH24">
        <f t="shared" si="4"/>
        <v>-0.45405315842567401</v>
      </c>
      <c r="BI24">
        <f t="shared" si="5"/>
        <v>-1.4879451841938192</v>
      </c>
      <c r="BJ24">
        <f t="shared" si="6"/>
        <v>-0.92040076321585351</v>
      </c>
      <c r="BK24">
        <f t="shared" si="34"/>
        <v>5.451653857346634</v>
      </c>
      <c r="BL24">
        <f t="shared" si="34"/>
        <v>5.4538970704219825</v>
      </c>
      <c r="BM24">
        <f t="shared" si="34"/>
        <v>5.4591883794503087</v>
      </c>
      <c r="BN24">
        <f t="shared" si="34"/>
        <v>5.4715515816100631</v>
      </c>
      <c r="BO24">
        <f t="shared" si="34"/>
        <v>5.4998317762646849</v>
      </c>
      <c r="BP24">
        <f t="shared" si="34"/>
        <v>5.5617337608848123</v>
      </c>
      <c r="BQ24">
        <f t="shared" si="34"/>
        <v>5.6869005575480109</v>
      </c>
      <c r="BR24">
        <f t="shared" si="8"/>
        <v>5.9132138592359071</v>
      </c>
    </row>
    <row r="25" spans="1:70">
      <c r="A25" s="115" t="s">
        <v>71</v>
      </c>
      <c r="C25" s="8">
        <v>52500.313999999998</v>
      </c>
      <c r="D25" s="8" t="s">
        <v>73</v>
      </c>
      <c r="E25">
        <f t="shared" si="14"/>
        <v>0</v>
      </c>
      <c r="F25">
        <f t="shared" si="15"/>
        <v>0</v>
      </c>
      <c r="G25">
        <f>+$C25-($C$7+$F25*$C$8)+$T25*K$9</f>
        <v>0</v>
      </c>
      <c r="K25">
        <f>G25</f>
        <v>0</v>
      </c>
      <c r="O25">
        <f t="shared" ca="1" si="16"/>
        <v>2.5400296170436879E-3</v>
      </c>
      <c r="Q25" s="2">
        <f t="shared" si="17"/>
        <v>37481.813999999998</v>
      </c>
      <c r="S25" s="3">
        <v>1</v>
      </c>
      <c r="T25" s="176"/>
      <c r="U25" s="3"/>
      <c r="V25" s="3"/>
      <c r="W25" s="3"/>
      <c r="X25" s="3"/>
      <c r="AF25">
        <f t="shared" si="18"/>
        <v>0</v>
      </c>
      <c r="AG25" s="65">
        <f t="shared" si="19"/>
        <v>1.5838512665528469E-3</v>
      </c>
      <c r="AH25" s="65">
        <f t="shared" si="20"/>
        <v>2.342068891046128E-3</v>
      </c>
      <c r="AI25" s="65">
        <f t="shared" si="21"/>
        <v>0</v>
      </c>
      <c r="AJ25" s="65">
        <f t="shared" si="22"/>
        <v>-1.5838512665528469E-3</v>
      </c>
      <c r="AK25" s="65">
        <f t="shared" si="23"/>
        <v>2.5085848345610571E-6</v>
      </c>
      <c r="AL25">
        <f t="shared" si="24"/>
        <v>0</v>
      </c>
      <c r="AM25" s="93">
        <f t="shared" si="25"/>
        <v>2.5085848345610571E-6</v>
      </c>
      <c r="AN25">
        <f t="shared" si="26"/>
        <v>-2.342068891046128E-3</v>
      </c>
      <c r="AO25">
        <f t="shared" si="27"/>
        <v>0.58235907928428354</v>
      </c>
      <c r="AP25">
        <f t="shared" si="28"/>
        <v>-0.95935590250854286</v>
      </c>
      <c r="AQ25">
        <f t="shared" si="29"/>
        <v>-0.46616423285405617</v>
      </c>
      <c r="AR25">
        <f t="shared" si="30"/>
        <v>-2.3013468292876693</v>
      </c>
      <c r="AS25">
        <f t="shared" si="31"/>
        <v>-2.2385387895097737</v>
      </c>
      <c r="AT25" s="65">
        <f t="shared" si="32"/>
        <v>4.641249206869877</v>
      </c>
      <c r="AU25" s="65">
        <f t="shared" si="32"/>
        <v>4.6412492008793524</v>
      </c>
      <c r="AV25" s="65">
        <f t="shared" si="32"/>
        <v>4.6412493355348232</v>
      </c>
      <c r="AW25" s="65">
        <f t="shared" si="32"/>
        <v>4.6412463088000431</v>
      </c>
      <c r="AX25" s="65">
        <f t="shared" si="32"/>
        <v>4.6413143736611397</v>
      </c>
      <c r="AY25" s="65">
        <f t="shared" si="32"/>
        <v>4.6397991312441205</v>
      </c>
      <c r="AZ25" s="65">
        <f t="shared" si="32"/>
        <v>4.7330063145529104</v>
      </c>
      <c r="BA25" s="65">
        <f t="shared" si="33"/>
        <v>5.2655519087301839</v>
      </c>
      <c r="BC25">
        <v>800</v>
      </c>
      <c r="BD25">
        <f t="shared" si="0"/>
        <v>9.6128297280810605E-3</v>
      </c>
      <c r="BE25">
        <f t="shared" si="1"/>
        <v>5.00889743270839E-3</v>
      </c>
      <c r="BF25">
        <f t="shared" si="2"/>
        <v>4.6039322953726715E-3</v>
      </c>
      <c r="BG25">
        <f t="shared" si="3"/>
        <v>1.2038692076315394</v>
      </c>
      <c r="BH25">
        <f t="shared" si="4"/>
        <v>0.774511917966626</v>
      </c>
      <c r="BI25">
        <f t="shared" si="5"/>
        <v>1.2390135609267328</v>
      </c>
      <c r="BJ25">
        <f t="shared" si="6"/>
        <v>0.71316467189006605</v>
      </c>
      <c r="BK25">
        <f t="shared" si="34"/>
        <v>6.942415992079404</v>
      </c>
      <c r="BL25">
        <f t="shared" si="34"/>
        <v>6.9387416057900877</v>
      </c>
      <c r="BM25">
        <f t="shared" si="34"/>
        <v>6.9313566406080351</v>
      </c>
      <c r="BN25">
        <f t="shared" si="34"/>
        <v>6.916637118761952</v>
      </c>
      <c r="BO25">
        <f t="shared" si="34"/>
        <v>6.8877603511267456</v>
      </c>
      <c r="BP25">
        <f t="shared" si="34"/>
        <v>6.8327019087780787</v>
      </c>
      <c r="BQ25">
        <f t="shared" si="34"/>
        <v>6.7324532370021597</v>
      </c>
      <c r="BR25">
        <f t="shared" si="8"/>
        <v>6.5608758097416304</v>
      </c>
    </row>
    <row r="26" spans="1:70">
      <c r="A26" s="114" t="s">
        <v>93</v>
      </c>
      <c r="B26" s="25"/>
      <c r="C26" s="25">
        <v>53683.374199999998</v>
      </c>
      <c r="D26" s="25">
        <v>4.0000000000000002E-4</v>
      </c>
      <c r="E26">
        <f t="shared" si="14"/>
        <v>1750.0030804699666</v>
      </c>
      <c r="F26">
        <f t="shared" si="15"/>
        <v>1750</v>
      </c>
      <c r="G26">
        <f>+$C26-($C$7+$F26*$C$8)+$T26*J$9</f>
        <v>2.0825000028708018E-3</v>
      </c>
      <c r="J26">
        <f>G26</f>
        <v>2.0825000028708018E-3</v>
      </c>
      <c r="O26">
        <f t="shared" ca="1" si="16"/>
        <v>4.1750692297705394E-3</v>
      </c>
      <c r="Q26" s="2">
        <f t="shared" si="17"/>
        <v>38664.874199999998</v>
      </c>
      <c r="S26" s="3">
        <v>1</v>
      </c>
      <c r="T26" s="176"/>
      <c r="U26" s="3"/>
      <c r="V26" s="3"/>
      <c r="W26" s="3"/>
      <c r="X26" s="3"/>
      <c r="AF26">
        <f t="shared" si="18"/>
        <v>1750</v>
      </c>
      <c r="AG26" s="65">
        <f t="shared" si="19"/>
        <v>4.8836325701752219E-3</v>
      </c>
      <c r="AH26" s="65">
        <f t="shared" si="20"/>
        <v>3.3285714684392429E-3</v>
      </c>
      <c r="AI26" s="65">
        <f t="shared" si="21"/>
        <v>2.0825000028708018E-3</v>
      </c>
      <c r="AJ26" s="65">
        <f t="shared" si="22"/>
        <v>-2.80113256730442E-3</v>
      </c>
      <c r="AK26" s="65">
        <f t="shared" si="23"/>
        <v>7.8463436596134507E-6</v>
      </c>
      <c r="AL26">
        <f t="shared" si="24"/>
        <v>2.0825000028708018E-3</v>
      </c>
      <c r="AM26" s="93">
        <f t="shared" si="25"/>
        <v>7.8463436596134507E-6</v>
      </c>
      <c r="AN26">
        <f t="shared" si="26"/>
        <v>-1.2460714655684413E-3</v>
      </c>
      <c r="AO26">
        <f t="shared" si="27"/>
        <v>0.43091631568001787</v>
      </c>
      <c r="AP26">
        <f t="shared" si="28"/>
        <v>-0.55412121104837608</v>
      </c>
      <c r="AQ26">
        <f t="shared" si="29"/>
        <v>0.26053174641390059</v>
      </c>
      <c r="AR26">
        <f t="shared" si="30"/>
        <v>2.712263603421651</v>
      </c>
      <c r="AS26">
        <f t="shared" si="31"/>
        <v>4.5866559357097207</v>
      </c>
      <c r="AT26" s="65">
        <f t="shared" si="32"/>
        <v>8.5715759927963227</v>
      </c>
      <c r="AU26" s="65">
        <f t="shared" si="32"/>
        <v>8.5692230683253676</v>
      </c>
      <c r="AV26" s="65">
        <f t="shared" si="32"/>
        <v>8.5749367771665028</v>
      </c>
      <c r="AW26" s="65">
        <f t="shared" si="32"/>
        <v>8.560996084304735</v>
      </c>
      <c r="AX26" s="65">
        <f t="shared" si="32"/>
        <v>8.5946302721643217</v>
      </c>
      <c r="AY26" s="65">
        <f t="shared" si="32"/>
        <v>8.5110773334478793</v>
      </c>
      <c r="AZ26" s="65">
        <f t="shared" si="32"/>
        <v>8.7062542505831289</v>
      </c>
      <c r="BA26" s="65">
        <f t="shared" si="33"/>
        <v>8.0990729421927234</v>
      </c>
      <c r="BC26">
        <v>1000</v>
      </c>
      <c r="BD26">
        <f t="shared" si="0"/>
        <v>8.7654683187358886E-3</v>
      </c>
      <c r="BE26">
        <f t="shared" si="1"/>
        <v>5.2597645892412739E-3</v>
      </c>
      <c r="BF26">
        <f t="shared" si="2"/>
        <v>3.5057037294946142E-3</v>
      </c>
      <c r="BG26">
        <f t="shared" si="3"/>
        <v>0.79854637605735523</v>
      </c>
      <c r="BH26">
        <f t="shared" si="4"/>
        <v>0.22452623675087027</v>
      </c>
      <c r="BI26">
        <f t="shared" si="5"/>
        <v>1.8984998595366542</v>
      </c>
      <c r="BJ26">
        <f t="shared" si="6"/>
        <v>1.3961680986513627</v>
      </c>
      <c r="BK26">
        <f t="shared" si="34"/>
        <v>7.4634154905324026</v>
      </c>
      <c r="BL26">
        <f t="shared" si="34"/>
        <v>7.4632311739041075</v>
      </c>
      <c r="BM26">
        <f t="shared" si="34"/>
        <v>7.462458721836672</v>
      </c>
      <c r="BN26">
        <f t="shared" si="34"/>
        <v>7.4592370484377106</v>
      </c>
      <c r="BO26">
        <f t="shared" si="34"/>
        <v>7.4460603532727445</v>
      </c>
      <c r="BP26">
        <f t="shared" si="34"/>
        <v>7.3958820456230496</v>
      </c>
      <c r="BQ26">
        <f t="shared" si="34"/>
        <v>7.2388940234851127</v>
      </c>
      <c r="BR26">
        <f t="shared" si="8"/>
        <v>6.8847067849944921</v>
      </c>
    </row>
    <row r="27" spans="1:70">
      <c r="A27" s="114" t="s">
        <v>93</v>
      </c>
      <c r="B27" s="25"/>
      <c r="C27" s="25">
        <v>53706.358800000002</v>
      </c>
      <c r="D27" s="25">
        <v>8.0000000000000004E-4</v>
      </c>
      <c r="E27">
        <f t="shared" si="14"/>
        <v>1784.0022977569449</v>
      </c>
      <c r="F27">
        <f t="shared" si="15"/>
        <v>1784</v>
      </c>
      <c r="G27">
        <f>+$C27-($C$7+$F27*$C$8)+$T27*J$9</f>
        <v>1.5533600017079152E-3</v>
      </c>
      <c r="J27">
        <f>G27</f>
        <v>1.5533600017079152E-3</v>
      </c>
      <c r="O27">
        <f t="shared" ca="1" si="16"/>
        <v>4.2068357136749472E-3</v>
      </c>
      <c r="Q27" s="2">
        <f t="shared" si="17"/>
        <v>38687.858800000002</v>
      </c>
      <c r="S27" s="3">
        <v>1</v>
      </c>
      <c r="T27" s="176"/>
      <c r="U27" s="3">
        <v>2.0191385412057152E-9</v>
      </c>
      <c r="V27" s="3">
        <v>3.4730466253251483E-17</v>
      </c>
      <c r="W27" s="3">
        <v>1.5312278938842898E-28</v>
      </c>
      <c r="X27" s="3">
        <v>6.4663543368179741E-10</v>
      </c>
      <c r="Y27">
        <v>3.3459386943871089E-5</v>
      </c>
      <c r="Z27">
        <v>2.111945547136813E-5</v>
      </c>
      <c r="AA27">
        <v>3.6617465207814168E-4</v>
      </c>
      <c r="AB27">
        <v>481.25166928302463</v>
      </c>
      <c r="AC27">
        <v>1.9411822267203194E-5</v>
      </c>
      <c r="AD27">
        <v>3.0418337276162612E-8</v>
      </c>
      <c r="AE27">
        <v>1.0862279494324928E-16</v>
      </c>
      <c r="AF27">
        <f t="shared" si="18"/>
        <v>1784</v>
      </c>
      <c r="AG27" s="65">
        <f t="shared" si="19"/>
        <v>4.7443714277104129E-3</v>
      </c>
      <c r="AH27" s="65">
        <f t="shared" si="20"/>
        <v>2.9754806364653309E-3</v>
      </c>
      <c r="AI27" s="65">
        <f t="shared" si="21"/>
        <v>1.5533600017079152E-3</v>
      </c>
      <c r="AJ27" s="65">
        <f t="shared" si="22"/>
        <v>-3.1910114260024977E-3</v>
      </c>
      <c r="AK27" s="65">
        <f t="shared" si="23"/>
        <v>1.0182553920878494E-5</v>
      </c>
      <c r="AL27">
        <f t="shared" si="24"/>
        <v>1.5533600017079152E-3</v>
      </c>
      <c r="AM27" s="93">
        <f t="shared" si="25"/>
        <v>1.0182553920878494E-5</v>
      </c>
      <c r="AN27">
        <f t="shared" si="26"/>
        <v>-1.4221206347574159E-3</v>
      </c>
      <c r="AO27">
        <f t="shared" si="27"/>
        <v>0.42546838728668368</v>
      </c>
      <c r="AP27">
        <f t="shared" si="28"/>
        <v>-0.57181793596453945</v>
      </c>
      <c r="AQ27">
        <f t="shared" si="29"/>
        <v>0.24828704485276298</v>
      </c>
      <c r="AR27">
        <f t="shared" si="30"/>
        <v>2.7336768071692328</v>
      </c>
      <c r="AS27">
        <f t="shared" si="31"/>
        <v>4.8347967983401308</v>
      </c>
      <c r="AT27" s="65">
        <f t="shared" si="32"/>
        <v>8.6105807772098224</v>
      </c>
      <c r="AU27" s="65">
        <f t="shared" si="32"/>
        <v>8.6074842062178334</v>
      </c>
      <c r="AV27" s="65">
        <f t="shared" si="32"/>
        <v>8.6146877161305042</v>
      </c>
      <c r="AW27" s="65">
        <f t="shared" si="32"/>
        <v>8.5978440167329389</v>
      </c>
      <c r="AX27" s="65">
        <f t="shared" si="32"/>
        <v>8.6367740483259006</v>
      </c>
      <c r="AY27" s="65">
        <f t="shared" si="32"/>
        <v>8.5441374585175573</v>
      </c>
      <c r="AZ27" s="65">
        <f t="shared" si="32"/>
        <v>8.7520293708668042</v>
      </c>
      <c r="BA27" s="65">
        <f t="shared" si="33"/>
        <v>8.1541242079857099</v>
      </c>
      <c r="BC27">
        <v>1200</v>
      </c>
      <c r="BD27">
        <f t="shared" si="0"/>
        <v>7.6316362048958293E-3</v>
      </c>
      <c r="BE27">
        <f t="shared" si="1"/>
        <v>5.5026808808763695E-3</v>
      </c>
      <c r="BF27">
        <f t="shared" si="2"/>
        <v>2.1289553240194598E-3</v>
      </c>
      <c r="BG27">
        <f t="shared" si="3"/>
        <v>0.61585191176006071</v>
      </c>
      <c r="BH27">
        <f t="shared" si="4"/>
        <v>-0.10646082421875</v>
      </c>
      <c r="BI27">
        <f t="shared" si="5"/>
        <v>2.2316196518989857</v>
      </c>
      <c r="BJ27">
        <f t="shared" si="6"/>
        <v>2.0440700334021047</v>
      </c>
      <c r="BK27">
        <f t="shared" si="34"/>
        <v>7.8343023664530955</v>
      </c>
      <c r="BL27">
        <f t="shared" si="34"/>
        <v>7.8343023662809035</v>
      </c>
      <c r="BM27">
        <f t="shared" si="34"/>
        <v>7.8343023522999653</v>
      </c>
      <c r="BN27">
        <f t="shared" si="34"/>
        <v>7.8343012171650219</v>
      </c>
      <c r="BO27">
        <f t="shared" si="34"/>
        <v>7.8342092711413303</v>
      </c>
      <c r="BP27">
        <f t="shared" si="34"/>
        <v>7.827813264955414</v>
      </c>
      <c r="BQ27">
        <f t="shared" si="34"/>
        <v>7.708515883846319</v>
      </c>
      <c r="BR27">
        <f t="shared" si="8"/>
        <v>7.2085377602473537</v>
      </c>
    </row>
    <row r="28" spans="1:70">
      <c r="A28" s="115" t="s">
        <v>155</v>
      </c>
      <c r="B28" s="3" t="s">
        <v>95</v>
      </c>
      <c r="C28" s="8">
        <v>54000.436000000002</v>
      </c>
      <c r="D28" s="8" t="s">
        <v>119</v>
      </c>
      <c r="E28">
        <f t="shared" si="14"/>
        <v>2219.0063710035824</v>
      </c>
      <c r="F28">
        <f t="shared" si="15"/>
        <v>2219</v>
      </c>
      <c r="G28">
        <f>+$C28-($C$7+$F28*$C$8)+$T28*I$9</f>
        <v>4.3070100000477396E-3</v>
      </c>
      <c r="I28">
        <f>G28</f>
        <v>4.3070100000477396E-3</v>
      </c>
      <c r="O28">
        <f t="shared" ca="1" si="16"/>
        <v>4.613259845981336E-3</v>
      </c>
      <c r="Q28" s="2">
        <f t="shared" si="17"/>
        <v>38981.936000000002</v>
      </c>
      <c r="S28" s="3">
        <v>0.1</v>
      </c>
      <c r="T28" s="176"/>
      <c r="U28" s="3"/>
      <c r="V28" s="3"/>
      <c r="W28" s="3"/>
      <c r="X28" s="3"/>
      <c r="AF28">
        <f t="shared" si="18"/>
        <v>2219</v>
      </c>
      <c r="AG28" s="65">
        <f t="shared" si="19"/>
        <v>3.3231622762151681E-3</v>
      </c>
      <c r="AH28" s="65">
        <f t="shared" si="20"/>
        <v>7.6007339319359869E-3</v>
      </c>
      <c r="AI28" s="65">
        <f t="shared" si="21"/>
        <v>4.3070100000477396E-3</v>
      </c>
      <c r="AJ28" s="65">
        <f t="shared" si="22"/>
        <v>9.8384772383257151E-4</v>
      </c>
      <c r="AK28" s="65">
        <f t="shared" si="23"/>
        <v>9.6795634369053206E-8</v>
      </c>
      <c r="AL28">
        <f t="shared" si="24"/>
        <v>4.3070100000477396E-3</v>
      </c>
      <c r="AM28" s="93">
        <f t="shared" si="25"/>
        <v>9.6795634369053198E-7</v>
      </c>
      <c r="AN28">
        <f t="shared" si="26"/>
        <v>-3.2937239318882473E-3</v>
      </c>
      <c r="AO28">
        <f t="shared" si="27"/>
        <v>0.38285144857116504</v>
      </c>
      <c r="AP28">
        <f t="shared" si="28"/>
        <v>-0.75085081479685856</v>
      </c>
      <c r="AQ28">
        <f t="shared" si="29"/>
        <v>0.10421466364179587</v>
      </c>
      <c r="AR28">
        <f t="shared" si="30"/>
        <v>2.9743060220231219</v>
      </c>
      <c r="AS28">
        <f t="shared" si="31"/>
        <v>11.927633835786468</v>
      </c>
      <c r="AT28" s="65">
        <f t="shared" si="32"/>
        <v>9.0787160005164154</v>
      </c>
      <c r="AU28" s="65">
        <f t="shared" si="32"/>
        <v>9.0651603699222552</v>
      </c>
      <c r="AV28" s="65">
        <f t="shared" si="32"/>
        <v>9.0882010631697039</v>
      </c>
      <c r="AW28" s="65">
        <f t="shared" si="32"/>
        <v>9.0489197841553164</v>
      </c>
      <c r="AX28" s="65">
        <f t="shared" si="32"/>
        <v>9.1155641400776819</v>
      </c>
      <c r="AY28" s="65">
        <f t="shared" si="32"/>
        <v>9.0014576978232146</v>
      </c>
      <c r="AZ28" s="65">
        <f t="shared" si="32"/>
        <v>9.1942639445003707</v>
      </c>
      <c r="BA28" s="65">
        <f t="shared" si="33"/>
        <v>8.8584565791606842</v>
      </c>
      <c r="BC28">
        <v>1400</v>
      </c>
      <c r="BD28">
        <f t="shared" si="0"/>
        <v>6.5328363219310818E-3</v>
      </c>
      <c r="BE28">
        <f t="shared" si="1"/>
        <v>5.7376463076136766E-3</v>
      </c>
      <c r="BF28">
        <f t="shared" si="2"/>
        <v>7.9519001431740499E-4</v>
      </c>
      <c r="BG28">
        <f t="shared" si="3"/>
        <v>0.51859439147145348</v>
      </c>
      <c r="BH28">
        <f t="shared" si="4"/>
        <v>-0.31775755582953608</v>
      </c>
      <c r="BI28">
        <f t="shared" si="5"/>
        <v>2.44832022094206</v>
      </c>
      <c r="BJ28">
        <f t="shared" si="6"/>
        <v>2.7683870882810138</v>
      </c>
      <c r="BK28">
        <f t="shared" si="34"/>
        <v>8.133894511694276</v>
      </c>
      <c r="BL28">
        <f t="shared" si="34"/>
        <v>8.1338958973163962</v>
      </c>
      <c r="BM28">
        <f t="shared" si="34"/>
        <v>8.1338878839144257</v>
      </c>
      <c r="BN28">
        <f t="shared" si="34"/>
        <v>8.133934224348522</v>
      </c>
      <c r="BO28">
        <f t="shared" si="34"/>
        <v>8.1336661404084314</v>
      </c>
      <c r="BP28">
        <f t="shared" si="34"/>
        <v>8.1352135879257403</v>
      </c>
      <c r="BQ28">
        <f t="shared" si="34"/>
        <v>8.126163376995061</v>
      </c>
      <c r="BR28">
        <f t="shared" si="8"/>
        <v>7.5323687355002154</v>
      </c>
    </row>
    <row r="29" spans="1:70">
      <c r="A29" s="114" t="s">
        <v>98</v>
      </c>
      <c r="B29" s="26" t="s">
        <v>95</v>
      </c>
      <c r="C29" s="25">
        <v>54000.43600000022</v>
      </c>
      <c r="D29" s="25">
        <v>7.0000000000000001E-3</v>
      </c>
      <c r="E29">
        <f t="shared" si="14"/>
        <v>2219.0063710039058</v>
      </c>
      <c r="F29">
        <f t="shared" si="15"/>
        <v>2219</v>
      </c>
      <c r="G29">
        <f>+$C29-($C$7+$F29*$C$8)+$T29*I$9</f>
        <v>4.307010218326468E-3</v>
      </c>
      <c r="I29">
        <f>G29</f>
        <v>4.307010218326468E-3</v>
      </c>
      <c r="N29" s="21"/>
      <c r="O29">
        <f t="shared" ca="1" si="16"/>
        <v>4.613259845981336E-3</v>
      </c>
      <c r="Q29" s="2">
        <f t="shared" si="17"/>
        <v>38981.93600000022</v>
      </c>
      <c r="S29" s="3">
        <v>0.1</v>
      </c>
      <c r="T29" s="176"/>
      <c r="U29" s="3"/>
      <c r="V29" s="3"/>
      <c r="W29" s="3"/>
      <c r="X29" s="3"/>
      <c r="AF29">
        <f t="shared" si="18"/>
        <v>2219</v>
      </c>
      <c r="AG29" s="65">
        <f t="shared" si="19"/>
        <v>3.3231622762151681E-3</v>
      </c>
      <c r="AH29" s="65">
        <f t="shared" si="20"/>
        <v>7.6007341502147153E-3</v>
      </c>
      <c r="AI29" s="65">
        <f t="shared" si="21"/>
        <v>4.307010218326468E-3</v>
      </c>
      <c r="AJ29" s="65">
        <f t="shared" si="22"/>
        <v>9.8384794211129993E-4</v>
      </c>
      <c r="AK29" s="65">
        <f t="shared" si="23"/>
        <v>9.6795677319663996E-8</v>
      </c>
      <c r="AL29">
        <f t="shared" si="24"/>
        <v>4.307010218326468E-3</v>
      </c>
      <c r="AM29" s="93">
        <f t="shared" si="25"/>
        <v>9.6795677319663985E-7</v>
      </c>
      <c r="AN29">
        <f t="shared" si="26"/>
        <v>-3.2937239318882473E-3</v>
      </c>
      <c r="AO29">
        <f t="shared" si="27"/>
        <v>0.38285144857116504</v>
      </c>
      <c r="AP29">
        <f t="shared" si="28"/>
        <v>-0.75085081479685856</v>
      </c>
      <c r="AQ29">
        <f t="shared" si="29"/>
        <v>0.10421466364179587</v>
      </c>
      <c r="AR29">
        <f t="shared" si="30"/>
        <v>2.9743060220231219</v>
      </c>
      <c r="AS29">
        <f t="shared" si="31"/>
        <v>11.927633835786468</v>
      </c>
      <c r="AT29" s="65">
        <f t="shared" si="32"/>
        <v>9.0787160005164154</v>
      </c>
      <c r="AU29" s="65">
        <f t="shared" si="32"/>
        <v>9.0651603699222552</v>
      </c>
      <c r="AV29" s="65">
        <f t="shared" si="32"/>
        <v>9.0882010631697039</v>
      </c>
      <c r="AW29" s="65">
        <f t="shared" si="32"/>
        <v>9.0489197841553164</v>
      </c>
      <c r="AX29" s="65">
        <f t="shared" si="32"/>
        <v>9.1155641400776819</v>
      </c>
      <c r="AY29" s="65">
        <f t="shared" si="32"/>
        <v>9.0014576978232146</v>
      </c>
      <c r="AZ29" s="65">
        <f t="shared" si="32"/>
        <v>9.1942639445003707</v>
      </c>
      <c r="BA29" s="65">
        <f t="shared" si="33"/>
        <v>8.8584565791606842</v>
      </c>
      <c r="BC29">
        <v>1600</v>
      </c>
      <c r="BD29">
        <f t="shared" si="0"/>
        <v>5.5429563857706332E-3</v>
      </c>
      <c r="BE29">
        <f t="shared" si="1"/>
        <v>5.9646608694531962E-3</v>
      </c>
      <c r="BF29">
        <f t="shared" si="2"/>
        <v>-4.2170448368256266E-4</v>
      </c>
      <c r="BG29">
        <f t="shared" si="3"/>
        <v>0.46029988492032947</v>
      </c>
      <c r="BH29">
        <f t="shared" si="4"/>
        <v>-0.46676558366570758</v>
      </c>
      <c r="BI29">
        <f t="shared" si="5"/>
        <v>2.6105866600181797</v>
      </c>
      <c r="BJ29">
        <f t="shared" si="6"/>
        <v>3.6775161122469346</v>
      </c>
      <c r="BK29">
        <f t="shared" si="34"/>
        <v>8.3933625444081823</v>
      </c>
      <c r="BL29">
        <f t="shared" si="34"/>
        <v>8.3929392041550166</v>
      </c>
      <c r="BM29">
        <f t="shared" si="34"/>
        <v>8.39425562571342</v>
      </c>
      <c r="BN29">
        <f t="shared" si="34"/>
        <v>8.3901525204995053</v>
      </c>
      <c r="BO29">
        <f t="shared" si="34"/>
        <v>8.4028501344220228</v>
      </c>
      <c r="BP29">
        <f t="shared" si="34"/>
        <v>8.3626314809345885</v>
      </c>
      <c r="BQ29">
        <f t="shared" si="34"/>
        <v>8.4820839679271778</v>
      </c>
      <c r="BR29">
        <f t="shared" si="8"/>
        <v>7.8561997107530779</v>
      </c>
    </row>
    <row r="30" spans="1:70">
      <c r="A30" s="115" t="s">
        <v>161</v>
      </c>
      <c r="B30" s="3" t="s">
        <v>95</v>
      </c>
      <c r="C30" s="8">
        <v>54023.419399999999</v>
      </c>
      <c r="D30" s="8" t="s">
        <v>119</v>
      </c>
      <c r="E30">
        <f t="shared" si="14"/>
        <v>2253.0038132298268</v>
      </c>
      <c r="F30">
        <f t="shared" si="15"/>
        <v>2253</v>
      </c>
      <c r="G30">
        <f>+$C30-($C$7+$F30*$C$8)+$T30*K$9</f>
        <v>2.5778700000955723E-3</v>
      </c>
      <c r="K30">
        <f>G30</f>
        <v>2.5778700000955723E-3</v>
      </c>
      <c r="O30">
        <f t="shared" ca="1" si="16"/>
        <v>4.6450263298857437E-3</v>
      </c>
      <c r="Q30" s="2">
        <f t="shared" si="17"/>
        <v>39004.919399999999</v>
      </c>
      <c r="S30" s="3">
        <v>1</v>
      </c>
      <c r="T30" s="176"/>
      <c r="U30" s="3"/>
      <c r="V30" s="3"/>
      <c r="W30" s="3"/>
      <c r="X30" s="3"/>
      <c r="AF30">
        <f t="shared" si="18"/>
        <v>2253</v>
      </c>
      <c r="AG30" s="65">
        <f t="shared" si="19"/>
        <v>3.2425845422738996E-3</v>
      </c>
      <c r="AH30" s="65">
        <f t="shared" si="20"/>
        <v>5.9857900803577495E-3</v>
      </c>
      <c r="AI30" s="65">
        <f t="shared" si="21"/>
        <v>2.5778700000955723E-3</v>
      </c>
      <c r="AJ30" s="65">
        <f t="shared" si="22"/>
        <v>-6.6471454217832725E-4</v>
      </c>
      <c r="AK30" s="65">
        <f t="shared" si="23"/>
        <v>4.4184542258334319E-7</v>
      </c>
      <c r="AL30">
        <f t="shared" si="24"/>
        <v>2.5778700000955723E-3</v>
      </c>
      <c r="AM30" s="93">
        <f t="shared" si="25"/>
        <v>4.4184542258334319E-7</v>
      </c>
      <c r="AN30">
        <f t="shared" si="26"/>
        <v>-3.4079200802621776E-3</v>
      </c>
      <c r="AO30">
        <f t="shared" si="27"/>
        <v>0.38117618123945818</v>
      </c>
      <c r="AP30">
        <f t="shared" si="28"/>
        <v>-0.76192059883900121</v>
      </c>
      <c r="AQ30">
        <f t="shared" si="29"/>
        <v>9.3755597077199271E-2</v>
      </c>
      <c r="AR30">
        <f t="shared" si="30"/>
        <v>2.9912300523214261</v>
      </c>
      <c r="AS30">
        <f t="shared" si="31"/>
        <v>13.276109953689383</v>
      </c>
      <c r="AT30" s="65">
        <f t="shared" si="32"/>
        <v>9.1132692828148159</v>
      </c>
      <c r="AU30" s="65">
        <f t="shared" si="32"/>
        <v>9.0999286782693662</v>
      </c>
      <c r="AV30" s="65">
        <f t="shared" si="32"/>
        <v>9.1223370697228461</v>
      </c>
      <c r="AW30" s="65">
        <f t="shared" si="32"/>
        <v>9.0846010394053902</v>
      </c>
      <c r="AX30" s="65">
        <f t="shared" si="32"/>
        <v>9.1478918613679543</v>
      </c>
      <c r="AY30" s="65">
        <f t="shared" si="32"/>
        <v>9.0409380882306234</v>
      </c>
      <c r="AZ30" s="65">
        <f t="shared" si="32"/>
        <v>9.219744589487096</v>
      </c>
      <c r="BA30" s="65">
        <f t="shared" si="33"/>
        <v>8.9135078449536707</v>
      </c>
      <c r="BC30">
        <v>1800</v>
      </c>
      <c r="BD30">
        <f t="shared" si="0"/>
        <v>4.6801588693836573E-3</v>
      </c>
      <c r="BE30">
        <f t="shared" si="1"/>
        <v>6.1837245663949273E-3</v>
      </c>
      <c r="BF30">
        <f t="shared" si="2"/>
        <v>-1.50356569701127E-3</v>
      </c>
      <c r="BG30">
        <f t="shared" si="3"/>
        <v>0.42303781816477593</v>
      </c>
      <c r="BH30">
        <f t="shared" si="4"/>
        <v>-0.57991397447982651</v>
      </c>
      <c r="BI30">
        <f t="shared" si="5"/>
        <v>2.7435797843433747</v>
      </c>
      <c r="BJ30">
        <f t="shared" si="6"/>
        <v>4.9584518641748572</v>
      </c>
      <c r="BK30">
        <f t="shared" si="34"/>
        <v>8.6287859108886966</v>
      </c>
      <c r="BL30">
        <f t="shared" si="34"/>
        <v>8.6253001436629049</v>
      </c>
      <c r="BM30">
        <f t="shared" si="34"/>
        <v>8.6332571721424287</v>
      </c>
      <c r="BN30">
        <f t="shared" si="34"/>
        <v>8.6149970751916118</v>
      </c>
      <c r="BO30">
        <f t="shared" si="34"/>
        <v>8.6564119221865514</v>
      </c>
      <c r="BP30">
        <f t="shared" si="34"/>
        <v>8.559722485906466</v>
      </c>
      <c r="BQ30">
        <f t="shared" si="34"/>
        <v>8.7729418357531124</v>
      </c>
      <c r="BR30">
        <f t="shared" si="8"/>
        <v>8.1800306860059386</v>
      </c>
    </row>
    <row r="31" spans="1:70">
      <c r="A31" s="116" t="s">
        <v>99</v>
      </c>
      <c r="B31" s="26" t="s">
        <v>95</v>
      </c>
      <c r="C31" s="25">
        <v>54023.419459999997</v>
      </c>
      <c r="D31" s="25">
        <v>1E-4</v>
      </c>
      <c r="E31">
        <f t="shared" si="14"/>
        <v>2253.003901982861</v>
      </c>
      <c r="F31">
        <f t="shared" si="15"/>
        <v>2253</v>
      </c>
      <c r="G31">
        <f>+$C31-($C$7+$F31*$C$8)+$T31*K$9</f>
        <v>2.6378699985798448E-3</v>
      </c>
      <c r="K31">
        <f>G31</f>
        <v>2.6378699985798448E-3</v>
      </c>
      <c r="O31">
        <f t="shared" ca="1" si="16"/>
        <v>4.6450263298857437E-3</v>
      </c>
      <c r="Q31" s="2">
        <f t="shared" si="17"/>
        <v>39004.919459999997</v>
      </c>
      <c r="S31" s="3">
        <v>1</v>
      </c>
      <c r="T31" s="176"/>
      <c r="U31" s="3"/>
      <c r="V31" s="3"/>
      <c r="W31" s="3"/>
      <c r="X31" s="3"/>
      <c r="AF31">
        <f t="shared" si="18"/>
        <v>2253</v>
      </c>
      <c r="AG31" s="65">
        <f t="shared" si="19"/>
        <v>3.2425845422738996E-3</v>
      </c>
      <c r="AH31" s="65">
        <f t="shared" si="20"/>
        <v>6.045790078842022E-3</v>
      </c>
      <c r="AI31" s="65">
        <f t="shared" si="21"/>
        <v>2.6378699985798448E-3</v>
      </c>
      <c r="AJ31" s="65">
        <f t="shared" si="22"/>
        <v>-6.0471454369405474E-4</v>
      </c>
      <c r="AK31" s="65">
        <f t="shared" si="23"/>
        <v>3.6567967935510885E-7</v>
      </c>
      <c r="AL31">
        <f t="shared" si="24"/>
        <v>2.6378699985798448E-3</v>
      </c>
      <c r="AM31" s="93">
        <f t="shared" si="25"/>
        <v>3.6567967935510885E-7</v>
      </c>
      <c r="AN31">
        <f t="shared" si="26"/>
        <v>-3.4079200802621776E-3</v>
      </c>
      <c r="AO31">
        <f t="shared" si="27"/>
        <v>0.38117618123945818</v>
      </c>
      <c r="AP31">
        <f t="shared" si="28"/>
        <v>-0.76192059883900121</v>
      </c>
      <c r="AQ31">
        <f t="shared" si="29"/>
        <v>9.3755597077199271E-2</v>
      </c>
      <c r="AR31">
        <f t="shared" si="30"/>
        <v>2.9912300523214261</v>
      </c>
      <c r="AS31">
        <f t="shared" si="31"/>
        <v>13.276109953689383</v>
      </c>
      <c r="AT31" s="65">
        <f t="shared" ref="AT31:AZ40" si="35">$BA31+$AH$7*SIN(AU31)</f>
        <v>9.1132692828148159</v>
      </c>
      <c r="AU31" s="65">
        <f t="shared" si="35"/>
        <v>9.0999286782693662</v>
      </c>
      <c r="AV31" s="65">
        <f t="shared" si="35"/>
        <v>9.1223370697228461</v>
      </c>
      <c r="AW31" s="65">
        <f t="shared" si="35"/>
        <v>9.0846010394053902</v>
      </c>
      <c r="AX31" s="65">
        <f t="shared" si="35"/>
        <v>9.1478918613679543</v>
      </c>
      <c r="AY31" s="65">
        <f t="shared" si="35"/>
        <v>9.0409380882306234</v>
      </c>
      <c r="AZ31" s="65">
        <f t="shared" si="35"/>
        <v>9.219744589487096</v>
      </c>
      <c r="BA31" s="65">
        <f t="shared" si="33"/>
        <v>8.9135078449536707</v>
      </c>
      <c r="BC31">
        <v>2000</v>
      </c>
      <c r="BD31">
        <f t="shared" si="0"/>
        <v>3.9514524915555439E-3</v>
      </c>
      <c r="BE31">
        <f t="shared" si="1"/>
        <v>6.3948373984388709E-3</v>
      </c>
      <c r="BF31">
        <f t="shared" si="2"/>
        <v>-2.4433849068833269E-3</v>
      </c>
      <c r="BG31">
        <f t="shared" si="3"/>
        <v>0.39883003176885723</v>
      </c>
      <c r="BH31">
        <f t="shared" si="4"/>
        <v>-0.67034328752320271</v>
      </c>
      <c r="BI31">
        <f t="shared" si="5"/>
        <v>2.8596280027956018</v>
      </c>
      <c r="BJ31">
        <f t="shared" si="6"/>
        <v>7.0460312158751508</v>
      </c>
      <c r="BK31">
        <f t="shared" si="34"/>
        <v>8.849454165874457</v>
      </c>
      <c r="BL31">
        <f t="shared" si="34"/>
        <v>8.8398186759044304</v>
      </c>
      <c r="BM31">
        <f t="shared" si="34"/>
        <v>8.8581732196121159</v>
      </c>
      <c r="BN31">
        <f t="shared" si="34"/>
        <v>8.8230155459256743</v>
      </c>
      <c r="BO31">
        <f t="shared" si="34"/>
        <v>8.8896820877085396</v>
      </c>
      <c r="BP31">
        <f t="shared" si="34"/>
        <v>8.7605657474259431</v>
      </c>
      <c r="BQ31">
        <f t="shared" si="34"/>
        <v>9.0021646432298041</v>
      </c>
      <c r="BR31">
        <f t="shared" si="8"/>
        <v>8.5038616612588012</v>
      </c>
    </row>
    <row r="32" spans="1:70">
      <c r="A32" s="114" t="s">
        <v>94</v>
      </c>
      <c r="B32" s="25" t="s">
        <v>95</v>
      </c>
      <c r="C32" s="25">
        <v>54050.463300000003</v>
      </c>
      <c r="D32" s="25">
        <v>2.5999999999999999E-3</v>
      </c>
      <c r="E32">
        <f t="shared" si="14"/>
        <v>2293.0076171849669</v>
      </c>
      <c r="F32">
        <f t="shared" si="15"/>
        <v>2293</v>
      </c>
      <c r="G32">
        <f>+$C32-($C$7+$F32*$C$8)+$T32*I$9</f>
        <v>5.149470001924783E-3</v>
      </c>
      <c r="I32">
        <f>G32</f>
        <v>5.149470001924783E-3</v>
      </c>
      <c r="O32">
        <f t="shared" ca="1" si="16"/>
        <v>4.6823986638909283E-3</v>
      </c>
      <c r="Q32" s="2">
        <f t="shared" si="17"/>
        <v>39031.963300000003</v>
      </c>
      <c r="S32" s="3">
        <v>0.1</v>
      </c>
      <c r="T32" s="176"/>
      <c r="U32" s="3"/>
      <c r="V32" s="3"/>
      <c r="W32" s="3"/>
      <c r="X32" s="3"/>
      <c r="AF32">
        <f t="shared" si="18"/>
        <v>2293</v>
      </c>
      <c r="AG32" s="65">
        <f t="shared" si="19"/>
        <v>3.1537203279937234E-3</v>
      </c>
      <c r="AH32" s="65">
        <f t="shared" si="20"/>
        <v>8.6855111902690504E-3</v>
      </c>
      <c r="AI32" s="65">
        <f t="shared" si="21"/>
        <v>5.149470001924783E-3</v>
      </c>
      <c r="AJ32" s="65">
        <f t="shared" si="22"/>
        <v>1.9957496739310596E-3</v>
      </c>
      <c r="AK32" s="65">
        <f t="shared" si="23"/>
        <v>3.9830167609959308E-7</v>
      </c>
      <c r="AL32">
        <f t="shared" si="24"/>
        <v>5.149470001924783E-3</v>
      </c>
      <c r="AM32" s="93">
        <f t="shared" si="25"/>
        <v>3.9830167609959308E-6</v>
      </c>
      <c r="AN32">
        <f t="shared" si="26"/>
        <v>-3.536041188344267E-3</v>
      </c>
      <c r="AO32">
        <f t="shared" si="27"/>
        <v>0.3794523740957495</v>
      </c>
      <c r="AP32">
        <f t="shared" si="28"/>
        <v>-0.77450790473784681</v>
      </c>
      <c r="AQ32">
        <f t="shared" si="29"/>
        <v>8.1570059662111519E-2</v>
      </c>
      <c r="AR32">
        <f t="shared" si="30"/>
        <v>3.0108934790309672</v>
      </c>
      <c r="AS32">
        <f t="shared" si="31"/>
        <v>15.280526064067143</v>
      </c>
      <c r="AT32" s="65">
        <f t="shared" si="35"/>
        <v>9.1535954769775749</v>
      </c>
      <c r="AU32" s="65">
        <f t="shared" si="35"/>
        <v>9.1408616661067033</v>
      </c>
      <c r="AV32" s="65">
        <f t="shared" si="35"/>
        <v>9.1619918362996096</v>
      </c>
      <c r="AW32" s="65">
        <f t="shared" si="35"/>
        <v>9.1268579723169836</v>
      </c>
      <c r="AX32" s="65">
        <f t="shared" si="35"/>
        <v>9.1850917352004711</v>
      </c>
      <c r="AY32" s="65">
        <f t="shared" si="35"/>
        <v>9.0880082492063163</v>
      </c>
      <c r="AZ32" s="65">
        <f t="shared" si="35"/>
        <v>9.2485408201639778</v>
      </c>
      <c r="BA32" s="65">
        <f t="shared" si="33"/>
        <v>8.9782740400042425</v>
      </c>
      <c r="BC32">
        <v>2200</v>
      </c>
      <c r="BD32">
        <f t="shared" si="0"/>
        <v>3.3702075660737439E-3</v>
      </c>
      <c r="BE32">
        <f t="shared" si="1"/>
        <v>6.597999365585026E-3</v>
      </c>
      <c r="BF32">
        <f t="shared" si="2"/>
        <v>-3.2277917995112821E-3</v>
      </c>
      <c r="BG32">
        <f t="shared" si="3"/>
        <v>0.38387459454517259</v>
      </c>
      <c r="BH32">
        <f t="shared" si="4"/>
        <v>-0.7445105686132969</v>
      </c>
      <c r="BI32">
        <f t="shared" si="5"/>
        <v>2.9647581243022265</v>
      </c>
      <c r="BJ32">
        <f t="shared" si="6"/>
        <v>11.280520540847256</v>
      </c>
      <c r="BK32">
        <f t="shared" ref="BK32:BQ41" si="36">$BR32+$AH$7*SIN(BL32)</f>
        <v>9.0592914838901173</v>
      </c>
      <c r="BL32">
        <f t="shared" si="36"/>
        <v>9.045732647931457</v>
      </c>
      <c r="BM32">
        <f t="shared" si="36"/>
        <v>9.068946051346007</v>
      </c>
      <c r="BN32">
        <f t="shared" si="36"/>
        <v>9.0290725744805549</v>
      </c>
      <c r="BO32">
        <f t="shared" si="36"/>
        <v>9.0971987734040685</v>
      </c>
      <c r="BP32">
        <f t="shared" si="36"/>
        <v>8.9796210092564976</v>
      </c>
      <c r="BQ32">
        <f t="shared" si="36"/>
        <v>9.1795872199651996</v>
      </c>
      <c r="BR32">
        <f t="shared" si="8"/>
        <v>8.8276926365116619</v>
      </c>
    </row>
    <row r="33" spans="1:70">
      <c r="A33" s="115" t="s">
        <v>170</v>
      </c>
      <c r="B33" s="3" t="s">
        <v>95</v>
      </c>
      <c r="C33" s="8">
        <v>54380.365100000003</v>
      </c>
      <c r="D33" s="8" t="s">
        <v>119</v>
      </c>
      <c r="E33">
        <f t="shared" si="14"/>
        <v>2781.0040574781883</v>
      </c>
      <c r="F33">
        <f t="shared" si="15"/>
        <v>2781</v>
      </c>
      <c r="G33">
        <f>+$C33-($C$7+$F33*$C$8)+$T33*K$9</f>
        <v>2.7429900073911995E-3</v>
      </c>
      <c r="K33">
        <f t="shared" ref="K33:K47" si="37">G33</f>
        <v>2.7429900073911995E-3</v>
      </c>
      <c r="O33">
        <f t="shared" ca="1" si="16"/>
        <v>5.1383411387541881E-3</v>
      </c>
      <c r="Q33" s="2">
        <f t="shared" si="17"/>
        <v>39361.865100000003</v>
      </c>
      <c r="S33" s="3">
        <v>1</v>
      </c>
      <c r="T33" s="176"/>
      <c r="U33" s="3"/>
      <c r="V33" s="3"/>
      <c r="W33" s="3"/>
      <c r="X33" s="3"/>
      <c r="AF33">
        <f t="shared" si="18"/>
        <v>2781</v>
      </c>
      <c r="AG33" s="65">
        <f t="shared" si="19"/>
        <v>2.5731873597893105E-3</v>
      </c>
      <c r="AH33" s="65">
        <f t="shared" si="20"/>
        <v>7.3128901226604311E-3</v>
      </c>
      <c r="AI33" s="65">
        <f t="shared" si="21"/>
        <v>2.7429900073911995E-3</v>
      </c>
      <c r="AJ33" s="65">
        <f t="shared" si="22"/>
        <v>1.6980264760188893E-4</v>
      </c>
      <c r="AK33" s="65">
        <f t="shared" si="23"/>
        <v>2.8832939132611274E-8</v>
      </c>
      <c r="AL33">
        <f t="shared" si="24"/>
        <v>2.7429900073911995E-3</v>
      </c>
      <c r="AM33" s="93">
        <f t="shared" si="25"/>
        <v>2.8832939132611274E-8</v>
      </c>
      <c r="AN33">
        <f t="shared" si="26"/>
        <v>-4.5699001152692317E-3</v>
      </c>
      <c r="AO33">
        <f t="shared" si="27"/>
        <v>0.37723818987440882</v>
      </c>
      <c r="AP33">
        <f t="shared" si="28"/>
        <v>-0.89860978687358395</v>
      </c>
      <c r="AQ33">
        <f t="shared" si="29"/>
        <v>-6.245605253119349E-2</v>
      </c>
      <c r="AR33">
        <f t="shared" si="30"/>
        <v>-3.041638040219103</v>
      </c>
      <c r="AS33">
        <f t="shared" si="31"/>
        <v>-19.992419570739198</v>
      </c>
      <c r="AT33" s="65">
        <f t="shared" si="35"/>
        <v>9.632575728173931</v>
      </c>
      <c r="AU33" s="65">
        <f t="shared" si="35"/>
        <v>9.6435650770585024</v>
      </c>
      <c r="AV33" s="65">
        <f t="shared" si="35"/>
        <v>9.6256130853756403</v>
      </c>
      <c r="AW33" s="65">
        <f t="shared" si="35"/>
        <v>9.6549759297296731</v>
      </c>
      <c r="AX33" s="65">
        <f t="shared" si="35"/>
        <v>9.607041634491484</v>
      </c>
      <c r="AY33" s="65">
        <f t="shared" si="35"/>
        <v>9.6855665353425984</v>
      </c>
      <c r="AZ33" s="65">
        <f t="shared" si="35"/>
        <v>9.5575482100094451</v>
      </c>
      <c r="BA33" s="65">
        <f t="shared" si="33"/>
        <v>9.7684216196212255</v>
      </c>
      <c r="BC33">
        <v>2400</v>
      </c>
      <c r="BD33">
        <f t="shared" si="0"/>
        <v>2.9473687685967007E-3</v>
      </c>
      <c r="BE33">
        <f t="shared" si="1"/>
        <v>6.7932104678333936E-3</v>
      </c>
      <c r="BF33">
        <f t="shared" si="2"/>
        <v>-3.8458416992366929E-3</v>
      </c>
      <c r="BG33">
        <f t="shared" si="3"/>
        <v>0.37607639245174496</v>
      </c>
      <c r="BH33">
        <f t="shared" si="4"/>
        <v>-0.80604037571504816</v>
      </c>
      <c r="BI33">
        <f t="shared" si="5"/>
        <v>3.0623878677694938</v>
      </c>
      <c r="BJ33">
        <f t="shared" si="6"/>
        <v>25.237797231704374</v>
      </c>
      <c r="BK33">
        <f t="shared" si="36"/>
        <v>9.2599478198429619</v>
      </c>
      <c r="BL33">
        <f t="shared" si="36"/>
        <v>9.2506663852427629</v>
      </c>
      <c r="BM33">
        <f t="shared" si="36"/>
        <v>9.2657039914882198</v>
      </c>
      <c r="BN33">
        <f t="shared" si="36"/>
        <v>9.2413205442789028</v>
      </c>
      <c r="BO33">
        <f t="shared" si="36"/>
        <v>9.2808093845520769</v>
      </c>
      <c r="BP33">
        <f t="shared" si="36"/>
        <v>9.2167155599625055</v>
      </c>
      <c r="BQ33">
        <f t="shared" si="36"/>
        <v>9.3204291995959885</v>
      </c>
      <c r="BR33">
        <f t="shared" si="8"/>
        <v>9.1515236117645244</v>
      </c>
    </row>
    <row r="34" spans="1:70">
      <c r="A34" s="115" t="s">
        <v>170</v>
      </c>
      <c r="B34" s="3" t="s">
        <v>97</v>
      </c>
      <c r="C34" s="8">
        <v>54381.378100000002</v>
      </c>
      <c r="D34" s="8" t="s">
        <v>119</v>
      </c>
      <c r="E34">
        <f t="shared" si="14"/>
        <v>2782.5025045737075</v>
      </c>
      <c r="F34">
        <f t="shared" si="15"/>
        <v>2782.5</v>
      </c>
      <c r="G34">
        <f>+$C34-($C$7+$F34*$C$8)+$T34*K$9</f>
        <v>1.6931749996729195E-3</v>
      </c>
      <c r="K34">
        <f t="shared" si="37"/>
        <v>1.6931749996729195E-3</v>
      </c>
      <c r="O34">
        <f t="shared" ca="1" si="16"/>
        <v>5.1397426012793814E-3</v>
      </c>
      <c r="Q34" s="2">
        <f t="shared" si="17"/>
        <v>39362.878100000002</v>
      </c>
      <c r="S34" s="3">
        <v>1</v>
      </c>
      <c r="T34" s="176"/>
      <c r="U34" s="3">
        <v>9.3024664870714906E-9</v>
      </c>
      <c r="V34" s="3">
        <v>9.7048897214413156E-20</v>
      </c>
      <c r="W34" s="3">
        <v>3.1690370229217649E-30</v>
      </c>
      <c r="X34" s="3">
        <v>3.6810581738965717E-10</v>
      </c>
      <c r="Y34">
        <v>4.8245432140063462E-4</v>
      </c>
      <c r="Z34">
        <v>2.482126149329134E-5</v>
      </c>
      <c r="AA34">
        <v>3.0178124871990967E-4</v>
      </c>
      <c r="AB34">
        <v>597.15681333082694</v>
      </c>
      <c r="AC34">
        <v>1.1050437898223929E-5</v>
      </c>
      <c r="AD34">
        <v>1.6005204196005368E-8</v>
      </c>
      <c r="AE34">
        <v>1.083843125643268E-16</v>
      </c>
      <c r="AF34">
        <f t="shared" si="18"/>
        <v>2782.5</v>
      </c>
      <c r="AG34" s="65">
        <f t="shared" si="19"/>
        <v>2.5728352237902874E-3</v>
      </c>
      <c r="AH34" s="65">
        <f t="shared" si="20"/>
        <v>6.2647476968643685E-3</v>
      </c>
      <c r="AI34" s="65">
        <f t="shared" si="21"/>
        <v>1.6931749996729195E-3</v>
      </c>
      <c r="AJ34" s="65">
        <f t="shared" si="22"/>
        <v>-8.7966022411736788E-4</v>
      </c>
      <c r="AK34" s="65">
        <f t="shared" si="23"/>
        <v>7.738021098942179E-7</v>
      </c>
      <c r="AL34">
        <f t="shared" si="24"/>
        <v>1.6931749996729195E-3</v>
      </c>
      <c r="AM34" s="93">
        <f t="shared" si="25"/>
        <v>7.738021098942179E-7</v>
      </c>
      <c r="AN34">
        <f t="shared" si="26"/>
        <v>-4.571572697191449E-3</v>
      </c>
      <c r="AO34">
        <f t="shared" si="27"/>
        <v>0.377283307737454</v>
      </c>
      <c r="AP34">
        <f t="shared" si="28"/>
        <v>-0.89892537006139228</v>
      </c>
      <c r="AQ34">
        <f t="shared" si="29"/>
        <v>-6.2904306897665269E-2</v>
      </c>
      <c r="AR34">
        <f t="shared" si="30"/>
        <v>-3.040918229565996</v>
      </c>
      <c r="AS34">
        <f t="shared" si="31"/>
        <v>-19.849236890948752</v>
      </c>
      <c r="AT34" s="65">
        <f t="shared" si="35"/>
        <v>9.6340637996627123</v>
      </c>
      <c r="AU34" s="65">
        <f t="shared" si="35"/>
        <v>9.6451049711403698</v>
      </c>
      <c r="AV34" s="65">
        <f t="shared" si="35"/>
        <v>9.6270625578202562</v>
      </c>
      <c r="AW34" s="65">
        <f t="shared" si="35"/>
        <v>9.6565832218220837</v>
      </c>
      <c r="AX34" s="65">
        <f t="shared" si="35"/>
        <v>9.6083763489254856</v>
      </c>
      <c r="AY34" s="65">
        <f t="shared" si="35"/>
        <v>9.6873760965134803</v>
      </c>
      <c r="AZ34" s="65">
        <f t="shared" si="35"/>
        <v>9.5585463323796311</v>
      </c>
      <c r="BA34" s="65">
        <f t="shared" si="33"/>
        <v>9.7708503519356231</v>
      </c>
      <c r="BC34">
        <v>2600</v>
      </c>
      <c r="BD34">
        <f t="shared" ref="BD34:BD65" si="38">AH$3+AH$4*BC34+AH$5*BC34^2+BF34</f>
        <v>2.6812789548363207E-3</v>
      </c>
      <c r="BE34">
        <f t="shared" ref="BE34:BE65" si="39">AH$3+AH$4*BC34+AH$5*BC34^2</f>
        <v>6.9804707051839728E-3</v>
      </c>
      <c r="BF34">
        <f t="shared" ref="BF34:BF65" si="40">$AH$6*($AH$11/BG34*BH34+$AH$12)</f>
        <v>-4.299191750347652E-3</v>
      </c>
      <c r="BG34">
        <f t="shared" ref="BG34:BG65" si="41">1+$AH$7*COS(BI34)</f>
        <v>0.37418066596237054</v>
      </c>
      <c r="BH34">
        <f t="shared" ref="BH34:BH65" si="42">SIN(BI34+RADIANS($AH$9))</f>
        <v>-0.85792095785893951</v>
      </c>
      <c r="BI34">
        <f t="shared" ref="BI34:BI65" si="43">2*ATAN(BJ34)</f>
        <v>-3.127019265847272</v>
      </c>
      <c r="BJ34">
        <f t="shared" ref="BJ34:BJ65" si="44">SQRT((1+$AH$7)/(1-$AH$7))*TAN(BK34/2)</f>
        <v>-137.23402121303837</v>
      </c>
      <c r="BK34">
        <f t="shared" si="36"/>
        <v>9.4551572580791827</v>
      </c>
      <c r="BL34">
        <f t="shared" si="36"/>
        <v>9.4570535549869987</v>
      </c>
      <c r="BM34">
        <f t="shared" si="36"/>
        <v>9.4540223388871087</v>
      </c>
      <c r="BN34">
        <f t="shared" si="36"/>
        <v>9.4588678547634775</v>
      </c>
      <c r="BO34">
        <f t="shared" si="36"/>
        <v>9.4511224465293537</v>
      </c>
      <c r="BP34">
        <f t="shared" si="36"/>
        <v>9.4635041925834624</v>
      </c>
      <c r="BQ34">
        <f t="shared" si="36"/>
        <v>9.4437128889099977</v>
      </c>
      <c r="BR34">
        <f t="shared" ref="BR34:BR65" si="45">RADIANS($AH$9)+$AH$18*(BC34-AH$15)</f>
        <v>9.4753545870173852</v>
      </c>
    </row>
    <row r="35" spans="1:70">
      <c r="A35" s="115" t="s">
        <v>177</v>
      </c>
      <c r="B35" s="3" t="s">
        <v>97</v>
      </c>
      <c r="C35" s="8">
        <v>54433.433599999997</v>
      </c>
      <c r="D35" s="8" t="s">
        <v>119</v>
      </c>
      <c r="E35">
        <f t="shared" si="14"/>
        <v>2859.5038992241193</v>
      </c>
      <c r="F35">
        <f t="shared" si="15"/>
        <v>2859.5</v>
      </c>
      <c r="G35">
        <f>+$C35-($C$7+$F35*$C$8)+$T35*I$9</f>
        <v>2.6360049960203469E-3</v>
      </c>
      <c r="K35">
        <f t="shared" si="37"/>
        <v>2.6360049960203469E-3</v>
      </c>
      <c r="O35">
        <f t="shared" ca="1" si="16"/>
        <v>5.2116843442393639E-3</v>
      </c>
      <c r="Q35" s="2">
        <f t="shared" si="17"/>
        <v>39414.933599999997</v>
      </c>
      <c r="S35" s="3">
        <v>1</v>
      </c>
      <c r="T35" s="176"/>
      <c r="U35" s="3"/>
      <c r="V35" s="3"/>
      <c r="W35" s="3"/>
      <c r="X35" s="3"/>
      <c r="AF35">
        <f t="shared" si="18"/>
        <v>2859.5</v>
      </c>
      <c r="AG35" s="65">
        <f t="shared" si="19"/>
        <v>2.5673996582790525E-3</v>
      </c>
      <c r="AH35" s="65">
        <f t="shared" si="20"/>
        <v>7.2801954119110363E-3</v>
      </c>
      <c r="AI35" s="65">
        <f t="shared" si="21"/>
        <v>2.6360049960203469E-3</v>
      </c>
      <c r="AJ35" s="65">
        <f t="shared" si="22"/>
        <v>6.8605337741294362E-5</v>
      </c>
      <c r="AK35" s="65">
        <f t="shared" si="23"/>
        <v>4.7066923665970687E-9</v>
      </c>
      <c r="AL35">
        <f t="shared" si="24"/>
        <v>2.6360049960203469E-3</v>
      </c>
      <c r="AM35" s="93">
        <f t="shared" si="25"/>
        <v>4.7066923665970687E-9</v>
      </c>
      <c r="AN35">
        <f t="shared" si="26"/>
        <v>-4.6441904158906894E-3</v>
      </c>
      <c r="AO35">
        <f t="shared" si="27"/>
        <v>0.38006700645043701</v>
      </c>
      <c r="AP35">
        <f t="shared" si="28"/>
        <v>-0.91465992530115281</v>
      </c>
      <c r="AQ35">
        <f t="shared" si="29"/>
        <v>-8.6116863373903729E-2</v>
      </c>
      <c r="AR35">
        <f t="shared" si="30"/>
        <v>-3.0035627988433142</v>
      </c>
      <c r="AS35">
        <f t="shared" si="31"/>
        <v>-14.466606673197074</v>
      </c>
      <c r="AT35" s="65">
        <f t="shared" si="35"/>
        <v>9.7110156191689025</v>
      </c>
      <c r="AU35" s="65">
        <f t="shared" si="35"/>
        <v>9.724021705409319</v>
      </c>
      <c r="AV35" s="65">
        <f t="shared" si="35"/>
        <v>9.7023457637312394</v>
      </c>
      <c r="AW35" s="65">
        <f t="shared" si="35"/>
        <v>9.738551138604894</v>
      </c>
      <c r="AX35" s="65">
        <f t="shared" si="35"/>
        <v>9.6782878101584267</v>
      </c>
      <c r="AY35" s="65">
        <f t="shared" si="35"/>
        <v>9.7792422717402108</v>
      </c>
      <c r="AZ35" s="65">
        <f t="shared" si="35"/>
        <v>9.611653245433013</v>
      </c>
      <c r="BA35" s="65">
        <f t="shared" si="33"/>
        <v>9.8955252774079749</v>
      </c>
      <c r="BC35">
        <v>2800</v>
      </c>
      <c r="BD35">
        <f t="shared" si="38"/>
        <v>2.5694123989221333E-3</v>
      </c>
      <c r="BE35">
        <f t="shared" si="39"/>
        <v>7.1597800776367617E-3</v>
      </c>
      <c r="BF35">
        <f t="shared" si="40"/>
        <v>-4.5903676787146285E-3</v>
      </c>
      <c r="BG35">
        <f t="shared" si="41"/>
        <v>0.37783492867712654</v>
      </c>
      <c r="BH35">
        <f t="shared" si="42"/>
        <v>-0.90258163960020343</v>
      </c>
      <c r="BI35">
        <f t="shared" si="43"/>
        <v>-3.0324997134854175</v>
      </c>
      <c r="BJ35">
        <f t="shared" si="44"/>
        <v>-18.314806252372538</v>
      </c>
      <c r="BK35">
        <f t="shared" si="36"/>
        <v>9.6514538966977472</v>
      </c>
      <c r="BL35">
        <f t="shared" si="36"/>
        <v>9.663062655932146</v>
      </c>
      <c r="BM35">
        <f t="shared" si="36"/>
        <v>9.6440185050090683</v>
      </c>
      <c r="BN35">
        <f t="shared" si="36"/>
        <v>9.6753063902732563</v>
      </c>
      <c r="BO35">
        <f t="shared" si="36"/>
        <v>9.6240197323424432</v>
      </c>
      <c r="BP35">
        <f t="shared" si="36"/>
        <v>9.7084352779501657</v>
      </c>
      <c r="BQ35">
        <f t="shared" si="36"/>
        <v>9.5702858366115962</v>
      </c>
      <c r="BR35">
        <f t="shared" si="45"/>
        <v>9.7991855622702477</v>
      </c>
    </row>
    <row r="36" spans="1:70">
      <c r="A36" s="114" t="s">
        <v>100</v>
      </c>
      <c r="B36" s="26" t="s">
        <v>97</v>
      </c>
      <c r="C36" s="25">
        <v>54433.43361</v>
      </c>
      <c r="D36" s="25">
        <v>2.9999999999999997E-4</v>
      </c>
      <c r="E36">
        <f t="shared" si="14"/>
        <v>2859.5039140162971</v>
      </c>
      <c r="F36">
        <f t="shared" si="15"/>
        <v>2859.5</v>
      </c>
      <c r="G36">
        <f>+$C36-($C$7+$F36*$C$8)+$T36*K$9</f>
        <v>2.6460049994057044E-3</v>
      </c>
      <c r="K36">
        <f t="shared" si="37"/>
        <v>2.6460049994057044E-3</v>
      </c>
      <c r="O36">
        <f t="shared" ca="1" si="16"/>
        <v>5.2116843442393639E-3</v>
      </c>
      <c r="Q36" s="2">
        <f t="shared" si="17"/>
        <v>39414.93361</v>
      </c>
      <c r="S36" s="3">
        <v>1</v>
      </c>
      <c r="T36" s="176"/>
      <c r="U36" s="3"/>
      <c r="V36" s="3"/>
      <c r="W36" s="3"/>
      <c r="X36" s="3"/>
      <c r="AF36">
        <f t="shared" si="18"/>
        <v>2859.5</v>
      </c>
      <c r="AG36" s="65">
        <f t="shared" si="19"/>
        <v>2.5673996582790525E-3</v>
      </c>
      <c r="AH36" s="65">
        <f t="shared" si="20"/>
        <v>7.2901954152963938E-3</v>
      </c>
      <c r="AI36" s="65">
        <f t="shared" si="21"/>
        <v>2.6460049994057044E-3</v>
      </c>
      <c r="AJ36" s="65">
        <f t="shared" si="22"/>
        <v>7.860534112665192E-5</v>
      </c>
      <c r="AK36" s="65">
        <f t="shared" si="23"/>
        <v>6.1787996536373159E-9</v>
      </c>
      <c r="AL36">
        <f t="shared" si="24"/>
        <v>2.6460049994057044E-3</v>
      </c>
      <c r="AM36" s="93">
        <f t="shared" si="25"/>
        <v>6.1787996536373159E-9</v>
      </c>
      <c r="AN36">
        <f t="shared" si="26"/>
        <v>-4.6441904158906894E-3</v>
      </c>
      <c r="AO36">
        <f t="shared" si="27"/>
        <v>0.38006700645043701</v>
      </c>
      <c r="AP36">
        <f t="shared" si="28"/>
        <v>-0.91465992530115281</v>
      </c>
      <c r="AQ36">
        <f t="shared" si="29"/>
        <v>-8.6116863373903729E-2</v>
      </c>
      <c r="AR36">
        <f t="shared" si="30"/>
        <v>-3.0035627988433142</v>
      </c>
      <c r="AS36">
        <f t="shared" si="31"/>
        <v>-14.466606673197074</v>
      </c>
      <c r="AT36" s="65">
        <f t="shared" si="35"/>
        <v>9.7110156191689025</v>
      </c>
      <c r="AU36" s="65">
        <f t="shared" si="35"/>
        <v>9.724021705409319</v>
      </c>
      <c r="AV36" s="65">
        <f t="shared" si="35"/>
        <v>9.7023457637312394</v>
      </c>
      <c r="AW36" s="65">
        <f t="shared" si="35"/>
        <v>9.738551138604894</v>
      </c>
      <c r="AX36" s="65">
        <f t="shared" si="35"/>
        <v>9.6782878101584267</v>
      </c>
      <c r="AY36" s="65">
        <f t="shared" si="35"/>
        <v>9.7792422717402108</v>
      </c>
      <c r="AZ36" s="65">
        <f t="shared" si="35"/>
        <v>9.611653245433013</v>
      </c>
      <c r="BA36" s="65">
        <f t="shared" si="33"/>
        <v>9.8955252774079749</v>
      </c>
      <c r="BC36">
        <v>3000</v>
      </c>
      <c r="BD36">
        <f t="shared" si="38"/>
        <v>2.6251423959375193E-3</v>
      </c>
      <c r="BE36">
        <f t="shared" si="39"/>
        <v>7.3311385851917666E-3</v>
      </c>
      <c r="BF36">
        <f t="shared" si="40"/>
        <v>-4.7059961892542473E-3</v>
      </c>
      <c r="BG36">
        <f t="shared" si="41"/>
        <v>0.38769814605561892</v>
      </c>
      <c r="BH36">
        <f t="shared" si="42"/>
        <v>-0.94092723331011041</v>
      </c>
      <c r="BI36">
        <f t="shared" si="43"/>
        <v>-2.9328702849148214</v>
      </c>
      <c r="BJ36">
        <f t="shared" si="44"/>
        <v>-9.5472943189327726</v>
      </c>
      <c r="BK36">
        <f t="shared" si="36"/>
        <v>9.854738864183588</v>
      </c>
      <c r="BL36">
        <f t="shared" si="36"/>
        <v>9.8677613381820262</v>
      </c>
      <c r="BM36">
        <f t="shared" si="36"/>
        <v>9.8448544696552869</v>
      </c>
      <c r="BN36">
        <f t="shared" si="36"/>
        <v>9.8853151916110882</v>
      </c>
      <c r="BO36">
        <f t="shared" si="36"/>
        <v>9.8143406383130891</v>
      </c>
      <c r="BP36">
        <f t="shared" si="36"/>
        <v>9.9405222517909326</v>
      </c>
      <c r="BQ36">
        <f t="shared" si="36"/>
        <v>9.7206536621982078</v>
      </c>
      <c r="BR36">
        <f t="shared" si="45"/>
        <v>10.12301653752311</v>
      </c>
    </row>
    <row r="37" spans="1:70">
      <c r="A37" s="115" t="s">
        <v>177</v>
      </c>
      <c r="B37" s="3" t="s">
        <v>97</v>
      </c>
      <c r="C37" s="8">
        <v>54715.3387</v>
      </c>
      <c r="D37" s="8" t="s">
        <v>119</v>
      </c>
      <c r="E37">
        <f t="shared" si="14"/>
        <v>3276.5027919264521</v>
      </c>
      <c r="F37">
        <f t="shared" si="15"/>
        <v>3276.5</v>
      </c>
      <c r="G37">
        <f>+$C37-($C$7+$F37*$C$8)+$T37*I$9</f>
        <v>1.8874349989346229E-3</v>
      </c>
      <c r="K37">
        <f t="shared" si="37"/>
        <v>1.8874349989346229E-3</v>
      </c>
      <c r="O37">
        <f t="shared" ca="1" si="16"/>
        <v>5.6012909262434189E-3</v>
      </c>
      <c r="Q37" s="2">
        <f t="shared" si="17"/>
        <v>39696.8387</v>
      </c>
      <c r="S37" s="3">
        <v>1</v>
      </c>
      <c r="T37" s="176"/>
      <c r="U37" s="3"/>
      <c r="V37" s="3"/>
      <c r="W37" s="3"/>
      <c r="X37" s="3"/>
      <c r="AF37">
        <f t="shared" si="18"/>
        <v>3276.5</v>
      </c>
      <c r="AG37" s="65">
        <f t="shared" si="19"/>
        <v>3.028364370513092E-3</v>
      </c>
      <c r="AH37" s="65">
        <f t="shared" si="20"/>
        <v>6.4140180460614685E-3</v>
      </c>
      <c r="AI37" s="65">
        <f t="shared" si="21"/>
        <v>1.8874349989346229E-3</v>
      </c>
      <c r="AJ37" s="65">
        <f t="shared" si="22"/>
        <v>-1.1409293715784691E-3</v>
      </c>
      <c r="AK37" s="65">
        <f t="shared" si="23"/>
        <v>1.3017198309304404E-6</v>
      </c>
      <c r="AL37">
        <f t="shared" si="24"/>
        <v>1.8874349989346229E-3</v>
      </c>
      <c r="AM37" s="93">
        <f t="shared" si="25"/>
        <v>1.3017198309304404E-6</v>
      </c>
      <c r="AN37">
        <f t="shared" si="26"/>
        <v>-4.5265830471268457E-3</v>
      </c>
      <c r="AO37">
        <f t="shared" si="27"/>
        <v>0.41449436264038242</v>
      </c>
      <c r="AP37">
        <f t="shared" si="28"/>
        <v>-0.98143554376748565</v>
      </c>
      <c r="AQ37">
        <f t="shared" si="29"/>
        <v>-0.22117002344076844</v>
      </c>
      <c r="AR37">
        <f t="shared" si="30"/>
        <v>-2.780420278176071</v>
      </c>
      <c r="AS37">
        <f t="shared" si="31"/>
        <v>-5.4771953962115258</v>
      </c>
      <c r="AT37" s="65">
        <f t="shared" si="35"/>
        <v>10.15214470174487</v>
      </c>
      <c r="AU37" s="65">
        <f t="shared" si="35"/>
        <v>10.157319320903817</v>
      </c>
      <c r="AV37" s="65">
        <f t="shared" si="35"/>
        <v>10.146253886637281</v>
      </c>
      <c r="AW37" s="65">
        <f t="shared" si="35"/>
        <v>10.170051963130348</v>
      </c>
      <c r="AX37" s="65">
        <f t="shared" si="35"/>
        <v>10.119471677534632</v>
      </c>
      <c r="AY37" s="65">
        <f t="shared" si="35"/>
        <v>10.229970511826494</v>
      </c>
      <c r="AZ37" s="65">
        <f t="shared" si="35"/>
        <v>10.00047090198054</v>
      </c>
      <c r="BA37" s="65">
        <f t="shared" si="33"/>
        <v>10.570712860810191</v>
      </c>
      <c r="BC37">
        <v>3200</v>
      </c>
      <c r="BD37">
        <f t="shared" si="38"/>
        <v>2.8753218601873807E-3</v>
      </c>
      <c r="BE37">
        <f t="shared" si="39"/>
        <v>7.4945462278489805E-3</v>
      </c>
      <c r="BF37">
        <f t="shared" si="40"/>
        <v>-4.6192243676615998E-3</v>
      </c>
      <c r="BG37">
        <f t="shared" si="41"/>
        <v>0.40526832515940725</v>
      </c>
      <c r="BH37">
        <f t="shared" si="42"/>
        <v>-0.97197201358380469</v>
      </c>
      <c r="BI37">
        <f t="shared" si="43"/>
        <v>-2.8247502264105555</v>
      </c>
      <c r="BJ37">
        <f t="shared" si="44"/>
        <v>-6.2593903082580109</v>
      </c>
      <c r="BK37">
        <f t="shared" si="36"/>
        <v>10.067771027136914</v>
      </c>
      <c r="BL37">
        <f t="shared" si="36"/>
        <v>10.075378008032844</v>
      </c>
      <c r="BM37">
        <f t="shared" si="36"/>
        <v>10.060191063076484</v>
      </c>
      <c r="BN37">
        <f t="shared" si="36"/>
        <v>10.090687695553093</v>
      </c>
      <c r="BO37">
        <f t="shared" si="36"/>
        <v>10.030127098858976</v>
      </c>
      <c r="BP37">
        <f t="shared" si="36"/>
        <v>10.153355565014767</v>
      </c>
      <c r="BQ37">
        <f t="shared" si="36"/>
        <v>9.9128484295003183</v>
      </c>
      <c r="BR37">
        <f t="shared" si="45"/>
        <v>10.446847512775971</v>
      </c>
    </row>
    <row r="38" spans="1:70">
      <c r="A38" s="114" t="s">
        <v>100</v>
      </c>
      <c r="B38" s="26" t="s">
        <v>97</v>
      </c>
      <c r="C38" s="25">
        <v>54715.338790000002</v>
      </c>
      <c r="D38" s="25">
        <v>4.0000000000000002E-4</v>
      </c>
      <c r="E38">
        <f t="shared" si="14"/>
        <v>3276.5029250560087</v>
      </c>
      <c r="F38">
        <f t="shared" si="15"/>
        <v>3276.5</v>
      </c>
      <c r="G38">
        <f t="shared" ref="G38:G47" si="46">+$C38-($C$7+$F38*$C$8)+$T38*K$9</f>
        <v>1.9774350002990104E-3</v>
      </c>
      <c r="K38">
        <f t="shared" si="37"/>
        <v>1.9774350002990104E-3</v>
      </c>
      <c r="O38">
        <f t="shared" ca="1" si="16"/>
        <v>5.6012909262434189E-3</v>
      </c>
      <c r="Q38" s="2">
        <f t="shared" si="17"/>
        <v>39696.838790000002</v>
      </c>
      <c r="S38" s="3">
        <v>1</v>
      </c>
      <c r="T38" s="176"/>
      <c r="U38" s="3"/>
      <c r="V38" s="3"/>
      <c r="W38" s="3"/>
      <c r="X38" s="3"/>
      <c r="AF38">
        <f t="shared" si="18"/>
        <v>3276.5</v>
      </c>
      <c r="AG38" s="65">
        <f t="shared" si="19"/>
        <v>3.028364370513092E-3</v>
      </c>
      <c r="AH38" s="65">
        <f t="shared" si="20"/>
        <v>6.5040180474258561E-3</v>
      </c>
      <c r="AI38" s="65">
        <f t="shared" si="21"/>
        <v>1.9774350002990104E-3</v>
      </c>
      <c r="AJ38" s="65">
        <f t="shared" si="22"/>
        <v>-1.0509293702140815E-3</v>
      </c>
      <c r="AK38" s="65">
        <f t="shared" si="23"/>
        <v>1.1044525411785661E-6</v>
      </c>
      <c r="AL38">
        <f t="shared" si="24"/>
        <v>1.9774350002990104E-3</v>
      </c>
      <c r="AM38" s="93">
        <f t="shared" si="25"/>
        <v>1.1044525411785661E-6</v>
      </c>
      <c r="AN38">
        <f t="shared" si="26"/>
        <v>-4.5265830471268457E-3</v>
      </c>
      <c r="AO38">
        <f t="shared" si="27"/>
        <v>0.41449436264038242</v>
      </c>
      <c r="AP38">
        <f t="shared" si="28"/>
        <v>-0.98143554376748565</v>
      </c>
      <c r="AQ38">
        <f t="shared" si="29"/>
        <v>-0.22117002344076844</v>
      </c>
      <c r="AR38">
        <f t="shared" si="30"/>
        <v>-2.780420278176071</v>
      </c>
      <c r="AS38">
        <f t="shared" si="31"/>
        <v>-5.4771953962115258</v>
      </c>
      <c r="AT38" s="65">
        <f t="shared" si="35"/>
        <v>10.15214470174487</v>
      </c>
      <c r="AU38" s="65">
        <f t="shared" si="35"/>
        <v>10.157319320903817</v>
      </c>
      <c r="AV38" s="65">
        <f t="shared" si="35"/>
        <v>10.146253886637281</v>
      </c>
      <c r="AW38" s="65">
        <f t="shared" si="35"/>
        <v>10.170051963130348</v>
      </c>
      <c r="AX38" s="65">
        <f t="shared" si="35"/>
        <v>10.119471677534632</v>
      </c>
      <c r="AY38" s="65">
        <f t="shared" si="35"/>
        <v>10.229970511826494</v>
      </c>
      <c r="AZ38" s="65">
        <f t="shared" si="35"/>
        <v>10.00047090198054</v>
      </c>
      <c r="BA38" s="65">
        <f t="shared" si="33"/>
        <v>10.570712860810191</v>
      </c>
      <c r="BC38">
        <v>3400</v>
      </c>
      <c r="BD38">
        <f t="shared" si="38"/>
        <v>3.3482634023699843E-3</v>
      </c>
      <c r="BE38">
        <f t="shared" si="39"/>
        <v>7.6500030056084085E-3</v>
      </c>
      <c r="BF38">
        <f t="shared" si="40"/>
        <v>-4.3017396032384242E-3</v>
      </c>
      <c r="BG38">
        <f t="shared" si="41"/>
        <v>0.433015669802847</v>
      </c>
      <c r="BH38">
        <f t="shared" si="42"/>
        <v>-0.99318162319171033</v>
      </c>
      <c r="BI38">
        <f t="shared" si="43"/>
        <v>-2.7042752537989414</v>
      </c>
      <c r="BJ38">
        <f t="shared" si="44"/>
        <v>-4.5002177370826555</v>
      </c>
      <c r="BK38">
        <f t="shared" si="36"/>
        <v>10.292403025443221</v>
      </c>
      <c r="BL38">
        <f t="shared" si="36"/>
        <v>10.294512476187744</v>
      </c>
      <c r="BM38">
        <f t="shared" si="36"/>
        <v>10.289303423591361</v>
      </c>
      <c r="BN38">
        <f t="shared" si="36"/>
        <v>10.302225493823627</v>
      </c>
      <c r="BO38">
        <f t="shared" si="36"/>
        <v>10.270520890591792</v>
      </c>
      <c r="BP38">
        <f t="shared" si="36"/>
        <v>10.350607250499639</v>
      </c>
      <c r="BQ38">
        <f t="shared" si="36"/>
        <v>10.160554154452949</v>
      </c>
      <c r="BR38">
        <f t="shared" si="45"/>
        <v>10.770678488028834</v>
      </c>
    </row>
    <row r="39" spans="1:70">
      <c r="A39" s="114" t="s">
        <v>96</v>
      </c>
      <c r="B39" s="26" t="s">
        <v>97</v>
      </c>
      <c r="C39" s="25">
        <v>54783.619500000001</v>
      </c>
      <c r="D39" s="25">
        <v>2.0000000000000001E-4</v>
      </c>
      <c r="E39">
        <f t="shared" si="14"/>
        <v>3377.5049305639914</v>
      </c>
      <c r="F39">
        <f t="shared" si="15"/>
        <v>3377.5</v>
      </c>
      <c r="G39">
        <f t="shared" si="46"/>
        <v>3.3332250022795051E-3</v>
      </c>
      <c r="K39">
        <f t="shared" si="37"/>
        <v>3.3332250022795051E-3</v>
      </c>
      <c r="O39">
        <f t="shared" ca="1" si="16"/>
        <v>5.6956560696065119E-3</v>
      </c>
      <c r="Q39" s="2">
        <f t="shared" si="17"/>
        <v>39765.119500000001</v>
      </c>
      <c r="S39" s="3">
        <v>1</v>
      </c>
      <c r="T39" s="176"/>
      <c r="U39" s="3"/>
      <c r="V39" s="3"/>
      <c r="W39" s="3"/>
      <c r="X39" s="3"/>
      <c r="AF39">
        <f t="shared" si="18"/>
        <v>3377.5</v>
      </c>
      <c r="AG39" s="65">
        <f t="shared" si="19"/>
        <v>3.2830067745353879E-3</v>
      </c>
      <c r="AH39" s="65">
        <f t="shared" si="20"/>
        <v>7.683129267938159E-3</v>
      </c>
      <c r="AI39" s="65">
        <f t="shared" si="21"/>
        <v>3.3332250022795051E-3</v>
      </c>
      <c r="AJ39" s="65">
        <f t="shared" si="22"/>
        <v>5.0218227744117279E-5</v>
      </c>
      <c r="AK39" s="65">
        <f t="shared" si="23"/>
        <v>2.5218703977600303E-9</v>
      </c>
      <c r="AL39">
        <f t="shared" si="24"/>
        <v>3.3332250022795051E-3</v>
      </c>
      <c r="AM39" s="93">
        <f t="shared" si="25"/>
        <v>2.5218703977600303E-9</v>
      </c>
      <c r="AN39">
        <f t="shared" si="26"/>
        <v>-4.3499042656586539E-3</v>
      </c>
      <c r="AO39">
        <f t="shared" si="27"/>
        <v>0.42926850810068107</v>
      </c>
      <c r="AP39">
        <f t="shared" si="28"/>
        <v>-0.99140556016837755</v>
      </c>
      <c r="AQ39">
        <f t="shared" si="29"/>
        <v>-0.25690191669790963</v>
      </c>
      <c r="AR39">
        <f t="shared" si="30"/>
        <v>-2.7186327368059344</v>
      </c>
      <c r="AS39">
        <f t="shared" si="31"/>
        <v>-4.6578760644926334</v>
      </c>
      <c r="AT39" s="65">
        <f t="shared" si="35"/>
        <v>10.266430296464186</v>
      </c>
      <c r="AU39" s="65">
        <f t="shared" si="35"/>
        <v>10.268990459994763</v>
      </c>
      <c r="AV39" s="65">
        <f t="shared" si="35"/>
        <v>10.262854234396885</v>
      </c>
      <c r="AW39" s="65">
        <f t="shared" si="35"/>
        <v>10.277633265332167</v>
      </c>
      <c r="AX39" s="65">
        <f t="shared" si="35"/>
        <v>10.242439975198112</v>
      </c>
      <c r="AY39" s="65">
        <f t="shared" si="35"/>
        <v>10.328731565101856</v>
      </c>
      <c r="AZ39" s="65">
        <f t="shared" si="35"/>
        <v>10.129611757785751</v>
      </c>
      <c r="BA39" s="65">
        <f t="shared" si="33"/>
        <v>10.734247503312886</v>
      </c>
      <c r="BC39">
        <v>3600</v>
      </c>
      <c r="BD39">
        <f t="shared" si="38"/>
        <v>4.0779846933858476E-3</v>
      </c>
      <c r="BE39">
        <f t="shared" si="39"/>
        <v>7.7975089184700455E-3</v>
      </c>
      <c r="BF39">
        <f t="shared" si="40"/>
        <v>-3.7195242250841979E-3</v>
      </c>
      <c r="BG39">
        <f t="shared" si="41"/>
        <v>0.47568891729892571</v>
      </c>
      <c r="BH39">
        <f t="shared" si="42"/>
        <v>-0.99972250608496183</v>
      </c>
      <c r="BI39">
        <f t="shared" si="43"/>
        <v>-2.5638735637126917</v>
      </c>
      <c r="BJ39">
        <f t="shared" si="44"/>
        <v>-3.365063687931388</v>
      </c>
      <c r="BK39">
        <f t="shared" si="36"/>
        <v>10.534064075381107</v>
      </c>
      <c r="BL39">
        <f t="shared" si="36"/>
        <v>10.534204474220083</v>
      </c>
      <c r="BM39">
        <f t="shared" si="36"/>
        <v>10.533700837210125</v>
      </c>
      <c r="BN39">
        <f t="shared" si="36"/>
        <v>10.535509851844216</v>
      </c>
      <c r="BO39">
        <f t="shared" si="36"/>
        <v>10.529042352681769</v>
      </c>
      <c r="BP39">
        <f t="shared" si="36"/>
        <v>10.552567616971283</v>
      </c>
      <c r="BQ39">
        <f t="shared" si="36"/>
        <v>10.471684306719059</v>
      </c>
      <c r="BR39">
        <f t="shared" si="45"/>
        <v>11.094509463281694</v>
      </c>
    </row>
    <row r="40" spans="1:70">
      <c r="A40" s="115" t="s">
        <v>189</v>
      </c>
      <c r="B40" s="3" t="s">
        <v>95</v>
      </c>
      <c r="C40" s="8">
        <v>54829.932399999998</v>
      </c>
      <c r="D40" s="8" t="s">
        <v>119</v>
      </c>
      <c r="E40">
        <f t="shared" si="14"/>
        <v>3446.0117721139754</v>
      </c>
      <c r="F40">
        <f t="shared" si="15"/>
        <v>3446</v>
      </c>
      <c r="G40">
        <f t="shared" si="46"/>
        <v>7.9583400001865812E-3</v>
      </c>
      <c r="K40">
        <f t="shared" si="37"/>
        <v>7.9583400001865812E-3</v>
      </c>
      <c r="O40">
        <f t="shared" ca="1" si="16"/>
        <v>5.7596561915903913E-3</v>
      </c>
      <c r="Q40" s="2">
        <f t="shared" si="17"/>
        <v>39811.432399999998</v>
      </c>
      <c r="S40" s="3">
        <v>1</v>
      </c>
      <c r="T40" s="176"/>
      <c r="U40" s="3"/>
      <c r="V40" s="3"/>
      <c r="W40" s="3"/>
      <c r="X40" s="3"/>
      <c r="AF40">
        <f t="shared" si="18"/>
        <v>3446</v>
      </c>
      <c r="AG40" s="65">
        <f t="shared" si="19"/>
        <v>3.4917776782359931E-3</v>
      </c>
      <c r="AH40" s="65">
        <f t="shared" si="20"/>
        <v>1.2151195736603872E-2</v>
      </c>
      <c r="AI40" s="65">
        <f t="shared" si="21"/>
        <v>7.9583400001865812E-3</v>
      </c>
      <c r="AJ40" s="65">
        <f t="shared" si="22"/>
        <v>4.466562321950588E-3</v>
      </c>
      <c r="AK40" s="65">
        <f t="shared" si="23"/>
        <v>1.9950178975868628E-5</v>
      </c>
      <c r="AL40">
        <f t="shared" si="24"/>
        <v>7.9583400001865812E-3</v>
      </c>
      <c r="AM40" s="93">
        <f t="shared" si="25"/>
        <v>1.9950178975868628E-5</v>
      </c>
      <c r="AN40">
        <f t="shared" si="26"/>
        <v>-4.1928557364172905E-3</v>
      </c>
      <c r="AO40">
        <f t="shared" si="27"/>
        <v>0.44125857504576071</v>
      </c>
      <c r="AP40">
        <f t="shared" si="28"/>
        <v>-0.99624285726705342</v>
      </c>
      <c r="AQ40">
        <f t="shared" si="29"/>
        <v>-0.28203023009739275</v>
      </c>
      <c r="AR40">
        <f t="shared" si="30"/>
        <v>-2.6741444301424759</v>
      </c>
      <c r="AS40">
        <f t="shared" si="31"/>
        <v>-4.2003554773376948</v>
      </c>
      <c r="AT40" s="65">
        <f t="shared" si="35"/>
        <v>10.346167525947729</v>
      </c>
      <c r="AU40" s="65">
        <f t="shared" si="35"/>
        <v>10.347516016983136</v>
      </c>
      <c r="AV40" s="65">
        <f t="shared" si="35"/>
        <v>10.343955146370357</v>
      </c>
      <c r="AW40" s="65">
        <f t="shared" si="35"/>
        <v>10.353394681502424</v>
      </c>
      <c r="AX40" s="65">
        <f t="shared" si="35"/>
        <v>10.328621535132235</v>
      </c>
      <c r="AY40" s="65">
        <f t="shared" si="35"/>
        <v>10.395495736230805</v>
      </c>
      <c r="AZ40" s="65">
        <f t="shared" si="35"/>
        <v>10.226340676640589</v>
      </c>
      <c r="BA40" s="65">
        <f t="shared" si="33"/>
        <v>10.845159612336991</v>
      </c>
      <c r="BC40">
        <v>3800</v>
      </c>
      <c r="BD40">
        <f t="shared" si="38"/>
        <v>5.1211103213460417E-3</v>
      </c>
      <c r="BE40">
        <f t="shared" si="39"/>
        <v>7.9370639664338959E-3</v>
      </c>
      <c r="BF40">
        <f t="shared" si="40"/>
        <v>-2.8159536450878537E-3</v>
      </c>
      <c r="BG40">
        <f t="shared" si="41"/>
        <v>0.54347217856654439</v>
      </c>
      <c r="BH40">
        <f t="shared" si="42"/>
        <v>-0.9802299873797421</v>
      </c>
      <c r="BI40">
        <f t="shared" si="43"/>
        <v>-2.3882564840430875</v>
      </c>
      <c r="BJ40">
        <f t="shared" si="44"/>
        <v>-2.5280973722611133</v>
      </c>
      <c r="BK40">
        <f t="shared" si="36"/>
        <v>10.803915037310251</v>
      </c>
      <c r="BL40">
        <f t="shared" si="36"/>
        <v>10.803913982253253</v>
      </c>
      <c r="BM40">
        <f t="shared" si="36"/>
        <v>10.803922831793095</v>
      </c>
      <c r="BN40">
        <f t="shared" si="36"/>
        <v>10.803848616687201</v>
      </c>
      <c r="BO40">
        <f t="shared" si="36"/>
        <v>10.804471890293017</v>
      </c>
      <c r="BP40">
        <f t="shared" si="36"/>
        <v>10.799298234520672</v>
      </c>
      <c r="BQ40">
        <f t="shared" si="36"/>
        <v>10.847559178540761</v>
      </c>
      <c r="BR40">
        <f t="shared" si="45"/>
        <v>11.418340438534557</v>
      </c>
    </row>
    <row r="41" spans="1:70">
      <c r="A41" s="115" t="s">
        <v>193</v>
      </c>
      <c r="B41" s="3" t="s">
        <v>95</v>
      </c>
      <c r="C41" s="8">
        <v>54831.2785</v>
      </c>
      <c r="D41" s="8" t="s">
        <v>119</v>
      </c>
      <c r="E41">
        <f t="shared" si="14"/>
        <v>3448.0029464824688</v>
      </c>
      <c r="F41">
        <f t="shared" si="15"/>
        <v>3448</v>
      </c>
      <c r="G41">
        <f t="shared" si="46"/>
        <v>1.9919199985451996E-3</v>
      </c>
      <c r="K41">
        <f t="shared" si="37"/>
        <v>1.9919199985451996E-3</v>
      </c>
      <c r="O41">
        <f t="shared" ca="1" si="16"/>
        <v>5.7615248082906502E-3</v>
      </c>
      <c r="Q41" s="2">
        <f t="shared" si="17"/>
        <v>39812.7785</v>
      </c>
      <c r="S41" s="3">
        <v>1</v>
      </c>
      <c r="T41" s="176"/>
      <c r="U41" s="161">
        <v>5.2741199429925626E-9</v>
      </c>
      <c r="V41" s="161">
        <v>1.861087107828056E-17</v>
      </c>
      <c r="W41" s="161">
        <v>1.7610224381848829E-30</v>
      </c>
      <c r="X41" s="161">
        <v>2.1784024611961177E-9</v>
      </c>
      <c r="Y41" s="161">
        <v>6.1730788917503245E-5</v>
      </c>
      <c r="Z41" s="161">
        <v>8.9977235739034192E-6</v>
      </c>
      <c r="AA41" s="161">
        <v>5.020165317852714E-4</v>
      </c>
      <c r="AB41" s="161">
        <v>187.73418834197736</v>
      </c>
      <c r="AC41" s="161">
        <v>6.5395057555698807E-5</v>
      </c>
      <c r="AD41" s="161">
        <v>1.2793517000714175E-7</v>
      </c>
      <c r="AE41" s="161">
        <v>1.0837411775131807E-16</v>
      </c>
      <c r="AF41">
        <f t="shared" si="18"/>
        <v>3448</v>
      </c>
      <c r="AG41" s="65">
        <f t="shared" si="19"/>
        <v>3.4983313243898573E-3</v>
      </c>
      <c r="AH41" s="65">
        <f t="shared" si="20"/>
        <v>6.1797182177292208E-3</v>
      </c>
      <c r="AI41" s="65">
        <f t="shared" si="21"/>
        <v>1.9919199985451996E-3</v>
      </c>
      <c r="AJ41" s="65">
        <f t="shared" si="22"/>
        <v>-1.5064113258446577E-3</v>
      </c>
      <c r="AK41" s="65">
        <f t="shared" si="23"/>
        <v>2.2692750826330594E-6</v>
      </c>
      <c r="AL41">
        <f t="shared" si="24"/>
        <v>1.9919199985451996E-3</v>
      </c>
      <c r="AM41" s="93">
        <f t="shared" si="25"/>
        <v>2.2692750826330594E-6</v>
      </c>
      <c r="AN41">
        <f t="shared" si="26"/>
        <v>-4.1877982191840211E-3</v>
      </c>
      <c r="AO41">
        <f t="shared" si="27"/>
        <v>0.44163566239175878</v>
      </c>
      <c r="AP41">
        <f t="shared" si="28"/>
        <v>-0.99635760904818049</v>
      </c>
      <c r="AQ41">
        <f t="shared" si="29"/>
        <v>-0.28277605474295758</v>
      </c>
      <c r="AR41">
        <f t="shared" si="30"/>
        <v>-2.6728091500647175</v>
      </c>
      <c r="AS41">
        <f t="shared" si="31"/>
        <v>-4.1879434787888075</v>
      </c>
      <c r="AT41" s="65">
        <f t="shared" ref="AT41:AZ50" si="47">$BA41+$AH$7*SIN(AU41)</f>
        <v>10.348526596382106</v>
      </c>
      <c r="AU41" s="65">
        <f t="shared" si="47"/>
        <v>10.34984681015705</v>
      </c>
      <c r="AV41" s="65">
        <f t="shared" si="47"/>
        <v>10.346349727297181</v>
      </c>
      <c r="AW41" s="65">
        <f t="shared" si="47"/>
        <v>10.35564880715363</v>
      </c>
      <c r="AX41" s="65">
        <f t="shared" si="47"/>
        <v>10.331167652396362</v>
      </c>
      <c r="AY41" s="65">
        <f t="shared" si="47"/>
        <v>10.397456979683822</v>
      </c>
      <c r="AZ41" s="65">
        <f t="shared" si="47"/>
        <v>10.229278517572704</v>
      </c>
      <c r="BA41" s="65">
        <f t="shared" si="33"/>
        <v>10.84839792208952</v>
      </c>
      <c r="BC41">
        <v>4000</v>
      </c>
      <c r="BD41">
        <f t="shared" si="38"/>
        <v>6.5700701526738171E-3</v>
      </c>
      <c r="BE41">
        <f t="shared" si="39"/>
        <v>8.0686681494999586E-3</v>
      </c>
      <c r="BF41">
        <f t="shared" si="40"/>
        <v>-1.4985979968261413E-3</v>
      </c>
      <c r="BG41">
        <f t="shared" si="41"/>
        <v>0.66003541024995904</v>
      </c>
      <c r="BH41">
        <f t="shared" si="42"/>
        <v>-0.90371663672541902</v>
      </c>
      <c r="BI41">
        <f t="shared" si="43"/>
        <v>-2.1450085400307857</v>
      </c>
      <c r="BJ41">
        <f t="shared" si="44"/>
        <v>-1.8379417564858991</v>
      </c>
      <c r="BK41">
        <f t="shared" si="36"/>
        <v>11.121219526619548</v>
      </c>
      <c r="BL41">
        <f t="shared" si="36"/>
        <v>11.121220313573005</v>
      </c>
      <c r="BM41">
        <f t="shared" si="36"/>
        <v>11.121230346582974</v>
      </c>
      <c r="BN41">
        <f t="shared" si="36"/>
        <v>11.121358189445878</v>
      </c>
      <c r="BO41">
        <f t="shared" si="36"/>
        <v>11.122976019789238</v>
      </c>
      <c r="BP41">
        <f t="shared" si="36"/>
        <v>11.141920406309351</v>
      </c>
      <c r="BQ41">
        <f t="shared" si="36"/>
        <v>11.282768636026667</v>
      </c>
      <c r="BR41">
        <f t="shared" si="45"/>
        <v>11.742171413787418</v>
      </c>
    </row>
    <row r="42" spans="1:70">
      <c r="A42" s="115" t="s">
        <v>196</v>
      </c>
      <c r="B42" s="3" t="s">
        <v>97</v>
      </c>
      <c r="C42" s="8">
        <v>55094.5965</v>
      </c>
      <c r="D42" s="8" t="s">
        <v>119</v>
      </c>
      <c r="E42">
        <f t="shared" si="14"/>
        <v>3837.5074798470346</v>
      </c>
      <c r="F42">
        <f t="shared" si="15"/>
        <v>3837.5</v>
      </c>
      <c r="G42">
        <f t="shared" si="46"/>
        <v>5.0566249992698431E-3</v>
      </c>
      <c r="K42">
        <f t="shared" si="37"/>
        <v>5.0566249992698431E-3</v>
      </c>
      <c r="O42">
        <f t="shared" ca="1" si="16"/>
        <v>6.1254379106661407E-3</v>
      </c>
      <c r="Q42" s="2">
        <f t="shared" si="17"/>
        <v>40076.0965</v>
      </c>
      <c r="S42" s="3">
        <v>1</v>
      </c>
      <c r="T42" s="176"/>
      <c r="U42" s="3"/>
      <c r="V42" s="3"/>
      <c r="W42" s="3"/>
      <c r="X42" s="3"/>
      <c r="AF42">
        <f t="shared" si="18"/>
        <v>3837.5</v>
      </c>
      <c r="AG42" s="65">
        <f t="shared" si="19"/>
        <v>5.3583234827811518E-3</v>
      </c>
      <c r="AH42" s="65">
        <f t="shared" si="20"/>
        <v>7.6606468995346119E-3</v>
      </c>
      <c r="AI42" s="65">
        <f t="shared" si="21"/>
        <v>5.0566249992698431E-3</v>
      </c>
      <c r="AJ42" s="65">
        <f t="shared" si="22"/>
        <v>-3.0169848351130867E-4</v>
      </c>
      <c r="AK42" s="65">
        <f t="shared" si="23"/>
        <v>9.1021974953023389E-8</v>
      </c>
      <c r="AL42">
        <f t="shared" si="24"/>
        <v>5.0566249992698431E-3</v>
      </c>
      <c r="AM42" s="93">
        <f>(AG42-G42)^2</f>
        <v>9.1021974953023389E-8</v>
      </c>
      <c r="AN42">
        <f t="shared" si="26"/>
        <v>-2.6040219002647683E-3</v>
      </c>
      <c r="AO42">
        <f t="shared" si="27"/>
        <v>0.56050427042676187</v>
      </c>
      <c r="AP42">
        <f t="shared" si="28"/>
        <v>-0.97177463641950568</v>
      </c>
      <c r="AQ42">
        <f t="shared" si="29"/>
        <v>-0.44561927060616352</v>
      </c>
      <c r="AR42">
        <f t="shared" si="30"/>
        <v>-2.3492762441608832</v>
      </c>
      <c r="AS42">
        <f t="shared" si="31"/>
        <v>-2.3907887218032204</v>
      </c>
      <c r="AT42" s="65">
        <f t="shared" si="47"/>
        <v>10.859000996877558</v>
      </c>
      <c r="AU42" s="65">
        <f t="shared" si="47"/>
        <v>10.859000749286677</v>
      </c>
      <c r="AV42" s="65">
        <f t="shared" si="47"/>
        <v>10.859003654837792</v>
      </c>
      <c r="AW42" s="65">
        <f t="shared" si="47"/>
        <v>10.858969561217647</v>
      </c>
      <c r="AX42" s="65">
        <f t="shared" si="47"/>
        <v>10.859370148480949</v>
      </c>
      <c r="AY42" s="65">
        <f t="shared" si="47"/>
        <v>10.854734887599866</v>
      </c>
      <c r="AZ42" s="65">
        <f t="shared" si="47"/>
        <v>10.924911672422922</v>
      </c>
      <c r="BA42" s="65">
        <f t="shared" si="33"/>
        <v>11.479058746394468</v>
      </c>
      <c r="BC42">
        <v>4200</v>
      </c>
      <c r="BD42">
        <f t="shared" si="38"/>
        <v>8.5743542338843556E-3</v>
      </c>
      <c r="BE42">
        <f t="shared" si="39"/>
        <v>8.1923214676682329E-3</v>
      </c>
      <c r="BF42">
        <f t="shared" si="40"/>
        <v>3.8203276621612351E-4</v>
      </c>
      <c r="BG42">
        <f t="shared" si="41"/>
        <v>0.89045564227825991</v>
      </c>
      <c r="BH42">
        <f t="shared" si="42"/>
        <v>-0.66693625804748979</v>
      </c>
      <c r="BI42">
        <f t="shared" si="43"/>
        <v>-1.7467253709597625</v>
      </c>
      <c r="BJ42">
        <f t="shared" si="44"/>
        <v>-1.193444496606298</v>
      </c>
      <c r="BK42">
        <f t="shared" ref="BK42:BQ51" si="48">$BR42+$AH$7*SIN(BL42)</f>
        <v>11.526495884827478</v>
      </c>
      <c r="BL42">
        <f t="shared" si="48"/>
        <v>11.527190821466789</v>
      </c>
      <c r="BM42">
        <f t="shared" si="48"/>
        <v>11.529377063099744</v>
      </c>
      <c r="BN42">
        <f t="shared" si="48"/>
        <v>11.536202800716531</v>
      </c>
      <c r="BO42">
        <f t="shared" si="48"/>
        <v>11.557032464707957</v>
      </c>
      <c r="BP42">
        <f t="shared" si="48"/>
        <v>11.616742116921674</v>
      </c>
      <c r="BQ42">
        <f t="shared" si="48"/>
        <v>11.765734520329589</v>
      </c>
      <c r="BR42">
        <f t="shared" si="45"/>
        <v>12.06600238904028</v>
      </c>
    </row>
    <row r="43" spans="1:70">
      <c r="A43" s="116" t="s">
        <v>99</v>
      </c>
      <c r="B43" s="26" t="s">
        <v>97</v>
      </c>
      <c r="C43" s="25">
        <v>55094.596590000001</v>
      </c>
      <c r="D43" s="25">
        <v>1E-4</v>
      </c>
      <c r="E43">
        <f t="shared" si="14"/>
        <v>3837.5076129765907</v>
      </c>
      <c r="F43">
        <f t="shared" si="15"/>
        <v>3837.5</v>
      </c>
      <c r="G43">
        <f t="shared" si="46"/>
        <v>5.1466250006342307E-3</v>
      </c>
      <c r="K43">
        <f t="shared" si="37"/>
        <v>5.1466250006342307E-3</v>
      </c>
      <c r="O43">
        <f t="shared" ca="1" si="16"/>
        <v>6.1254379106661407E-3</v>
      </c>
      <c r="Q43" s="2">
        <f t="shared" si="17"/>
        <v>40076.096590000001</v>
      </c>
      <c r="S43" s="3">
        <v>1</v>
      </c>
      <c r="T43" s="176"/>
      <c r="U43" s="3"/>
      <c r="V43" s="3"/>
      <c r="W43" s="3"/>
      <c r="X43" s="3"/>
      <c r="AF43">
        <f t="shared" si="18"/>
        <v>3837.5</v>
      </c>
      <c r="AG43" s="65">
        <f t="shared" si="19"/>
        <v>5.3583234827811518E-3</v>
      </c>
      <c r="AH43" s="65">
        <f t="shared" si="20"/>
        <v>7.7506469008989994E-3</v>
      </c>
      <c r="AI43" s="65">
        <f t="shared" si="21"/>
        <v>5.1466250006342307E-3</v>
      </c>
      <c r="AJ43" s="65">
        <f t="shared" si="22"/>
        <v>-2.1169848214692109E-4</v>
      </c>
      <c r="AK43" s="65">
        <f t="shared" si="23"/>
        <v>4.4816247343310267E-8</v>
      </c>
      <c r="AL43">
        <f t="shared" si="24"/>
        <v>5.1466250006342307E-3</v>
      </c>
      <c r="AM43" s="93">
        <f t="shared" ref="AM43:AM71" si="49">(AG43-G43)^2</f>
        <v>4.4816247343310267E-8</v>
      </c>
      <c r="AN43">
        <f t="shared" si="26"/>
        <v>-2.6040219002647683E-3</v>
      </c>
      <c r="AO43">
        <f t="shared" si="27"/>
        <v>0.56050427042676187</v>
      </c>
      <c r="AP43">
        <f t="shared" si="28"/>
        <v>-0.97177463641950568</v>
      </c>
      <c r="AQ43">
        <f t="shared" si="29"/>
        <v>-0.44561927060616352</v>
      </c>
      <c r="AR43">
        <f t="shared" si="30"/>
        <v>-2.3492762441608832</v>
      </c>
      <c r="AS43">
        <f t="shared" si="31"/>
        <v>-2.3907887218032204</v>
      </c>
      <c r="AT43" s="65">
        <f t="shared" si="47"/>
        <v>10.859000996877558</v>
      </c>
      <c r="AU43" s="65">
        <f t="shared" si="47"/>
        <v>10.859000749286677</v>
      </c>
      <c r="AV43" s="65">
        <f t="shared" si="47"/>
        <v>10.859003654837792</v>
      </c>
      <c r="AW43" s="65">
        <f t="shared" si="47"/>
        <v>10.858969561217647</v>
      </c>
      <c r="AX43" s="65">
        <f t="shared" si="47"/>
        <v>10.859370148480949</v>
      </c>
      <c r="AY43" s="65">
        <f t="shared" si="47"/>
        <v>10.854734887599866</v>
      </c>
      <c r="AZ43" s="65">
        <f t="shared" si="47"/>
        <v>10.924911672422922</v>
      </c>
      <c r="BA43" s="65">
        <f t="shared" si="33"/>
        <v>11.479058746394468</v>
      </c>
      <c r="BC43">
        <v>4400</v>
      </c>
      <c r="BD43">
        <f t="shared" si="38"/>
        <v>1.1266096555433728E-2</v>
      </c>
      <c r="BE43">
        <f t="shared" si="39"/>
        <v>8.3080239209387206E-3</v>
      </c>
      <c r="BF43">
        <f t="shared" si="40"/>
        <v>2.9580726344950073E-3</v>
      </c>
      <c r="BG43">
        <f t="shared" si="41"/>
        <v>1.401062955725904</v>
      </c>
      <c r="BH43">
        <f t="shared" si="42"/>
        <v>0.14089938757819462</v>
      </c>
      <c r="BI43">
        <f t="shared" si="43"/>
        <v>-0.87526615494086402</v>
      </c>
      <c r="BJ43">
        <f t="shared" si="44"/>
        <v>-0.46789222656129592</v>
      </c>
      <c r="BK43">
        <f t="shared" si="48"/>
        <v>12.124805282320803</v>
      </c>
      <c r="BL43">
        <f t="shared" si="48"/>
        <v>12.129126130366625</v>
      </c>
      <c r="BM43">
        <f t="shared" si="48"/>
        <v>12.136733173862657</v>
      </c>
      <c r="BN43">
        <f t="shared" si="48"/>
        <v>12.150061936890658</v>
      </c>
      <c r="BO43">
        <f t="shared" si="48"/>
        <v>12.173229978272394</v>
      </c>
      <c r="BP43">
        <f t="shared" si="48"/>
        <v>12.212986338294707</v>
      </c>
      <c r="BQ43">
        <f t="shared" si="48"/>
        <v>12.279914235266009</v>
      </c>
      <c r="BR43">
        <f t="shared" si="45"/>
        <v>12.389833364293141</v>
      </c>
    </row>
    <row r="44" spans="1:70">
      <c r="A44" s="115" t="s">
        <v>202</v>
      </c>
      <c r="B44" s="3" t="s">
        <v>95</v>
      </c>
      <c r="C44" s="8">
        <v>55154.426399999997</v>
      </c>
      <c r="D44" s="8" t="s">
        <v>119</v>
      </c>
      <c r="E44">
        <f t="shared" si="14"/>
        <v>3926.0089012490939</v>
      </c>
      <c r="F44">
        <f t="shared" si="15"/>
        <v>3926</v>
      </c>
      <c r="G44">
        <f t="shared" si="46"/>
        <v>6.017539999447763E-3</v>
      </c>
      <c r="K44">
        <f t="shared" si="37"/>
        <v>6.017539999447763E-3</v>
      </c>
      <c r="O44">
        <f t="shared" ca="1" si="16"/>
        <v>6.2081241996526128E-3</v>
      </c>
      <c r="Q44" s="2">
        <f t="shared" si="17"/>
        <v>40135.926399999997</v>
      </c>
      <c r="S44" s="3">
        <v>1</v>
      </c>
      <c r="T44" s="176"/>
      <c r="U44" s="3"/>
      <c r="V44" s="3"/>
      <c r="W44" s="3"/>
      <c r="X44" s="3"/>
      <c r="AF44">
        <f t="shared" si="18"/>
        <v>3926</v>
      </c>
      <c r="AG44" s="65">
        <f t="shared" si="19"/>
        <v>5.978755877319308E-3</v>
      </c>
      <c r="AH44" s="65">
        <f t="shared" si="20"/>
        <v>8.0596853971978081E-3</v>
      </c>
      <c r="AI44" s="65">
        <f t="shared" si="21"/>
        <v>6.017539999447763E-3</v>
      </c>
      <c r="AJ44" s="65">
        <f t="shared" si="22"/>
        <v>3.8784122128454959E-5</v>
      </c>
      <c r="AK44" s="65">
        <f t="shared" si="23"/>
        <v>1.5042081292749097E-9</v>
      </c>
      <c r="AL44">
        <f t="shared" si="24"/>
        <v>6.017539999447763E-3</v>
      </c>
      <c r="AM44" s="93">
        <f t="shared" si="49"/>
        <v>1.5042081292749097E-9</v>
      </c>
      <c r="AN44">
        <f t="shared" si="26"/>
        <v>-2.0421453977500447E-3</v>
      </c>
      <c r="AO44">
        <f t="shared" si="27"/>
        <v>0.60860755597011551</v>
      </c>
      <c r="AP44">
        <f t="shared" si="28"/>
        <v>-0.9423983932710146</v>
      </c>
      <c r="AQ44">
        <f t="shared" si="29"/>
        <v>-0.48841067290242113</v>
      </c>
      <c r="AR44">
        <f t="shared" si="30"/>
        <v>-2.2463655723953115</v>
      </c>
      <c r="AS44">
        <f t="shared" si="31"/>
        <v>-2.0828337652713</v>
      </c>
      <c r="AT44" s="65">
        <f t="shared" si="47"/>
        <v>10.996468406315369</v>
      </c>
      <c r="AU44" s="65">
        <f t="shared" si="47"/>
        <v>10.996468406315371</v>
      </c>
      <c r="AV44" s="65">
        <f t="shared" si="47"/>
        <v>10.996468406318145</v>
      </c>
      <c r="AW44" s="65">
        <f t="shared" si="47"/>
        <v>10.996468411277165</v>
      </c>
      <c r="AX44" s="65">
        <f t="shared" si="47"/>
        <v>10.99647722921261</v>
      </c>
      <c r="AY44" s="65">
        <f t="shared" si="47"/>
        <v>11.000958786782759</v>
      </c>
      <c r="AZ44" s="65">
        <f t="shared" si="47"/>
        <v>11.115436178865403</v>
      </c>
      <c r="BA44" s="65">
        <f t="shared" si="33"/>
        <v>11.622353952943859</v>
      </c>
      <c r="BC44">
        <v>4600</v>
      </c>
      <c r="BD44">
        <f t="shared" si="38"/>
        <v>1.3108841551152783E-2</v>
      </c>
      <c r="BE44">
        <f t="shared" si="39"/>
        <v>8.415775509311418E-3</v>
      </c>
      <c r="BF44">
        <f t="shared" si="40"/>
        <v>4.6930660418413647E-3</v>
      </c>
      <c r="BG44">
        <f t="shared" si="41"/>
        <v>1.4581835132460219</v>
      </c>
      <c r="BH44">
        <f t="shared" si="42"/>
        <v>0.98098935252050623</v>
      </c>
      <c r="BI44">
        <f t="shared" si="43"/>
        <v>0.74946110186760295</v>
      </c>
      <c r="BJ44">
        <f t="shared" si="44"/>
        <v>0.39331541090956063</v>
      </c>
      <c r="BK44">
        <f t="shared" si="48"/>
        <v>12.939322530096312</v>
      </c>
      <c r="BL44">
        <f t="shared" si="48"/>
        <v>12.935219650484132</v>
      </c>
      <c r="BM44">
        <f t="shared" si="48"/>
        <v>12.928201113961617</v>
      </c>
      <c r="BN44">
        <f t="shared" si="48"/>
        <v>12.91623779276158</v>
      </c>
      <c r="BO44">
        <f t="shared" si="48"/>
        <v>12.895964511977638</v>
      </c>
      <c r="BP44">
        <f t="shared" si="48"/>
        <v>12.861922101348821</v>
      </c>
      <c r="BQ44">
        <f t="shared" si="48"/>
        <v>12.805520404493286</v>
      </c>
      <c r="BR44">
        <f t="shared" si="45"/>
        <v>12.713664339546003</v>
      </c>
    </row>
    <row r="45" spans="1:70">
      <c r="A45" s="21" t="s">
        <v>275</v>
      </c>
      <c r="B45" s="3" t="s">
        <v>97</v>
      </c>
      <c r="C45" s="8">
        <v>55193.976799999997</v>
      </c>
      <c r="D45" s="8">
        <v>2.0000000000000001E-4</v>
      </c>
      <c r="E45">
        <f t="shared" si="14"/>
        <v>3984.5125360039606</v>
      </c>
      <c r="F45">
        <f t="shared" si="15"/>
        <v>3984.5</v>
      </c>
      <c r="G45">
        <f t="shared" si="46"/>
        <v>8.4747549990424886E-3</v>
      </c>
      <c r="K45">
        <f t="shared" si="37"/>
        <v>8.4747549990424886E-3</v>
      </c>
      <c r="O45">
        <f t="shared" ca="1" si="16"/>
        <v>6.2627812381351967E-3</v>
      </c>
      <c r="Q45" s="2">
        <f t="shared" si="17"/>
        <v>40175.476799999997</v>
      </c>
      <c r="S45" s="3">
        <v>1</v>
      </c>
      <c r="T45" s="176"/>
      <c r="U45" s="3"/>
      <c r="V45" s="3"/>
      <c r="W45" s="3"/>
      <c r="X45" s="3"/>
      <c r="AF45">
        <f t="shared" si="18"/>
        <v>3984.5</v>
      </c>
      <c r="AG45" s="65">
        <f t="shared" si="19"/>
        <v>6.4402988799968988E-3</v>
      </c>
      <c r="AH45" s="65">
        <f t="shared" si="20"/>
        <v>1.0093209162931572E-2</v>
      </c>
      <c r="AI45" s="65">
        <f t="shared" si="21"/>
        <v>8.4747549990424886E-3</v>
      </c>
      <c r="AJ45" s="65">
        <f t="shared" si="22"/>
        <v>2.0344561190455898E-3</v>
      </c>
      <c r="AK45" s="65">
        <f t="shared" si="23"/>
        <v>4.139011700322043E-6</v>
      </c>
      <c r="AL45">
        <f t="shared" si="24"/>
        <v>8.4747549990424886E-3</v>
      </c>
      <c r="AM45" s="93">
        <f t="shared" si="49"/>
        <v>4.139011700322043E-6</v>
      </c>
      <c r="AN45">
        <f t="shared" si="26"/>
        <v>-1.6184541638890832E-3</v>
      </c>
      <c r="AO45">
        <f t="shared" si="27"/>
        <v>0.64822933620202527</v>
      </c>
      <c r="AP45">
        <f t="shared" si="28"/>
        <v>-0.91317453658819758</v>
      </c>
      <c r="AQ45">
        <f t="shared" si="29"/>
        <v>-0.51767792181994232</v>
      </c>
      <c r="AR45">
        <f t="shared" si="30"/>
        <v>-2.1676422556070234</v>
      </c>
      <c r="AS45">
        <f t="shared" si="31"/>
        <v>-1.888541928099023</v>
      </c>
      <c r="AT45" s="65">
        <f t="shared" si="47"/>
        <v>11.094232258642354</v>
      </c>
      <c r="AU45" s="65">
        <f t="shared" si="47"/>
        <v>11.094232504881164</v>
      </c>
      <c r="AV45" s="65">
        <f t="shared" si="47"/>
        <v>11.09423649902906</v>
      </c>
      <c r="AW45" s="65">
        <f t="shared" si="47"/>
        <v>11.094301264117041</v>
      </c>
      <c r="AX45" s="65">
        <f t="shared" si="47"/>
        <v>11.095345581199004</v>
      </c>
      <c r="AY45" s="65">
        <f t="shared" si="47"/>
        <v>11.110890683161319</v>
      </c>
      <c r="AZ45" s="65">
        <f t="shared" si="47"/>
        <v>11.247149657038232</v>
      </c>
      <c r="BA45" s="65">
        <f t="shared" si="33"/>
        <v>11.717074513205322</v>
      </c>
      <c r="BC45">
        <v>4800</v>
      </c>
      <c r="BD45">
        <f t="shared" si="38"/>
        <v>1.2536923632474609E-2</v>
      </c>
      <c r="BE45">
        <f t="shared" si="39"/>
        <v>8.5155762327863288E-3</v>
      </c>
      <c r="BF45">
        <f t="shared" si="40"/>
        <v>4.0213473996882796E-3</v>
      </c>
      <c r="BG45">
        <f t="shared" si="41"/>
        <v>0.92187400750603854</v>
      </c>
      <c r="BH45">
        <f t="shared" si="42"/>
        <v>0.41597003208495681</v>
      </c>
      <c r="BI45">
        <f t="shared" si="43"/>
        <v>1.6959474510648176</v>
      </c>
      <c r="BJ45">
        <f t="shared" si="44"/>
        <v>1.1336914885165037</v>
      </c>
      <c r="BK45">
        <f t="shared" si="48"/>
        <v>13.562536632237453</v>
      </c>
      <c r="BL45">
        <f t="shared" si="48"/>
        <v>13.561587770102486</v>
      </c>
      <c r="BM45">
        <f t="shared" si="48"/>
        <v>13.558808539330288</v>
      </c>
      <c r="BN45">
        <f t="shared" si="48"/>
        <v>13.550735302291276</v>
      </c>
      <c r="BO45">
        <f t="shared" si="48"/>
        <v>13.52781969336397</v>
      </c>
      <c r="BP45">
        <f t="shared" si="48"/>
        <v>13.46650220390687</v>
      </c>
      <c r="BQ45">
        <f t="shared" si="48"/>
        <v>13.321577834235928</v>
      </c>
      <c r="BR45">
        <f t="shared" si="45"/>
        <v>13.037495314798864</v>
      </c>
    </row>
    <row r="46" spans="1:70">
      <c r="A46" s="21" t="s">
        <v>275</v>
      </c>
      <c r="B46" s="3" t="s">
        <v>95</v>
      </c>
      <c r="C46" s="8">
        <v>55199.044099999999</v>
      </c>
      <c r="D46" s="8">
        <v>1E-4</v>
      </c>
      <c r="E46">
        <f t="shared" si="14"/>
        <v>3992.0081736812908</v>
      </c>
      <c r="F46">
        <f t="shared" si="15"/>
        <v>3992</v>
      </c>
      <c r="G46">
        <f t="shared" si="46"/>
        <v>5.5256799969356507E-3</v>
      </c>
      <c r="K46">
        <f t="shared" si="37"/>
        <v>5.5256799969356507E-3</v>
      </c>
      <c r="O46">
        <f t="shared" ca="1" si="16"/>
        <v>6.2697885507611694E-3</v>
      </c>
      <c r="Q46" s="2">
        <f t="shared" si="17"/>
        <v>40180.544099999999</v>
      </c>
      <c r="S46" s="3">
        <v>1</v>
      </c>
      <c r="T46" s="176"/>
      <c r="U46" s="3"/>
      <c r="V46" s="3"/>
      <c r="W46" s="3"/>
      <c r="X46" s="3"/>
      <c r="AF46">
        <f t="shared" si="18"/>
        <v>3992</v>
      </c>
      <c r="AG46" s="65">
        <f t="shared" si="19"/>
        <v>6.5026855431558235E-3</v>
      </c>
      <c r="AH46" s="65">
        <f t="shared" si="20"/>
        <v>7.086551092563181E-3</v>
      </c>
      <c r="AI46" s="65">
        <f t="shared" si="21"/>
        <v>5.5256799969356507E-3</v>
      </c>
      <c r="AJ46" s="65">
        <f t="shared" si="22"/>
        <v>-9.770055462201728E-4</v>
      </c>
      <c r="AK46" s="65">
        <f t="shared" si="23"/>
        <v>9.5453983734497822E-7</v>
      </c>
      <c r="AL46">
        <f t="shared" si="24"/>
        <v>5.5256799969356507E-3</v>
      </c>
      <c r="AM46" s="93">
        <f t="shared" si="49"/>
        <v>9.5453983734497822E-7</v>
      </c>
      <c r="AN46">
        <f t="shared" si="26"/>
        <v>-1.5608710956275299E-3</v>
      </c>
      <c r="AO46">
        <f t="shared" si="27"/>
        <v>0.65386663827180735</v>
      </c>
      <c r="AP46">
        <f t="shared" si="28"/>
        <v>-0.90869883157849085</v>
      </c>
      <c r="AQ46">
        <f t="shared" si="29"/>
        <v>-0.52146402229436906</v>
      </c>
      <c r="AR46">
        <f t="shared" si="30"/>
        <v>-2.1567924447598656</v>
      </c>
      <c r="AS46">
        <f t="shared" si="31"/>
        <v>-1.8640196005500018</v>
      </c>
      <c r="AT46" s="65">
        <f t="shared" si="47"/>
        <v>11.107229802158139</v>
      </c>
      <c r="AU46" s="65">
        <f t="shared" si="47"/>
        <v>11.107230247648671</v>
      </c>
      <c r="AV46" s="65">
        <f t="shared" si="47"/>
        <v>11.107236635456923</v>
      </c>
      <c r="AW46" s="65">
        <f t="shared" si="47"/>
        <v>11.107328189099647</v>
      </c>
      <c r="AX46" s="65">
        <f t="shared" si="47"/>
        <v>11.10863227508637</v>
      </c>
      <c r="AY46" s="65">
        <f t="shared" si="47"/>
        <v>11.125803407993859</v>
      </c>
      <c r="AZ46" s="65">
        <f t="shared" si="47"/>
        <v>11.264348094273293</v>
      </c>
      <c r="BA46" s="65">
        <f t="shared" si="33"/>
        <v>11.729218174777303</v>
      </c>
      <c r="BC46">
        <v>5000</v>
      </c>
      <c r="BD46">
        <f t="shared" si="38"/>
        <v>1.1293790845659686E-2</v>
      </c>
      <c r="BE46">
        <f t="shared" si="39"/>
        <v>8.6074260913634494E-3</v>
      </c>
      <c r="BF46">
        <f t="shared" si="40"/>
        <v>2.6863647542962367E-3</v>
      </c>
      <c r="BG46">
        <f t="shared" si="41"/>
        <v>0.67458428722467512</v>
      </c>
      <c r="BH46">
        <f t="shared" si="42"/>
        <v>7.3933344906400283E-3</v>
      </c>
      <c r="BI46">
        <f t="shared" si="43"/>
        <v>2.1175632903346115</v>
      </c>
      <c r="BJ46">
        <f t="shared" si="44"/>
        <v>1.7793380818374156</v>
      </c>
      <c r="BK46">
        <f t="shared" si="48"/>
        <v>13.979442942589234</v>
      </c>
      <c r="BL46">
        <f t="shared" si="48"/>
        <v>13.979440569979218</v>
      </c>
      <c r="BM46">
        <f t="shared" si="48"/>
        <v>13.979416437818889</v>
      </c>
      <c r="BN46">
        <f t="shared" si="48"/>
        <v>13.979171193782632</v>
      </c>
      <c r="BO46">
        <f t="shared" si="48"/>
        <v>13.976699972401596</v>
      </c>
      <c r="BP46">
        <f t="shared" si="48"/>
        <v>13.953630535245578</v>
      </c>
      <c r="BQ46">
        <f t="shared" si="48"/>
        <v>13.808103953533264</v>
      </c>
      <c r="BR46">
        <f t="shared" si="45"/>
        <v>13.361326290051727</v>
      </c>
    </row>
    <row r="47" spans="1:70">
      <c r="A47" s="115" t="s">
        <v>209</v>
      </c>
      <c r="B47" s="3" t="s">
        <v>97</v>
      </c>
      <c r="C47" s="8">
        <v>55444.113100000002</v>
      </c>
      <c r="D47" s="8" t="s">
        <v>119</v>
      </c>
      <c r="E47">
        <f t="shared" si="14"/>
        <v>4354.5184710674248</v>
      </c>
      <c r="F47">
        <f t="shared" si="15"/>
        <v>4354.5</v>
      </c>
      <c r="G47">
        <f t="shared" si="46"/>
        <v>1.2487055006204173E-2</v>
      </c>
      <c r="K47">
        <f t="shared" si="37"/>
        <v>1.2487055006204173E-2</v>
      </c>
      <c r="O47">
        <f t="shared" ca="1" si="16"/>
        <v>6.6084753276831592E-3</v>
      </c>
      <c r="Q47" s="2">
        <f t="shared" si="17"/>
        <v>40425.613100000002</v>
      </c>
      <c r="S47" s="3">
        <v>1</v>
      </c>
      <c r="T47" s="176"/>
      <c r="U47" s="3"/>
      <c r="V47" s="3"/>
      <c r="W47" s="3"/>
      <c r="X47" s="3"/>
      <c r="AF47">
        <f t="shared" si="18"/>
        <v>4354.5</v>
      </c>
      <c r="AG47" s="65">
        <f t="shared" si="19"/>
        <v>1.0612782891889936E-2</v>
      </c>
      <c r="AH47" s="65">
        <f t="shared" si="20"/>
        <v>1.0156672384540362E-2</v>
      </c>
      <c r="AI47" s="65">
        <f t="shared" si="21"/>
        <v>1.2487055006204173E-2</v>
      </c>
      <c r="AJ47" s="65">
        <f t="shared" si="22"/>
        <v>1.8742721143142366E-3</v>
      </c>
      <c r="AK47" s="65">
        <f t="shared" si="23"/>
        <v>3.5128959584959588E-6</v>
      </c>
      <c r="AL47">
        <f t="shared" si="24"/>
        <v>1.2487055006204173E-2</v>
      </c>
      <c r="AM47" s="93">
        <f t="shared" si="49"/>
        <v>3.5128959584959588E-6</v>
      </c>
      <c r="AN47">
        <f t="shared" si="26"/>
        <v>2.3303826216638113E-3</v>
      </c>
      <c r="AO47">
        <f t="shared" si="27"/>
        <v>1.2552955209238521</v>
      </c>
      <c r="AP47">
        <f t="shared" si="28"/>
        <v>-0.13361252104482294</v>
      </c>
      <c r="AQ47">
        <f t="shared" si="29"/>
        <v>-0.57145185942903454</v>
      </c>
      <c r="AR47">
        <f t="shared" si="30"/>
        <v>-1.1506492591267647</v>
      </c>
      <c r="AS47">
        <f t="shared" si="31"/>
        <v>-0.64850655356441977</v>
      </c>
      <c r="AT47" s="65">
        <f t="shared" si="47"/>
        <v>11.963190091334102</v>
      </c>
      <c r="AU47" s="65">
        <f t="shared" si="47"/>
        <v>11.967202756060466</v>
      </c>
      <c r="AV47" s="65">
        <f t="shared" si="47"/>
        <v>11.974945907639508</v>
      </c>
      <c r="AW47" s="65">
        <f t="shared" si="47"/>
        <v>11.989775392652453</v>
      </c>
      <c r="AX47" s="65">
        <f t="shared" si="47"/>
        <v>12.017787001518073</v>
      </c>
      <c r="AY47" s="65">
        <f t="shared" si="47"/>
        <v>12.06944635770064</v>
      </c>
      <c r="AZ47" s="65">
        <f t="shared" si="47"/>
        <v>12.161188576209829</v>
      </c>
      <c r="BA47" s="65">
        <f t="shared" si="33"/>
        <v>12.316161817423115</v>
      </c>
      <c r="BC47">
        <v>5200</v>
      </c>
      <c r="BD47">
        <f t="shared" si="38"/>
        <v>1.001167002315686E-2</v>
      </c>
      <c r="BE47">
        <f t="shared" si="39"/>
        <v>8.6913250850427851E-3</v>
      </c>
      <c r="BF47">
        <f t="shared" si="40"/>
        <v>1.3203449381140751E-3</v>
      </c>
      <c r="BG47">
        <f t="shared" si="41"/>
        <v>0.55145927790392579</v>
      </c>
      <c r="BH47">
        <f t="shared" si="42"/>
        <v>-0.24238744710873986</v>
      </c>
      <c r="BI47">
        <f t="shared" si="43"/>
        <v>2.3697826199124741</v>
      </c>
      <c r="BJ47">
        <f t="shared" si="44"/>
        <v>2.4613807157980205</v>
      </c>
      <c r="BK47">
        <f t="shared" si="48"/>
        <v>14.302507406269937</v>
      </c>
      <c r="BL47">
        <f t="shared" si="48"/>
        <v>14.302507995251638</v>
      </c>
      <c r="BM47">
        <f t="shared" si="48"/>
        <v>14.302502277648387</v>
      </c>
      <c r="BN47">
        <f t="shared" si="48"/>
        <v>14.302557773619581</v>
      </c>
      <c r="BO47">
        <f t="shared" si="48"/>
        <v>14.302018338702545</v>
      </c>
      <c r="BP47">
        <f t="shared" si="48"/>
        <v>14.307189923750862</v>
      </c>
      <c r="BQ47">
        <f t="shared" si="48"/>
        <v>14.248186068087019</v>
      </c>
      <c r="BR47">
        <f t="shared" si="45"/>
        <v>13.685157265304587</v>
      </c>
    </row>
    <row r="48" spans="1:70">
      <c r="A48" s="116" t="s">
        <v>107</v>
      </c>
      <c r="B48" s="32"/>
      <c r="C48" s="30">
        <v>55484.335500000001</v>
      </c>
      <c r="D48" s="30">
        <v>2.9999999999999997E-4</v>
      </c>
      <c r="E48">
        <f t="shared" si="14"/>
        <v>4414.0161398283999</v>
      </c>
      <c r="F48">
        <f t="shared" si="15"/>
        <v>4414</v>
      </c>
      <c r="G48">
        <f>+$C48-($C$7+$F48*$C$8)+$T48*J$9</f>
        <v>1.0911060002399608E-2</v>
      </c>
      <c r="J48">
        <f>G48</f>
        <v>1.0911060002399608E-2</v>
      </c>
      <c r="O48">
        <f t="shared" ca="1" si="16"/>
        <v>6.6640666745158726E-3</v>
      </c>
      <c r="Q48" s="2">
        <f t="shared" si="17"/>
        <v>40465.835500000001</v>
      </c>
      <c r="S48" s="3">
        <v>1</v>
      </c>
      <c r="T48" s="176"/>
      <c r="U48" s="3"/>
      <c r="V48" s="3"/>
      <c r="W48" s="3"/>
      <c r="X48" s="3"/>
      <c r="AF48">
        <f t="shared" si="18"/>
        <v>4414</v>
      </c>
      <c r="AG48" s="65">
        <f t="shared" si="19"/>
        <v>1.1463622390968958E-2</v>
      </c>
      <c r="AH48" s="65">
        <f t="shared" si="20"/>
        <v>7.763262944207882E-3</v>
      </c>
      <c r="AI48" s="65">
        <f t="shared" si="21"/>
        <v>1.0911060002399608E-2</v>
      </c>
      <c r="AJ48" s="65">
        <f t="shared" si="22"/>
        <v>-5.525623885693498E-4</v>
      </c>
      <c r="AK48" s="65">
        <f t="shared" si="23"/>
        <v>3.0532519326146512E-7</v>
      </c>
      <c r="AL48">
        <f t="shared" si="24"/>
        <v>1.0911060002399608E-2</v>
      </c>
      <c r="AM48" s="93">
        <f t="shared" si="49"/>
        <v>3.0532519326146512E-7</v>
      </c>
      <c r="AN48">
        <f t="shared" si="26"/>
        <v>3.1477970581917265E-3</v>
      </c>
      <c r="AO48">
        <f t="shared" si="27"/>
        <v>1.4455802406708222</v>
      </c>
      <c r="AP48">
        <f t="shared" si="28"/>
        <v>0.23582482224604132</v>
      </c>
      <c r="AQ48">
        <f t="shared" si="29"/>
        <v>-0.4395352998024325</v>
      </c>
      <c r="AR48">
        <f t="shared" si="30"/>
        <v>-0.77856871954477513</v>
      </c>
      <c r="AS48">
        <f t="shared" si="31"/>
        <v>-0.41021860182874553</v>
      </c>
      <c r="AT48" s="65">
        <f t="shared" si="47"/>
        <v>12.177783058083406</v>
      </c>
      <c r="AU48" s="65">
        <f t="shared" si="47"/>
        <v>12.181954362974531</v>
      </c>
      <c r="AV48" s="65">
        <f t="shared" si="47"/>
        <v>12.18913333809734</v>
      </c>
      <c r="AW48" s="65">
        <f t="shared" si="47"/>
        <v>12.201441251894433</v>
      </c>
      <c r="AX48" s="65">
        <f t="shared" si="47"/>
        <v>12.222409826544364</v>
      </c>
      <c r="AY48" s="65">
        <f t="shared" si="47"/>
        <v>12.257779840970795</v>
      </c>
      <c r="AZ48" s="65">
        <f t="shared" si="47"/>
        <v>12.316576622639261</v>
      </c>
      <c r="BA48" s="65">
        <f t="shared" si="33"/>
        <v>12.412501532560842</v>
      </c>
      <c r="BC48">
        <v>5400</v>
      </c>
      <c r="BD48">
        <f t="shared" si="38"/>
        <v>8.8197759252416491E-3</v>
      </c>
      <c r="BE48">
        <f t="shared" si="39"/>
        <v>8.7672732138243288E-3</v>
      </c>
      <c r="BF48">
        <f t="shared" si="40"/>
        <v>5.2502711417320893E-5</v>
      </c>
      <c r="BG48">
        <f t="shared" si="41"/>
        <v>0.48055955283747565</v>
      </c>
      <c r="BH48">
        <f t="shared" si="42"/>
        <v>-0.41215597027584622</v>
      </c>
      <c r="BI48">
        <f t="shared" si="43"/>
        <v>2.5497757945799302</v>
      </c>
      <c r="BJ48">
        <f t="shared" si="44"/>
        <v>3.2802070651463233</v>
      </c>
      <c r="BK48">
        <f t="shared" si="48"/>
        <v>14.57568030291015</v>
      </c>
      <c r="BL48">
        <f t="shared" si="48"/>
        <v>14.575585652647069</v>
      </c>
      <c r="BM48">
        <f t="shared" si="48"/>
        <v>14.575941755699443</v>
      </c>
      <c r="BN48">
        <f t="shared" si="48"/>
        <v>14.574600579265852</v>
      </c>
      <c r="BO48">
        <f t="shared" si="48"/>
        <v>14.579631994102943</v>
      </c>
      <c r="BP48">
        <f t="shared" si="48"/>
        <v>14.560468253195204</v>
      </c>
      <c r="BQ48">
        <f t="shared" si="48"/>
        <v>14.62973949035247</v>
      </c>
      <c r="BR48">
        <f t="shared" si="45"/>
        <v>14.00898824055745</v>
      </c>
    </row>
    <row r="49" spans="1:70">
      <c r="A49" s="21" t="s">
        <v>275</v>
      </c>
      <c r="B49" s="3" t="s">
        <v>97</v>
      </c>
      <c r="C49" s="8">
        <v>55523.210099999997</v>
      </c>
      <c r="D49" s="8">
        <v>1E-4</v>
      </c>
      <c r="E49">
        <f t="shared" si="14"/>
        <v>4471.5201195515201</v>
      </c>
      <c r="F49">
        <f t="shared" si="15"/>
        <v>4471.5</v>
      </c>
      <c r="G49">
        <f t="shared" ref="G49:G55" si="50">+$C49-($C$7+$F49*$C$8)+$T49*K$9</f>
        <v>1.3601484999526292E-2</v>
      </c>
      <c r="K49">
        <f t="shared" ref="K49:K55" si="51">G49</f>
        <v>1.3601484999526292E-2</v>
      </c>
      <c r="O49">
        <f t="shared" ca="1" si="16"/>
        <v>6.7177894046483262E-3</v>
      </c>
      <c r="Q49" s="2">
        <f t="shared" si="17"/>
        <v>40504.710099999997</v>
      </c>
      <c r="S49" s="3">
        <v>1</v>
      </c>
      <c r="T49" s="176"/>
      <c r="U49" s="3">
        <v>8.0721955523396172E-8</v>
      </c>
      <c r="V49" s="3">
        <v>1.8694353214976007E-16</v>
      </c>
      <c r="W49" s="3">
        <v>2.9538227237850629E-29</v>
      </c>
      <c r="X49" s="3">
        <v>8.2134296959104645E-8</v>
      </c>
      <c r="Y49">
        <v>2.3829158343311846E-3</v>
      </c>
      <c r="Z49">
        <v>1.9004819101573565E-4</v>
      </c>
      <c r="AA49">
        <v>4.9305960704054911E-3</v>
      </c>
      <c r="AB49">
        <v>3783.4847545557514</v>
      </c>
      <c r="AC49">
        <v>2.4656495632071084E-3</v>
      </c>
      <c r="AD49">
        <v>4.9454237582665021E-6</v>
      </c>
      <c r="AE49">
        <v>3.4487762933990681E-23</v>
      </c>
      <c r="AF49">
        <f t="shared" si="18"/>
        <v>4471.5</v>
      </c>
      <c r="AG49" s="65">
        <f t="shared" si="19"/>
        <v>1.2212418298760802E-2</v>
      </c>
      <c r="AH49" s="65">
        <f t="shared" si="20"/>
        <v>9.7365249465345086E-3</v>
      </c>
      <c r="AI49" s="65">
        <f t="shared" si="21"/>
        <v>1.3601484999526292E-2</v>
      </c>
      <c r="AJ49" s="65">
        <f t="shared" si="22"/>
        <v>1.3890667007654903E-3</v>
      </c>
      <c r="AK49" s="65">
        <f t="shared" si="23"/>
        <v>1.9295062991755243E-6</v>
      </c>
      <c r="AL49">
        <f t="shared" si="24"/>
        <v>1.3601484999526292E-2</v>
      </c>
      <c r="AM49" s="93">
        <f t="shared" si="49"/>
        <v>1.9295062991755243E-6</v>
      </c>
      <c r="AN49">
        <f t="shared" si="26"/>
        <v>3.864960052991783E-3</v>
      </c>
      <c r="AO49">
        <f t="shared" si="27"/>
        <v>1.5927987868054423</v>
      </c>
      <c r="AP49">
        <f t="shared" si="28"/>
        <v>0.63655791602484568</v>
      </c>
      <c r="AQ49">
        <f t="shared" si="29"/>
        <v>-0.20080495265475354</v>
      </c>
      <c r="AR49">
        <f t="shared" si="30"/>
        <v>-0.32660907759584684</v>
      </c>
      <c r="AS49">
        <f t="shared" si="31"/>
        <v>-0.16477188220351885</v>
      </c>
      <c r="AT49" s="65">
        <f t="shared" si="47"/>
        <v>12.408621019506333</v>
      </c>
      <c r="AU49" s="65">
        <f t="shared" si="47"/>
        <v>12.410792293937165</v>
      </c>
      <c r="AV49" s="65">
        <f t="shared" si="47"/>
        <v>12.414302869059602</v>
      </c>
      <c r="AW49" s="65">
        <f t="shared" si="47"/>
        <v>12.41997488844649</v>
      </c>
      <c r="AX49" s="65">
        <f t="shared" si="47"/>
        <v>12.429129211207552</v>
      </c>
      <c r="AY49" s="65">
        <f t="shared" si="47"/>
        <v>12.443879741602727</v>
      </c>
      <c r="AZ49" s="65">
        <f t="shared" si="47"/>
        <v>12.467592715913757</v>
      </c>
      <c r="BA49" s="65">
        <f t="shared" si="33"/>
        <v>12.505602937946039</v>
      </c>
      <c r="BC49">
        <v>5600</v>
      </c>
      <c r="BD49">
        <f t="shared" si="38"/>
        <v>7.7507293115592077E-3</v>
      </c>
      <c r="BE49">
        <f t="shared" si="39"/>
        <v>8.8352704777080876E-3</v>
      </c>
      <c r="BF49">
        <f t="shared" si="40"/>
        <v>-1.0845411661488799E-3</v>
      </c>
      <c r="BG49">
        <f t="shared" si="41"/>
        <v>0.43615603124862679</v>
      </c>
      <c r="BH49">
        <f t="shared" si="42"/>
        <v>-0.5376246133238356</v>
      </c>
      <c r="BI49">
        <f t="shared" si="43"/>
        <v>2.6925741012447673</v>
      </c>
      <c r="BJ49">
        <f t="shared" si="44"/>
        <v>4.3790698307887164</v>
      </c>
      <c r="BK49">
        <f t="shared" si="48"/>
        <v>14.819338724611683</v>
      </c>
      <c r="BL49">
        <f t="shared" si="48"/>
        <v>14.81755361237558</v>
      </c>
      <c r="BM49">
        <f t="shared" si="48"/>
        <v>14.822074723933115</v>
      </c>
      <c r="BN49">
        <f t="shared" si="48"/>
        <v>14.81057473271915</v>
      </c>
      <c r="BO49">
        <f t="shared" si="48"/>
        <v>14.83951567540473</v>
      </c>
      <c r="BP49">
        <f t="shared" si="48"/>
        <v>14.764549217157652</v>
      </c>
      <c r="BQ49">
        <f t="shared" si="48"/>
        <v>14.946763782478779</v>
      </c>
      <c r="BR49">
        <f t="shared" si="45"/>
        <v>14.332819215810312</v>
      </c>
    </row>
    <row r="50" spans="1:70">
      <c r="A50" s="115" t="s">
        <v>209</v>
      </c>
      <c r="B50" s="3" t="s">
        <v>95</v>
      </c>
      <c r="C50" s="8">
        <v>55560.052199999998</v>
      </c>
      <c r="D50" s="8" t="s">
        <v>119</v>
      </c>
      <c r="E50">
        <f t="shared" si="14"/>
        <v>4526.0175901713465</v>
      </c>
      <c r="F50">
        <f t="shared" si="15"/>
        <v>4526</v>
      </c>
      <c r="G50">
        <f t="shared" si="50"/>
        <v>1.1891540001670364E-2</v>
      </c>
      <c r="K50">
        <f t="shared" si="51"/>
        <v>1.1891540001670364E-2</v>
      </c>
      <c r="O50">
        <f t="shared" ca="1" si="16"/>
        <v>6.7687092097303914E-3</v>
      </c>
      <c r="Q50" s="2">
        <f t="shared" si="17"/>
        <v>40541.552199999998</v>
      </c>
      <c r="S50" s="3">
        <v>1</v>
      </c>
      <c r="T50" s="176"/>
      <c r="U50" s="3"/>
      <c r="V50" s="3"/>
      <c r="W50" s="3"/>
      <c r="X50" s="3"/>
      <c r="AF50">
        <f t="shared" si="18"/>
        <v>4526</v>
      </c>
      <c r="AG50" s="65">
        <f t="shared" si="19"/>
        <v>1.2751399271068692E-2</v>
      </c>
      <c r="AH50" s="65">
        <f t="shared" si="20"/>
        <v>7.5169748255190308E-3</v>
      </c>
      <c r="AI50" s="65">
        <f t="shared" si="21"/>
        <v>1.1891540001670364E-2</v>
      </c>
      <c r="AJ50" s="65">
        <f t="shared" si="22"/>
        <v>-8.5985926939832757E-4</v>
      </c>
      <c r="AK50" s="65">
        <f t="shared" si="23"/>
        <v>7.3935796317022572E-7</v>
      </c>
      <c r="AL50">
        <f t="shared" si="24"/>
        <v>1.1891540001670364E-2</v>
      </c>
      <c r="AM50" s="93">
        <f t="shared" si="49"/>
        <v>7.3935796317022572E-7</v>
      </c>
      <c r="AN50">
        <f t="shared" si="26"/>
        <v>4.3745651761513335E-3</v>
      </c>
      <c r="AO50">
        <f t="shared" si="27"/>
        <v>1.6189396274285339</v>
      </c>
      <c r="AP50">
        <f t="shared" si="28"/>
        <v>0.91908740016447377</v>
      </c>
      <c r="AQ50">
        <f t="shared" si="29"/>
        <v>9.298800055549962E-2</v>
      </c>
      <c r="AR50">
        <f t="shared" si="30"/>
        <v>0.14912230543371252</v>
      </c>
      <c r="AS50">
        <f t="shared" si="31"/>
        <v>7.4699631566706878E-2</v>
      </c>
      <c r="AT50" s="65">
        <f t="shared" si="47"/>
        <v>12.638004707345619</v>
      </c>
      <c r="AU50" s="65">
        <f t="shared" si="47"/>
        <v>12.636981810437078</v>
      </c>
      <c r="AV50" s="65">
        <f t="shared" si="47"/>
        <v>12.635343503059339</v>
      </c>
      <c r="AW50" s="65">
        <f t="shared" si="47"/>
        <v>12.63271991720884</v>
      </c>
      <c r="AX50" s="65">
        <f t="shared" si="47"/>
        <v>12.628519451033748</v>
      </c>
      <c r="AY50" s="65">
        <f t="shared" si="47"/>
        <v>12.621796590558406</v>
      </c>
      <c r="AZ50" s="65">
        <f t="shared" si="47"/>
        <v>12.611041718587035</v>
      </c>
      <c r="BA50" s="65">
        <f t="shared" si="33"/>
        <v>12.593846878702445</v>
      </c>
      <c r="BC50">
        <v>5800</v>
      </c>
      <c r="BD50">
        <f t="shared" si="38"/>
        <v>6.812568964692213E-3</v>
      </c>
      <c r="BE50">
        <f t="shared" si="39"/>
        <v>8.895316876694058E-3</v>
      </c>
      <c r="BF50">
        <f t="shared" si="40"/>
        <v>-2.0827479120018449E-3</v>
      </c>
      <c r="BG50">
        <f t="shared" si="41"/>
        <v>0.40730762327612124</v>
      </c>
      <c r="BH50">
        <f t="shared" si="42"/>
        <v>-0.63614945817892798</v>
      </c>
      <c r="BI50">
        <f t="shared" si="43"/>
        <v>2.8144540722025</v>
      </c>
      <c r="BJ50">
        <f t="shared" si="44"/>
        <v>6.0589964267692116</v>
      </c>
      <c r="BK50">
        <f t="shared" si="48"/>
        <v>15.045205297730162</v>
      </c>
      <c r="BL50">
        <f t="shared" si="48"/>
        <v>15.038189922132759</v>
      </c>
      <c r="BM50">
        <f t="shared" si="48"/>
        <v>15.052407878886669</v>
      </c>
      <c r="BN50">
        <f t="shared" si="48"/>
        <v>15.023424012868961</v>
      </c>
      <c r="BO50">
        <f t="shared" si="48"/>
        <v>15.081840310321986</v>
      </c>
      <c r="BP50">
        <f t="shared" si="48"/>
        <v>14.961098529859767</v>
      </c>
      <c r="BQ50">
        <f t="shared" si="48"/>
        <v>15.199966521521057</v>
      </c>
      <c r="BR50">
        <f t="shared" si="45"/>
        <v>14.656650191063173</v>
      </c>
    </row>
    <row r="51" spans="1:70">
      <c r="A51" s="117" t="s">
        <v>105</v>
      </c>
      <c r="B51" s="27"/>
      <c r="C51" s="25">
        <v>55848.718699999998</v>
      </c>
      <c r="D51" s="25">
        <v>2.9999999999999997E-4</v>
      </c>
      <c r="E51">
        <f t="shared" si="14"/>
        <v>4953.0180625297962</v>
      </c>
      <c r="F51">
        <f t="shared" si="15"/>
        <v>4953</v>
      </c>
      <c r="G51">
        <f t="shared" si="50"/>
        <v>1.2210870001581497E-2</v>
      </c>
      <c r="K51">
        <f t="shared" si="51"/>
        <v>1.2210870001581497E-2</v>
      </c>
      <c r="O51">
        <f t="shared" ca="1" si="16"/>
        <v>7.1676588752357428E-3</v>
      </c>
      <c r="Q51" s="2">
        <f t="shared" si="17"/>
        <v>40830.218699999998</v>
      </c>
      <c r="S51" s="3">
        <v>1</v>
      </c>
      <c r="T51" s="176"/>
      <c r="U51" s="3"/>
      <c r="V51" s="3"/>
      <c r="W51" s="3"/>
      <c r="X51" s="3"/>
      <c r="AF51">
        <f t="shared" si="18"/>
        <v>4953</v>
      </c>
      <c r="AG51" s="65">
        <f t="shared" si="19"/>
        <v>1.1598521412409669E-2</v>
      </c>
      <c r="AH51" s="65">
        <f t="shared" si="20"/>
        <v>9.1989046471381564E-3</v>
      </c>
      <c r="AI51" s="65">
        <f t="shared" si="21"/>
        <v>1.2210870001581497E-2</v>
      </c>
      <c r="AJ51" s="65">
        <f t="shared" si="22"/>
        <v>6.1234858917182805E-4</v>
      </c>
      <c r="AK51" s="65">
        <f t="shared" si="23"/>
        <v>3.7497079466072826E-7</v>
      </c>
      <c r="AL51">
        <f t="shared" si="24"/>
        <v>1.2210870001581497E-2</v>
      </c>
      <c r="AM51" s="93">
        <f t="shared" si="49"/>
        <v>3.7497079466072826E-7</v>
      </c>
      <c r="AN51">
        <f t="shared" si="26"/>
        <v>3.0119653544433411E-3</v>
      </c>
      <c r="AO51">
        <f t="shared" si="27"/>
        <v>0.7169854472305115</v>
      </c>
      <c r="AP51">
        <f t="shared" si="28"/>
        <v>8.4847543085865895E-2</v>
      </c>
      <c r="AQ51">
        <f t="shared" si="29"/>
        <v>0.55824348950020763</v>
      </c>
      <c r="AR51">
        <f t="shared" si="30"/>
        <v>2.0400070134672044</v>
      </c>
      <c r="AS51">
        <f t="shared" si="31"/>
        <v>1.6281432146989772</v>
      </c>
      <c r="AT51" s="65">
        <f t="shared" ref="AT51:AZ60" si="52">$BA51+$AH$7*SIN(AU51)</f>
        <v>13.8924630535963</v>
      </c>
      <c r="AU51" s="65">
        <f t="shared" si="52"/>
        <v>13.89244289456124</v>
      </c>
      <c r="AV51" s="65">
        <f t="shared" si="52"/>
        <v>13.892309994214463</v>
      </c>
      <c r="AW51" s="65">
        <f t="shared" si="52"/>
        <v>13.891435598919406</v>
      </c>
      <c r="AX51" s="65">
        <f t="shared" si="52"/>
        <v>13.885756950392201</v>
      </c>
      <c r="AY51" s="65">
        <f t="shared" si="52"/>
        <v>13.851555786125516</v>
      </c>
      <c r="AZ51" s="65">
        <f t="shared" si="52"/>
        <v>13.69738665455422</v>
      </c>
      <c r="BA51" s="65">
        <f t="shared" si="33"/>
        <v>13.285226010867303</v>
      </c>
      <c r="BC51">
        <v>6000</v>
      </c>
      <c r="BD51">
        <f t="shared" si="38"/>
        <v>6.0158238059991025E-3</v>
      </c>
      <c r="BE51">
        <f t="shared" si="39"/>
        <v>8.9474124107822399E-3</v>
      </c>
      <c r="BF51">
        <f t="shared" si="40"/>
        <v>-2.9315886047831369E-3</v>
      </c>
      <c r="BG51">
        <f t="shared" si="41"/>
        <v>0.38894005114008379</v>
      </c>
      <c r="BH51">
        <f t="shared" si="42"/>
        <v>-0.71634141671233298</v>
      </c>
      <c r="BI51">
        <f t="shared" si="43"/>
        <v>2.923501395582035</v>
      </c>
      <c r="BJ51">
        <f t="shared" si="44"/>
        <v>9.1340956414052457</v>
      </c>
      <c r="BK51">
        <f t="shared" si="48"/>
        <v>15.259185301089763</v>
      </c>
      <c r="BL51">
        <f t="shared" si="48"/>
        <v>15.24645899746606</v>
      </c>
      <c r="BM51">
        <f t="shared" si="48"/>
        <v>15.269043095092636</v>
      </c>
      <c r="BN51">
        <f t="shared" si="48"/>
        <v>15.228790059813935</v>
      </c>
      <c r="BO51">
        <f t="shared" si="48"/>
        <v>15.300009392594585</v>
      </c>
      <c r="BP51">
        <f t="shared" si="48"/>
        <v>15.172171965301919</v>
      </c>
      <c r="BQ51">
        <f t="shared" si="48"/>
        <v>15.396689744482758</v>
      </c>
      <c r="BR51">
        <f t="shared" si="45"/>
        <v>14.980481166316036</v>
      </c>
    </row>
    <row r="52" spans="1:70">
      <c r="A52" s="115" t="s">
        <v>229</v>
      </c>
      <c r="B52" s="3" t="s">
        <v>95</v>
      </c>
      <c r="C52" s="8">
        <v>55849.3946</v>
      </c>
      <c r="D52" s="8" t="s">
        <v>119</v>
      </c>
      <c r="E52">
        <f t="shared" si="14"/>
        <v>4954.0178654832662</v>
      </c>
      <c r="F52">
        <f t="shared" si="15"/>
        <v>4954</v>
      </c>
      <c r="G52">
        <f t="shared" si="50"/>
        <v>1.2077660001523327E-2</v>
      </c>
      <c r="K52">
        <f t="shared" si="51"/>
        <v>1.2077660001523327E-2</v>
      </c>
      <c r="O52">
        <f t="shared" ca="1" si="16"/>
        <v>7.1685931835858722E-3</v>
      </c>
      <c r="Q52" s="2">
        <f t="shared" si="17"/>
        <v>40830.8946</v>
      </c>
      <c r="S52" s="3">
        <v>1</v>
      </c>
      <c r="T52" s="176"/>
      <c r="U52" s="3"/>
      <c r="V52" s="3"/>
      <c r="W52" s="3"/>
      <c r="X52" s="3"/>
      <c r="AF52">
        <f t="shared" si="18"/>
        <v>4954</v>
      </c>
      <c r="AG52" s="65">
        <f t="shared" si="19"/>
        <v>1.1592065341240064E-2</v>
      </c>
      <c r="AH52" s="65">
        <f t="shared" si="20"/>
        <v>9.0725993332606749E-3</v>
      </c>
      <c r="AI52" s="65">
        <f t="shared" si="21"/>
        <v>1.2077660001523327E-2</v>
      </c>
      <c r="AJ52" s="65">
        <f t="shared" si="22"/>
        <v>4.8559466028326274E-4</v>
      </c>
      <c r="AK52" s="65">
        <f t="shared" si="23"/>
        <v>2.3580217409561735E-7</v>
      </c>
      <c r="AL52">
        <f t="shared" si="24"/>
        <v>1.2077660001523327E-2</v>
      </c>
      <c r="AM52" s="93">
        <f t="shared" si="49"/>
        <v>2.3580217409561735E-7</v>
      </c>
      <c r="AN52">
        <f t="shared" si="26"/>
        <v>3.0050606682626517E-3</v>
      </c>
      <c r="AO52">
        <f t="shared" si="27"/>
        <v>0.71600766527908832</v>
      </c>
      <c r="AP52">
        <f t="shared" si="28"/>
        <v>8.3101420291692679E-2</v>
      </c>
      <c r="AQ52">
        <f t="shared" si="29"/>
        <v>0.55774670278581451</v>
      </c>
      <c r="AR52">
        <f t="shared" si="30"/>
        <v>2.0417593258226066</v>
      </c>
      <c r="AS52">
        <f t="shared" si="31"/>
        <v>1.6313465000984091</v>
      </c>
      <c r="AT52" s="65">
        <f t="shared" si="52"/>
        <v>13.894370466182297</v>
      </c>
      <c r="AU52" s="65">
        <f t="shared" si="52"/>
        <v>13.894351057674671</v>
      </c>
      <c r="AV52" s="65">
        <f t="shared" si="52"/>
        <v>13.894222119062736</v>
      </c>
      <c r="AW52" s="65">
        <f t="shared" si="52"/>
        <v>13.893367224554927</v>
      </c>
      <c r="AX52" s="65">
        <f t="shared" si="52"/>
        <v>13.887771711297592</v>
      </c>
      <c r="AY52" s="65">
        <f t="shared" si="52"/>
        <v>13.853807858099641</v>
      </c>
      <c r="AZ52" s="65">
        <f t="shared" si="52"/>
        <v>13.699767917643795</v>
      </c>
      <c r="BA52" s="65">
        <f t="shared" si="33"/>
        <v>13.286845165743568</v>
      </c>
      <c r="BC52">
        <v>6200</v>
      </c>
      <c r="BD52">
        <f t="shared" si="38"/>
        <v>5.3744395216971204E-3</v>
      </c>
      <c r="BE52">
        <f t="shared" si="39"/>
        <v>8.9915570799726334E-3</v>
      </c>
      <c r="BF52">
        <f t="shared" si="40"/>
        <v>-3.617117558275513E-3</v>
      </c>
      <c r="BG52">
        <f t="shared" si="41"/>
        <v>0.37845355403172531</v>
      </c>
      <c r="BH52">
        <f t="shared" si="42"/>
        <v>-0.78258831507719906</v>
      </c>
      <c r="BI52">
        <f t="shared" si="43"/>
        <v>3.0237693840092885</v>
      </c>
      <c r="BJ52">
        <f t="shared" si="44"/>
        <v>16.954933869425705</v>
      </c>
      <c r="BK52">
        <f t="shared" ref="BK52:BQ61" si="53">$BR52+$AH$7*SIN(BL52)</f>
        <v>15.463281014965586</v>
      </c>
      <c r="BL52">
        <f t="shared" si="53"/>
        <v>15.45115972116151</v>
      </c>
      <c r="BM52">
        <f t="shared" si="53"/>
        <v>15.471131925138117</v>
      </c>
      <c r="BN52">
        <f t="shared" si="53"/>
        <v>15.43816822245233</v>
      </c>
      <c r="BO52">
        <f t="shared" si="53"/>
        <v>15.49243180835979</v>
      </c>
      <c r="BP52">
        <f t="shared" si="53"/>
        <v>15.402677771430206</v>
      </c>
      <c r="BQ52">
        <f t="shared" si="53"/>
        <v>15.550146719467644</v>
      </c>
      <c r="BR52">
        <f t="shared" si="45"/>
        <v>15.304312141568897</v>
      </c>
    </row>
    <row r="53" spans="1:70">
      <c r="A53" s="21" t="s">
        <v>275</v>
      </c>
      <c r="B53" s="3" t="s">
        <v>97</v>
      </c>
      <c r="C53" s="8">
        <v>55863.252500000002</v>
      </c>
      <c r="D53" s="8">
        <v>1E-4</v>
      </c>
      <c r="E53">
        <f t="shared" ref="E53:E71" si="54">+(C53-C$7)/C$8</f>
        <v>4974.5167105030296</v>
      </c>
      <c r="F53">
        <f t="shared" ref="F53:F71" si="55">ROUND(2*E53,0)/2</f>
        <v>4974.5</v>
      </c>
      <c r="G53">
        <f t="shared" si="50"/>
        <v>1.1296855002001394E-2</v>
      </c>
      <c r="K53">
        <f t="shared" si="51"/>
        <v>1.1296855002001394E-2</v>
      </c>
      <c r="O53">
        <f t="shared" ref="O53:O71" ca="1" si="56">+C$11+C$12*$F53</f>
        <v>7.1877465047635297E-3</v>
      </c>
      <c r="Q53" s="2">
        <f t="shared" ref="Q53:Q71" si="57">+C53-15018.5</f>
        <v>40844.752500000002</v>
      </c>
      <c r="S53" s="3">
        <v>1</v>
      </c>
      <c r="T53" s="176"/>
      <c r="U53" s="3"/>
      <c r="V53" s="3"/>
      <c r="W53" s="3"/>
      <c r="X53" s="3"/>
      <c r="AF53">
        <f t="shared" ref="AF53:AF71" si="58">F53</f>
        <v>4974.5</v>
      </c>
      <c r="AG53" s="65">
        <f t="shared" ref="AG53:AG71" si="59">AH$3+AH$4*AF53+AH$5*AF53^2+AN53</f>
        <v>1.1459393563688414E-2</v>
      </c>
      <c r="AH53" s="65">
        <f t="shared" ref="AH53:AH71" si="60">IF(S53&lt;&gt;0,G53-AN53, -9999)</f>
        <v>8.4336189147213338E-3</v>
      </c>
      <c r="AI53" s="65">
        <f t="shared" ref="AI53:AI71" si="61">+G53-P53</f>
        <v>1.1296855002001394E-2</v>
      </c>
      <c r="AJ53" s="65">
        <f t="shared" ref="AJ53:AJ71" si="62">IF(S53&lt;&gt;0,G53-AG53, -9999)</f>
        <v>-1.6253856168702008E-4</v>
      </c>
      <c r="AK53" s="65">
        <f t="shared" ref="AK53:AK71" si="63">+(G53-AG53)^2*S53</f>
        <v>2.6418784035285232E-8</v>
      </c>
      <c r="AL53">
        <f t="shared" ref="AL53:AL71" si="64">IF(S53&lt;&gt;0,G53-P53, -9999)</f>
        <v>1.1296855002001394E-2</v>
      </c>
      <c r="AM53" s="93">
        <f t="shared" si="49"/>
        <v>2.6418784035285232E-8</v>
      </c>
      <c r="AN53">
        <f t="shared" ref="AN53:AN71" si="65">$AH$6*($AH$11/AO53*AP53+$AH$12)</f>
        <v>2.8632360872800603E-3</v>
      </c>
      <c r="AO53">
        <f t="shared" ref="AO53:AO71" si="66">1+$AH$7*COS(AR53)</f>
        <v>0.69671754036698741</v>
      </c>
      <c r="AP53">
        <f t="shared" ref="AP53:AP71" si="67">SIN(AR53+RADIANS($AH$9))</f>
        <v>4.8275579025469827E-2</v>
      </c>
      <c r="AQ53">
        <f t="shared" ref="AQ53:AQ71" si="68">$AH$7*SIN(AR53)</f>
        <v>0.54749683134026639</v>
      </c>
      <c r="AR53">
        <f t="shared" ref="AR53:AR71" si="69">2*ATAN(AS53)</f>
        <v>2.0766623421707182</v>
      </c>
      <c r="AS53">
        <f t="shared" ref="AS53:AS71" si="70">SQRT((1+$AH$7)/(1-$AH$7))*TAN(AT53/2)</f>
        <v>1.697120792769838</v>
      </c>
      <c r="AT53" s="65">
        <f t="shared" si="52"/>
        <v>13.932911885611603</v>
      </c>
      <c r="AU53" s="65">
        <f t="shared" si="52"/>
        <v>13.932903514988819</v>
      </c>
      <c r="AV53" s="65">
        <f t="shared" si="52"/>
        <v>13.932837593466342</v>
      </c>
      <c r="AW53" s="65">
        <f t="shared" si="52"/>
        <v>13.93231916993687</v>
      </c>
      <c r="AX53" s="65">
        <f t="shared" si="52"/>
        <v>13.928286371629994</v>
      </c>
      <c r="AY53" s="65">
        <f t="shared" si="52"/>
        <v>13.899204591898457</v>
      </c>
      <c r="AZ53" s="65">
        <f t="shared" si="52"/>
        <v>13.748342406403189</v>
      </c>
      <c r="BA53" s="65">
        <f t="shared" ref="BA53:BA71" si="71">RADIANS($AH$9)+$AH$18*(F53-AH$15)</f>
        <v>13.320037840706986</v>
      </c>
      <c r="BC53">
        <v>6400</v>
      </c>
      <c r="BD53">
        <f t="shared" si="38"/>
        <v>4.8916978571129826E-3</v>
      </c>
      <c r="BE53">
        <f t="shared" si="39"/>
        <v>9.0277508842652385E-3</v>
      </c>
      <c r="BF53">
        <f t="shared" si="40"/>
        <v>-4.1360530271522559E-3</v>
      </c>
      <c r="BG53">
        <f t="shared" si="41"/>
        <v>0.37427984458448871</v>
      </c>
      <c r="BH53">
        <f t="shared" si="42"/>
        <v>-0.83801160096565108</v>
      </c>
      <c r="BI53">
        <f t="shared" si="43"/>
        <v>3.1185855754529914</v>
      </c>
      <c r="BJ53">
        <f t="shared" si="44"/>
        <v>86.925934983544451</v>
      </c>
      <c r="BK53">
        <f t="shared" si="53"/>
        <v>15.660007560353147</v>
      </c>
      <c r="BL53">
        <f t="shared" si="53"/>
        <v>15.657030294526717</v>
      </c>
      <c r="BM53">
        <f t="shared" si="53"/>
        <v>15.66179279467937</v>
      </c>
      <c r="BN53">
        <f t="shared" si="53"/>
        <v>15.654174046603412</v>
      </c>
      <c r="BO53">
        <f t="shared" si="53"/>
        <v>15.666360725819375</v>
      </c>
      <c r="BP53">
        <f t="shared" si="53"/>
        <v>15.646863625914435</v>
      </c>
      <c r="BQ53">
        <f t="shared" si="53"/>
        <v>15.678048383085589</v>
      </c>
      <c r="BR53">
        <f t="shared" si="45"/>
        <v>15.628143116821759</v>
      </c>
    </row>
    <row r="54" spans="1:70">
      <c r="A54" s="21" t="s">
        <v>275</v>
      </c>
      <c r="B54" s="3" t="s">
        <v>95</v>
      </c>
      <c r="C54" s="8">
        <v>55864.2664</v>
      </c>
      <c r="D54" s="8">
        <v>2.0000000000000001E-4</v>
      </c>
      <c r="E54">
        <f t="shared" si="54"/>
        <v>4976.0164888940908</v>
      </c>
      <c r="F54">
        <f t="shared" si="55"/>
        <v>4976</v>
      </c>
      <c r="G54">
        <f t="shared" si="50"/>
        <v>1.1147040000651032E-2</v>
      </c>
      <c r="K54">
        <f t="shared" si="51"/>
        <v>1.1147040000651032E-2</v>
      </c>
      <c r="O54">
        <f t="shared" ca="1" si="56"/>
        <v>7.1891479672887247E-3</v>
      </c>
      <c r="Q54" s="2">
        <f t="shared" si="57"/>
        <v>40845.7664</v>
      </c>
      <c r="S54" s="3">
        <v>1</v>
      </c>
      <c r="T54" s="176"/>
      <c r="U54" s="3"/>
      <c r="V54" s="3"/>
      <c r="W54" s="3"/>
      <c r="X54" s="3"/>
      <c r="AF54">
        <f t="shared" si="58"/>
        <v>4976</v>
      </c>
      <c r="AG54" s="65">
        <f t="shared" si="59"/>
        <v>1.1449665845153662E-2</v>
      </c>
      <c r="AH54" s="65">
        <f t="shared" si="60"/>
        <v>8.2941980694981685E-3</v>
      </c>
      <c r="AI54" s="65">
        <f t="shared" si="61"/>
        <v>1.1147040000651032E-2</v>
      </c>
      <c r="AJ54" s="65">
        <f t="shared" si="62"/>
        <v>-3.026258445026301E-4</v>
      </c>
      <c r="AK54" s="65">
        <f t="shared" si="63"/>
        <v>9.1582401760930054E-8</v>
      </c>
      <c r="AL54">
        <f t="shared" si="64"/>
        <v>1.1147040000651032E-2</v>
      </c>
      <c r="AM54" s="93">
        <f t="shared" si="49"/>
        <v>9.1582401760930054E-8</v>
      </c>
      <c r="AN54">
        <f t="shared" si="65"/>
        <v>2.8528419311528632E-3</v>
      </c>
      <c r="AO54">
        <f t="shared" si="66"/>
        <v>0.69536047046612037</v>
      </c>
      <c r="AP54">
        <f t="shared" si="67"/>
        <v>4.5797937665374551E-2</v>
      </c>
      <c r="AQ54">
        <f t="shared" si="68"/>
        <v>0.54674288993461861</v>
      </c>
      <c r="AR54">
        <f t="shared" si="69"/>
        <v>2.079142729564305</v>
      </c>
      <c r="AS54">
        <f t="shared" si="70"/>
        <v>1.701943168305873</v>
      </c>
      <c r="AT54" s="65">
        <f t="shared" si="52"/>
        <v>13.93569117192839</v>
      </c>
      <c r="AU54" s="65">
        <f t="shared" si="52"/>
        <v>13.935683342275864</v>
      </c>
      <c r="AV54" s="65">
        <f t="shared" si="52"/>
        <v>13.935620841753089</v>
      </c>
      <c r="AW54" s="65">
        <f t="shared" si="52"/>
        <v>13.935122612510312</v>
      </c>
      <c r="AX54" s="65">
        <f t="shared" si="52"/>
        <v>13.931193432160708</v>
      </c>
      <c r="AY54" s="65">
        <f t="shared" si="52"/>
        <v>13.902468680495952</v>
      </c>
      <c r="AZ54" s="65">
        <f t="shared" si="52"/>
        <v>13.751878313955205</v>
      </c>
      <c r="BA54" s="65">
        <f t="shared" si="71"/>
        <v>13.322466573021384</v>
      </c>
      <c r="BC54">
        <v>6600</v>
      </c>
      <c r="BD54">
        <f t="shared" si="38"/>
        <v>4.5629509732106706E-3</v>
      </c>
      <c r="BE54">
        <f t="shared" si="39"/>
        <v>9.0559938236600551E-3</v>
      </c>
      <c r="BF54">
        <f t="shared" si="40"/>
        <v>-4.4930428504493846E-3</v>
      </c>
      <c r="BG54">
        <f t="shared" si="41"/>
        <v>0.375675212710606</v>
      </c>
      <c r="BH54">
        <f t="shared" si="42"/>
        <v>-0.88536454256485853</v>
      </c>
      <c r="BI54">
        <f t="shared" si="43"/>
        <v>-3.0709510530241322</v>
      </c>
      <c r="BJ54">
        <f t="shared" si="44"/>
        <v>-28.300154708485099</v>
      </c>
      <c r="BK54">
        <f t="shared" si="53"/>
        <v>15.855025245621935</v>
      </c>
      <c r="BL54">
        <f t="shared" si="53"/>
        <v>15.863488102302348</v>
      </c>
      <c r="BM54">
        <f t="shared" si="53"/>
        <v>15.849815731554671</v>
      </c>
      <c r="BN54">
        <f t="shared" si="53"/>
        <v>15.871918888278159</v>
      </c>
      <c r="BO54">
        <f t="shared" si="53"/>
        <v>15.836221671912201</v>
      </c>
      <c r="BP54">
        <f t="shared" si="53"/>
        <v>15.893975866573129</v>
      </c>
      <c r="BQ54">
        <f t="shared" si="53"/>
        <v>15.800762230452772</v>
      </c>
      <c r="BR54">
        <f t="shared" si="45"/>
        <v>15.95197409207462</v>
      </c>
    </row>
    <row r="55" spans="1:70">
      <c r="A55" s="118" t="s">
        <v>103</v>
      </c>
      <c r="B55" s="29" t="s">
        <v>95</v>
      </c>
      <c r="C55" s="28">
        <v>55894.689899999998</v>
      </c>
      <c r="D55" s="28">
        <v>5.0000000000000001E-4</v>
      </c>
      <c r="E55">
        <f t="shared" si="54"/>
        <v>5021.019455538285</v>
      </c>
      <c r="F55">
        <f t="shared" si="55"/>
        <v>5021</v>
      </c>
      <c r="G55">
        <f t="shared" si="50"/>
        <v>1.3152589999663178E-2</v>
      </c>
      <c r="K55">
        <f t="shared" si="51"/>
        <v>1.3152589999663178E-2</v>
      </c>
      <c r="O55">
        <f t="shared" ca="1" si="56"/>
        <v>7.2311918430445574E-3</v>
      </c>
      <c r="Q55" s="2">
        <f t="shared" si="57"/>
        <v>40876.189899999998</v>
      </c>
      <c r="S55" s="3">
        <v>1</v>
      </c>
      <c r="T55" s="176"/>
      <c r="U55" s="3"/>
      <c r="V55" s="3"/>
      <c r="W55" s="3"/>
      <c r="X55" s="3"/>
      <c r="AF55">
        <f t="shared" si="58"/>
        <v>5021</v>
      </c>
      <c r="AG55" s="65">
        <f t="shared" si="59"/>
        <v>1.1157236432814055E-2</v>
      </c>
      <c r="AH55" s="65">
        <f t="shared" si="60"/>
        <v>1.0611962643813288E-2</v>
      </c>
      <c r="AI55" s="65">
        <f t="shared" si="61"/>
        <v>1.3152589999663178E-2</v>
      </c>
      <c r="AJ55" s="65">
        <f t="shared" si="62"/>
        <v>1.9953535668491233E-3</v>
      </c>
      <c r="AK55" s="65">
        <f t="shared" si="63"/>
        <v>3.9814358567375185E-6</v>
      </c>
      <c r="AL55">
        <f t="shared" si="64"/>
        <v>1.3152589999663178E-2</v>
      </c>
      <c r="AM55" s="93">
        <f t="shared" si="49"/>
        <v>3.9814358567375185E-6</v>
      </c>
      <c r="AN55">
        <f t="shared" si="65"/>
        <v>2.5406273558498901E-3</v>
      </c>
      <c r="AO55">
        <f t="shared" si="66"/>
        <v>0.65775011297266728</v>
      </c>
      <c r="AP55">
        <f t="shared" si="67"/>
        <v>-2.4404324548989671E-2</v>
      </c>
      <c r="AQ55">
        <f t="shared" si="68"/>
        <v>0.52402103533967037</v>
      </c>
      <c r="AR55">
        <f t="shared" si="69"/>
        <v>2.1493634397985755</v>
      </c>
      <c r="AS55">
        <f t="shared" si="70"/>
        <v>1.8475130167435778</v>
      </c>
      <c r="AT55" s="65">
        <f t="shared" si="52"/>
        <v>14.01667649634088</v>
      </c>
      <c r="AU55" s="65">
        <f t="shared" si="52"/>
        <v>14.016675853509058</v>
      </c>
      <c r="AV55" s="65">
        <f t="shared" si="52"/>
        <v>14.016667309073334</v>
      </c>
      <c r="AW55" s="65">
        <f t="shared" si="52"/>
        <v>14.016553794776348</v>
      </c>
      <c r="AX55" s="65">
        <f t="shared" si="52"/>
        <v>14.015055701957758</v>
      </c>
      <c r="AY55" s="65">
        <f t="shared" si="52"/>
        <v>13.996767129565832</v>
      </c>
      <c r="AZ55" s="65">
        <f t="shared" si="52"/>
        <v>13.856748889838867</v>
      </c>
      <c r="BA55" s="65">
        <f t="shared" si="71"/>
        <v>13.395328542453276</v>
      </c>
      <c r="BC55">
        <v>6800</v>
      </c>
      <c r="BD55">
        <f t="shared" si="38"/>
        <v>4.394151402709553E-3</v>
      </c>
      <c r="BE55">
        <f t="shared" si="39"/>
        <v>9.0762858981570851E-3</v>
      </c>
      <c r="BF55">
        <f t="shared" si="40"/>
        <v>-4.6821344954475321E-3</v>
      </c>
      <c r="BG55">
        <f t="shared" si="41"/>
        <v>0.38290053073178687</v>
      </c>
      <c r="BH55">
        <f t="shared" si="42"/>
        <v>-0.92627045405777397</v>
      </c>
      <c r="BI55">
        <f t="shared" si="43"/>
        <v>-2.973835705229499</v>
      </c>
      <c r="BJ55">
        <f t="shared" si="44"/>
        <v>-11.89403729079169</v>
      </c>
      <c r="BK55">
        <f t="shared" si="53"/>
        <v>16.054983259030152</v>
      </c>
      <c r="BL55">
        <f t="shared" si="53"/>
        <v>16.068540984598066</v>
      </c>
      <c r="BM55">
        <f t="shared" si="53"/>
        <v>16.045488736311231</v>
      </c>
      <c r="BN55">
        <f t="shared" si="53"/>
        <v>16.084803861798175</v>
      </c>
      <c r="BO55">
        <f t="shared" si="53"/>
        <v>16.018079598522032</v>
      </c>
      <c r="BP55">
        <f t="shared" si="53"/>
        <v>16.132366630621938</v>
      </c>
      <c r="BQ55">
        <f t="shared" si="53"/>
        <v>15.939195047214541</v>
      </c>
      <c r="BR55">
        <f t="shared" si="45"/>
        <v>16.275805067327482</v>
      </c>
    </row>
    <row r="56" spans="1:70">
      <c r="A56" s="116" t="s">
        <v>104</v>
      </c>
      <c r="B56" s="26" t="s">
        <v>95</v>
      </c>
      <c r="C56" s="113">
        <v>56254.335800000001</v>
      </c>
      <c r="D56" s="113">
        <v>2E-3</v>
      </c>
      <c r="E56">
        <f t="shared" si="54"/>
        <v>5553.0138822617928</v>
      </c>
      <c r="F56">
        <f t="shared" si="55"/>
        <v>5553</v>
      </c>
      <c r="G56">
        <f>+$C56-($C$7+$F56*$C$8)+$T56*I$9</f>
        <v>9.3848700053058565E-3</v>
      </c>
      <c r="I56">
        <f>G56</f>
        <v>9.3848700053058565E-3</v>
      </c>
      <c r="O56">
        <f t="shared" ca="1" si="56"/>
        <v>7.7282438853135205E-3</v>
      </c>
      <c r="Q56" s="2">
        <f t="shared" si="57"/>
        <v>41235.835800000001</v>
      </c>
      <c r="S56" s="3">
        <v>0.1</v>
      </c>
      <c r="T56" s="176"/>
      <c r="U56" s="3"/>
      <c r="V56" s="3"/>
      <c r="W56" s="3"/>
      <c r="X56" s="3"/>
      <c r="AF56">
        <f t="shared" si="58"/>
        <v>5553</v>
      </c>
      <c r="AG56" s="65">
        <f t="shared" si="59"/>
        <v>7.9903977619909267E-3</v>
      </c>
      <c r="AH56" s="65">
        <f t="shared" si="60"/>
        <v>1.0214478047378834E-2</v>
      </c>
      <c r="AI56" s="65">
        <f t="shared" si="61"/>
        <v>9.3848700053058565E-3</v>
      </c>
      <c r="AJ56" s="65">
        <f t="shared" si="62"/>
        <v>1.3944722433149297E-3</v>
      </c>
      <c r="AK56" s="65">
        <f t="shared" si="63"/>
        <v>1.9445528373757726E-7</v>
      </c>
      <c r="AL56">
        <f t="shared" si="64"/>
        <v>9.3848700053058565E-3</v>
      </c>
      <c r="AM56" s="93">
        <f t="shared" si="49"/>
        <v>1.9445528373757725E-6</v>
      </c>
      <c r="AN56">
        <f t="shared" si="65"/>
        <v>-8.2960804207297782E-4</v>
      </c>
      <c r="AO56">
        <f t="shared" si="66"/>
        <v>0.44491903660365673</v>
      </c>
      <c r="AP56">
        <f t="shared" si="67"/>
        <v>-0.51102010201242765</v>
      </c>
      <c r="AQ56">
        <f t="shared" si="68"/>
        <v>0.28916803890414572</v>
      </c>
      <c r="AR56">
        <f t="shared" si="69"/>
        <v>2.661327824598839</v>
      </c>
      <c r="AS56">
        <f t="shared" si="70"/>
        <v>4.0840155249590655</v>
      </c>
      <c r="AT56" s="65">
        <f t="shared" si="52"/>
        <v>14.764013692174569</v>
      </c>
      <c r="AU56" s="65">
        <f t="shared" si="52"/>
        <v>14.762918978616327</v>
      </c>
      <c r="AV56" s="65">
        <f t="shared" si="52"/>
        <v>14.765899080102674</v>
      </c>
      <c r="AW56" s="65">
        <f t="shared" si="52"/>
        <v>14.757757418825053</v>
      </c>
      <c r="AX56" s="65">
        <f t="shared" si="52"/>
        <v>14.779789193756875</v>
      </c>
      <c r="AY56" s="65">
        <f t="shared" si="52"/>
        <v>14.718506198042892</v>
      </c>
      <c r="AZ56" s="65">
        <f t="shared" si="52"/>
        <v>14.878137265661247</v>
      </c>
      <c r="BA56" s="65">
        <f t="shared" si="71"/>
        <v>14.256718936625889</v>
      </c>
      <c r="BC56">
        <v>7000</v>
      </c>
      <c r="BD56">
        <f t="shared" si="38"/>
        <v>4.4082792491096506E-3</v>
      </c>
      <c r="BE56">
        <f t="shared" si="39"/>
        <v>9.0886271077563266E-3</v>
      </c>
      <c r="BF56">
        <f t="shared" si="40"/>
        <v>-4.680347858646676E-3</v>
      </c>
      <c r="BG56">
        <f t="shared" si="41"/>
        <v>0.39713829588939364</v>
      </c>
      <c r="BH56">
        <f t="shared" si="42"/>
        <v>-0.96047887584223457</v>
      </c>
      <c r="BI56">
        <f t="shared" si="43"/>
        <v>-2.8695110817498031</v>
      </c>
      <c r="BJ56">
        <f t="shared" si="44"/>
        <v>-7.3053337397062466</v>
      </c>
      <c r="BK56">
        <f t="shared" si="53"/>
        <v>16.263919294068881</v>
      </c>
      <c r="BL56">
        <f t="shared" si="53"/>
        <v>16.274113092262183</v>
      </c>
      <c r="BM56">
        <f t="shared" si="53"/>
        <v>16.254930823511586</v>
      </c>
      <c r="BN56">
        <f t="shared" si="53"/>
        <v>16.291223149794995</v>
      </c>
      <c r="BO56">
        <f t="shared" si="53"/>
        <v>16.223224578503412</v>
      </c>
      <c r="BP56">
        <f t="shared" si="53"/>
        <v>16.35322301860419</v>
      </c>
      <c r="BQ56">
        <f t="shared" si="53"/>
        <v>16.112619580547449</v>
      </c>
      <c r="BR56">
        <f t="shared" si="45"/>
        <v>16.599636042580343</v>
      </c>
    </row>
    <row r="57" spans="1:70">
      <c r="A57" s="115" t="s">
        <v>244</v>
      </c>
      <c r="B57" s="3" t="s">
        <v>95</v>
      </c>
      <c r="C57" s="8">
        <v>56553.140500000001</v>
      </c>
      <c r="D57" s="8" t="s">
        <v>119</v>
      </c>
      <c r="E57">
        <f t="shared" si="54"/>
        <v>5995.010955157074</v>
      </c>
      <c r="F57">
        <f t="shared" si="55"/>
        <v>5995</v>
      </c>
      <c r="G57">
        <f>+$C57-($C$7+$F57*$C$8)+$T57*K$9</f>
        <v>7.4060500046471134E-3</v>
      </c>
      <c r="K57">
        <f>G57</f>
        <v>7.4060500046471134E-3</v>
      </c>
      <c r="O57">
        <f t="shared" ca="1" si="56"/>
        <v>8.1412081760708164E-3</v>
      </c>
      <c r="Q57" s="2">
        <f t="shared" si="57"/>
        <v>41534.640500000001</v>
      </c>
      <c r="S57" s="3">
        <v>1</v>
      </c>
      <c r="T57" s="176"/>
      <c r="U57" s="3">
        <v>4.1023018003187258E-10</v>
      </c>
      <c r="V57" s="3">
        <v>1.7396756410588601E-16</v>
      </c>
      <c r="W57" s="3">
        <v>1.1415838350266549E-28</v>
      </c>
      <c r="X57" s="3">
        <v>3.0074275935297638E-9</v>
      </c>
      <c r="Y57">
        <v>2.1081012560558255E-7</v>
      </c>
      <c r="Z57">
        <v>5.7852774250047485E-6</v>
      </c>
      <c r="AA57">
        <v>4.3591148879653312E-4</v>
      </c>
      <c r="AB57">
        <v>187.54936051150267</v>
      </c>
      <c r="AC57">
        <v>9.0282169652659841E-5</v>
      </c>
      <c r="AD57">
        <v>1.5967153356461647E-7</v>
      </c>
      <c r="AE57">
        <v>1.0810405758878874E-16</v>
      </c>
      <c r="AF57">
        <f t="shared" si="58"/>
        <v>5995</v>
      </c>
      <c r="AG57" s="65">
        <f t="shared" si="59"/>
        <v>6.0338942103653846E-3</v>
      </c>
      <c r="AH57" s="65">
        <f t="shared" si="60"/>
        <v>1.0318362717877705E-2</v>
      </c>
      <c r="AI57" s="65">
        <f t="shared" si="61"/>
        <v>7.4060500046471134E-3</v>
      </c>
      <c r="AJ57" s="65">
        <f t="shared" si="62"/>
        <v>1.3721557942817288E-3</v>
      </c>
      <c r="AK57" s="65">
        <f t="shared" si="63"/>
        <v>1.8828115237809222E-6</v>
      </c>
      <c r="AL57">
        <f t="shared" si="64"/>
        <v>7.4060500046471134E-3</v>
      </c>
      <c r="AM57" s="93">
        <f t="shared" si="49"/>
        <v>1.8828115237809222E-6</v>
      </c>
      <c r="AN57">
        <f t="shared" si="65"/>
        <v>-2.9123127132305911E-3</v>
      </c>
      <c r="AO57">
        <f t="shared" si="66"/>
        <v>0.38929505732238689</v>
      </c>
      <c r="AP57">
        <f t="shared" si="67"/>
        <v>-0.714520520937863</v>
      </c>
      <c r="AQ57">
        <f t="shared" si="68"/>
        <v>0.13701278640263942</v>
      </c>
      <c r="AR57">
        <f t="shared" si="69"/>
        <v>2.9208952110859543</v>
      </c>
      <c r="AS57">
        <f t="shared" si="70"/>
        <v>9.0253674270501918</v>
      </c>
      <c r="AT57" s="65">
        <f t="shared" si="52"/>
        <v>15.253961677599349</v>
      </c>
      <c r="AU57" s="65">
        <f t="shared" si="52"/>
        <v>15.241327319056648</v>
      </c>
      <c r="AV57" s="65">
        <f t="shared" si="52"/>
        <v>15.263804876499613</v>
      </c>
      <c r="AW57" s="65">
        <f t="shared" si="52"/>
        <v>15.223638066324529</v>
      </c>
      <c r="AX57" s="65">
        <f t="shared" si="52"/>
        <v>15.294879807011966</v>
      </c>
      <c r="AY57" s="65">
        <f t="shared" si="52"/>
        <v>15.166651343428114</v>
      </c>
      <c r="AZ57" s="65">
        <f t="shared" si="52"/>
        <v>15.39236460668084</v>
      </c>
      <c r="BA57" s="65">
        <f t="shared" si="71"/>
        <v>14.972385391934713</v>
      </c>
      <c r="BC57">
        <v>7200</v>
      </c>
      <c r="BD57">
        <f t="shared" si="38"/>
        <v>4.6338401737097534E-3</v>
      </c>
      <c r="BE57">
        <f t="shared" si="39"/>
        <v>9.0930174524577797E-3</v>
      </c>
      <c r="BF57">
        <f t="shared" si="40"/>
        <v>-4.4591772787480263E-3</v>
      </c>
      <c r="BG57">
        <f t="shared" si="41"/>
        <v>0.4203919536008901</v>
      </c>
      <c r="BH57">
        <f t="shared" si="42"/>
        <v>-0.98605462531259125</v>
      </c>
      <c r="BI57">
        <f t="shared" si="43"/>
        <v>-2.7546322164912005</v>
      </c>
      <c r="BJ57">
        <f t="shared" si="44"/>
        <v>-5.1038320948404685</v>
      </c>
      <c r="BK57">
        <f t="shared" si="53"/>
        <v>16.4835147229822</v>
      </c>
      <c r="BL57">
        <f t="shared" si="53"/>
        <v>16.487468267256855</v>
      </c>
      <c r="BM57">
        <f t="shared" si="53"/>
        <v>16.478625782452262</v>
      </c>
      <c r="BN57">
        <f t="shared" si="53"/>
        <v>16.498510971657733</v>
      </c>
      <c r="BO57">
        <f t="shared" si="53"/>
        <v>16.454318483935843</v>
      </c>
      <c r="BP57">
        <f t="shared" si="53"/>
        <v>16.555383494377487</v>
      </c>
      <c r="BQ57">
        <f t="shared" si="53"/>
        <v>16.336671073824135</v>
      </c>
      <c r="BR57">
        <f t="shared" si="45"/>
        <v>16.923467017833204</v>
      </c>
    </row>
    <row r="58" spans="1:70">
      <c r="A58" s="119" t="s">
        <v>106</v>
      </c>
      <c r="B58" s="34" t="s">
        <v>95</v>
      </c>
      <c r="C58" s="25">
        <v>56642.377200000003</v>
      </c>
      <c r="D58" s="35">
        <v>8.9999999999999998E-4</v>
      </c>
      <c r="E58">
        <f t="shared" si="54"/>
        <v>6127.0114230039144</v>
      </c>
      <c r="F58">
        <f t="shared" si="55"/>
        <v>6127</v>
      </c>
      <c r="G58">
        <f>+$C58-($C$7+$F58*$C$8)+$T58*J$9</f>
        <v>7.7223300031619146E-3</v>
      </c>
      <c r="J58">
        <f>G58</f>
        <v>7.7223300031619146E-3</v>
      </c>
      <c r="O58">
        <f t="shared" ca="1" si="56"/>
        <v>8.2645368782879279E-3</v>
      </c>
      <c r="Q58" s="2">
        <f t="shared" si="57"/>
        <v>41623.877200000003</v>
      </c>
      <c r="S58" s="3">
        <v>1</v>
      </c>
      <c r="T58" s="176"/>
      <c r="U58" s="3"/>
      <c r="V58" s="3"/>
      <c r="W58" s="3"/>
      <c r="X58" s="3"/>
      <c r="AF58">
        <f t="shared" si="58"/>
        <v>6127</v>
      </c>
      <c r="AG58" s="65">
        <f t="shared" si="59"/>
        <v>5.5900133599248968E-3</v>
      </c>
      <c r="AH58" s="65">
        <f t="shared" si="60"/>
        <v>1.1108682324810999E-2</v>
      </c>
      <c r="AI58" s="65">
        <f t="shared" si="61"/>
        <v>7.7223300031619146E-3</v>
      </c>
      <c r="AJ58" s="65">
        <f t="shared" si="62"/>
        <v>2.1323166432370179E-3</v>
      </c>
      <c r="AK58" s="65">
        <f t="shared" si="63"/>
        <v>4.546774267025584E-6</v>
      </c>
      <c r="AL58">
        <f t="shared" si="64"/>
        <v>7.7223300031619146E-3</v>
      </c>
      <c r="AM58" s="93">
        <f t="shared" si="49"/>
        <v>4.546774267025584E-6</v>
      </c>
      <c r="AN58">
        <f t="shared" si="65"/>
        <v>-3.386352321649085E-3</v>
      </c>
      <c r="AO58">
        <f t="shared" si="66"/>
        <v>0.38148288769577332</v>
      </c>
      <c r="AP58">
        <f t="shared" si="67"/>
        <v>-0.75982025053556057</v>
      </c>
      <c r="AQ58">
        <f t="shared" si="68"/>
        <v>9.5758093316035978E-2</v>
      </c>
      <c r="AR58">
        <f t="shared" si="69"/>
        <v>2.9879932815329262</v>
      </c>
      <c r="AS58">
        <f t="shared" si="70"/>
        <v>12.995276597743098</v>
      </c>
      <c r="AT58" s="65">
        <f t="shared" si="52"/>
        <v>15.389834570655459</v>
      </c>
      <c r="AU58" s="65">
        <f t="shared" si="52"/>
        <v>15.376431394640392</v>
      </c>
      <c r="AV58" s="65">
        <f t="shared" si="52"/>
        <v>15.398993727350275</v>
      </c>
      <c r="AW58" s="65">
        <f t="shared" si="52"/>
        <v>15.360912624446993</v>
      </c>
      <c r="AX58" s="65">
        <f t="shared" si="52"/>
        <v>15.424916741430456</v>
      </c>
      <c r="AY58" s="65">
        <f t="shared" si="52"/>
        <v>15.316497296117602</v>
      </c>
      <c r="AZ58" s="65">
        <f t="shared" si="52"/>
        <v>15.498108053886035</v>
      </c>
      <c r="BA58" s="65">
        <f t="shared" si="71"/>
        <v>15.186113835601603</v>
      </c>
      <c r="BC58">
        <v>7400</v>
      </c>
      <c r="BD58">
        <f t="shared" si="38"/>
        <v>5.1007039714898667E-3</v>
      </c>
      <c r="BE58">
        <f t="shared" si="39"/>
        <v>9.0894569322614444E-3</v>
      </c>
      <c r="BF58">
        <f t="shared" si="40"/>
        <v>-3.9887529607715777E-3</v>
      </c>
      <c r="BG58">
        <f t="shared" si="41"/>
        <v>0.45623577242128932</v>
      </c>
      <c r="BH58">
        <f t="shared" si="42"/>
        <v>-0.99934772683362072</v>
      </c>
      <c r="BI58">
        <f t="shared" si="43"/>
        <v>-2.623552755773491</v>
      </c>
      <c r="BJ58">
        <f t="shared" si="44"/>
        <v>-3.7739778537157367</v>
      </c>
      <c r="BK58">
        <f t="shared" si="53"/>
        <v>16.717311495509378</v>
      </c>
      <c r="BL58">
        <f t="shared" si="53"/>
        <v>16.717862561512302</v>
      </c>
      <c r="BM58">
        <f t="shared" si="53"/>
        <v>16.716209571741604</v>
      </c>
      <c r="BN58">
        <f t="shared" si="53"/>
        <v>16.721181034640914</v>
      </c>
      <c r="BO58">
        <f t="shared" si="53"/>
        <v>16.706345459235333</v>
      </c>
      <c r="BP58">
        <f t="shared" si="53"/>
        <v>16.751718476404072</v>
      </c>
      <c r="BQ58">
        <f t="shared" si="53"/>
        <v>16.62172193173938</v>
      </c>
      <c r="BR58">
        <f t="shared" si="45"/>
        <v>17.247297993086068</v>
      </c>
    </row>
    <row r="59" spans="1:70">
      <c r="A59" s="119" t="s">
        <v>106</v>
      </c>
      <c r="B59" s="34" t="s">
        <v>95</v>
      </c>
      <c r="C59" s="25">
        <v>56644.405400000003</v>
      </c>
      <c r="D59" s="35">
        <v>1.8E-3</v>
      </c>
      <c r="E59">
        <f t="shared" si="54"/>
        <v>6130.0115714729527</v>
      </c>
      <c r="F59">
        <f t="shared" si="55"/>
        <v>6130</v>
      </c>
      <c r="G59">
        <f>+$C59-($C$7+$F59*$C$8)+$T59*I$9</f>
        <v>7.8227000049082562E-3</v>
      </c>
      <c r="I59">
        <f>G59</f>
        <v>7.8227000049082562E-3</v>
      </c>
      <c r="O59">
        <f t="shared" ca="1" si="56"/>
        <v>8.267339803338318E-3</v>
      </c>
      <c r="Q59" s="2">
        <f t="shared" si="57"/>
        <v>41625.905400000003</v>
      </c>
      <c r="S59" s="3">
        <v>0.1</v>
      </c>
      <c r="T59" s="176"/>
      <c r="U59" s="3">
        <v>8.3071710632858046E-14</v>
      </c>
      <c r="V59" s="3">
        <v>9.4257224936798737E-19</v>
      </c>
      <c r="W59" s="3">
        <v>1.0128043930403965E-29</v>
      </c>
      <c r="X59" s="3">
        <v>5.1888605604561091E-11</v>
      </c>
      <c r="Y59">
        <v>7.8624945306109267E-8</v>
      </c>
      <c r="Z59">
        <v>2.987829119570115E-7</v>
      </c>
      <c r="AA59">
        <v>1.6949579281738043E-6</v>
      </c>
      <c r="AB59">
        <v>7.1550148404683442</v>
      </c>
      <c r="AC59">
        <v>1.5576820217748111E-6</v>
      </c>
      <c r="AD59">
        <v>2.7219932537928616E-9</v>
      </c>
      <c r="AE59">
        <v>1.0827268942857928E-16</v>
      </c>
      <c r="AF59">
        <f t="shared" si="58"/>
        <v>6130</v>
      </c>
      <c r="AG59" s="65">
        <f t="shared" si="59"/>
        <v>5.5807334469317668E-3</v>
      </c>
      <c r="AH59" s="65">
        <f t="shared" si="60"/>
        <v>1.1218977414614608E-2</v>
      </c>
      <c r="AI59" s="65">
        <f t="shared" si="61"/>
        <v>7.8227000049082562E-3</v>
      </c>
      <c r="AJ59" s="65">
        <f t="shared" si="62"/>
        <v>2.2419665579764894E-3</v>
      </c>
      <c r="AK59" s="65">
        <f t="shared" si="63"/>
        <v>5.026414047084948E-7</v>
      </c>
      <c r="AL59">
        <f t="shared" si="64"/>
        <v>7.8227000049082562E-3</v>
      </c>
      <c r="AM59" s="93">
        <f t="shared" si="49"/>
        <v>5.0264140470849478E-6</v>
      </c>
      <c r="AN59">
        <f t="shared" si="65"/>
        <v>-3.3962774097063518E-3</v>
      </c>
      <c r="AO59">
        <f t="shared" si="66"/>
        <v>0.38134117436080495</v>
      </c>
      <c r="AP59">
        <f t="shared" si="67"/>
        <v>-0.76078619191919361</v>
      </c>
      <c r="AQ59">
        <f t="shared" si="68"/>
        <v>9.4838220709870746E-2</v>
      </c>
      <c r="AR59">
        <f t="shared" si="69"/>
        <v>2.9894803334686162</v>
      </c>
      <c r="AS59">
        <f t="shared" si="70"/>
        <v>13.122817078745731</v>
      </c>
      <c r="AT59" s="65">
        <f t="shared" si="52"/>
        <v>15.392875308646376</v>
      </c>
      <c r="AU59" s="65">
        <f t="shared" si="52"/>
        <v>15.379499595248571</v>
      </c>
      <c r="AV59" s="65">
        <f t="shared" si="52"/>
        <v>15.401993165731557</v>
      </c>
      <c r="AW59" s="65">
        <f t="shared" si="52"/>
        <v>15.364067675415637</v>
      </c>
      <c r="AX59" s="65">
        <f t="shared" si="52"/>
        <v>15.427748302820957</v>
      </c>
      <c r="AY59" s="65">
        <f t="shared" si="52"/>
        <v>15.319996539693365</v>
      </c>
      <c r="AZ59" s="65">
        <f t="shared" si="52"/>
        <v>15.500326286853186</v>
      </c>
      <c r="BA59" s="65">
        <f t="shared" si="71"/>
        <v>15.190971300230395</v>
      </c>
      <c r="BC59">
        <v>7600</v>
      </c>
      <c r="BD59">
        <f t="shared" si="38"/>
        <v>5.8545598660505686E-3</v>
      </c>
      <c r="BE59">
        <f t="shared" si="39"/>
        <v>9.0779455471673206E-3</v>
      </c>
      <c r="BF59">
        <f t="shared" si="40"/>
        <v>-3.2233856811167516E-3</v>
      </c>
      <c r="BG59">
        <f t="shared" si="41"/>
        <v>0.51211128073218082</v>
      </c>
      <c r="BH59">
        <f t="shared" si="42"/>
        <v>-0.99247673222913746</v>
      </c>
      <c r="BI59">
        <f t="shared" si="43"/>
        <v>-2.4646909341165721</v>
      </c>
      <c r="BJ59">
        <f t="shared" si="44"/>
        <v>-2.8409506768134425</v>
      </c>
      <c r="BK59">
        <f t="shared" si="53"/>
        <v>16.974071076261421</v>
      </c>
      <c r="BL59">
        <f t="shared" si="53"/>
        <v>16.974071706757694</v>
      </c>
      <c r="BM59">
        <f t="shared" si="53"/>
        <v>16.974068348836987</v>
      </c>
      <c r="BN59">
        <f t="shared" si="53"/>
        <v>16.974086232990103</v>
      </c>
      <c r="BO59">
        <f t="shared" si="53"/>
        <v>16.973990994410023</v>
      </c>
      <c r="BP59">
        <f t="shared" si="53"/>
        <v>16.974498501586794</v>
      </c>
      <c r="BQ59">
        <f t="shared" si="53"/>
        <v>16.971803474792836</v>
      </c>
      <c r="BR59">
        <f t="shared" si="45"/>
        <v>17.571128968338929</v>
      </c>
    </row>
    <row r="60" spans="1:70" s="115" customFormat="1">
      <c r="A60" s="120" t="s">
        <v>108</v>
      </c>
      <c r="B60" s="129"/>
      <c r="C60" s="120">
        <v>56905.357300000003</v>
      </c>
      <c r="D60" s="120">
        <v>2.3999999999999998E-3</v>
      </c>
      <c r="E60" s="115">
        <f t="shared" si="54"/>
        <v>6516.0161288526115</v>
      </c>
      <c r="F60" s="115">
        <f t="shared" si="55"/>
        <v>6516</v>
      </c>
      <c r="G60">
        <f>+$C60-($C$7+$F60*$C$8)+$T60*I$9</f>
        <v>1.0903640002652537E-2</v>
      </c>
      <c r="I60" s="115">
        <f>G60</f>
        <v>1.0903640002652537E-2</v>
      </c>
      <c r="K60"/>
      <c r="O60" s="115">
        <f t="shared" ca="1" si="56"/>
        <v>8.6279828264883528E-3</v>
      </c>
      <c r="Q60" s="130">
        <f t="shared" si="57"/>
        <v>41886.857300000003</v>
      </c>
      <c r="S60" s="3">
        <v>0.1</v>
      </c>
      <c r="T60" s="176"/>
      <c r="U60" s="129"/>
      <c r="V60" s="129"/>
      <c r="W60" s="129"/>
      <c r="X60" s="129"/>
      <c r="AF60" s="115">
        <f t="shared" si="58"/>
        <v>6516</v>
      </c>
      <c r="AG60" s="115">
        <f t="shared" si="59"/>
        <v>4.6823194060481594E-3</v>
      </c>
      <c r="AH60" s="115">
        <f t="shared" si="60"/>
        <v>1.5266420801063161E-2</v>
      </c>
      <c r="AI60" s="115">
        <f t="shared" si="61"/>
        <v>1.0903640002652537E-2</v>
      </c>
      <c r="AJ60" s="115">
        <f t="shared" si="62"/>
        <v>6.2213205966043777E-3</v>
      </c>
      <c r="AK60" s="115">
        <f t="shared" si="63"/>
        <v>3.8704829965733847E-6</v>
      </c>
      <c r="AL60" s="115">
        <f t="shared" si="64"/>
        <v>1.0903640002652537E-2</v>
      </c>
      <c r="AM60" s="93">
        <f t="shared" si="49"/>
        <v>3.8704829965733849E-5</v>
      </c>
      <c r="AN60" s="115">
        <f t="shared" si="65"/>
        <v>-4.3627807984106242E-3</v>
      </c>
      <c r="AO60" s="115">
        <f t="shared" si="66"/>
        <v>0.37441771315267147</v>
      </c>
      <c r="AP60" s="115">
        <f t="shared" si="67"/>
        <v>-0.86631635763375203</v>
      </c>
      <c r="AQ60" s="115">
        <f t="shared" si="68"/>
        <v>-1.9489305568666272E-2</v>
      </c>
      <c r="AR60" s="115">
        <f t="shared" si="69"/>
        <v>-3.1104488625230529</v>
      </c>
      <c r="AS60" s="115">
        <f t="shared" si="70"/>
        <v>-64.213066968867111</v>
      </c>
      <c r="AT60" s="115">
        <f t="shared" si="52"/>
        <v>15.772871083116161</v>
      </c>
      <c r="AU60" s="115">
        <f t="shared" si="52"/>
        <v>15.776870601805014</v>
      </c>
      <c r="AV60" s="115">
        <f t="shared" si="52"/>
        <v>15.770466598937176</v>
      </c>
      <c r="AW60" s="115">
        <f t="shared" si="52"/>
        <v>15.780721991863699</v>
      </c>
      <c r="AX60" s="115">
        <f t="shared" si="52"/>
        <v>15.764302206669472</v>
      </c>
      <c r="AY60" s="115">
        <f t="shared" si="52"/>
        <v>15.790600905241394</v>
      </c>
      <c r="AZ60" s="115">
        <f t="shared" si="52"/>
        <v>15.748499616708068</v>
      </c>
      <c r="BA60" s="115">
        <f t="shared" si="71"/>
        <v>15.815965082468418</v>
      </c>
      <c r="BC60" s="115">
        <v>7800</v>
      </c>
      <c r="BD60" s="115">
        <f t="shared" si="38"/>
        <v>6.9717099788275281E-3</v>
      </c>
      <c r="BE60" s="115">
        <f t="shared" si="39"/>
        <v>9.0584832971754084E-3</v>
      </c>
      <c r="BF60" s="115">
        <f t="shared" si="40"/>
        <v>-2.0867733183478803E-3</v>
      </c>
      <c r="BG60" s="115">
        <f t="shared" si="41"/>
        <v>0.60461291426582409</v>
      </c>
      <c r="BH60" s="115">
        <f t="shared" si="42"/>
        <v>-0.94511145616467973</v>
      </c>
      <c r="BI60" s="115">
        <f t="shared" si="43"/>
        <v>-2.2545715033631586</v>
      </c>
      <c r="BJ60" s="115">
        <f t="shared" si="44"/>
        <v>-2.1049251133288571</v>
      </c>
      <c r="BK60" s="115">
        <f t="shared" si="53"/>
        <v>17.26910332645145</v>
      </c>
      <c r="BL60" s="115">
        <f t="shared" si="53"/>
        <v>17.269103326455252</v>
      </c>
      <c r="BM60" s="115">
        <f t="shared" si="53"/>
        <v>17.26910332582597</v>
      </c>
      <c r="BN60" s="115">
        <f t="shared" si="53"/>
        <v>17.269103429949787</v>
      </c>
      <c r="BO60" s="115">
        <f t="shared" si="53"/>
        <v>17.269086216411075</v>
      </c>
      <c r="BP60" s="115">
        <f t="shared" si="53"/>
        <v>17.272549258480907</v>
      </c>
      <c r="BQ60" s="115">
        <f t="shared" si="53"/>
        <v>17.384186870289618</v>
      </c>
      <c r="BR60" s="115">
        <f t="shared" si="45"/>
        <v>17.89495994359179</v>
      </c>
    </row>
    <row r="61" spans="1:70" s="115" customFormat="1">
      <c r="A61" s="121" t="s">
        <v>3</v>
      </c>
      <c r="B61" s="131" t="s">
        <v>95</v>
      </c>
      <c r="C61" s="132">
        <v>57245.397400000002</v>
      </c>
      <c r="D61" s="132">
        <v>4.1000000000000003E-3</v>
      </c>
      <c r="E61" s="115">
        <f t="shared" si="54"/>
        <v>7019.0093176043865</v>
      </c>
      <c r="F61" s="115">
        <f t="shared" si="55"/>
        <v>7019</v>
      </c>
      <c r="G61">
        <f>+$C61-($C$7+$F61*$C$8)+$T61*I$9</f>
        <v>6.2990100050228648E-3</v>
      </c>
      <c r="I61">
        <f>G61</f>
        <v>6.2990100050228648E-3</v>
      </c>
      <c r="O61" s="115">
        <f t="shared" ca="1" si="56"/>
        <v>9.0979399266035571E-3</v>
      </c>
      <c r="Q61" s="130">
        <f t="shared" si="57"/>
        <v>42226.897400000002</v>
      </c>
      <c r="S61" s="3">
        <v>0.1</v>
      </c>
      <c r="T61" s="176"/>
      <c r="U61" s="129">
        <v>2.8363750791951237E-8</v>
      </c>
      <c r="V61" s="129">
        <v>4.3115922956709766E-15</v>
      </c>
      <c r="W61" s="129">
        <v>9.2258151193125406E-23</v>
      </c>
      <c r="X61" s="129">
        <v>2.7661386657774162E-11</v>
      </c>
      <c r="Y61" s="115">
        <v>8.1340486448854108E-4</v>
      </c>
      <c r="Z61" s="115">
        <v>5.1642830619004419E-6</v>
      </c>
      <c r="AA61">
        <v>28.437215932082086</v>
      </c>
      <c r="AB61" s="115">
        <v>5571.6757001037213</v>
      </c>
      <c r="AC61" s="115">
        <v>8.303874076431973E-7</v>
      </c>
      <c r="AD61" s="115">
        <v>9.9908212929391326E-10</v>
      </c>
      <c r="AE61" s="115">
        <v>9.0974405415183717E-22</v>
      </c>
      <c r="AF61" s="115">
        <f t="shared" si="58"/>
        <v>7019</v>
      </c>
      <c r="AG61" s="115">
        <f t="shared" si="59"/>
        <v>4.4201843169941572E-3</v>
      </c>
      <c r="AH61" s="115">
        <f t="shared" si="60"/>
        <v>1.0968211666336464E-2</v>
      </c>
      <c r="AI61" s="115">
        <f t="shared" si="61"/>
        <v>6.2990100050228648E-3</v>
      </c>
      <c r="AJ61" s="115">
        <f t="shared" si="62"/>
        <v>1.8788256880287076E-3</v>
      </c>
      <c r="AK61" s="115">
        <f t="shared" si="63"/>
        <v>3.5299859659965469E-7</v>
      </c>
      <c r="AL61" s="115">
        <f t="shared" si="64"/>
        <v>6.2990100050228648E-3</v>
      </c>
      <c r="AM61" s="93">
        <f t="shared" si="49"/>
        <v>3.5299859659965464E-6</v>
      </c>
      <c r="AN61" s="115">
        <f t="shared" si="65"/>
        <v>-4.6692016613135989E-3</v>
      </c>
      <c r="AO61" s="115">
        <f t="shared" si="66"/>
        <v>0.39892000742666789</v>
      </c>
      <c r="AP61" s="115">
        <f t="shared" si="67"/>
        <v>-0.96332155812061848</v>
      </c>
      <c r="AQ61" s="115">
        <f t="shared" si="68"/>
        <v>-0.17445880080043272</v>
      </c>
      <c r="AR61" s="115">
        <f t="shared" si="69"/>
        <v>-2.859111802155597</v>
      </c>
      <c r="AS61" s="115">
        <f t="shared" si="70"/>
        <v>-7.0329830524688708</v>
      </c>
      <c r="AT61" s="115">
        <f t="shared" ref="AT61:AZ70" si="72">$BA61+$AH$7*SIN(AU61)</f>
        <v>16.284296382737693</v>
      </c>
      <c r="AU61" s="115">
        <f t="shared" si="72"/>
        <v>16.293902318366342</v>
      </c>
      <c r="AV61" s="115">
        <f t="shared" si="72"/>
        <v>16.27559215505735</v>
      </c>
      <c r="AW61" s="115">
        <f t="shared" si="72"/>
        <v>16.310687875674027</v>
      </c>
      <c r="AX61" s="115">
        <f t="shared" si="72"/>
        <v>16.244096283179601</v>
      </c>
      <c r="AY61" s="115">
        <f t="shared" si="72"/>
        <v>16.373156483016949</v>
      </c>
      <c r="AZ61" s="115">
        <f t="shared" si="72"/>
        <v>16.131521770169787</v>
      </c>
      <c r="BA61" s="115">
        <f t="shared" si="71"/>
        <v>16.630399985229364</v>
      </c>
      <c r="BC61" s="115">
        <v>8000</v>
      </c>
      <c r="BD61" s="115">
        <f t="shared" si="38"/>
        <v>8.5753524304762827E-3</v>
      </c>
      <c r="BE61" s="115">
        <f t="shared" si="39"/>
        <v>9.0310701822857095E-3</v>
      </c>
      <c r="BF61" s="115">
        <f t="shared" si="40"/>
        <v>-4.5571775180942696E-4</v>
      </c>
      <c r="BG61" s="115">
        <f t="shared" si="41"/>
        <v>0.77604857795966098</v>
      </c>
      <c r="BH61" s="115">
        <f t="shared" si="42"/>
        <v>-0.79565459603745947</v>
      </c>
      <c r="BI61" s="115">
        <f t="shared" si="43"/>
        <v>-1.9367234115245133</v>
      </c>
      <c r="BJ61" s="115">
        <f t="shared" si="44"/>
        <v>-1.4540866880543604</v>
      </c>
      <c r="BK61" s="115">
        <f t="shared" si="53"/>
        <v>17.631456798485502</v>
      </c>
      <c r="BL61" s="115">
        <f t="shared" si="53"/>
        <v>17.631572046918286</v>
      </c>
      <c r="BM61" s="115">
        <f t="shared" si="53"/>
        <v>17.632104559321192</v>
      </c>
      <c r="BN61" s="115">
        <f t="shared" si="53"/>
        <v>17.634555150118391</v>
      </c>
      <c r="BO61" s="115">
        <f t="shared" si="53"/>
        <v>17.645630610770276</v>
      </c>
      <c r="BP61" s="115">
        <f t="shared" si="53"/>
        <v>17.692163680928445</v>
      </c>
      <c r="BQ61" s="115">
        <f t="shared" si="53"/>
        <v>17.849666803456795</v>
      </c>
      <c r="BR61" s="115">
        <f t="shared" si="45"/>
        <v>18.21879091884465</v>
      </c>
    </row>
    <row r="62" spans="1:70">
      <c r="A62" s="135" t="s">
        <v>1</v>
      </c>
      <c r="B62" s="136" t="s">
        <v>95</v>
      </c>
      <c r="C62" s="137">
        <v>57680.762000000002</v>
      </c>
      <c r="D62" s="137">
        <v>1E-4</v>
      </c>
      <c r="E62" s="115">
        <f t="shared" si="54"/>
        <v>7663.0081531053829</v>
      </c>
      <c r="F62">
        <f t="shared" si="55"/>
        <v>7663</v>
      </c>
      <c r="G62">
        <f t="shared" ref="G62:G71" si="73">+$C62-($C$7+$F62*$C$8)+$T62*K$9</f>
        <v>5.5117700030677952E-3</v>
      </c>
      <c r="K62">
        <f t="shared" ref="K62:K71" si="74">G62</f>
        <v>5.5117700030677952E-3</v>
      </c>
      <c r="O62">
        <f t="shared" ca="1" si="56"/>
        <v>9.6996345040870381E-3</v>
      </c>
      <c r="Q62" s="2">
        <f t="shared" si="57"/>
        <v>42662.262000000002</v>
      </c>
      <c r="S62" s="3">
        <v>1</v>
      </c>
      <c r="T62" s="176"/>
      <c r="U62" s="3"/>
      <c r="V62" s="3"/>
      <c r="W62" s="3"/>
      <c r="X62" s="3"/>
      <c r="AF62">
        <f t="shared" si="58"/>
        <v>7663</v>
      </c>
      <c r="AG62" s="65">
        <f t="shared" si="59"/>
        <v>6.1626076446837999E-3</v>
      </c>
      <c r="AH62" s="65">
        <f t="shared" si="60"/>
        <v>8.4218350957405239E-3</v>
      </c>
      <c r="AI62" s="65">
        <f t="shared" si="61"/>
        <v>5.5117700030677952E-3</v>
      </c>
      <c r="AJ62" s="65">
        <f t="shared" si="62"/>
        <v>-6.5083764161600471E-4</v>
      </c>
      <c r="AK62" s="65">
        <f t="shared" si="63"/>
        <v>4.2358963574428298E-7</v>
      </c>
      <c r="AL62">
        <f t="shared" si="64"/>
        <v>5.5117700030677952E-3</v>
      </c>
      <c r="AM62" s="93">
        <f t="shared" si="49"/>
        <v>4.2358963574428298E-7</v>
      </c>
      <c r="AN62">
        <f t="shared" si="65"/>
        <v>-2.9100650926727287E-3</v>
      </c>
      <c r="AO62">
        <f t="shared" si="66"/>
        <v>0.53607730492772787</v>
      </c>
      <c r="AP62">
        <f t="shared" si="67"/>
        <v>-0.98353045306298781</v>
      </c>
      <c r="AQ62">
        <f t="shared" si="68"/>
        <v>-0.42012946057800049</v>
      </c>
      <c r="AR62">
        <f t="shared" si="69"/>
        <v>-2.4056909654191134</v>
      </c>
      <c r="AS62">
        <f t="shared" si="70"/>
        <v>-2.5939825557177141</v>
      </c>
      <c r="AT62" s="65">
        <f t="shared" si="72"/>
        <v>17.061908511738057</v>
      </c>
      <c r="AU62" s="65">
        <f t="shared" si="72"/>
        <v>17.061906948735057</v>
      </c>
      <c r="AV62" s="65">
        <f t="shared" si="72"/>
        <v>17.061918555750701</v>
      </c>
      <c r="AW62" s="65">
        <f t="shared" si="72"/>
        <v>17.061832375484393</v>
      </c>
      <c r="AX62" s="65">
        <f t="shared" si="72"/>
        <v>17.062473056570347</v>
      </c>
      <c r="AY62" s="65">
        <f t="shared" si="72"/>
        <v>17.05775382571262</v>
      </c>
      <c r="AZ62" s="65">
        <f t="shared" si="72"/>
        <v>17.095295141447277</v>
      </c>
      <c r="BA62" s="65">
        <f t="shared" si="71"/>
        <v>17.673135725543581</v>
      </c>
      <c r="BC62">
        <v>8200</v>
      </c>
      <c r="BD62">
        <f t="shared" si="38"/>
        <v>1.0849111378694411E-2</v>
      </c>
      <c r="BE62">
        <f t="shared" si="39"/>
        <v>8.9957062024982257E-3</v>
      </c>
      <c r="BF62">
        <f t="shared" si="40"/>
        <v>1.8534051761961844E-3</v>
      </c>
      <c r="BG62">
        <f t="shared" si="41"/>
        <v>1.15207380049271</v>
      </c>
      <c r="BH62">
        <f t="shared" si="42"/>
        <v>-0.30384902101834943</v>
      </c>
      <c r="BI62">
        <f t="shared" si="43"/>
        <v>-1.3253660599657238</v>
      </c>
      <c r="BJ62">
        <f t="shared" si="44"/>
        <v>-0.78041301714068489</v>
      </c>
      <c r="BK62">
        <f t="shared" ref="BK62:BQ71" si="75">$BR62+$AH$7*SIN(BL62)</f>
        <v>18.133148885033087</v>
      </c>
      <c r="BL62">
        <f t="shared" si="75"/>
        <v>18.136392410698505</v>
      </c>
      <c r="BM62">
        <f t="shared" si="75"/>
        <v>18.14322448143955</v>
      </c>
      <c r="BN62">
        <f t="shared" si="75"/>
        <v>18.157487017772141</v>
      </c>
      <c r="BO62">
        <f t="shared" si="75"/>
        <v>18.186734016436617</v>
      </c>
      <c r="BP62">
        <f t="shared" si="75"/>
        <v>18.24473506545306</v>
      </c>
      <c r="BQ62">
        <f t="shared" si="75"/>
        <v>18.353518400132067</v>
      </c>
      <c r="BR62">
        <f t="shared" si="45"/>
        <v>18.542621894097515</v>
      </c>
    </row>
    <row r="63" spans="1:70">
      <c r="A63" s="142" t="s">
        <v>0</v>
      </c>
      <c r="B63" s="143" t="s">
        <v>95</v>
      </c>
      <c r="C63" s="144">
        <v>58018.445099999997</v>
      </c>
      <c r="D63" s="144">
        <v>4.0000000000000002E-4</v>
      </c>
      <c r="E63" s="115">
        <f t="shared" si="54"/>
        <v>8162.5148267494114</v>
      </c>
      <c r="F63">
        <f t="shared" si="55"/>
        <v>8162.5</v>
      </c>
      <c r="G63">
        <f t="shared" si="73"/>
        <v>1.002337499812711E-2</v>
      </c>
      <c r="K63">
        <f t="shared" si="74"/>
        <v>1.002337499812711E-2</v>
      </c>
      <c r="O63">
        <f t="shared" ca="1" si="56"/>
        <v>1.0166321524976788E-2</v>
      </c>
      <c r="Q63" s="2">
        <f t="shared" si="57"/>
        <v>42999.945099999997</v>
      </c>
      <c r="S63" s="3">
        <v>1</v>
      </c>
      <c r="T63" s="176"/>
      <c r="U63" s="3"/>
      <c r="V63" s="3"/>
      <c r="W63" s="3"/>
      <c r="X63" s="3"/>
      <c r="AF63">
        <f t="shared" si="58"/>
        <v>8162.5</v>
      </c>
      <c r="AG63" s="65">
        <f t="shared" si="59"/>
        <v>1.0365335193036342E-2</v>
      </c>
      <c r="AH63" s="65">
        <f t="shared" si="60"/>
        <v>8.6609823860862838E-3</v>
      </c>
      <c r="AI63" s="65">
        <f t="shared" si="61"/>
        <v>1.002337499812711E-2</v>
      </c>
      <c r="AJ63" s="65">
        <f t="shared" si="62"/>
        <v>-3.4196019490923164E-4</v>
      </c>
      <c r="AK63" s="65">
        <f t="shared" si="63"/>
        <v>1.1693677490235969E-7</v>
      </c>
      <c r="AL63">
        <f t="shared" si="64"/>
        <v>1.002337499812711E-2</v>
      </c>
      <c r="AM63" s="93">
        <f t="shared" si="49"/>
        <v>1.1693677490235969E-7</v>
      </c>
      <c r="AN63">
        <f t="shared" si="65"/>
        <v>1.3623926120408265E-3</v>
      </c>
      <c r="AO63">
        <f t="shared" si="66"/>
        <v>1.055207793413959</v>
      </c>
      <c r="AP63">
        <f t="shared" si="67"/>
        <v>-0.44917177712776635</v>
      </c>
      <c r="AQ63">
        <f t="shared" si="68"/>
        <v>-0.62344617265249425</v>
      </c>
      <c r="AR63">
        <f t="shared" si="69"/>
        <v>-1.4824740853650056</v>
      </c>
      <c r="AS63">
        <f t="shared" si="70"/>
        <v>-0.91536050493053334</v>
      </c>
      <c r="AT63" s="65">
        <f t="shared" si="72"/>
        <v>18.022074766831995</v>
      </c>
      <c r="AU63" s="65">
        <f t="shared" si="72"/>
        <v>18.024353884875193</v>
      </c>
      <c r="AV63" s="65">
        <f t="shared" si="72"/>
        <v>18.029706003091768</v>
      </c>
      <c r="AW63" s="65">
        <f t="shared" si="72"/>
        <v>18.04215573256435</v>
      </c>
      <c r="AX63" s="65">
        <f t="shared" si="72"/>
        <v>18.070510062542461</v>
      </c>
      <c r="AY63" s="65">
        <f t="shared" si="72"/>
        <v>18.132328014350882</v>
      </c>
      <c r="AZ63" s="65">
        <f t="shared" si="72"/>
        <v>18.256944179739936</v>
      </c>
      <c r="BA63" s="65">
        <f t="shared" si="71"/>
        <v>18.481903586237603</v>
      </c>
      <c r="BC63">
        <v>8400</v>
      </c>
      <c r="BD63">
        <f t="shared" si="38"/>
        <v>1.3277438161109729E-2</v>
      </c>
      <c r="BE63">
        <f t="shared" si="39"/>
        <v>8.9523913578129482E-3</v>
      </c>
      <c r="BF63">
        <f t="shared" si="40"/>
        <v>4.3250468032967814E-3</v>
      </c>
      <c r="BG63">
        <f t="shared" si="41"/>
        <v>1.623247534134495</v>
      </c>
      <c r="BH63">
        <f t="shared" si="42"/>
        <v>0.89502442261545334</v>
      </c>
      <c r="BI63">
        <f t="shared" si="43"/>
        <v>9.1849995483535923E-2</v>
      </c>
      <c r="BJ63">
        <f t="shared" si="44"/>
        <v>4.5957311890800358E-2</v>
      </c>
      <c r="BK63">
        <f t="shared" si="75"/>
        <v>18.893638943121385</v>
      </c>
      <c r="BL63">
        <f t="shared" si="75"/>
        <v>18.8930057487044</v>
      </c>
      <c r="BM63">
        <f t="shared" si="75"/>
        <v>18.891993137861093</v>
      </c>
      <c r="BN63">
        <f t="shared" si="75"/>
        <v>18.890373850529603</v>
      </c>
      <c r="BO63">
        <f t="shared" si="75"/>
        <v>18.887784634805641</v>
      </c>
      <c r="BP63">
        <f t="shared" si="75"/>
        <v>18.883645043897509</v>
      </c>
      <c r="BQ63">
        <f t="shared" si="75"/>
        <v>18.877027925769848</v>
      </c>
      <c r="BR63">
        <f t="shared" si="45"/>
        <v>18.866452869350375</v>
      </c>
    </row>
    <row r="64" spans="1:70">
      <c r="A64" s="138" t="s">
        <v>2</v>
      </c>
      <c r="B64" s="139" t="s">
        <v>97</v>
      </c>
      <c r="C64" s="140">
        <v>58052.923600000002</v>
      </c>
      <c r="D64" s="141" t="s">
        <v>207</v>
      </c>
      <c r="E64" s="115">
        <f t="shared" si="54"/>
        <v>8213.5160194275122</v>
      </c>
      <c r="F64">
        <f t="shared" si="55"/>
        <v>8213.5</v>
      </c>
      <c r="G64">
        <f t="shared" si="73"/>
        <v>1.0829665006895084E-2</v>
      </c>
      <c r="K64">
        <f t="shared" si="74"/>
        <v>1.0829665006895084E-2</v>
      </c>
      <c r="O64">
        <f t="shared" ca="1" si="56"/>
        <v>1.02139712508334E-2</v>
      </c>
      <c r="Q64" s="2">
        <f t="shared" si="57"/>
        <v>43034.423600000002</v>
      </c>
      <c r="S64" s="3">
        <v>1</v>
      </c>
      <c r="T64" s="176"/>
      <c r="U64" s="3"/>
      <c r="V64" s="3"/>
      <c r="W64" s="3"/>
      <c r="X64" s="3"/>
      <c r="AF64">
        <f t="shared" si="58"/>
        <v>8213.5</v>
      </c>
      <c r="AG64" s="65">
        <f t="shared" si="59"/>
        <v>1.1028594857185388E-2</v>
      </c>
      <c r="AH64" s="65">
        <f t="shared" si="60"/>
        <v>8.7941028288178701E-3</v>
      </c>
      <c r="AI64" s="65">
        <f t="shared" si="61"/>
        <v>1.0829665006895084E-2</v>
      </c>
      <c r="AJ64" s="65">
        <f t="shared" si="62"/>
        <v>-1.9892985029030391E-4</v>
      </c>
      <c r="AK64" s="65">
        <f t="shared" si="63"/>
        <v>3.9573085336522726E-8</v>
      </c>
      <c r="AL64">
        <f t="shared" si="64"/>
        <v>1.0829665006895084E-2</v>
      </c>
      <c r="AM64" s="93">
        <f t="shared" si="49"/>
        <v>3.9573085336522726E-8</v>
      </c>
      <c r="AN64">
        <f t="shared" si="65"/>
        <v>2.0355621780772139E-3</v>
      </c>
      <c r="AO64">
        <f t="shared" si="66"/>
        <v>1.1904881627986228</v>
      </c>
      <c r="AP64">
        <f t="shared" si="67"/>
        <v>-0.24246385319638653</v>
      </c>
      <c r="AQ64">
        <f t="shared" si="68"/>
        <v>-0.59619400406435441</v>
      </c>
      <c r="AR64">
        <f t="shared" si="69"/>
        <v>-1.2615406444995554</v>
      </c>
      <c r="AS64">
        <f t="shared" si="70"/>
        <v>-0.73029522444599093</v>
      </c>
      <c r="AT64" s="65">
        <f t="shared" si="72"/>
        <v>18.175649679169435</v>
      </c>
      <c r="AU64" s="65">
        <f t="shared" si="72"/>
        <v>18.179220568780082</v>
      </c>
      <c r="AV64" s="65">
        <f t="shared" si="72"/>
        <v>18.186480545994336</v>
      </c>
      <c r="AW64" s="65">
        <f t="shared" si="72"/>
        <v>18.201115710036177</v>
      </c>
      <c r="AX64" s="65">
        <f t="shared" si="72"/>
        <v>18.230138608524605</v>
      </c>
      <c r="AY64" s="65">
        <f t="shared" si="72"/>
        <v>18.286006739904096</v>
      </c>
      <c r="AZ64" s="65">
        <f t="shared" si="72"/>
        <v>18.388462719854072</v>
      </c>
      <c r="BA64" s="65">
        <f t="shared" si="71"/>
        <v>18.564480484927081</v>
      </c>
      <c r="BC64">
        <v>8600</v>
      </c>
      <c r="BD64">
        <f t="shared" si="38"/>
        <v>1.3354395585950325E-2</v>
      </c>
      <c r="BE64">
        <f t="shared" si="39"/>
        <v>8.9011256482298823E-3</v>
      </c>
      <c r="BF64">
        <f t="shared" si="40"/>
        <v>4.4532699377204431E-3</v>
      </c>
      <c r="BG64">
        <f t="shared" si="41"/>
        <v>1.0963579190428965</v>
      </c>
      <c r="BH64">
        <f t="shared" si="42"/>
        <v>0.65086981531668764</v>
      </c>
      <c r="BI64">
        <f t="shared" si="43"/>
        <v>1.4162271014474193</v>
      </c>
      <c r="BJ64">
        <f t="shared" si="44"/>
        <v>0.85625383308889502</v>
      </c>
      <c r="BK64">
        <f t="shared" si="75"/>
        <v>19.62900510798033</v>
      </c>
      <c r="BL64">
        <f t="shared" si="75"/>
        <v>19.626299370073127</v>
      </c>
      <c r="BM64">
        <f t="shared" si="75"/>
        <v>19.620255793845217</v>
      </c>
      <c r="BN64">
        <f t="shared" si="75"/>
        <v>19.606882890672505</v>
      </c>
      <c r="BO64">
        <f t="shared" si="75"/>
        <v>19.577873660512392</v>
      </c>
      <c r="BP64">
        <f t="shared" si="75"/>
        <v>19.51736350864542</v>
      </c>
      <c r="BQ64">
        <f t="shared" si="75"/>
        <v>19.399438139578379</v>
      </c>
      <c r="BR64">
        <f t="shared" si="45"/>
        <v>19.190283844603236</v>
      </c>
    </row>
    <row r="65" spans="1:70">
      <c r="A65" s="134" t="s">
        <v>401</v>
      </c>
      <c r="B65" s="129"/>
      <c r="C65" s="114">
        <v>58054.613700000002</v>
      </c>
      <c r="D65" s="114">
        <v>2.0000000000000001E-4</v>
      </c>
      <c r="E65" s="115">
        <f t="shared" si="54"/>
        <v>8216.0160445372239</v>
      </c>
      <c r="F65">
        <f t="shared" si="55"/>
        <v>8216</v>
      </c>
      <c r="G65">
        <f t="shared" si="73"/>
        <v>1.0846640005183872E-2</v>
      </c>
      <c r="K65">
        <f t="shared" si="74"/>
        <v>1.0846640005183872E-2</v>
      </c>
      <c r="O65">
        <f t="shared" ca="1" si="56"/>
        <v>1.0216307021708724E-2</v>
      </c>
      <c r="Q65" s="2">
        <f t="shared" si="57"/>
        <v>43036.113700000002</v>
      </c>
      <c r="S65" s="3">
        <v>1</v>
      </c>
      <c r="T65" s="176"/>
      <c r="U65" s="3"/>
      <c r="V65" s="3"/>
      <c r="W65" s="3"/>
      <c r="X65" s="3"/>
      <c r="AF65">
        <f t="shared" si="58"/>
        <v>8216</v>
      </c>
      <c r="AG65" s="65">
        <f t="shared" si="59"/>
        <v>1.1062083866060541E-2</v>
      </c>
      <c r="AH65" s="65">
        <f t="shared" si="60"/>
        <v>8.777089745874973E-3</v>
      </c>
      <c r="AI65" s="65">
        <f t="shared" si="61"/>
        <v>1.0846640005183872E-2</v>
      </c>
      <c r="AJ65" s="65">
        <f t="shared" si="62"/>
        <v>-2.1544386087666949E-4</v>
      </c>
      <c r="AK65" s="65">
        <f t="shared" si="63"/>
        <v>4.641605718944572E-8</v>
      </c>
      <c r="AL65">
        <f t="shared" si="64"/>
        <v>1.0846640005183872E-2</v>
      </c>
      <c r="AM65" s="93">
        <f t="shared" si="49"/>
        <v>4.641605718944572E-8</v>
      </c>
      <c r="AN65">
        <f t="shared" si="65"/>
        <v>2.0695502593088993E-3</v>
      </c>
      <c r="AO65">
        <f t="shared" si="66"/>
        <v>1.197798295979249</v>
      </c>
      <c r="AP65">
        <f t="shared" si="67"/>
        <v>-0.23052670120631358</v>
      </c>
      <c r="AQ65">
        <f t="shared" si="68"/>
        <v>-0.59380877793814013</v>
      </c>
      <c r="AR65">
        <f t="shared" si="69"/>
        <v>-1.2492548896394859</v>
      </c>
      <c r="AS65">
        <f t="shared" si="70"/>
        <v>-0.72091810821210422</v>
      </c>
      <c r="AT65" s="65">
        <f t="shared" si="72"/>
        <v>18.183673717781701</v>
      </c>
      <c r="AU65" s="65">
        <f t="shared" si="72"/>
        <v>18.187301877367275</v>
      </c>
      <c r="AV65" s="65">
        <f t="shared" si="72"/>
        <v>18.194631718831673</v>
      </c>
      <c r="AW65" s="65">
        <f t="shared" si="72"/>
        <v>18.209315852801613</v>
      </c>
      <c r="AX65" s="65">
        <f t="shared" si="72"/>
        <v>18.238263125105455</v>
      </c>
      <c r="AY65" s="65">
        <f t="shared" si="72"/>
        <v>18.293692963271777</v>
      </c>
      <c r="AZ65" s="65">
        <f t="shared" si="72"/>
        <v>18.394943306009125</v>
      </c>
      <c r="BA65" s="65">
        <f t="shared" si="71"/>
        <v>18.568528372117743</v>
      </c>
      <c r="BC65">
        <v>8800</v>
      </c>
      <c r="BD65">
        <f t="shared" si="38"/>
        <v>1.2084300236438906E-2</v>
      </c>
      <c r="BE65">
        <f t="shared" si="39"/>
        <v>8.8419090737490331E-3</v>
      </c>
      <c r="BF65">
        <f t="shared" si="40"/>
        <v>3.2423911626898736E-3</v>
      </c>
      <c r="BG65">
        <f t="shared" si="41"/>
        <v>0.75194698204025667</v>
      </c>
      <c r="BH65">
        <f t="shared" si="42"/>
        <v>0.14612671574111183</v>
      </c>
      <c r="BI65">
        <f t="shared" si="43"/>
        <v>1.9783048739480042</v>
      </c>
      <c r="BJ65">
        <f t="shared" si="44"/>
        <v>1.5208651137550286</v>
      </c>
      <c r="BK65">
        <f t="shared" si="75"/>
        <v>20.110108215869001</v>
      </c>
      <c r="BL65">
        <f t="shared" si="75"/>
        <v>20.110045169674432</v>
      </c>
      <c r="BM65">
        <f t="shared" si="75"/>
        <v>20.109715452830557</v>
      </c>
      <c r="BN65">
        <f t="shared" si="75"/>
        <v>20.10799659712394</v>
      </c>
      <c r="BO65">
        <f t="shared" si="75"/>
        <v>20.099180075310137</v>
      </c>
      <c r="BP65">
        <f t="shared" si="75"/>
        <v>20.057193945542497</v>
      </c>
      <c r="BQ65">
        <f t="shared" si="75"/>
        <v>19.900106077839233</v>
      </c>
      <c r="BR65">
        <f t="shared" si="45"/>
        <v>19.514114819856101</v>
      </c>
    </row>
    <row r="66" spans="1:70">
      <c r="A66" s="134" t="s">
        <v>401</v>
      </c>
      <c r="B66" s="115"/>
      <c r="C66" s="114">
        <v>58059.684099999999</v>
      </c>
      <c r="D66" s="114">
        <v>2.9999999999999997E-4</v>
      </c>
      <c r="E66" s="115">
        <f t="shared" si="54"/>
        <v>8223.5162677880871</v>
      </c>
      <c r="F66">
        <f t="shared" si="55"/>
        <v>8223.5</v>
      </c>
      <c r="G66">
        <f t="shared" si="73"/>
        <v>1.0997564997524023E-2</v>
      </c>
      <c r="K66">
        <f t="shared" si="74"/>
        <v>1.0997564997524023E-2</v>
      </c>
      <c r="O66">
        <f t="shared" ca="1" si="56"/>
        <v>1.0223314334334696E-2</v>
      </c>
      <c r="Q66" s="2">
        <f t="shared" si="57"/>
        <v>43041.184099999999</v>
      </c>
      <c r="S66" s="3">
        <v>1</v>
      </c>
      <c r="T66" s="176"/>
      <c r="U66" s="3"/>
      <c r="V66" s="3"/>
      <c r="W66" s="3"/>
      <c r="X66" s="3"/>
      <c r="AF66">
        <f t="shared" si="58"/>
        <v>8223.5</v>
      </c>
      <c r="AG66" s="65">
        <f t="shared" si="59"/>
        <v>1.1162957819490969E-2</v>
      </c>
      <c r="AH66" s="65">
        <f t="shared" si="60"/>
        <v>8.8256361137792547E-3</v>
      </c>
      <c r="AI66" s="65">
        <f t="shared" si="61"/>
        <v>1.0997564997524023E-2</v>
      </c>
      <c r="AJ66" s="65">
        <f t="shared" si="62"/>
        <v>-1.6539282196694621E-4</v>
      </c>
      <c r="AK66" s="65">
        <f t="shared" si="63"/>
        <v>2.7354785558189964E-8</v>
      </c>
      <c r="AL66">
        <f t="shared" si="64"/>
        <v>1.0997564997524023E-2</v>
      </c>
      <c r="AM66" s="93">
        <f t="shared" si="49"/>
        <v>2.7354785558189964E-8</v>
      </c>
      <c r="AN66">
        <f t="shared" si="65"/>
        <v>2.171928883744768E-3</v>
      </c>
      <c r="AO66">
        <f t="shared" si="66"/>
        <v>1.2200785608974356</v>
      </c>
      <c r="AP66">
        <f t="shared" si="67"/>
        <v>-0.19362081965932718</v>
      </c>
      <c r="AQ66">
        <f t="shared" si="68"/>
        <v>-0.58591676685515315</v>
      </c>
      <c r="AR66">
        <f t="shared" si="69"/>
        <v>-1.2114874332875438</v>
      </c>
      <c r="AS66">
        <f t="shared" si="70"/>
        <v>-0.6926021900531143</v>
      </c>
      <c r="AT66" s="65">
        <f t="shared" si="72"/>
        <v>18.208038584518508</v>
      </c>
      <c r="AU66" s="65">
        <f t="shared" si="72"/>
        <v>18.211830191609469</v>
      </c>
      <c r="AV66" s="65">
        <f t="shared" si="72"/>
        <v>18.219349263666096</v>
      </c>
      <c r="AW66" s="65">
        <f t="shared" si="72"/>
        <v>18.234139931794662</v>
      </c>
      <c r="AX66" s="65">
        <f t="shared" si="72"/>
        <v>18.262794954165628</v>
      </c>
      <c r="AY66" s="65">
        <f t="shared" si="72"/>
        <v>18.316829869716241</v>
      </c>
      <c r="AZ66" s="65">
        <f t="shared" si="72"/>
        <v>18.414401970330712</v>
      </c>
      <c r="BA66" s="65">
        <f t="shared" si="71"/>
        <v>18.580672033689726</v>
      </c>
      <c r="BC66">
        <v>9000</v>
      </c>
      <c r="BD66">
        <f t="shared" ref="BD66:BD97" si="76">AH$3+AH$4*BC66+AH$5*BC66^2+BF66</f>
        <v>1.0636983483500435E-2</v>
      </c>
      <c r="BE66">
        <f t="shared" ref="BE66:BE101" si="77">AH$3+AH$4*BC66+AH$5*BC66^2</f>
        <v>8.7747416343703956E-3</v>
      </c>
      <c r="BF66">
        <f t="shared" ref="BF66:BF97" si="78">$AH$6*($AH$11/BG66*BH66+$AH$12)</f>
        <v>1.8622418491300388E-3</v>
      </c>
      <c r="BG66">
        <f t="shared" ref="BG66:BG101" si="79">1+$AH$7*COS(BI66)</f>
        <v>0.59236528466858795</v>
      </c>
      <c r="BH66">
        <f t="shared" ref="BH66:BH97" si="80">SIN(BI66+RADIANS($AH$9))</f>
        <v>-0.15450468157469197</v>
      </c>
      <c r="BI66">
        <f t="shared" ref="BI66:BI97" si="81">2*ATAN(BJ66)</f>
        <v>2.280082787381525</v>
      </c>
      <c r="BJ66">
        <f t="shared" ref="BJ66:BJ97" si="82">SQRT((1+$AH$7)/(1-$AH$7))*TAN(BK66/2)</f>
        <v>2.1761125219753987</v>
      </c>
      <c r="BK66">
        <f t="shared" si="75"/>
        <v>20.463255645813035</v>
      </c>
      <c r="BL66">
        <f t="shared" si="75"/>
        <v>20.463255645527276</v>
      </c>
      <c r="BM66">
        <f t="shared" si="75"/>
        <v>20.463255656172421</v>
      </c>
      <c r="BN66">
        <f t="shared" si="75"/>
        <v>20.46325525962051</v>
      </c>
      <c r="BO66">
        <f t="shared" si="75"/>
        <v>20.46327002945787</v>
      </c>
      <c r="BP66">
        <f t="shared" si="75"/>
        <v>20.462716443609999</v>
      </c>
      <c r="BQ66">
        <f t="shared" si="75"/>
        <v>20.360648957749913</v>
      </c>
      <c r="BR66">
        <f t="shared" ref="BR66:BR101" si="83">RADIANS($AH$9)+$AH$18*(BC66-AH$15)</f>
        <v>19.837945795108961</v>
      </c>
    </row>
    <row r="67" spans="1:70">
      <c r="A67" s="134" t="s">
        <v>401</v>
      </c>
      <c r="B67" s="129"/>
      <c r="C67" s="114">
        <v>58112.753100000002</v>
      </c>
      <c r="D67" s="114">
        <v>2.9999999999999997E-4</v>
      </c>
      <c r="E67" s="115">
        <f t="shared" si="54"/>
        <v>8302.0168491426666</v>
      </c>
      <c r="F67">
        <f t="shared" si="55"/>
        <v>8302</v>
      </c>
      <c r="G67">
        <f t="shared" si="73"/>
        <v>1.1390580002625939E-2</v>
      </c>
      <c r="K67">
        <f t="shared" si="74"/>
        <v>1.1390580002625939E-2</v>
      </c>
      <c r="O67">
        <f t="shared" ca="1" si="56"/>
        <v>1.0296657539819872E-2</v>
      </c>
      <c r="Q67" s="2">
        <f t="shared" si="57"/>
        <v>43094.253100000002</v>
      </c>
      <c r="S67" s="3">
        <v>1</v>
      </c>
      <c r="T67" s="176"/>
      <c r="U67" s="3"/>
      <c r="V67" s="3"/>
      <c r="W67" s="3"/>
      <c r="X67" s="3"/>
      <c r="AF67">
        <f t="shared" si="58"/>
        <v>8302</v>
      </c>
      <c r="AG67" s="65">
        <f t="shared" si="59"/>
        <v>1.2221994211790547E-2</v>
      </c>
      <c r="AH67" s="65">
        <f t="shared" si="60"/>
        <v>8.1431948831131029E-3</v>
      </c>
      <c r="AI67" s="65">
        <f t="shared" si="61"/>
        <v>1.1390580002625939E-2</v>
      </c>
      <c r="AJ67" s="65">
        <f t="shared" si="62"/>
        <v>-8.3141420916460831E-4</v>
      </c>
      <c r="AK67" s="65">
        <f t="shared" si="63"/>
        <v>6.9124958720081111E-7</v>
      </c>
      <c r="AL67">
        <f t="shared" si="64"/>
        <v>1.1390580002625939E-2</v>
      </c>
      <c r="AM67" s="93">
        <f t="shared" si="49"/>
        <v>6.9124958720081111E-7</v>
      </c>
      <c r="AN67">
        <f t="shared" si="65"/>
        <v>3.2473851195128352E-3</v>
      </c>
      <c r="AO67">
        <f t="shared" si="66"/>
        <v>1.468602750155287</v>
      </c>
      <c r="AP67">
        <f t="shared" si="67"/>
        <v>0.28781396667714576</v>
      </c>
      <c r="AQ67">
        <f t="shared" si="68"/>
        <v>-0.41490299251220614</v>
      </c>
      <c r="AR67">
        <f t="shared" si="69"/>
        <v>-0.72469252842278287</v>
      </c>
      <c r="AS67">
        <f t="shared" si="70"/>
        <v>-0.37908390513775447</v>
      </c>
      <c r="AT67" s="65">
        <f t="shared" si="72"/>
        <v>18.489804248072311</v>
      </c>
      <c r="AU67" s="65">
        <f t="shared" si="72"/>
        <v>18.493840884532673</v>
      </c>
      <c r="AV67" s="65">
        <f t="shared" si="72"/>
        <v>18.500712361139122</v>
      </c>
      <c r="AW67" s="65">
        <f t="shared" si="72"/>
        <v>18.512370361962265</v>
      </c>
      <c r="AX67" s="65">
        <f t="shared" si="72"/>
        <v>18.532041654515822</v>
      </c>
      <c r="AY67" s="65">
        <f t="shared" si="72"/>
        <v>18.564952840114557</v>
      </c>
      <c r="AZ67" s="65">
        <f t="shared" si="72"/>
        <v>18.619334457786067</v>
      </c>
      <c r="BA67" s="65">
        <f t="shared" si="71"/>
        <v>18.707775691476474</v>
      </c>
      <c r="BC67">
        <v>9200</v>
      </c>
      <c r="BD67">
        <f t="shared" si="76"/>
        <v>9.2477992830226289E-3</v>
      </c>
      <c r="BE67">
        <f t="shared" si="77"/>
        <v>8.6996233300939661E-3</v>
      </c>
      <c r="BF67">
        <f t="shared" si="78"/>
        <v>5.4817595292866233E-4</v>
      </c>
      <c r="BG67">
        <f t="shared" si="79"/>
        <v>0.50497254276549541</v>
      </c>
      <c r="BH67">
        <f t="shared" si="80"/>
        <v>-0.35054737711446116</v>
      </c>
      <c r="BI67">
        <f t="shared" si="81"/>
        <v>2.4831121962413492</v>
      </c>
      <c r="BJ67">
        <f t="shared" si="82"/>
        <v>2.9267477930304517</v>
      </c>
      <c r="BK67">
        <f t="shared" si="75"/>
        <v>20.753293388183138</v>
      </c>
      <c r="BL67">
        <f t="shared" si="75"/>
        <v>20.753287443127288</v>
      </c>
      <c r="BM67">
        <f t="shared" si="75"/>
        <v>20.753316505832139</v>
      </c>
      <c r="BN67">
        <f t="shared" si="75"/>
        <v>20.753174408113058</v>
      </c>
      <c r="BO67">
        <f t="shared" si="75"/>
        <v>20.753868619292181</v>
      </c>
      <c r="BP67">
        <f t="shared" si="75"/>
        <v>20.750463746516594</v>
      </c>
      <c r="BQ67">
        <f t="shared" si="75"/>
        <v>20.766855128040859</v>
      </c>
      <c r="BR67">
        <f t="shared" si="83"/>
        <v>20.161776770361822</v>
      </c>
    </row>
    <row r="68" spans="1:70">
      <c r="A68" s="27" t="s">
        <v>403</v>
      </c>
      <c r="B68" s="115"/>
      <c r="C68" s="114">
        <v>58394.658799999997</v>
      </c>
      <c r="D68" s="114">
        <v>2.9999999999999997E-4</v>
      </c>
      <c r="E68" s="115">
        <f t="shared" si="54"/>
        <v>8719.01662937535</v>
      </c>
      <c r="F68">
        <f t="shared" si="55"/>
        <v>8719</v>
      </c>
      <c r="G68">
        <f t="shared" si="73"/>
        <v>1.1242009997658897E-2</v>
      </c>
      <c r="K68">
        <f t="shared" si="74"/>
        <v>1.1242009997658897E-2</v>
      </c>
      <c r="O68">
        <f t="shared" ca="1" si="56"/>
        <v>1.0686264121823927E-2</v>
      </c>
      <c r="Q68" s="2">
        <f t="shared" si="57"/>
        <v>43376.158799999997</v>
      </c>
      <c r="S68" s="3">
        <v>1</v>
      </c>
      <c r="T68" s="176"/>
      <c r="U68" s="3"/>
      <c r="V68" s="3"/>
      <c r="W68" s="3"/>
      <c r="X68" s="3"/>
      <c r="AF68">
        <f t="shared" si="58"/>
        <v>8719</v>
      </c>
      <c r="AG68" s="65">
        <f t="shared" si="59"/>
        <v>1.2648438216951158E-2</v>
      </c>
      <c r="AH68" s="65">
        <f t="shared" si="60"/>
        <v>7.4604215469558904E-3</v>
      </c>
      <c r="AI68" s="65">
        <f t="shared" si="61"/>
        <v>1.1242009997658897E-2</v>
      </c>
      <c r="AJ68" s="65">
        <f t="shared" si="62"/>
        <v>-1.4064282192922609E-3</v>
      </c>
      <c r="AK68" s="65">
        <f t="shared" si="63"/>
        <v>1.9780403360215999E-6</v>
      </c>
      <c r="AL68">
        <f t="shared" si="64"/>
        <v>1.1242009997658897E-2</v>
      </c>
      <c r="AM68" s="93">
        <f t="shared" si="49"/>
        <v>1.9780403360215999E-6</v>
      </c>
      <c r="AN68">
        <f t="shared" si="65"/>
        <v>3.7815884507030064E-3</v>
      </c>
      <c r="AO68">
        <f t="shared" si="66"/>
        <v>0.85776667529548423</v>
      </c>
      <c r="AP68">
        <f t="shared" si="67"/>
        <v>0.31921991821682461</v>
      </c>
      <c r="AQ68">
        <f t="shared" si="68"/>
        <v>0.60951022304156799</v>
      </c>
      <c r="AR68">
        <f t="shared" si="69"/>
        <v>1.8000504674873614</v>
      </c>
      <c r="AS68">
        <f t="shared" si="70"/>
        <v>1.2602235245236986</v>
      </c>
      <c r="AT68" s="65">
        <f t="shared" si="72"/>
        <v>19.937016470973312</v>
      </c>
      <c r="AU68" s="65">
        <f t="shared" si="72"/>
        <v>19.93654523284399</v>
      </c>
      <c r="AV68" s="65">
        <f t="shared" si="72"/>
        <v>19.934929079094154</v>
      </c>
      <c r="AW68" s="65">
        <f t="shared" si="72"/>
        <v>19.929423528444804</v>
      </c>
      <c r="AX68" s="65">
        <f t="shared" si="72"/>
        <v>19.911078843437135</v>
      </c>
      <c r="AY68" s="65">
        <f t="shared" si="72"/>
        <v>19.853860636682427</v>
      </c>
      <c r="AZ68" s="65">
        <f t="shared" si="72"/>
        <v>19.701207607137267</v>
      </c>
      <c r="BA68" s="65">
        <f t="shared" si="71"/>
        <v>19.382963274878691</v>
      </c>
      <c r="BC68">
        <v>9400</v>
      </c>
      <c r="BD68">
        <f t="shared" si="76"/>
        <v>7.9734747704464665E-3</v>
      </c>
      <c r="BE68">
        <f t="shared" si="77"/>
        <v>8.61655416091975E-3</v>
      </c>
      <c r="BF68">
        <f t="shared" si="78"/>
        <v>-6.4307939047328355E-4</v>
      </c>
      <c r="BG68">
        <f t="shared" si="79"/>
        <v>0.4517354907569433</v>
      </c>
      <c r="BH68">
        <f t="shared" si="80"/>
        <v>-0.49106072900734754</v>
      </c>
      <c r="BI68">
        <f t="shared" si="81"/>
        <v>2.6382636815173335</v>
      </c>
      <c r="BJ68">
        <f t="shared" si="82"/>
        <v>3.8892998475562965</v>
      </c>
      <c r="BK68">
        <f t="shared" si="75"/>
        <v>21.007073416907524</v>
      </c>
      <c r="BL68">
        <f t="shared" si="75"/>
        <v>21.006343602226242</v>
      </c>
      <c r="BM68">
        <f t="shared" si="75"/>
        <v>21.008448758921855</v>
      </c>
      <c r="BN68">
        <f t="shared" si="75"/>
        <v>21.002358152846586</v>
      </c>
      <c r="BO68">
        <f t="shared" si="75"/>
        <v>21.019829786877121</v>
      </c>
      <c r="BP68">
        <f t="shared" si="75"/>
        <v>20.968395690670231</v>
      </c>
      <c r="BQ68">
        <f t="shared" si="75"/>
        <v>21.110161416777089</v>
      </c>
      <c r="BR68">
        <f t="shared" si="83"/>
        <v>20.485607745614683</v>
      </c>
    </row>
    <row r="69" spans="1:70">
      <c r="A69" s="16" t="s">
        <v>406</v>
      </c>
      <c r="C69" s="8">
        <v>58781.6826</v>
      </c>
      <c r="D69" s="8">
        <v>5.9999999999999995E-4</v>
      </c>
      <c r="E69" s="115">
        <f t="shared" si="54"/>
        <v>9291.508918622505</v>
      </c>
      <c r="F69">
        <f t="shared" si="55"/>
        <v>9291.5</v>
      </c>
      <c r="G69">
        <f t="shared" si="73"/>
        <v>6.0292850030236878E-3</v>
      </c>
      <c r="K69">
        <f t="shared" si="74"/>
        <v>6.0292850030236878E-3</v>
      </c>
      <c r="O69">
        <f t="shared" ca="1" si="56"/>
        <v>1.122115565227314E-2</v>
      </c>
      <c r="Q69" s="2">
        <f t="shared" si="57"/>
        <v>43763.1826</v>
      </c>
      <c r="S69" s="3">
        <v>1</v>
      </c>
      <c r="T69" s="176"/>
      <c r="U69" s="3">
        <v>1.0480887080038488E-10</v>
      </c>
      <c r="V69" s="3">
        <v>3.264648174533193E-15</v>
      </c>
      <c r="W69" s="3">
        <v>7.6886468585895908E-23</v>
      </c>
      <c r="X69" s="3">
        <v>4.6314465224392859E-13</v>
      </c>
      <c r="Y69">
        <v>1.7755357019887858E-5</v>
      </c>
      <c r="Z69">
        <v>1.7943604972516509E-3</v>
      </c>
      <c r="AA69">
        <v>10.97963329273718</v>
      </c>
      <c r="AB69">
        <v>50827.081238014689</v>
      </c>
      <c r="AC69">
        <v>1.3903478227560047E-8</v>
      </c>
      <c r="AD69">
        <v>1.9873418177750148E-8</v>
      </c>
      <c r="AE69">
        <v>8.7265442738368337E-19</v>
      </c>
      <c r="AF69">
        <f t="shared" si="58"/>
        <v>9291.5</v>
      </c>
      <c r="AG69" s="65">
        <f t="shared" si="59"/>
        <v>8.6492575034320274E-3</v>
      </c>
      <c r="AH69" s="65">
        <f t="shared" si="60"/>
        <v>6.042633362275787E-3</v>
      </c>
      <c r="AI69" s="65">
        <f t="shared" si="61"/>
        <v>6.0292850030236878E-3</v>
      </c>
      <c r="AJ69" s="65">
        <f t="shared" si="62"/>
        <v>-2.6199725004083397E-3</v>
      </c>
      <c r="AK69" s="65">
        <f t="shared" si="63"/>
        <v>6.8642559028959279E-6</v>
      </c>
      <c r="AL69">
        <f t="shared" si="64"/>
        <v>6.0292850030236878E-3</v>
      </c>
      <c r="AM69" s="93">
        <f t="shared" si="49"/>
        <v>6.8642559028959279E-6</v>
      </c>
      <c r="AN69">
        <f t="shared" si="65"/>
        <v>-1.3348359252098966E-5</v>
      </c>
      <c r="AO69">
        <f t="shared" si="66"/>
        <v>0.47757816637372752</v>
      </c>
      <c r="AP69">
        <f t="shared" si="67"/>
        <v>-0.41997049921897162</v>
      </c>
      <c r="AQ69">
        <f t="shared" si="68"/>
        <v>0.34468602872649962</v>
      </c>
      <c r="AR69">
        <f t="shared" si="69"/>
        <v>2.5583695056120344</v>
      </c>
      <c r="AS69">
        <f t="shared" si="70"/>
        <v>3.3314597481047974</v>
      </c>
      <c r="AT69" s="65">
        <f t="shared" si="72"/>
        <v>20.872856142094392</v>
      </c>
      <c r="AU69" s="65">
        <f t="shared" si="72"/>
        <v>20.872735274181053</v>
      </c>
      <c r="AV69" s="65">
        <f t="shared" si="72"/>
        <v>20.87317687294615</v>
      </c>
      <c r="AW69" s="65">
        <f t="shared" si="72"/>
        <v>20.871561513180229</v>
      </c>
      <c r="AX69" s="65">
        <f t="shared" si="72"/>
        <v>20.877444634116959</v>
      </c>
      <c r="AY69" s="65">
        <f t="shared" si="72"/>
        <v>20.855662609018289</v>
      </c>
      <c r="AZ69" s="65">
        <f t="shared" si="72"/>
        <v>20.932003339803121</v>
      </c>
      <c r="BA69" s="65">
        <f t="shared" si="71"/>
        <v>20.309929441540007</v>
      </c>
      <c r="BC69">
        <v>9600</v>
      </c>
      <c r="BD69">
        <f t="shared" si="76"/>
        <v>6.8275731692612153E-3</v>
      </c>
      <c r="BE69">
        <f t="shared" si="77"/>
        <v>8.5255341268477471E-3</v>
      </c>
      <c r="BF69">
        <f t="shared" si="78"/>
        <v>-1.6979609575865316E-3</v>
      </c>
      <c r="BG69">
        <f t="shared" si="79"/>
        <v>0.41745903685335117</v>
      </c>
      <c r="BH69">
        <f t="shared" si="80"/>
        <v>-0.59902944307276729</v>
      </c>
      <c r="BI69">
        <f t="shared" si="81"/>
        <v>2.7672451559593552</v>
      </c>
      <c r="BJ69">
        <f t="shared" si="82"/>
        <v>5.2800920839195626</v>
      </c>
      <c r="BK69">
        <f t="shared" si="75"/>
        <v>21.239079191091857</v>
      </c>
      <c r="BL69">
        <f t="shared" si="75"/>
        <v>21.234550175970519</v>
      </c>
      <c r="BM69">
        <f t="shared" si="75"/>
        <v>21.24445509722495</v>
      </c>
      <c r="BN69">
        <f t="shared" si="75"/>
        <v>21.222671458200292</v>
      </c>
      <c r="BO69">
        <f t="shared" si="75"/>
        <v>21.270014778312703</v>
      </c>
      <c r="BP69">
        <f t="shared" si="75"/>
        <v>21.164185019888254</v>
      </c>
      <c r="BQ69">
        <f t="shared" si="75"/>
        <v>21.388543301190932</v>
      </c>
      <c r="BR69">
        <f t="shared" si="83"/>
        <v>20.809438720867547</v>
      </c>
    </row>
    <row r="70" spans="1:70">
      <c r="A70" s="16" t="s">
        <v>406</v>
      </c>
      <c r="C70" s="145">
        <v>58847.5982</v>
      </c>
      <c r="D70" s="8">
        <v>4.0000000000000002E-4</v>
      </c>
      <c r="E70" s="115">
        <f t="shared" si="54"/>
        <v>9389.0124125706807</v>
      </c>
      <c r="F70">
        <f t="shared" si="55"/>
        <v>9389</v>
      </c>
      <c r="G70">
        <f t="shared" si="73"/>
        <v>8.3913100024801679E-3</v>
      </c>
      <c r="K70">
        <f t="shared" si="74"/>
        <v>8.3913100024801679E-3</v>
      </c>
      <c r="O70">
        <f t="shared" ca="1" si="56"/>
        <v>1.1312250716410779E-2</v>
      </c>
      <c r="Q70" s="2">
        <f t="shared" si="57"/>
        <v>43829.0982</v>
      </c>
      <c r="S70" s="3">
        <v>1</v>
      </c>
      <c r="T70" s="176"/>
      <c r="U70" s="3"/>
      <c r="V70" s="3"/>
      <c r="W70" s="3"/>
      <c r="X70" s="3"/>
      <c r="AF70">
        <f t="shared" si="58"/>
        <v>9389</v>
      </c>
      <c r="AG70" s="65">
        <f t="shared" si="59"/>
        <v>8.0402742606960533E-3</v>
      </c>
      <c r="AH70" s="65">
        <f t="shared" si="60"/>
        <v>8.9723653301099771E-3</v>
      </c>
      <c r="AI70" s="65">
        <f t="shared" si="61"/>
        <v>8.3913100024801679E-3</v>
      </c>
      <c r="AJ70" s="65">
        <f t="shared" si="62"/>
        <v>3.5103574178411458E-4</v>
      </c>
      <c r="AK70" s="65">
        <f t="shared" si="63"/>
        <v>1.2322609200992356E-7</v>
      </c>
      <c r="AL70">
        <f t="shared" si="64"/>
        <v>8.3913100024801679E-3</v>
      </c>
      <c r="AM70" s="93">
        <f t="shared" si="49"/>
        <v>1.2322609200992356E-7</v>
      </c>
      <c r="AN70">
        <f t="shared" si="65"/>
        <v>-5.8105532762980981E-4</v>
      </c>
      <c r="AO70">
        <f t="shared" si="66"/>
        <v>0.45408172671013136</v>
      </c>
      <c r="AP70">
        <f t="shared" si="67"/>
        <v>-0.48432304268873039</v>
      </c>
      <c r="AQ70">
        <f t="shared" si="68"/>
        <v>0.30611479797110491</v>
      </c>
      <c r="AR70">
        <f t="shared" si="69"/>
        <v>2.6305459305556225</v>
      </c>
      <c r="AS70">
        <f t="shared" si="70"/>
        <v>3.82798896971532</v>
      </c>
      <c r="AT70" s="65">
        <f t="shared" si="72"/>
        <v>20.993783236481473</v>
      </c>
      <c r="AU70" s="65">
        <f t="shared" si="72"/>
        <v>20.993151981039261</v>
      </c>
      <c r="AV70" s="65">
        <f t="shared" si="72"/>
        <v>20.99501019698701</v>
      </c>
      <c r="AW70" s="65">
        <f t="shared" si="72"/>
        <v>20.989524789007397</v>
      </c>
      <c r="AX70" s="65">
        <f t="shared" si="72"/>
        <v>21.005586011884638</v>
      </c>
      <c r="AY70" s="65">
        <f t="shared" si="72"/>
        <v>20.957357450506581</v>
      </c>
      <c r="AZ70" s="65">
        <f t="shared" si="72"/>
        <v>21.092978533810456</v>
      </c>
      <c r="BA70" s="65">
        <f t="shared" si="71"/>
        <v>20.467797041975778</v>
      </c>
      <c r="BC70">
        <v>9800</v>
      </c>
      <c r="BD70">
        <f t="shared" si="76"/>
        <v>5.8178144842240039E-3</v>
      </c>
      <c r="BE70">
        <f t="shared" si="77"/>
        <v>8.4265632278779541E-3</v>
      </c>
      <c r="BF70">
        <f t="shared" si="78"/>
        <v>-2.6087487436539502E-3</v>
      </c>
      <c r="BG70">
        <f t="shared" si="79"/>
        <v>0.39527364006601962</v>
      </c>
      <c r="BH70">
        <f t="shared" si="80"/>
        <v>-0.68592210196879855</v>
      </c>
      <c r="BI70">
        <f t="shared" si="81"/>
        <v>2.8808268247908027</v>
      </c>
      <c r="BJ70">
        <f t="shared" si="82"/>
        <v>7.62620627129892</v>
      </c>
      <c r="BK70">
        <f t="shared" si="75"/>
        <v>21.457467514747236</v>
      </c>
      <c r="BL70">
        <f t="shared" si="75"/>
        <v>21.44665801610358</v>
      </c>
      <c r="BM70">
        <f t="shared" si="75"/>
        <v>21.466727843408947</v>
      </c>
      <c r="BN70">
        <f t="shared" si="75"/>
        <v>21.429268758313697</v>
      </c>
      <c r="BO70">
        <f t="shared" si="75"/>
        <v>21.498537373385009</v>
      </c>
      <c r="BP70">
        <f t="shared" si="75"/>
        <v>21.367992208992682</v>
      </c>
      <c r="BQ70">
        <f t="shared" si="75"/>
        <v>21.606725363469579</v>
      </c>
      <c r="BR70">
        <f t="shared" si="83"/>
        <v>21.133269696120408</v>
      </c>
    </row>
    <row r="71" spans="1:70">
      <c r="A71" s="156" t="s">
        <v>407</v>
      </c>
      <c r="C71" s="145">
        <v>59122.743000000002</v>
      </c>
      <c r="D71" s="28">
        <v>1E-3</v>
      </c>
      <c r="E71" s="115">
        <f t="shared" si="54"/>
        <v>9796.0113527558842</v>
      </c>
      <c r="F71">
        <f t="shared" si="55"/>
        <v>9796</v>
      </c>
      <c r="G71">
        <f t="shared" si="73"/>
        <v>7.6748400024371222E-3</v>
      </c>
      <c r="K71">
        <f t="shared" si="74"/>
        <v>7.6748400024371222E-3</v>
      </c>
      <c r="O71">
        <f t="shared" ca="1" si="56"/>
        <v>1.1692514214913538E-2</v>
      </c>
      <c r="Q71" s="2">
        <f t="shared" si="57"/>
        <v>44104.243000000002</v>
      </c>
      <c r="S71" s="3">
        <v>1</v>
      </c>
      <c r="T71" s="176"/>
      <c r="U71" s="3"/>
      <c r="V71" s="3"/>
      <c r="W71" s="3"/>
      <c r="X71" s="3"/>
      <c r="AF71">
        <f t="shared" si="58"/>
        <v>9796</v>
      </c>
      <c r="AG71" s="65">
        <f t="shared" si="59"/>
        <v>5.8365863241333169E-3</v>
      </c>
      <c r="AH71" s="65">
        <f t="shared" si="60"/>
        <v>1.0266874242637156E-2</v>
      </c>
      <c r="AI71" s="65">
        <f t="shared" si="61"/>
        <v>7.6748400024371222E-3</v>
      </c>
      <c r="AJ71" s="65">
        <f t="shared" si="62"/>
        <v>1.8382536783038052E-3</v>
      </c>
      <c r="AK71" s="65">
        <f t="shared" si="63"/>
        <v>3.3791765857974699E-6</v>
      </c>
      <c r="AL71">
        <f t="shared" si="64"/>
        <v>7.6748400024371222E-3</v>
      </c>
      <c r="AM71" s="93">
        <f t="shared" si="49"/>
        <v>3.3791765857974699E-6</v>
      </c>
      <c r="AN71">
        <f t="shared" si="65"/>
        <v>-2.5920342402000339E-3</v>
      </c>
      <c r="AO71">
        <f t="shared" si="66"/>
        <v>0.3956236193457725</v>
      </c>
      <c r="AP71">
        <f t="shared" si="67"/>
        <v>-0.68434864539116591</v>
      </c>
      <c r="AQ71">
        <f t="shared" si="68"/>
        <v>0.16267212777848089</v>
      </c>
      <c r="AR71">
        <f t="shared" si="69"/>
        <v>2.8786667154392549</v>
      </c>
      <c r="AS71">
        <f t="shared" si="70"/>
        <v>7.5628332540144436</v>
      </c>
      <c r="AT71" s="65">
        <f t="shared" ref="AT71:AZ71" si="84">$BA71+$AH$7*SIN(AU71)</f>
        <v>21.453207284559532</v>
      </c>
      <c r="AU71" s="65">
        <f t="shared" si="84"/>
        <v>21.442512937508955</v>
      </c>
      <c r="AV71" s="65">
        <f t="shared" si="84"/>
        <v>21.462418942364692</v>
      </c>
      <c r="AW71" s="65">
        <f t="shared" si="84"/>
        <v>21.425170792795505</v>
      </c>
      <c r="AX71" s="65">
        <f t="shared" si="84"/>
        <v>21.494219047025247</v>
      </c>
      <c r="AY71" s="65">
        <f t="shared" si="84"/>
        <v>21.363739132151807</v>
      </c>
      <c r="AZ71" s="65">
        <f t="shared" si="84"/>
        <v>21.602890041968084</v>
      </c>
      <c r="BA71" s="65">
        <f t="shared" si="71"/>
        <v>21.12679307661535</v>
      </c>
      <c r="BC71">
        <v>10000</v>
      </c>
      <c r="BD71">
        <f t="shared" si="76"/>
        <v>4.9583808488843084E-3</v>
      </c>
      <c r="BE71">
        <f t="shared" si="77"/>
        <v>8.3196414640103727E-3</v>
      </c>
      <c r="BF71">
        <f t="shared" si="78"/>
        <v>-3.3612606151260638E-3</v>
      </c>
      <c r="BG71">
        <f t="shared" si="79"/>
        <v>0.38184546576954304</v>
      </c>
      <c r="BH71">
        <f t="shared" si="80"/>
        <v>-0.75738265925832637</v>
      </c>
      <c r="BI71">
        <f t="shared" si="81"/>
        <v>2.9842520797537482</v>
      </c>
      <c r="BJ71">
        <f t="shared" si="82"/>
        <v>12.685045176699791</v>
      </c>
      <c r="BK71">
        <f t="shared" si="75"/>
        <v>21.665374874068878</v>
      </c>
      <c r="BL71">
        <f t="shared" si="75"/>
        <v>21.651912181140485</v>
      </c>
      <c r="BM71">
        <f t="shared" si="75"/>
        <v>21.674632831321521</v>
      </c>
      <c r="BN71">
        <f t="shared" si="75"/>
        <v>21.636182165168634</v>
      </c>
      <c r="BO71">
        <f t="shared" si="75"/>
        <v>21.700968399689284</v>
      </c>
      <c r="BP71">
        <f t="shared" si="75"/>
        <v>21.590912095282118</v>
      </c>
      <c r="BQ71">
        <f t="shared" si="75"/>
        <v>21.77569015492746</v>
      </c>
      <c r="BR71">
        <f t="shared" si="83"/>
        <v>21.457100671373269</v>
      </c>
    </row>
    <row r="72" spans="1:70">
      <c r="C72" s="8"/>
      <c r="D72" s="8"/>
      <c r="AG72" s="65"/>
      <c r="AH72" s="65"/>
      <c r="AI72" s="65"/>
      <c r="AJ72" s="65"/>
      <c r="AK72" s="65"/>
      <c r="AM72" s="93"/>
      <c r="AT72" s="65"/>
      <c r="AU72" s="65"/>
      <c r="AV72" s="65"/>
      <c r="AW72" s="65"/>
      <c r="AX72" s="65"/>
      <c r="AY72" s="65"/>
      <c r="AZ72" s="65"/>
      <c r="BA72" s="65"/>
      <c r="BC72">
        <v>10200</v>
      </c>
      <c r="BD72">
        <f t="shared" si="76"/>
        <v>4.2579679987820689E-3</v>
      </c>
      <c r="BE72">
        <f t="shared" si="77"/>
        <v>8.2047688352450063E-3</v>
      </c>
      <c r="BF72">
        <f t="shared" si="78"/>
        <v>-3.9468008364629374E-3</v>
      </c>
      <c r="BG72">
        <f t="shared" si="79"/>
        <v>0.37526999774924008</v>
      </c>
      <c r="BH72">
        <f t="shared" si="80"/>
        <v>-0.81680672725710202</v>
      </c>
      <c r="BI72">
        <f t="shared" si="81"/>
        <v>3.0808107037391048</v>
      </c>
      <c r="BJ72">
        <f t="shared" si="82"/>
        <v>32.894374499170809</v>
      </c>
      <c r="BK72">
        <f t="shared" ref="BK72:BQ81" si="85">$BR72+$AH$7*SIN(BL72)</f>
        <v>21.86456689608929</v>
      </c>
      <c r="BL72">
        <f t="shared" si="85"/>
        <v>21.857120654394965</v>
      </c>
      <c r="BM72">
        <f t="shared" si="85"/>
        <v>21.869116029254361</v>
      </c>
      <c r="BN72">
        <f t="shared" si="85"/>
        <v>21.849782872379219</v>
      </c>
      <c r="BO72">
        <f t="shared" si="85"/>
        <v>21.880919435797662</v>
      </c>
      <c r="BP72">
        <f t="shared" si="85"/>
        <v>21.830707079833672</v>
      </c>
      <c r="BQ72">
        <f t="shared" si="85"/>
        <v>21.911536523745003</v>
      </c>
      <c r="BR72">
        <f t="shared" si="83"/>
        <v>21.780931646626129</v>
      </c>
    </row>
    <row r="73" spans="1:70">
      <c r="C73" s="8"/>
      <c r="D73" s="8"/>
      <c r="AG73" s="65"/>
      <c r="AH73" s="65"/>
      <c r="AI73" s="65"/>
      <c r="AJ73" s="65"/>
      <c r="AK73" s="65"/>
      <c r="AM73" s="93"/>
      <c r="AT73" s="65"/>
      <c r="AU73" s="65"/>
      <c r="AV73" s="65"/>
      <c r="AW73" s="65"/>
      <c r="AX73" s="65"/>
      <c r="AY73" s="65"/>
      <c r="AZ73" s="65"/>
      <c r="BA73" s="65"/>
      <c r="BC73">
        <v>10400</v>
      </c>
      <c r="BD73">
        <f t="shared" si="76"/>
        <v>3.7132216505684872E-3</v>
      </c>
      <c r="BE73">
        <f t="shared" si="77"/>
        <v>8.0819453415818532E-3</v>
      </c>
      <c r="BF73">
        <f t="shared" si="78"/>
        <v>-4.368723691013366E-3</v>
      </c>
      <c r="BG73">
        <f t="shared" si="79"/>
        <v>0.37445014264528054</v>
      </c>
      <c r="BH73">
        <f t="shared" si="80"/>
        <v>-0.86712527671648454</v>
      </c>
      <c r="BI73">
        <f t="shared" si="81"/>
        <v>-3.1088271095100746</v>
      </c>
      <c r="BJ73">
        <f t="shared" si="82"/>
        <v>-61.034270079149749</v>
      </c>
      <c r="BK73">
        <f t="shared" si="85"/>
        <v>22.059434368132571</v>
      </c>
      <c r="BL73">
        <f t="shared" si="85"/>
        <v>22.063634598062514</v>
      </c>
      <c r="BM73">
        <f t="shared" si="85"/>
        <v>22.056907664646751</v>
      </c>
      <c r="BN73">
        <f t="shared" si="85"/>
        <v>22.067682837082415</v>
      </c>
      <c r="BO73">
        <f t="shared" si="85"/>
        <v>22.050426976789357</v>
      </c>
      <c r="BP73">
        <f t="shared" si="85"/>
        <v>22.078071987543485</v>
      </c>
      <c r="BQ73">
        <f t="shared" si="85"/>
        <v>22.033806086853023</v>
      </c>
      <c r="BR73">
        <f t="shared" si="83"/>
        <v>22.104762621878994</v>
      </c>
    </row>
    <row r="74" spans="1:70">
      <c r="C74" s="8"/>
      <c r="D74" s="8"/>
      <c r="AG74" s="65"/>
      <c r="AH74" s="65"/>
      <c r="AI74" s="65"/>
      <c r="AJ74" s="65"/>
      <c r="AK74" s="65"/>
      <c r="AM74" s="93"/>
      <c r="AT74" s="65"/>
      <c r="AU74" s="65"/>
      <c r="AV74" s="65"/>
      <c r="AW74" s="65"/>
      <c r="AX74" s="65"/>
      <c r="AY74" s="65"/>
      <c r="AZ74" s="65"/>
      <c r="BA74" s="65"/>
      <c r="BC74">
        <v>10600</v>
      </c>
      <c r="BD74">
        <f t="shared" si="76"/>
        <v>3.3238003117325166E-3</v>
      </c>
      <c r="BE74">
        <f t="shared" si="77"/>
        <v>7.9511709830209065E-3</v>
      </c>
      <c r="BF74">
        <f t="shared" si="78"/>
        <v>-4.6273706712883899E-3</v>
      </c>
      <c r="BG74">
        <f t="shared" si="79"/>
        <v>0.37923196462880304</v>
      </c>
      <c r="BH74">
        <f t="shared" si="80"/>
        <v>-0.9105467480810896</v>
      </c>
      <c r="BI74">
        <f t="shared" si="81"/>
        <v>-3.0136239287174478</v>
      </c>
      <c r="BJ74">
        <f t="shared" si="82"/>
        <v>-15.607484753419296</v>
      </c>
      <c r="BK74">
        <f t="shared" si="85"/>
        <v>22.256717340495918</v>
      </c>
      <c r="BL74">
        <f t="shared" si="85"/>
        <v>22.269335582361151</v>
      </c>
      <c r="BM74">
        <f t="shared" si="85"/>
        <v>22.248429786524962</v>
      </c>
      <c r="BN74">
        <f t="shared" si="85"/>
        <v>22.283133944721975</v>
      </c>
      <c r="BO74">
        <f t="shared" si="85"/>
        <v>22.225699325763923</v>
      </c>
      <c r="BP74">
        <f t="shared" si="85"/>
        <v>22.321284265459028</v>
      </c>
      <c r="BQ74">
        <f t="shared" si="85"/>
        <v>22.163451814704043</v>
      </c>
      <c r="BR74">
        <f t="shared" si="83"/>
        <v>22.428593597131854</v>
      </c>
    </row>
    <row r="75" spans="1:70">
      <c r="C75" s="8"/>
      <c r="D75" s="8"/>
      <c r="AG75" s="65"/>
      <c r="AH75" s="65"/>
      <c r="AI75" s="65"/>
      <c r="AJ75" s="65"/>
      <c r="AK75" s="65"/>
      <c r="AM75" s="93"/>
      <c r="AT75" s="65"/>
      <c r="AU75" s="65"/>
      <c r="AV75" s="65"/>
      <c r="AW75" s="65"/>
      <c r="AX75" s="65"/>
      <c r="AY75" s="65"/>
      <c r="AZ75" s="65"/>
      <c r="BA75" s="65"/>
      <c r="BC75">
        <v>10800</v>
      </c>
      <c r="BD75">
        <f t="shared" si="76"/>
        <v>3.106569096956429E-3</v>
      </c>
      <c r="BE75">
        <f t="shared" si="77"/>
        <v>7.812445759562173E-3</v>
      </c>
      <c r="BF75">
        <f t="shared" si="78"/>
        <v>-4.705876662605744E-3</v>
      </c>
      <c r="BG75">
        <f t="shared" si="79"/>
        <v>0.3904546260486943</v>
      </c>
      <c r="BH75">
        <f t="shared" si="80"/>
        <v>-0.9476017041499526</v>
      </c>
      <c r="BI75">
        <f t="shared" si="81"/>
        <v>-2.9125857794442069</v>
      </c>
      <c r="BJ75">
        <f t="shared" si="82"/>
        <v>-8.6951610798030963</v>
      </c>
      <c r="BK75">
        <f t="shared" si="85"/>
        <v>22.461772708115266</v>
      </c>
      <c r="BL75">
        <f t="shared" si="85"/>
        <v>22.474088440466712</v>
      </c>
      <c r="BM75">
        <f t="shared" si="85"/>
        <v>22.451996283135344</v>
      </c>
      <c r="BN75">
        <f t="shared" si="85"/>
        <v>22.491808945802482</v>
      </c>
      <c r="BO75">
        <f t="shared" si="85"/>
        <v>22.420625025408849</v>
      </c>
      <c r="BP75">
        <f t="shared" si="85"/>
        <v>22.549900018456835</v>
      </c>
      <c r="BQ75">
        <f t="shared" si="85"/>
        <v>22.320659901212029</v>
      </c>
      <c r="BR75">
        <f t="shared" si="83"/>
        <v>22.752424572384715</v>
      </c>
    </row>
    <row r="76" spans="1:70">
      <c r="C76" s="8"/>
      <c r="D76" s="8"/>
      <c r="AG76" s="65"/>
      <c r="AH76" s="65"/>
      <c r="AI76" s="65"/>
      <c r="AJ76" s="65"/>
      <c r="AK76" s="65"/>
      <c r="AM76" s="93"/>
      <c r="AT76" s="65"/>
      <c r="AU76" s="65"/>
      <c r="AV76" s="65"/>
      <c r="AW76" s="65"/>
      <c r="AX76" s="65"/>
      <c r="AY76" s="65"/>
      <c r="AZ76" s="65"/>
      <c r="BA76" s="65"/>
      <c r="BC76">
        <v>11000</v>
      </c>
      <c r="BD76">
        <f t="shared" si="76"/>
        <v>3.0893825826163873E-3</v>
      </c>
      <c r="BE76">
        <f t="shared" si="77"/>
        <v>7.6657696712056547E-3</v>
      </c>
      <c r="BF76">
        <f t="shared" si="78"/>
        <v>-4.5763870885892673E-3</v>
      </c>
      <c r="BG76">
        <f t="shared" si="79"/>
        <v>0.40976896655655715</v>
      </c>
      <c r="BH76">
        <f t="shared" si="80"/>
        <v>-0.97697717919925575</v>
      </c>
      <c r="BI76">
        <f t="shared" si="81"/>
        <v>-2.802428608763043</v>
      </c>
      <c r="BJ76">
        <f t="shared" si="82"/>
        <v>-5.8402154679502676</v>
      </c>
      <c r="BK76">
        <f t="shared" si="85"/>
        <v>22.676864069932712</v>
      </c>
      <c r="BL76">
        <f t="shared" si="85"/>
        <v>22.683205162880846</v>
      </c>
      <c r="BM76">
        <f t="shared" si="85"/>
        <v>22.670117019797619</v>
      </c>
      <c r="BN76">
        <f t="shared" si="85"/>
        <v>22.697289004431394</v>
      </c>
      <c r="BO76">
        <f t="shared" si="85"/>
        <v>22.641527886369193</v>
      </c>
      <c r="BP76">
        <f t="shared" si="85"/>
        <v>22.758984291928066</v>
      </c>
      <c r="BQ76">
        <f t="shared" si="85"/>
        <v>22.522751342630357</v>
      </c>
      <c r="BR76">
        <f t="shared" si="83"/>
        <v>23.076255547637579</v>
      </c>
    </row>
    <row r="77" spans="1:70">
      <c r="C77" s="8"/>
      <c r="D77" s="8"/>
      <c r="AG77" s="65"/>
      <c r="AH77" s="65"/>
      <c r="AI77" s="65"/>
      <c r="AJ77" s="65"/>
      <c r="AK77" s="65"/>
      <c r="AM77" s="93"/>
      <c r="AT77" s="65"/>
      <c r="AU77" s="65"/>
      <c r="AV77" s="65"/>
      <c r="AW77" s="65"/>
      <c r="AX77" s="65"/>
      <c r="AY77" s="65"/>
      <c r="AZ77" s="65"/>
      <c r="BA77" s="65"/>
      <c r="BC77">
        <v>11200</v>
      </c>
      <c r="BD77">
        <f t="shared" si="76"/>
        <v>3.3006327681235105E-3</v>
      </c>
      <c r="BE77">
        <f t="shared" si="77"/>
        <v>7.5111427179513444E-3</v>
      </c>
      <c r="BF77">
        <f t="shared" si="78"/>
        <v>-4.2105099498278339E-3</v>
      </c>
      <c r="BG77">
        <f t="shared" si="79"/>
        <v>0.43993886645854952</v>
      </c>
      <c r="BH77">
        <f t="shared" si="80"/>
        <v>-0.99582470679056923</v>
      </c>
      <c r="BI77">
        <f t="shared" si="81"/>
        <v>-2.678845656601947</v>
      </c>
      <c r="BJ77">
        <f t="shared" si="82"/>
        <v>-4.2446150011841608</v>
      </c>
      <c r="BK77">
        <f t="shared" si="85"/>
        <v>22.90421635711294</v>
      </c>
      <c r="BL77">
        <f t="shared" si="85"/>
        <v>22.90566792875784</v>
      </c>
      <c r="BM77">
        <f t="shared" si="85"/>
        <v>22.90187630883614</v>
      </c>
      <c r="BN77">
        <f t="shared" si="85"/>
        <v>22.911819961476997</v>
      </c>
      <c r="BO77">
        <f t="shared" si="85"/>
        <v>22.886007538843895</v>
      </c>
      <c r="BP77">
        <f t="shared" si="85"/>
        <v>22.95494376081092</v>
      </c>
      <c r="BQ77">
        <f t="shared" si="85"/>
        <v>22.782381363132121</v>
      </c>
      <c r="BR77">
        <f t="shared" si="83"/>
        <v>23.40008652289044</v>
      </c>
    </row>
    <row r="78" spans="1:70">
      <c r="C78" s="8"/>
      <c r="D78" s="8"/>
      <c r="AG78" s="65"/>
      <c r="AH78" s="65"/>
      <c r="AI78" s="65"/>
      <c r="AJ78" s="65"/>
      <c r="AK78" s="65"/>
      <c r="AM78" s="93"/>
      <c r="AT78" s="65"/>
      <c r="AU78" s="65"/>
      <c r="AV78" s="65"/>
      <c r="AW78" s="65"/>
      <c r="AX78" s="65"/>
      <c r="AY78" s="65"/>
      <c r="AZ78" s="65"/>
      <c r="BA78" s="65"/>
      <c r="BC78">
        <v>11400</v>
      </c>
      <c r="BD78">
        <f t="shared" si="76"/>
        <v>3.7774432824644482E-3</v>
      </c>
      <c r="BE78">
        <f t="shared" si="77"/>
        <v>7.3485648997992491E-3</v>
      </c>
      <c r="BF78">
        <f t="shared" si="78"/>
        <v>-3.5711216173348009E-3</v>
      </c>
      <c r="BG78">
        <f t="shared" si="79"/>
        <v>0.48644739480069832</v>
      </c>
      <c r="BH78">
        <f t="shared" si="80"/>
        <v>-0.99852537760526505</v>
      </c>
      <c r="BI78">
        <f t="shared" si="81"/>
        <v>-2.5331186627327091</v>
      </c>
      <c r="BJ78">
        <f t="shared" si="82"/>
        <v>-3.1848675578460672</v>
      </c>
      <c r="BK78">
        <f t="shared" si="85"/>
        <v>23.150301303168252</v>
      </c>
      <c r="BL78">
        <f t="shared" si="85"/>
        <v>23.150357708910313</v>
      </c>
      <c r="BM78">
        <f t="shared" si="85"/>
        <v>23.150132499661549</v>
      </c>
      <c r="BN78">
        <f t="shared" si="85"/>
        <v>23.151032380093056</v>
      </c>
      <c r="BO78">
        <f t="shared" si="85"/>
        <v>23.147447705969743</v>
      </c>
      <c r="BP78">
        <f t="shared" si="85"/>
        <v>23.161907149063072</v>
      </c>
      <c r="BQ78">
        <f t="shared" si="85"/>
        <v>23.106223862714394</v>
      </c>
      <c r="BR78">
        <f t="shared" si="83"/>
        <v>23.723917498143301</v>
      </c>
    </row>
    <row r="79" spans="1:70">
      <c r="C79" s="8"/>
      <c r="D79" s="8"/>
      <c r="AG79" s="65"/>
      <c r="AH79" s="65"/>
      <c r="AI79" s="65"/>
      <c r="AJ79" s="65"/>
      <c r="AK79" s="65"/>
      <c r="AM79" s="93"/>
      <c r="AT79" s="65"/>
      <c r="AU79" s="65"/>
      <c r="AV79" s="65"/>
      <c r="AW79" s="65"/>
      <c r="AX79" s="65"/>
      <c r="AY79" s="65"/>
      <c r="AZ79" s="65"/>
      <c r="BA79" s="65"/>
      <c r="BC79">
        <v>11600</v>
      </c>
      <c r="BD79">
        <f t="shared" si="76"/>
        <v>4.5824045491807113E-3</v>
      </c>
      <c r="BE79">
        <f t="shared" si="77"/>
        <v>7.1780362167493637E-3</v>
      </c>
      <c r="BF79">
        <f t="shared" si="78"/>
        <v>-2.5956316675686524E-3</v>
      </c>
      <c r="BG79">
        <f t="shared" si="79"/>
        <v>0.56119001417612635</v>
      </c>
      <c r="BH79">
        <f t="shared" si="80"/>
        <v>-0.97141072944836027</v>
      </c>
      <c r="BI79">
        <f t="shared" si="81"/>
        <v>-2.3477385538661535</v>
      </c>
      <c r="BJ79">
        <f t="shared" si="82"/>
        <v>-2.3856347299712417</v>
      </c>
      <c r="BK79">
        <f t="shared" si="85"/>
        <v>23.42750992583003</v>
      </c>
      <c r="BL79">
        <f t="shared" si="85"/>
        <v>23.42750969635151</v>
      </c>
      <c r="BM79">
        <f t="shared" si="85"/>
        <v>23.427512431917933</v>
      </c>
      <c r="BN79">
        <f t="shared" si="85"/>
        <v>23.427479825391757</v>
      </c>
      <c r="BO79">
        <f t="shared" si="85"/>
        <v>23.427868991122057</v>
      </c>
      <c r="BP79">
        <f t="shared" si="85"/>
        <v>23.423295050963379</v>
      </c>
      <c r="BQ79">
        <f t="shared" si="85"/>
        <v>23.49427764338531</v>
      </c>
      <c r="BR79">
        <f t="shared" si="83"/>
        <v>24.047748473396162</v>
      </c>
    </row>
    <row r="80" spans="1:70">
      <c r="C80" s="8"/>
      <c r="D80" s="8"/>
      <c r="AG80" s="65"/>
      <c r="AH80" s="65"/>
      <c r="AI80" s="65"/>
      <c r="AJ80" s="65"/>
      <c r="AK80" s="65"/>
      <c r="AM80" s="93"/>
      <c r="AT80" s="65"/>
      <c r="AU80" s="65"/>
      <c r="AV80" s="65"/>
      <c r="AW80" s="65"/>
      <c r="AX80" s="65"/>
      <c r="AY80" s="65"/>
      <c r="AZ80" s="65"/>
      <c r="BA80" s="65"/>
      <c r="BC80">
        <v>11800</v>
      </c>
      <c r="BD80">
        <f t="shared" si="76"/>
        <v>5.8169437925224381E-3</v>
      </c>
      <c r="BE80">
        <f t="shared" si="77"/>
        <v>6.9995566688016934E-3</v>
      </c>
      <c r="BF80">
        <f t="shared" si="78"/>
        <v>-1.1826128762792555E-3</v>
      </c>
      <c r="BG80">
        <f t="shared" si="79"/>
        <v>0.69255282450987221</v>
      </c>
      <c r="BH80">
        <f t="shared" si="80"/>
        <v>-0.8760694924263448</v>
      </c>
      <c r="BI80">
        <f t="shared" si="81"/>
        <v>-2.0842853417700073</v>
      </c>
      <c r="BJ80">
        <f t="shared" si="82"/>
        <v>-1.7120066087650492</v>
      </c>
      <c r="BK80">
        <f t="shared" si="85"/>
        <v>23.75764104739509</v>
      </c>
      <c r="BL80">
        <f t="shared" si="85"/>
        <v>23.75764784076997</v>
      </c>
      <c r="BM80">
        <f t="shared" si="85"/>
        <v>23.757703650224485</v>
      </c>
      <c r="BN80">
        <f t="shared" si="85"/>
        <v>23.758161547161428</v>
      </c>
      <c r="BO80">
        <f t="shared" si="85"/>
        <v>23.761879343584152</v>
      </c>
      <c r="BP80">
        <f t="shared" si="85"/>
        <v>23.789860197758429</v>
      </c>
      <c r="BQ80">
        <f t="shared" si="85"/>
        <v>23.939866533699234</v>
      </c>
      <c r="BR80">
        <f t="shared" si="83"/>
        <v>24.371579448649026</v>
      </c>
    </row>
    <row r="81" spans="3:70">
      <c r="C81" s="8"/>
      <c r="D81" s="8"/>
      <c r="AG81" s="65"/>
      <c r="AH81" s="65"/>
      <c r="AI81" s="65"/>
      <c r="AJ81" s="65"/>
      <c r="AK81" s="65"/>
      <c r="AM81" s="93"/>
      <c r="AT81" s="65"/>
      <c r="AU81" s="65"/>
      <c r="AV81" s="65"/>
      <c r="AW81" s="65"/>
      <c r="AX81" s="65"/>
      <c r="AY81" s="65"/>
      <c r="AZ81" s="65"/>
      <c r="BA81" s="65"/>
      <c r="BC81">
        <v>12000</v>
      </c>
      <c r="BD81">
        <f t="shared" si="76"/>
        <v>7.644257361133654E-3</v>
      </c>
      <c r="BE81">
        <f t="shared" si="77"/>
        <v>6.8131262559562311E-3</v>
      </c>
      <c r="BF81">
        <f t="shared" si="78"/>
        <v>8.3113110517742334E-4</v>
      </c>
      <c r="BG81">
        <f t="shared" si="79"/>
        <v>0.9613941853861746</v>
      </c>
      <c r="BH81">
        <f t="shared" si="80"/>
        <v>-0.5776782256632661</v>
      </c>
      <c r="BI81">
        <f t="shared" si="81"/>
        <v>-1.6325173901543106</v>
      </c>
      <c r="BJ81">
        <f t="shared" si="82"/>
        <v>-1.0637073311222087</v>
      </c>
      <c r="BK81">
        <f t="shared" si="85"/>
        <v>24.189120389120294</v>
      </c>
      <c r="BL81">
        <f t="shared" si="85"/>
        <v>24.190432517801508</v>
      </c>
      <c r="BM81">
        <f t="shared" si="85"/>
        <v>24.19398965843067</v>
      </c>
      <c r="BN81">
        <f t="shared" si="85"/>
        <v>24.203547285684554</v>
      </c>
      <c r="BO81">
        <f t="shared" si="85"/>
        <v>24.228643958780427</v>
      </c>
      <c r="BP81">
        <f t="shared" si="85"/>
        <v>24.291052255812712</v>
      </c>
      <c r="BQ81">
        <f t="shared" si="85"/>
        <v>24.430333398694227</v>
      </c>
      <c r="BR81">
        <f t="shared" si="83"/>
        <v>24.695410423901887</v>
      </c>
    </row>
    <row r="82" spans="3:70">
      <c r="C82" s="8"/>
      <c r="D82" s="8"/>
      <c r="AG82" s="65"/>
      <c r="AH82" s="65"/>
      <c r="AI82" s="65"/>
      <c r="AJ82" s="65"/>
      <c r="AK82" s="65"/>
      <c r="AM82" s="93"/>
      <c r="AT82" s="65"/>
      <c r="AU82" s="65"/>
      <c r="AV82" s="65"/>
      <c r="AW82" s="65"/>
      <c r="AX82" s="65"/>
      <c r="AY82" s="65"/>
      <c r="AZ82" s="65"/>
      <c r="BA82" s="65"/>
      <c r="BC82">
        <v>12200</v>
      </c>
      <c r="BD82">
        <f t="shared" si="76"/>
        <v>1.00930724083899E-2</v>
      </c>
      <c r="BE82">
        <f t="shared" si="77"/>
        <v>6.6187449782129839E-3</v>
      </c>
      <c r="BF82">
        <f t="shared" si="78"/>
        <v>3.4743274301769151E-3</v>
      </c>
      <c r="BG82">
        <f t="shared" si="79"/>
        <v>1.5191583589152664</v>
      </c>
      <c r="BH82">
        <f t="shared" si="80"/>
        <v>0.41142019027084969</v>
      </c>
      <c r="BI82">
        <f t="shared" si="81"/>
        <v>-0.59262427311996935</v>
      </c>
      <c r="BJ82">
        <f t="shared" si="82"/>
        <v>-0.305300084635442</v>
      </c>
      <c r="BK82">
        <f t="shared" ref="BK82:BQ91" si="86">$BR82+$AH$7*SIN(BL82)</f>
        <v>24.841912235654185</v>
      </c>
      <c r="BL82">
        <f t="shared" si="86"/>
        <v>24.845481702879972</v>
      </c>
      <c r="BM82">
        <f t="shared" si="86"/>
        <v>24.851423261977466</v>
      </c>
      <c r="BN82">
        <f t="shared" si="86"/>
        <v>24.861290830771118</v>
      </c>
      <c r="BO82">
        <f t="shared" si="86"/>
        <v>24.877619456440961</v>
      </c>
      <c r="BP82">
        <f t="shared" si="86"/>
        <v>24.904490041762685</v>
      </c>
      <c r="BQ82">
        <f t="shared" si="86"/>
        <v>24.948355890620569</v>
      </c>
      <c r="BR82">
        <f t="shared" si="83"/>
        <v>25.019241399154748</v>
      </c>
    </row>
    <row r="83" spans="3:70">
      <c r="C83" s="8"/>
      <c r="D83" s="8"/>
      <c r="AG83" s="65"/>
      <c r="AH83" s="65"/>
      <c r="AI83" s="65"/>
      <c r="AJ83" s="65"/>
      <c r="AK83" s="65"/>
      <c r="AM83" s="93"/>
      <c r="AT83" s="65"/>
      <c r="AU83" s="65"/>
      <c r="AV83" s="65"/>
      <c r="AW83" s="65"/>
      <c r="AX83" s="65"/>
      <c r="AY83" s="65"/>
      <c r="AZ83" s="65"/>
      <c r="BA83" s="65"/>
      <c r="BC83">
        <v>12400</v>
      </c>
      <c r="BD83">
        <f t="shared" si="76"/>
        <v>1.1112418641956931E-2</v>
      </c>
      <c r="BE83">
        <f t="shared" si="77"/>
        <v>6.4164128355719448E-3</v>
      </c>
      <c r="BF83">
        <f t="shared" si="78"/>
        <v>4.6960058063849871E-3</v>
      </c>
      <c r="BG83">
        <f t="shared" si="79"/>
        <v>1.3334921836673863</v>
      </c>
      <c r="BH83">
        <f t="shared" si="80"/>
        <v>0.89839639162438967</v>
      </c>
      <c r="BI83">
        <f t="shared" si="81"/>
        <v>1.008852247756475</v>
      </c>
      <c r="BJ83">
        <f t="shared" si="82"/>
        <v>0.55206354236570954</v>
      </c>
      <c r="BK83">
        <f t="shared" si="86"/>
        <v>25.650491016053305</v>
      </c>
      <c r="BL83">
        <f t="shared" si="86"/>
        <v>25.646177905020355</v>
      </c>
      <c r="BM83">
        <f t="shared" si="86"/>
        <v>25.638284113110014</v>
      </c>
      <c r="BN83">
        <f t="shared" si="86"/>
        <v>25.623925291430432</v>
      </c>
      <c r="BO83">
        <f t="shared" si="86"/>
        <v>25.598083489588085</v>
      </c>
      <c r="BP83">
        <f t="shared" si="86"/>
        <v>25.552390661914352</v>
      </c>
      <c r="BQ83">
        <f t="shared" si="86"/>
        <v>25.473747163852938</v>
      </c>
      <c r="BR83">
        <f t="shared" si="83"/>
        <v>25.343072374407608</v>
      </c>
    </row>
    <row r="84" spans="3:70">
      <c r="C84" s="8"/>
      <c r="D84" s="8"/>
      <c r="AG84" s="65"/>
      <c r="AH84" s="65"/>
      <c r="AI84" s="65"/>
      <c r="AJ84" s="65"/>
      <c r="AK84" s="65"/>
      <c r="AM84" s="93"/>
      <c r="AT84" s="65"/>
      <c r="AU84" s="65"/>
      <c r="AV84" s="65"/>
      <c r="AW84" s="65"/>
      <c r="AX84" s="65"/>
      <c r="AY84" s="65"/>
      <c r="AZ84" s="65"/>
      <c r="BA84" s="65"/>
      <c r="BC84">
        <v>12600</v>
      </c>
      <c r="BD84">
        <f t="shared" si="76"/>
        <v>9.9847282611103556E-3</v>
      </c>
      <c r="BE84">
        <f t="shared" si="77"/>
        <v>6.2061298280331224E-3</v>
      </c>
      <c r="BF84">
        <f t="shared" si="78"/>
        <v>3.7785984330772336E-3</v>
      </c>
      <c r="BG84">
        <f t="shared" si="79"/>
        <v>0.85705240528218452</v>
      </c>
      <c r="BH84">
        <f t="shared" si="80"/>
        <v>0.31810898345096067</v>
      </c>
      <c r="BI84">
        <f t="shared" si="81"/>
        <v>1.8012225033950937</v>
      </c>
      <c r="BJ84">
        <f t="shared" si="82"/>
        <v>1.2617413558164685</v>
      </c>
      <c r="BK84">
        <f t="shared" si="86"/>
        <v>26.221267882602731</v>
      </c>
      <c r="BL84">
        <f t="shared" si="86"/>
        <v>26.22080103009278</v>
      </c>
      <c r="BM84">
        <f t="shared" si="86"/>
        <v>26.219196636235598</v>
      </c>
      <c r="BN84">
        <f t="shared" si="86"/>
        <v>26.21371983362436</v>
      </c>
      <c r="BO84">
        <f t="shared" si="86"/>
        <v>26.195432782550967</v>
      </c>
      <c r="BP84">
        <f t="shared" si="86"/>
        <v>26.138279255709417</v>
      </c>
      <c r="BQ84">
        <f t="shared" si="86"/>
        <v>25.985554363759952</v>
      </c>
      <c r="BR84">
        <f t="shared" si="83"/>
        <v>25.666903349660473</v>
      </c>
    </row>
    <row r="85" spans="3:70">
      <c r="C85" s="8"/>
      <c r="D85" s="8"/>
      <c r="AG85" s="65"/>
      <c r="AH85" s="65"/>
      <c r="AI85" s="65"/>
      <c r="AJ85" s="65"/>
      <c r="AK85" s="65"/>
      <c r="AM85" s="93"/>
      <c r="AT85" s="65"/>
      <c r="AU85" s="65"/>
      <c r="AV85" s="65"/>
      <c r="AW85" s="65"/>
      <c r="AX85" s="65"/>
      <c r="AY85" s="65"/>
      <c r="AZ85" s="65"/>
      <c r="BA85" s="65"/>
      <c r="BC85">
        <v>12800</v>
      </c>
      <c r="BD85">
        <f t="shared" si="76"/>
        <v>8.4041965646433781E-3</v>
      </c>
      <c r="BE85">
        <f t="shared" si="77"/>
        <v>5.9878959555965082E-3</v>
      </c>
      <c r="BF85">
        <f t="shared" si="78"/>
        <v>2.4163006090468695E-3</v>
      </c>
      <c r="BG85">
        <f t="shared" si="79"/>
        <v>0.64427611816313712</v>
      </c>
      <c r="BH85">
        <f t="shared" si="80"/>
        <v>-5.032073721624792E-2</v>
      </c>
      <c r="BI85">
        <f t="shared" si="81"/>
        <v>2.1752986904657852</v>
      </c>
      <c r="BJ85">
        <f t="shared" si="82"/>
        <v>1.90615122671534</v>
      </c>
      <c r="BK85">
        <f t="shared" si="86"/>
        <v>26.614119624098691</v>
      </c>
      <c r="BL85">
        <f t="shared" si="86"/>
        <v>26.614119469905432</v>
      </c>
      <c r="BM85">
        <f t="shared" si="86"/>
        <v>26.614116711125021</v>
      </c>
      <c r="BN85">
        <f t="shared" si="86"/>
        <v>26.614067366175412</v>
      </c>
      <c r="BO85">
        <f t="shared" si="86"/>
        <v>26.613189297160545</v>
      </c>
      <c r="BP85">
        <f t="shared" si="86"/>
        <v>26.598784840328566</v>
      </c>
      <c r="BQ85">
        <f t="shared" si="86"/>
        <v>26.464236744724456</v>
      </c>
      <c r="BR85">
        <f t="shared" si="83"/>
        <v>25.990734324913333</v>
      </c>
    </row>
    <row r="86" spans="3:70">
      <c r="C86" s="8"/>
      <c r="D86" s="8"/>
      <c r="AG86" s="65"/>
      <c r="AH86" s="65"/>
      <c r="AI86" s="65"/>
      <c r="AJ86" s="65"/>
      <c r="AK86" s="65"/>
      <c r="AM86" s="93"/>
      <c r="AT86" s="65"/>
      <c r="AU86" s="65"/>
      <c r="AV86" s="65"/>
      <c r="AW86" s="65"/>
      <c r="AX86" s="65"/>
      <c r="AY86" s="65"/>
      <c r="AZ86" s="65"/>
      <c r="BA86" s="65"/>
      <c r="BC86">
        <v>13000</v>
      </c>
      <c r="BD86">
        <f t="shared" si="76"/>
        <v>6.8258901288810242E-3</v>
      </c>
      <c r="BE86">
        <f t="shared" si="77"/>
        <v>5.7617112182621055E-3</v>
      </c>
      <c r="BF86">
        <f t="shared" si="78"/>
        <v>1.0641789106189186E-3</v>
      </c>
      <c r="BG86">
        <f t="shared" si="79"/>
        <v>0.53470798547191811</v>
      </c>
      <c r="BH86">
        <f t="shared" si="80"/>
        <v>-0.28019711659359975</v>
      </c>
      <c r="BI86">
        <f t="shared" si="81"/>
        <v>2.4089561373254234</v>
      </c>
      <c r="BJ86">
        <f t="shared" si="82"/>
        <v>2.6066540709065706</v>
      </c>
      <c r="BK86">
        <f t="shared" si="86"/>
        <v>26.925145071027142</v>
      </c>
      <c r="BL86">
        <f t="shared" si="86"/>
        <v>26.925146723230522</v>
      </c>
      <c r="BM86">
        <f t="shared" si="86"/>
        <v>26.925134712958442</v>
      </c>
      <c r="BN86">
        <f t="shared" si="86"/>
        <v>26.925222003992097</v>
      </c>
      <c r="BO86">
        <f t="shared" si="86"/>
        <v>26.924586797747736</v>
      </c>
      <c r="BP86">
        <f t="shared" si="86"/>
        <v>26.929168949144515</v>
      </c>
      <c r="BQ86">
        <f t="shared" si="86"/>
        <v>26.893696994796304</v>
      </c>
      <c r="BR86">
        <f t="shared" si="83"/>
        <v>26.314565300166194</v>
      </c>
    </row>
    <row r="87" spans="3:70">
      <c r="C87" s="8"/>
      <c r="D87" s="8"/>
      <c r="AG87" s="65"/>
      <c r="AH87" s="65"/>
      <c r="AI87" s="65"/>
      <c r="AJ87" s="65"/>
      <c r="AK87" s="65"/>
      <c r="AM87" s="93"/>
      <c r="AT87" s="65"/>
      <c r="AU87" s="65"/>
      <c r="AV87" s="65"/>
      <c r="AW87" s="65"/>
      <c r="AX87" s="65"/>
      <c r="AY87" s="65"/>
      <c r="AZ87" s="65"/>
      <c r="BA87" s="65"/>
      <c r="BC87">
        <v>13200</v>
      </c>
      <c r="BD87">
        <f t="shared" si="76"/>
        <v>5.348109956633919E-3</v>
      </c>
      <c r="BE87">
        <f t="shared" si="77"/>
        <v>5.5275756160299179E-3</v>
      </c>
      <c r="BF87">
        <f t="shared" si="78"/>
        <v>-1.7946565939599887E-4</v>
      </c>
      <c r="BG87">
        <f t="shared" si="79"/>
        <v>0.47030513204570523</v>
      </c>
      <c r="BH87">
        <f t="shared" si="80"/>
        <v>-0.43933979474279339</v>
      </c>
      <c r="BI87">
        <f t="shared" si="81"/>
        <v>2.5798203008969329</v>
      </c>
      <c r="BJ87">
        <f t="shared" si="82"/>
        <v>3.4660360387982423</v>
      </c>
      <c r="BK87">
        <f t="shared" si="86"/>
        <v>27.191342907751054</v>
      </c>
      <c r="BL87">
        <f t="shared" si="86"/>
        <v>27.191131826720525</v>
      </c>
      <c r="BM87">
        <f t="shared" si="86"/>
        <v>27.191851190140415</v>
      </c>
      <c r="BN87">
        <f t="shared" si="86"/>
        <v>27.189395584198007</v>
      </c>
      <c r="BO87">
        <f t="shared" si="86"/>
        <v>27.197731777044854</v>
      </c>
      <c r="BP87">
        <f t="shared" si="86"/>
        <v>27.168874934690848</v>
      </c>
      <c r="BQ87">
        <f t="shared" si="86"/>
        <v>27.262954604111762</v>
      </c>
      <c r="BR87">
        <f t="shared" si="83"/>
        <v>26.638396275419055</v>
      </c>
    </row>
    <row r="88" spans="3:70">
      <c r="C88" s="8"/>
      <c r="D88" s="8"/>
      <c r="AG88" s="65"/>
      <c r="AH88" s="65"/>
      <c r="AI88" s="65"/>
      <c r="AJ88" s="65"/>
      <c r="AK88" s="65"/>
      <c r="AM88" s="93"/>
      <c r="AT88" s="65"/>
      <c r="AU88" s="65"/>
      <c r="AV88" s="65"/>
      <c r="AW88" s="65"/>
      <c r="AX88" s="65"/>
      <c r="AY88" s="65"/>
      <c r="AZ88" s="65"/>
      <c r="BA88" s="65"/>
      <c r="BC88">
        <v>13400</v>
      </c>
      <c r="BD88">
        <f t="shared" si="76"/>
        <v>3.9955559570400605E-3</v>
      </c>
      <c r="BE88">
        <f t="shared" si="77"/>
        <v>5.2854891488999384E-3</v>
      </c>
      <c r="BF88">
        <f t="shared" si="78"/>
        <v>-1.2899331918598776E-3</v>
      </c>
      <c r="BG88">
        <f t="shared" si="79"/>
        <v>0.42953377480065036</v>
      </c>
      <c r="BH88">
        <f t="shared" si="80"/>
        <v>-0.5585566350993092</v>
      </c>
      <c r="BI88">
        <f t="shared" si="81"/>
        <v>2.717601358002768</v>
      </c>
      <c r="BJ88">
        <f t="shared" si="82"/>
        <v>4.6462001208918533</v>
      </c>
      <c r="BK88">
        <f t="shared" si="86"/>
        <v>27.430808268802846</v>
      </c>
      <c r="BL88">
        <f t="shared" si="86"/>
        <v>27.428282460954247</v>
      </c>
      <c r="BM88">
        <f t="shared" si="86"/>
        <v>27.434349063786506</v>
      </c>
      <c r="BN88">
        <f t="shared" si="86"/>
        <v>27.41970730911865</v>
      </c>
      <c r="BO88">
        <f t="shared" si="86"/>
        <v>27.454647024394099</v>
      </c>
      <c r="BP88">
        <f t="shared" si="86"/>
        <v>27.368797127111961</v>
      </c>
      <c r="BQ88">
        <f t="shared" si="86"/>
        <v>27.567287324939272</v>
      </c>
      <c r="BR88">
        <f t="shared" si="83"/>
        <v>26.962227250671919</v>
      </c>
    </row>
    <row r="89" spans="3:70">
      <c r="C89" s="8"/>
      <c r="D89" s="8"/>
      <c r="AG89" s="65"/>
      <c r="AH89" s="65"/>
      <c r="AI89" s="65"/>
      <c r="AJ89" s="65"/>
      <c r="AK89" s="65"/>
      <c r="AM89" s="93"/>
      <c r="AT89" s="65"/>
      <c r="AU89" s="65"/>
      <c r="AV89" s="65"/>
      <c r="AW89" s="65"/>
      <c r="AX89" s="65"/>
      <c r="AY89" s="65"/>
      <c r="AZ89" s="65"/>
      <c r="BA89" s="65"/>
      <c r="BC89">
        <v>13600</v>
      </c>
      <c r="BD89">
        <f t="shared" si="76"/>
        <v>2.7752816226196421E-3</v>
      </c>
      <c r="BE89">
        <f t="shared" si="77"/>
        <v>5.0354518168721739E-3</v>
      </c>
      <c r="BF89">
        <f t="shared" si="78"/>
        <v>-2.2601701942525317E-3</v>
      </c>
      <c r="BG89">
        <f t="shared" si="79"/>
        <v>0.40301320535617946</v>
      </c>
      <c r="BH89">
        <f t="shared" si="80"/>
        <v>-0.65302332700143306</v>
      </c>
      <c r="BI89">
        <f t="shared" si="81"/>
        <v>2.8365263378829955</v>
      </c>
      <c r="BJ89">
        <f t="shared" si="82"/>
        <v>6.505028172774451</v>
      </c>
      <c r="BK89">
        <f t="shared" si="86"/>
        <v>27.654066914836491</v>
      </c>
      <c r="BL89">
        <f t="shared" si="86"/>
        <v>27.645773901783219</v>
      </c>
      <c r="BM89">
        <f t="shared" si="86"/>
        <v>27.662059059542859</v>
      </c>
      <c r="BN89">
        <f t="shared" si="86"/>
        <v>27.629895061103007</v>
      </c>
      <c r="BO89">
        <f t="shared" si="86"/>
        <v>27.692735358311275</v>
      </c>
      <c r="BP89">
        <f t="shared" si="86"/>
        <v>27.567061904951967</v>
      </c>
      <c r="BQ89">
        <f t="shared" si="86"/>
        <v>27.808722064832725</v>
      </c>
      <c r="BR89">
        <f t="shared" si="83"/>
        <v>27.28605822592478</v>
      </c>
    </row>
    <row r="90" spans="3:70">
      <c r="C90" s="8"/>
      <c r="D90" s="8"/>
      <c r="AG90" s="65"/>
      <c r="AH90" s="65"/>
      <c r="AI90" s="65"/>
      <c r="AJ90" s="65"/>
      <c r="AK90" s="65"/>
      <c r="AM90" s="93"/>
      <c r="AT90" s="65"/>
      <c r="AU90" s="65"/>
      <c r="AV90" s="65"/>
      <c r="AW90" s="65"/>
      <c r="AX90" s="65"/>
      <c r="AY90" s="65"/>
      <c r="AZ90" s="65"/>
      <c r="BA90" s="65"/>
      <c r="BC90">
        <v>13800</v>
      </c>
      <c r="BD90">
        <f t="shared" si="76"/>
        <v>1.6993135377063062E-3</v>
      </c>
      <c r="BE90">
        <f t="shared" si="77"/>
        <v>4.777463619946621E-3</v>
      </c>
      <c r="BF90">
        <f t="shared" si="78"/>
        <v>-3.0781500822403148E-3</v>
      </c>
      <c r="BG90">
        <f t="shared" si="79"/>
        <v>0.38634051818156867</v>
      </c>
      <c r="BH90">
        <f t="shared" si="80"/>
        <v>-0.7302271666482083</v>
      </c>
      <c r="BI90">
        <f t="shared" si="81"/>
        <v>2.9436110854802799</v>
      </c>
      <c r="BJ90">
        <f t="shared" si="82"/>
        <v>10.068931990843669</v>
      </c>
      <c r="BK90">
        <f t="shared" si="86"/>
        <v>27.866018007732642</v>
      </c>
      <c r="BL90">
        <f t="shared" si="86"/>
        <v>27.852728148419928</v>
      </c>
      <c r="BM90">
        <f t="shared" si="86"/>
        <v>27.875881502789049</v>
      </c>
      <c r="BN90">
        <f t="shared" si="86"/>
        <v>27.835388168326567</v>
      </c>
      <c r="BO90">
        <f t="shared" si="86"/>
        <v>27.905757572437317</v>
      </c>
      <c r="BP90">
        <f t="shared" si="86"/>
        <v>27.781959652588863</v>
      </c>
      <c r="BQ90">
        <f t="shared" si="86"/>
        <v>27.995824182937575</v>
      </c>
      <c r="BR90">
        <f t="shared" si="83"/>
        <v>27.609889201177637</v>
      </c>
    </row>
    <row r="91" spans="3:70">
      <c r="C91" s="8"/>
      <c r="D91" s="8"/>
      <c r="AG91" s="65"/>
      <c r="AH91" s="65"/>
      <c r="AI91" s="65"/>
      <c r="AJ91" s="65"/>
      <c r="AK91" s="65"/>
      <c r="AM91" s="93"/>
      <c r="AT91" s="65"/>
      <c r="AU91" s="65"/>
      <c r="AV91" s="65"/>
      <c r="AW91" s="65"/>
      <c r="AX91" s="65"/>
      <c r="AY91" s="65"/>
      <c r="AZ91" s="65"/>
      <c r="BA91" s="65"/>
      <c r="BC91">
        <v>14000</v>
      </c>
      <c r="BD91">
        <f t="shared" si="76"/>
        <v>7.8046851100138778E-4</v>
      </c>
      <c r="BE91">
        <f t="shared" si="77"/>
        <v>4.5115245581232796E-3</v>
      </c>
      <c r="BF91">
        <f t="shared" si="78"/>
        <v>-3.7310560471218918E-3</v>
      </c>
      <c r="BG91">
        <f t="shared" si="79"/>
        <v>0.37718237935181387</v>
      </c>
      <c r="BH91">
        <f t="shared" si="80"/>
        <v>-0.79413257605505294</v>
      </c>
      <c r="BI91">
        <f t="shared" si="81"/>
        <v>3.0425356539922213</v>
      </c>
      <c r="BJ91">
        <f t="shared" si="82"/>
        <v>20.173883310422777</v>
      </c>
      <c r="BK91">
        <f t="shared" si="86"/>
        <v>28.068392008820915</v>
      </c>
      <c r="BL91">
        <f t="shared" si="86"/>
        <v>28.0574680020563</v>
      </c>
      <c r="BM91">
        <f t="shared" si="86"/>
        <v>28.07530619827828</v>
      </c>
      <c r="BN91">
        <f t="shared" si="86"/>
        <v>28.04614161517334</v>
      </c>
      <c r="BO91">
        <f t="shared" si="86"/>
        <v>28.09373400015323</v>
      </c>
      <c r="BP91">
        <f t="shared" si="86"/>
        <v>28.01580378259634</v>
      </c>
      <c r="BQ91">
        <f t="shared" si="86"/>
        <v>28.142807092790399</v>
      </c>
      <c r="BR91">
        <f t="shared" si="83"/>
        <v>27.933720176430501</v>
      </c>
    </row>
    <row r="92" spans="3:70">
      <c r="C92" s="8"/>
      <c r="D92" s="8"/>
      <c r="AG92" s="65"/>
      <c r="AH92" s="65"/>
      <c r="AI92" s="65"/>
      <c r="AJ92" s="65"/>
      <c r="AK92" s="65"/>
      <c r="AM92" s="93"/>
      <c r="AT92" s="65"/>
      <c r="AU92" s="65"/>
      <c r="AV92" s="65"/>
      <c r="AW92" s="65"/>
      <c r="AX92" s="65"/>
      <c r="AY92" s="65"/>
      <c r="AZ92" s="65"/>
      <c r="BA92" s="65"/>
      <c r="BC92">
        <v>14200</v>
      </c>
      <c r="BD92">
        <f t="shared" si="76"/>
        <v>1.9468087556824554E-5</v>
      </c>
      <c r="BE92">
        <f t="shared" si="77"/>
        <v>4.2376346314021499E-3</v>
      </c>
      <c r="BF92">
        <f t="shared" si="78"/>
        <v>-4.2181665438453253E-3</v>
      </c>
      <c r="BG92">
        <f t="shared" si="79"/>
        <v>0.37412151871531185</v>
      </c>
      <c r="BH92">
        <f t="shared" si="80"/>
        <v>-0.8477883658955695</v>
      </c>
      <c r="BI92">
        <f t="shared" si="81"/>
        <v>3.1367577186333646</v>
      </c>
      <c r="BJ92">
        <f t="shared" si="82"/>
        <v>413.65522430449164</v>
      </c>
      <c r="BK92">
        <f t="shared" ref="BK92:BQ101" si="87">$BR92+$AH$7*SIN(BL92)</f>
        <v>28.26425457409486</v>
      </c>
      <c r="BL92">
        <f t="shared" si="87"/>
        <v>28.263623381109607</v>
      </c>
      <c r="BM92">
        <f t="shared" si="87"/>
        <v>28.26463191316364</v>
      </c>
      <c r="BN92">
        <f t="shared" si="87"/>
        <v>28.263020456492569</v>
      </c>
      <c r="BO92">
        <f t="shared" si="87"/>
        <v>28.265595268256188</v>
      </c>
      <c r="BP92">
        <f t="shared" si="87"/>
        <v>28.261481157275178</v>
      </c>
      <c r="BQ92">
        <f t="shared" si="87"/>
        <v>28.268054731323776</v>
      </c>
      <c r="BR92">
        <f t="shared" si="83"/>
        <v>28.257551151683362</v>
      </c>
    </row>
    <row r="93" spans="3:70">
      <c r="C93" s="8"/>
      <c r="D93" s="8"/>
      <c r="AG93" s="65"/>
      <c r="AH93" s="65"/>
      <c r="AI93" s="65"/>
      <c r="AJ93" s="65"/>
      <c r="AK93" s="65"/>
      <c r="AM93" s="93"/>
      <c r="AT93" s="65"/>
      <c r="AU93" s="65"/>
      <c r="AV93" s="65"/>
      <c r="AW93" s="65"/>
      <c r="AX93" s="65"/>
      <c r="AY93" s="65"/>
      <c r="AZ93" s="65"/>
      <c r="BA93" s="65"/>
      <c r="BC93">
        <v>14400</v>
      </c>
      <c r="BD93">
        <f t="shared" si="76"/>
        <v>-5.8773764206492603E-4</v>
      </c>
      <c r="BE93">
        <f t="shared" si="77"/>
        <v>3.9557938397832317E-3</v>
      </c>
      <c r="BF93">
        <f t="shared" si="78"/>
        <v>-4.5435314818481577E-3</v>
      </c>
      <c r="BG93">
        <f t="shared" si="79"/>
        <v>0.37659922701465209</v>
      </c>
      <c r="BH93">
        <f t="shared" si="80"/>
        <v>-0.8938127918169827</v>
      </c>
      <c r="BI93">
        <f t="shared" si="81"/>
        <v>-3.0524518537079932</v>
      </c>
      <c r="BJ93">
        <f t="shared" si="82"/>
        <v>-22.421556461167079</v>
      </c>
      <c r="BK93">
        <f t="shared" si="87"/>
        <v>28.459755498014438</v>
      </c>
      <c r="BL93">
        <f t="shared" si="87"/>
        <v>28.469905401874421</v>
      </c>
      <c r="BM93">
        <f t="shared" si="87"/>
        <v>28.453399621477086</v>
      </c>
      <c r="BN93">
        <f t="shared" si="87"/>
        <v>28.480268584448325</v>
      </c>
      <c r="BO93">
        <f t="shared" si="87"/>
        <v>28.436597704394536</v>
      </c>
      <c r="BP93">
        <f t="shared" si="87"/>
        <v>28.507775569439993</v>
      </c>
      <c r="BQ93">
        <f t="shared" si="87"/>
        <v>28.392210488273719</v>
      </c>
      <c r="BR93">
        <f t="shared" si="83"/>
        <v>28.581382126936223</v>
      </c>
    </row>
    <row r="94" spans="3:70">
      <c r="C94" s="8"/>
      <c r="D94" s="8"/>
      <c r="AG94" s="65"/>
      <c r="AH94" s="65"/>
      <c r="AI94" s="65"/>
      <c r="AJ94" s="65"/>
      <c r="AK94" s="65"/>
      <c r="AM94" s="93"/>
      <c r="AT94" s="65"/>
      <c r="AU94" s="65"/>
      <c r="AV94" s="65"/>
      <c r="AW94" s="65"/>
      <c r="AX94" s="65"/>
      <c r="AY94" s="65"/>
      <c r="AZ94" s="65"/>
      <c r="BA94" s="65"/>
      <c r="BC94">
        <v>14600</v>
      </c>
      <c r="BD94">
        <f t="shared" si="76"/>
        <v>-1.0316453348239241E-3</v>
      </c>
      <c r="BE94">
        <f t="shared" si="77"/>
        <v>3.666002183266525E-3</v>
      </c>
      <c r="BF94">
        <f t="shared" si="78"/>
        <v>-4.6976475180904491E-3</v>
      </c>
      <c r="BG94">
        <f t="shared" si="79"/>
        <v>0.38507240765761741</v>
      </c>
      <c r="BH94">
        <f t="shared" si="80"/>
        <v>-0.93349445640105633</v>
      </c>
      <c r="BI94">
        <f t="shared" si="81"/>
        <v>-2.9541912495836589</v>
      </c>
      <c r="BJ94">
        <f t="shared" si="82"/>
        <v>-10.641026769922396</v>
      </c>
      <c r="BK94">
        <f t="shared" si="87"/>
        <v>28.661255882166394</v>
      </c>
      <c r="BL94">
        <f t="shared" si="87"/>
        <v>28.674725621233339</v>
      </c>
      <c r="BM94">
        <f t="shared" si="87"/>
        <v>28.651468581219454</v>
      </c>
      <c r="BN94">
        <f t="shared" si="87"/>
        <v>28.691768450852706</v>
      </c>
      <c r="BO94">
        <f t="shared" si="87"/>
        <v>28.622344237097305</v>
      </c>
      <c r="BP94">
        <f t="shared" si="87"/>
        <v>28.743283611090938</v>
      </c>
      <c r="BQ94">
        <f t="shared" si="87"/>
        <v>28.536031258051135</v>
      </c>
      <c r="BR94">
        <f t="shared" si="83"/>
        <v>28.905213102189087</v>
      </c>
    </row>
    <row r="95" spans="3:70">
      <c r="C95" s="8"/>
      <c r="D95" s="8"/>
      <c r="AG95" s="65"/>
      <c r="AH95" s="65"/>
      <c r="AI95" s="65"/>
      <c r="AJ95" s="65"/>
      <c r="AK95" s="65"/>
      <c r="AM95" s="93"/>
      <c r="AT95" s="65"/>
      <c r="AU95" s="65"/>
      <c r="AV95" s="65"/>
      <c r="AW95" s="65"/>
      <c r="AX95" s="65"/>
      <c r="AY95" s="65"/>
      <c r="AZ95" s="65"/>
      <c r="BA95" s="65"/>
      <c r="BC95">
        <v>14800</v>
      </c>
      <c r="BD95">
        <f t="shared" si="76"/>
        <v>-1.2870936213882052E-3</v>
      </c>
      <c r="BE95">
        <f t="shared" si="77"/>
        <v>3.3682596618520334E-3</v>
      </c>
      <c r="BF95">
        <f t="shared" si="78"/>
        <v>-4.6553532832402387E-3</v>
      </c>
      <c r="BG95">
        <f t="shared" si="79"/>
        <v>0.40087785266069464</v>
      </c>
      <c r="BH95">
        <f t="shared" si="80"/>
        <v>-0.96621858413233686</v>
      </c>
      <c r="BI95">
        <f t="shared" si="81"/>
        <v>-2.8480981486862906</v>
      </c>
      <c r="BJ95">
        <f t="shared" si="82"/>
        <v>-6.7654515143344307</v>
      </c>
      <c r="BK95">
        <f t="shared" si="87"/>
        <v>28.872147069353669</v>
      </c>
      <c r="BL95">
        <f t="shared" si="87"/>
        <v>28.88111609327111</v>
      </c>
      <c r="BM95">
        <f t="shared" si="87"/>
        <v>28.863775454647936</v>
      </c>
      <c r="BN95">
        <f t="shared" si="87"/>
        <v>28.897492108827922</v>
      </c>
      <c r="BO95">
        <f t="shared" si="87"/>
        <v>28.832618880467692</v>
      </c>
      <c r="BP95">
        <f t="shared" si="87"/>
        <v>28.960250559459574</v>
      </c>
      <c r="BQ95">
        <f t="shared" si="87"/>
        <v>28.718229692429716</v>
      </c>
      <c r="BR95">
        <f t="shared" si="83"/>
        <v>29.229044077441948</v>
      </c>
    </row>
    <row r="96" spans="3:70">
      <c r="C96" s="8"/>
      <c r="D96" s="8"/>
      <c r="AG96" s="65"/>
      <c r="AH96" s="65"/>
      <c r="AI96" s="65"/>
      <c r="AJ96" s="65"/>
      <c r="AK96" s="65"/>
      <c r="AM96" s="93"/>
      <c r="AT96" s="65"/>
      <c r="AU96" s="65"/>
      <c r="AV96" s="65"/>
      <c r="AW96" s="65"/>
      <c r="AX96" s="65"/>
      <c r="AY96" s="65"/>
      <c r="AZ96" s="65"/>
      <c r="BA96" s="65"/>
      <c r="BC96">
        <v>15000</v>
      </c>
      <c r="BD96">
        <f t="shared" si="76"/>
        <v>-1.32566068335722E-3</v>
      </c>
      <c r="BE96">
        <f t="shared" si="77"/>
        <v>3.0625662755397499E-3</v>
      </c>
      <c r="BF96">
        <f t="shared" si="78"/>
        <v>-4.3882269588969699E-3</v>
      </c>
      <c r="BG96">
        <f t="shared" si="79"/>
        <v>0.42622497722786312</v>
      </c>
      <c r="BH96">
        <f t="shared" si="80"/>
        <v>-0.98976325541245125</v>
      </c>
      <c r="BI96">
        <f t="shared" si="81"/>
        <v>-2.7306402319627594</v>
      </c>
      <c r="BJ96">
        <f t="shared" si="82"/>
        <v>-4.7980578016246387</v>
      </c>
      <c r="BK96">
        <f t="shared" si="87"/>
        <v>29.094092393159691</v>
      </c>
      <c r="BL96">
        <f t="shared" si="87"/>
        <v>29.09707535960699</v>
      </c>
      <c r="BM96">
        <f t="shared" si="87"/>
        <v>29.090094953124446</v>
      </c>
      <c r="BN96">
        <f t="shared" si="87"/>
        <v>29.106512961875694</v>
      </c>
      <c r="BO96">
        <f t="shared" si="87"/>
        <v>29.068341908064077</v>
      </c>
      <c r="BP96">
        <f t="shared" si="87"/>
        <v>29.159714290705359</v>
      </c>
      <c r="BQ96">
        <f t="shared" si="87"/>
        <v>28.953528958966562</v>
      </c>
      <c r="BR96">
        <f t="shared" si="83"/>
        <v>29.552875052694809</v>
      </c>
    </row>
    <row r="97" spans="3:70">
      <c r="C97" s="8"/>
      <c r="D97" s="8"/>
      <c r="AG97" s="65"/>
      <c r="AH97" s="65"/>
      <c r="AI97" s="65"/>
      <c r="AJ97" s="65"/>
      <c r="AK97" s="65"/>
      <c r="AM97" s="93"/>
      <c r="AT97" s="65"/>
      <c r="AU97" s="65"/>
      <c r="AV97" s="65"/>
      <c r="AW97" s="65"/>
      <c r="AX97" s="65"/>
      <c r="AY97" s="65"/>
      <c r="AZ97" s="65"/>
      <c r="BA97" s="65"/>
      <c r="BC97">
        <v>15200</v>
      </c>
      <c r="BD97">
        <f t="shared" si="76"/>
        <v>-1.1158482305868387E-3</v>
      </c>
      <c r="BE97">
        <f t="shared" si="77"/>
        <v>2.748922024329678E-3</v>
      </c>
      <c r="BF97">
        <f t="shared" si="78"/>
        <v>-3.8647702549165167E-3</v>
      </c>
      <c r="BG97">
        <f t="shared" si="79"/>
        <v>0.46520322965757133</v>
      </c>
      <c r="BH97">
        <f t="shared" si="80"/>
        <v>-0.99996893783699192</v>
      </c>
      <c r="BI97">
        <f t="shared" si="81"/>
        <v>-2.5953142072354969</v>
      </c>
      <c r="BJ97">
        <f t="shared" si="82"/>
        <v>-3.5696340907409705</v>
      </c>
      <c r="BK97">
        <f t="shared" si="87"/>
        <v>29.331490089375958</v>
      </c>
      <c r="BL97">
        <f t="shared" si="87"/>
        <v>29.331793808100304</v>
      </c>
      <c r="BM97">
        <f t="shared" si="87"/>
        <v>29.330806532143956</v>
      </c>
      <c r="BN97">
        <f t="shared" si="87"/>
        <v>29.334022148102438</v>
      </c>
      <c r="BO97">
        <f t="shared" si="87"/>
        <v>29.32361506293287</v>
      </c>
      <c r="BP97">
        <f t="shared" si="87"/>
        <v>29.358028385428504</v>
      </c>
      <c r="BQ97">
        <f t="shared" si="87"/>
        <v>29.251132219403296</v>
      </c>
      <c r="BR97">
        <f t="shared" si="83"/>
        <v>29.876706027947669</v>
      </c>
    </row>
    <row r="98" spans="3:70">
      <c r="C98" s="8"/>
      <c r="D98" s="8"/>
      <c r="AG98" s="65"/>
      <c r="AH98" s="65"/>
      <c r="AI98" s="65"/>
      <c r="AJ98" s="65"/>
      <c r="AK98" s="65"/>
      <c r="AM98" s="93"/>
      <c r="AT98" s="65"/>
      <c r="AU98" s="65"/>
      <c r="AV98" s="65"/>
      <c r="AW98" s="65"/>
      <c r="AX98" s="65"/>
      <c r="AY98" s="65"/>
      <c r="AZ98" s="65"/>
      <c r="BA98" s="65"/>
      <c r="BC98">
        <v>15400</v>
      </c>
      <c r="BD98">
        <f>AH$3+AH$4*BC98+AH$5*BC98^2+BF98</f>
        <v>-6.0693551241127299E-4</v>
      </c>
      <c r="BE98">
        <f t="shared" si="77"/>
        <v>2.4273269082218212E-3</v>
      </c>
      <c r="BF98">
        <f>$AH$6*($AH$11/BG98*BH98+$AH$12)</f>
        <v>-3.0342624206330941E-3</v>
      </c>
      <c r="BG98">
        <f t="shared" si="79"/>
        <v>0.52646358167693141</v>
      </c>
      <c r="BH98">
        <f>SIN(BI98+RADIANS($AH$9))</f>
        <v>-0.98745571005729904</v>
      </c>
      <c r="BI98">
        <f>2*ATAN(BJ98)</f>
        <v>-2.4288724915039275</v>
      </c>
      <c r="BJ98">
        <f>SQRT((1+$AH$7)/(1-$AH$7))*TAN(BK98/2)</f>
        <v>-2.6863457637719774</v>
      </c>
      <c r="BK98">
        <f t="shared" si="87"/>
        <v>29.594245948716104</v>
      </c>
      <c r="BL98">
        <f t="shared" si="87"/>
        <v>29.594243974174233</v>
      </c>
      <c r="BM98">
        <f t="shared" si="87"/>
        <v>29.594256681987179</v>
      </c>
      <c r="BN98">
        <f t="shared" si="87"/>
        <v>29.59417490770069</v>
      </c>
      <c r="BO98">
        <f t="shared" si="87"/>
        <v>29.594701579182615</v>
      </c>
      <c r="BP98">
        <f t="shared" si="87"/>
        <v>29.59132826880202</v>
      </c>
      <c r="BQ98">
        <f t="shared" si="87"/>
        <v>29.613765930792056</v>
      </c>
      <c r="BR98">
        <f t="shared" si="83"/>
        <v>30.200537003200534</v>
      </c>
    </row>
    <row r="99" spans="3:70">
      <c r="C99" s="8"/>
      <c r="D99" s="8"/>
      <c r="AG99" s="65"/>
      <c r="AH99" s="65"/>
      <c r="AI99" s="65"/>
      <c r="AJ99" s="65"/>
      <c r="AK99" s="65"/>
      <c r="AM99" s="93"/>
      <c r="AT99" s="65"/>
      <c r="AU99" s="65"/>
      <c r="AV99" s="65"/>
      <c r="AW99" s="65"/>
      <c r="AX99" s="65"/>
      <c r="AY99" s="65"/>
      <c r="AZ99" s="65"/>
      <c r="BA99" s="65"/>
      <c r="BC99">
        <v>15600</v>
      </c>
      <c r="BD99">
        <f>AH$3+AH$4*BC99+AH$5*BC99^2+BF99</f>
        <v>2.8480992402306576E-4</v>
      </c>
      <c r="BE99">
        <f t="shared" si="77"/>
        <v>2.0977809272161724E-3</v>
      </c>
      <c r="BF99">
        <f>$AH$6*($AH$11/BG99*BH99+$AH$12)</f>
        <v>-1.8129710031931066E-3</v>
      </c>
      <c r="BG99">
        <f t="shared" si="79"/>
        <v>0.62964490910701998</v>
      </c>
      <c r="BH99">
        <f>SIN(BI99+RADIANS($AH$9))</f>
        <v>-0.92738565168978726</v>
      </c>
      <c r="BI99">
        <f>2*ATAN(BJ99)</f>
        <v>-2.2039989031830958</v>
      </c>
      <c r="BJ99">
        <f>SQRT((1+$AH$7)/(1-$AH$7))*TAN(BK99/2)</f>
        <v>-1.974515892655643</v>
      </c>
      <c r="BK99">
        <f t="shared" si="87"/>
        <v>29.89940376645594</v>
      </c>
      <c r="BL99">
        <f t="shared" si="87"/>
        <v>29.899403781464386</v>
      </c>
      <c r="BM99">
        <f t="shared" si="87"/>
        <v>29.899404223506536</v>
      </c>
      <c r="BN99">
        <f t="shared" si="87"/>
        <v>29.899417241314108</v>
      </c>
      <c r="BO99">
        <f t="shared" si="87"/>
        <v>29.899799217491733</v>
      </c>
      <c r="BP99">
        <f t="shared" si="87"/>
        <v>29.910014928897194</v>
      </c>
      <c r="BQ99">
        <f t="shared" si="87"/>
        <v>30.037396421334833</v>
      </c>
      <c r="BR99">
        <f t="shared" si="83"/>
        <v>30.524367978453395</v>
      </c>
    </row>
    <row r="100" spans="3:70">
      <c r="C100" s="8"/>
      <c r="D100" s="8"/>
      <c r="AG100" s="65"/>
      <c r="AH100" s="65"/>
      <c r="AI100" s="65"/>
      <c r="AJ100" s="65"/>
      <c r="AK100" s="65"/>
      <c r="AM100" s="93"/>
      <c r="AT100" s="65"/>
      <c r="AU100" s="65"/>
      <c r="AV100" s="65"/>
      <c r="AW100" s="65"/>
      <c r="AX100" s="65"/>
      <c r="AY100" s="65"/>
      <c r="AZ100" s="65"/>
      <c r="BA100" s="65"/>
      <c r="BC100">
        <v>15800</v>
      </c>
      <c r="BD100">
        <f>AH$3+AH$4*BC100+AH$5*BC100^2+BF100</f>
        <v>1.6947703801783694E-3</v>
      </c>
      <c r="BE100">
        <f t="shared" si="77"/>
        <v>1.7602840813127421E-3</v>
      </c>
      <c r="BF100">
        <f>$AH$6*($AH$11/BG100*BH100+$AH$12)</f>
        <v>-6.5513701134372655E-5</v>
      </c>
      <c r="BG100">
        <f t="shared" si="79"/>
        <v>0.82665162225869315</v>
      </c>
      <c r="BH100">
        <f>SIN(BI100+RADIANS($AH$9))</f>
        <v>-0.74115845556687199</v>
      </c>
      <c r="BI100">
        <f>2*ATAN(BJ100)</f>
        <v>-1.8514302923476127</v>
      </c>
      <c r="BJ100">
        <f>SQRT((1+$AH$7)/(1-$AH$7))*TAN(BK100/2)</f>
        <v>-1.3289534686122719</v>
      </c>
      <c r="BK100">
        <f t="shared" si="87"/>
        <v>30.28087912115727</v>
      </c>
      <c r="BL100">
        <f t="shared" si="87"/>
        <v>30.281180175502712</v>
      </c>
      <c r="BM100">
        <f t="shared" si="87"/>
        <v>30.282317632395095</v>
      </c>
      <c r="BN100">
        <f t="shared" si="87"/>
        <v>30.286590472106493</v>
      </c>
      <c r="BO100">
        <f t="shared" si="87"/>
        <v>30.302307987784662</v>
      </c>
      <c r="BP100">
        <f t="shared" si="87"/>
        <v>30.356266131341865</v>
      </c>
      <c r="BQ100">
        <f t="shared" si="87"/>
        <v>30.51164920380814</v>
      </c>
      <c r="BR100">
        <f t="shared" si="83"/>
        <v>30.848198953706255</v>
      </c>
    </row>
    <row r="101" spans="3:70">
      <c r="C101" s="8"/>
      <c r="D101" s="8"/>
      <c r="AG101" s="65"/>
      <c r="AH101" s="65"/>
      <c r="AI101" s="65"/>
      <c r="AJ101" s="65"/>
      <c r="AK101" s="65"/>
      <c r="AM101" s="93"/>
      <c r="AT101" s="65"/>
      <c r="AU101" s="65"/>
      <c r="AV101" s="65"/>
      <c r="AW101" s="65"/>
      <c r="AX101" s="65"/>
      <c r="AY101" s="65"/>
      <c r="AZ101" s="65"/>
      <c r="BA101" s="65"/>
      <c r="BC101">
        <v>16000</v>
      </c>
      <c r="BD101">
        <f>AH$3+AH$4*BC101+AH$5*BC101^2+BF101</f>
        <v>3.7989880187895638E-3</v>
      </c>
      <c r="BE101">
        <f t="shared" si="77"/>
        <v>1.4148363705115165E-3</v>
      </c>
      <c r="BF101">
        <f>$AH$6*($AH$11/BG101*BH101+$AH$12)</f>
        <v>2.3841516482780473E-3</v>
      </c>
      <c r="BG101">
        <f t="shared" si="79"/>
        <v>1.2674341981465691</v>
      </c>
      <c r="BH101">
        <f>SIN(BI101+RADIANS($AH$9))</f>
        <v>-0.11242986915362783</v>
      </c>
      <c r="BI101">
        <f>2*ATAN(BJ101)</f>
        <v>-1.1293040492712179</v>
      </c>
      <c r="BJ101">
        <f>SQRT((1+$AH$7)/(1-$AH$7))*TAN(BK101/2)</f>
        <v>-0.63344911455946817</v>
      </c>
      <c r="BK101">
        <f t="shared" si="87"/>
        <v>30.825943971204211</v>
      </c>
      <c r="BL101">
        <f t="shared" si="87"/>
        <v>30.830021320739718</v>
      </c>
      <c r="BM101">
        <f t="shared" si="87"/>
        <v>30.837819790956182</v>
      </c>
      <c r="BN101">
        <f t="shared" si="87"/>
        <v>30.852626319736551</v>
      </c>
      <c r="BO101">
        <f t="shared" si="87"/>
        <v>30.880366771269518</v>
      </c>
      <c r="BP101">
        <f t="shared" si="87"/>
        <v>30.931161362539253</v>
      </c>
      <c r="BQ101">
        <f t="shared" si="87"/>
        <v>31.020887437565907</v>
      </c>
      <c r="BR101">
        <f t="shared" si="83"/>
        <v>31.172029928959116</v>
      </c>
    </row>
    <row r="102" spans="3:70">
      <c r="C102" s="8"/>
      <c r="D102" s="8"/>
      <c r="AG102" s="65"/>
      <c r="AH102" s="65"/>
      <c r="AI102" s="65"/>
      <c r="AJ102" s="65"/>
      <c r="AK102" s="65"/>
      <c r="AM102" s="93"/>
      <c r="AT102" s="65"/>
      <c r="AU102" s="65"/>
      <c r="AV102" s="65"/>
      <c r="AW102" s="65"/>
      <c r="AX102" s="65"/>
      <c r="AY102" s="65"/>
      <c r="AZ102" s="65"/>
      <c r="BA102" s="65"/>
    </row>
    <row r="103" spans="3:70">
      <c r="C103" s="8"/>
      <c r="D103" s="8"/>
      <c r="AG103" s="65"/>
      <c r="AH103" s="65"/>
      <c r="AI103" s="65"/>
      <c r="AJ103" s="65"/>
      <c r="AK103" s="65"/>
      <c r="AM103" s="93"/>
      <c r="AT103" s="65"/>
      <c r="AU103" s="65"/>
      <c r="AV103" s="65"/>
      <c r="AW103" s="65"/>
      <c r="AX103" s="65"/>
      <c r="AY103" s="65"/>
      <c r="AZ103" s="65"/>
      <c r="BA103" s="65"/>
    </row>
    <row r="104" spans="3:70">
      <c r="C104" s="8"/>
      <c r="D104" s="8"/>
      <c r="AG104" s="65"/>
      <c r="AH104" s="65"/>
      <c r="AI104" s="65"/>
      <c r="AJ104" s="65"/>
      <c r="AK104" s="65"/>
      <c r="AM104" s="93"/>
      <c r="AT104" s="65"/>
      <c r="AU104" s="65"/>
      <c r="AV104" s="65"/>
      <c r="AW104" s="65"/>
      <c r="AX104" s="65"/>
      <c r="AY104" s="65"/>
      <c r="AZ104" s="65"/>
      <c r="BA104" s="65"/>
    </row>
    <row r="105" spans="3:70">
      <c r="C105" s="8"/>
      <c r="D105" s="8"/>
      <c r="AG105" s="65"/>
      <c r="AH105" s="65"/>
      <c r="AI105" s="65"/>
      <c r="AJ105" s="65"/>
      <c r="AK105" s="65"/>
      <c r="AM105" s="93"/>
      <c r="AT105" s="65"/>
      <c r="AU105" s="65"/>
      <c r="AV105" s="65"/>
      <c r="AW105" s="65"/>
      <c r="AX105" s="65"/>
      <c r="AY105" s="65"/>
      <c r="AZ105" s="65"/>
      <c r="BA105" s="65"/>
    </row>
    <row r="106" spans="3:70">
      <c r="C106" s="8"/>
      <c r="D106" s="8"/>
      <c r="AG106" s="65"/>
      <c r="AH106" s="65"/>
      <c r="AI106" s="65"/>
      <c r="AJ106" s="65"/>
      <c r="AK106" s="65"/>
      <c r="AM106" s="93"/>
      <c r="AT106" s="65"/>
      <c r="AU106" s="65"/>
      <c r="AV106" s="65"/>
      <c r="AW106" s="65"/>
      <c r="AX106" s="65"/>
      <c r="AY106" s="65"/>
      <c r="AZ106" s="65"/>
      <c r="BA106" s="65"/>
    </row>
    <row r="107" spans="3:70">
      <c r="C107" s="8"/>
      <c r="D107" s="8"/>
      <c r="AG107" s="65"/>
      <c r="AH107" s="65"/>
      <c r="AI107" s="65"/>
      <c r="AJ107" s="65"/>
      <c r="AK107" s="65"/>
      <c r="AM107" s="93"/>
      <c r="AT107" s="65"/>
      <c r="AU107" s="65"/>
      <c r="AV107" s="65"/>
      <c r="AW107" s="65"/>
      <c r="AX107" s="65"/>
      <c r="AY107" s="65"/>
      <c r="AZ107" s="65"/>
      <c r="BA107" s="65"/>
    </row>
    <row r="108" spans="3:70">
      <c r="C108" s="8"/>
      <c r="D108" s="8"/>
      <c r="AG108" s="65"/>
      <c r="AH108" s="65"/>
      <c r="AI108" s="65"/>
      <c r="AJ108" s="65"/>
      <c r="AK108" s="65"/>
      <c r="AM108" s="93"/>
      <c r="AT108" s="65"/>
      <c r="AU108" s="65"/>
      <c r="AV108" s="65"/>
      <c r="AW108" s="65"/>
      <c r="AX108" s="65"/>
      <c r="AY108" s="65"/>
      <c r="AZ108" s="65"/>
      <c r="BA108" s="65"/>
    </row>
    <row r="109" spans="3:70">
      <c r="C109" s="8"/>
      <c r="D109" s="8"/>
      <c r="AG109" s="65"/>
      <c r="AH109" s="65"/>
      <c r="AI109" s="65"/>
      <c r="AJ109" s="65"/>
      <c r="AK109" s="65"/>
      <c r="AM109" s="93"/>
      <c r="AT109" s="65"/>
      <c r="AU109" s="65"/>
      <c r="AV109" s="65"/>
      <c r="AW109" s="65"/>
      <c r="AX109" s="65"/>
      <c r="AY109" s="65"/>
      <c r="AZ109" s="65"/>
      <c r="BA109" s="65"/>
    </row>
    <row r="110" spans="3:70">
      <c r="C110" s="8"/>
      <c r="D110" s="8"/>
      <c r="AG110" s="65"/>
      <c r="AH110" s="65"/>
      <c r="AI110" s="65"/>
      <c r="AJ110" s="65"/>
      <c r="AK110" s="65"/>
      <c r="AM110" s="93"/>
      <c r="AT110" s="65"/>
      <c r="AU110" s="65"/>
      <c r="AV110" s="65"/>
      <c r="AW110" s="65"/>
      <c r="AX110" s="65"/>
      <c r="AY110" s="65"/>
      <c r="AZ110" s="65"/>
      <c r="BA110" s="65"/>
    </row>
    <row r="111" spans="3:70">
      <c r="C111" s="8"/>
      <c r="D111" s="8"/>
      <c r="AG111" s="65"/>
      <c r="AH111" s="65"/>
      <c r="AI111" s="65"/>
      <c r="AJ111" s="65"/>
      <c r="AK111" s="65"/>
      <c r="AM111" s="93"/>
      <c r="AT111" s="65"/>
      <c r="AU111" s="65"/>
      <c r="AV111" s="65"/>
      <c r="AW111" s="65"/>
      <c r="AX111" s="65"/>
      <c r="AY111" s="65"/>
      <c r="AZ111" s="65"/>
      <c r="BA111" s="65"/>
    </row>
    <row r="112" spans="3:70">
      <c r="C112" s="8"/>
      <c r="D112" s="8"/>
      <c r="AG112" s="65"/>
      <c r="AH112" s="65"/>
      <c r="AI112" s="65"/>
      <c r="AJ112" s="65"/>
      <c r="AK112" s="65"/>
      <c r="AM112" s="93"/>
      <c r="AT112" s="65"/>
      <c r="AU112" s="65"/>
      <c r="AV112" s="65"/>
      <c r="AW112" s="65"/>
      <c r="AX112" s="65"/>
      <c r="AY112" s="65"/>
      <c r="AZ112" s="65"/>
      <c r="BA112" s="65"/>
    </row>
    <row r="113" spans="3:53">
      <c r="C113" s="8"/>
      <c r="D113" s="8"/>
      <c r="AG113" s="65"/>
      <c r="AH113" s="65"/>
      <c r="AI113" s="65"/>
      <c r="AJ113" s="65"/>
      <c r="AK113" s="65"/>
      <c r="AM113" s="93"/>
      <c r="AT113" s="65"/>
      <c r="AU113" s="65"/>
      <c r="AV113" s="65"/>
      <c r="AW113" s="65"/>
      <c r="AX113" s="65"/>
      <c r="AY113" s="65"/>
      <c r="AZ113" s="65"/>
      <c r="BA113" s="65"/>
    </row>
    <row r="114" spans="3:53">
      <c r="C114" s="8"/>
      <c r="D114" s="8"/>
      <c r="AG114" s="65"/>
      <c r="AH114" s="65"/>
      <c r="AI114" s="65"/>
      <c r="AJ114" s="65"/>
      <c r="AK114" s="65"/>
      <c r="AM114" s="93"/>
      <c r="AT114" s="65"/>
      <c r="AU114" s="65"/>
      <c r="AV114" s="65"/>
      <c r="AW114" s="65"/>
      <c r="AX114" s="65"/>
      <c r="AY114" s="65"/>
      <c r="AZ114" s="65"/>
      <c r="BA114" s="65"/>
    </row>
    <row r="115" spans="3:53">
      <c r="C115" s="8"/>
      <c r="D115" s="8"/>
      <c r="AG115" s="65"/>
      <c r="AH115" s="65"/>
      <c r="AI115" s="65"/>
      <c r="AJ115" s="65"/>
      <c r="AK115" s="65"/>
      <c r="AM115" s="93"/>
      <c r="AT115" s="65"/>
      <c r="AU115" s="65"/>
      <c r="AV115" s="65"/>
      <c r="AW115" s="65"/>
      <c r="AX115" s="65"/>
      <c r="AY115" s="65"/>
      <c r="AZ115" s="65"/>
      <c r="BA115" s="65"/>
    </row>
    <row r="116" spans="3:53">
      <c r="C116" s="8"/>
      <c r="D116" s="8"/>
      <c r="AG116" s="65"/>
      <c r="AH116" s="65"/>
      <c r="AI116" s="65"/>
      <c r="AJ116" s="65"/>
      <c r="AK116" s="65"/>
      <c r="AM116" s="93"/>
      <c r="AT116" s="65"/>
      <c r="AU116" s="65"/>
      <c r="AV116" s="65"/>
      <c r="AW116" s="65"/>
      <c r="AX116" s="65"/>
      <c r="AY116" s="65"/>
      <c r="AZ116" s="65"/>
      <c r="BA116" s="65"/>
    </row>
    <row r="117" spans="3:53">
      <c r="C117" s="8"/>
      <c r="D117" s="8"/>
      <c r="AG117" s="65"/>
      <c r="AH117" s="65"/>
      <c r="AI117" s="65"/>
      <c r="AJ117" s="65"/>
      <c r="AK117" s="65"/>
      <c r="AM117" s="93"/>
      <c r="AT117" s="65"/>
      <c r="AU117" s="65"/>
      <c r="AV117" s="65"/>
      <c r="AW117" s="65"/>
      <c r="AX117" s="65"/>
      <c r="AY117" s="65"/>
      <c r="AZ117" s="65"/>
      <c r="BA117" s="65"/>
    </row>
    <row r="118" spans="3:53">
      <c r="C118" s="8"/>
      <c r="D118" s="8"/>
      <c r="AG118" s="65"/>
      <c r="AH118" s="65"/>
      <c r="AI118" s="65"/>
      <c r="AJ118" s="65"/>
      <c r="AK118" s="65"/>
      <c r="AM118" s="93"/>
      <c r="AT118" s="65"/>
      <c r="AU118" s="65"/>
      <c r="AV118" s="65"/>
      <c r="AW118" s="65"/>
      <c r="AX118" s="65"/>
      <c r="AY118" s="65"/>
      <c r="AZ118" s="65"/>
      <c r="BA118" s="65"/>
    </row>
    <row r="119" spans="3:53">
      <c r="C119" s="8"/>
      <c r="D119" s="8"/>
      <c r="AG119" s="65"/>
      <c r="AH119" s="65"/>
      <c r="AI119" s="65"/>
      <c r="AJ119" s="65"/>
      <c r="AK119" s="65"/>
      <c r="AM119" s="93"/>
      <c r="AT119" s="65"/>
      <c r="AU119" s="65"/>
      <c r="AV119" s="65"/>
      <c r="AW119" s="65"/>
      <c r="AX119" s="65"/>
      <c r="AY119" s="65"/>
      <c r="AZ119" s="65"/>
      <c r="BA119" s="65"/>
    </row>
    <row r="120" spans="3:53">
      <c r="C120" s="8"/>
      <c r="D120" s="8"/>
      <c r="AG120" s="65"/>
      <c r="AH120" s="65"/>
      <c r="AI120" s="65"/>
      <c r="AJ120" s="65"/>
      <c r="AK120" s="65"/>
      <c r="AM120" s="93"/>
      <c r="AT120" s="65"/>
      <c r="AU120" s="65"/>
      <c r="AV120" s="65"/>
      <c r="AW120" s="65"/>
      <c r="AX120" s="65"/>
      <c r="AY120" s="65"/>
      <c r="AZ120" s="65"/>
      <c r="BA120" s="65"/>
    </row>
    <row r="121" spans="3:53">
      <c r="C121" s="8"/>
      <c r="D121" s="8"/>
      <c r="AG121" s="65"/>
      <c r="AH121" s="65"/>
      <c r="AI121" s="65"/>
      <c r="AJ121" s="65"/>
      <c r="AK121" s="65"/>
      <c r="AM121" s="93"/>
      <c r="AT121" s="65"/>
      <c r="AU121" s="65"/>
      <c r="AV121" s="65"/>
      <c r="AW121" s="65"/>
      <c r="AX121" s="65"/>
      <c r="AY121" s="65"/>
      <c r="AZ121" s="65"/>
      <c r="BA121" s="65"/>
    </row>
    <row r="122" spans="3:53">
      <c r="C122" s="8"/>
      <c r="D122" s="8"/>
      <c r="AG122" s="65"/>
      <c r="AH122" s="65"/>
      <c r="AI122" s="65"/>
      <c r="AJ122" s="65"/>
      <c r="AK122" s="65"/>
      <c r="AM122" s="93"/>
      <c r="AT122" s="65"/>
      <c r="AU122" s="65"/>
      <c r="AV122" s="65"/>
      <c r="AW122" s="65"/>
      <c r="AX122" s="65"/>
      <c r="AY122" s="65"/>
      <c r="AZ122" s="65"/>
      <c r="BA122" s="65"/>
    </row>
    <row r="123" spans="3:53">
      <c r="C123" s="8"/>
      <c r="D123" s="8"/>
      <c r="AG123" s="65"/>
      <c r="AH123" s="65"/>
      <c r="AI123" s="65"/>
      <c r="AJ123" s="65"/>
      <c r="AK123" s="65"/>
      <c r="AM123" s="93"/>
      <c r="AT123" s="65"/>
      <c r="AU123" s="65"/>
      <c r="AV123" s="65"/>
      <c r="AW123" s="65"/>
      <c r="AX123" s="65"/>
      <c r="AY123" s="65"/>
      <c r="AZ123" s="65"/>
      <c r="BA123" s="65"/>
    </row>
    <row r="124" spans="3:53">
      <c r="C124" s="8"/>
      <c r="D124" s="8"/>
      <c r="AG124" s="65"/>
      <c r="AH124" s="65"/>
      <c r="AI124" s="65"/>
      <c r="AJ124" s="65"/>
      <c r="AK124" s="65"/>
      <c r="AM124" s="93"/>
      <c r="AT124" s="65"/>
      <c r="AU124" s="65"/>
      <c r="AV124" s="65"/>
      <c r="AW124" s="65"/>
      <c r="AX124" s="65"/>
      <c r="AY124" s="65"/>
      <c r="AZ124" s="65"/>
      <c r="BA124" s="65"/>
    </row>
    <row r="125" spans="3:53">
      <c r="C125" s="8"/>
      <c r="D125" s="8"/>
      <c r="AG125" s="65"/>
      <c r="AH125" s="65"/>
      <c r="AI125" s="65"/>
      <c r="AJ125" s="65"/>
      <c r="AK125" s="65"/>
      <c r="AM125" s="93"/>
      <c r="AT125" s="65"/>
      <c r="AU125" s="65"/>
      <c r="AV125" s="65"/>
      <c r="AW125" s="65"/>
      <c r="AX125" s="65"/>
      <c r="AY125" s="65"/>
      <c r="AZ125" s="65"/>
      <c r="BA125" s="65"/>
    </row>
    <row r="126" spans="3:53">
      <c r="C126" s="8"/>
      <c r="D126" s="8"/>
      <c r="AG126" s="65"/>
      <c r="AH126" s="65"/>
      <c r="AI126" s="65"/>
      <c r="AJ126" s="65"/>
      <c r="AK126" s="65"/>
      <c r="AM126" s="93"/>
      <c r="AT126" s="65"/>
      <c r="AU126" s="65"/>
      <c r="AV126" s="65"/>
      <c r="AW126" s="65"/>
      <c r="AX126" s="65"/>
      <c r="AY126" s="65"/>
      <c r="AZ126" s="65"/>
      <c r="BA126" s="65"/>
    </row>
    <row r="127" spans="3:53">
      <c r="C127" s="8"/>
      <c r="D127" s="8"/>
      <c r="AG127" s="65"/>
      <c r="AH127" s="65"/>
      <c r="AI127" s="65"/>
      <c r="AJ127" s="65"/>
      <c r="AK127" s="65"/>
      <c r="AM127" s="93"/>
      <c r="AT127" s="65"/>
      <c r="AU127" s="65"/>
      <c r="AV127" s="65"/>
      <c r="AW127" s="65"/>
      <c r="AX127" s="65"/>
      <c r="AY127" s="65"/>
      <c r="AZ127" s="65"/>
      <c r="BA127" s="65"/>
    </row>
    <row r="128" spans="3:53">
      <c r="C128" s="8"/>
      <c r="D128" s="8"/>
      <c r="AG128" s="65"/>
      <c r="AH128" s="65"/>
      <c r="AI128" s="65"/>
      <c r="AJ128" s="65"/>
      <c r="AK128" s="65"/>
      <c r="AM128" s="93"/>
      <c r="AT128" s="65"/>
      <c r="AU128" s="65"/>
      <c r="AV128" s="65"/>
      <c r="AW128" s="65"/>
      <c r="AX128" s="65"/>
      <c r="AY128" s="65"/>
      <c r="AZ128" s="65"/>
      <c r="BA128" s="65"/>
    </row>
    <row r="129" spans="3:53">
      <c r="C129" s="8"/>
      <c r="D129" s="8"/>
      <c r="AG129" s="65"/>
      <c r="AH129" s="65"/>
      <c r="AI129" s="65"/>
      <c r="AJ129" s="65"/>
      <c r="AK129" s="65"/>
      <c r="AM129" s="93"/>
      <c r="AT129" s="65"/>
      <c r="AU129" s="65"/>
      <c r="AV129" s="65"/>
      <c r="AW129" s="65"/>
      <c r="AX129" s="65"/>
      <c r="AY129" s="65"/>
      <c r="AZ129" s="65"/>
      <c r="BA129" s="65"/>
    </row>
    <row r="130" spans="3:53">
      <c r="C130" s="8"/>
      <c r="D130" s="8"/>
      <c r="AG130" s="65"/>
      <c r="AH130" s="65"/>
      <c r="AI130" s="65"/>
      <c r="AJ130" s="65"/>
      <c r="AK130" s="65"/>
      <c r="AM130" s="93"/>
      <c r="AT130" s="65"/>
      <c r="AU130" s="65"/>
      <c r="AV130" s="65"/>
      <c r="AW130" s="65"/>
      <c r="AX130" s="65"/>
      <c r="AY130" s="65"/>
      <c r="AZ130" s="65"/>
      <c r="BA130" s="65"/>
    </row>
    <row r="131" spans="3:53">
      <c r="C131" s="8"/>
      <c r="D131" s="8"/>
      <c r="AG131" s="65"/>
      <c r="AH131" s="65"/>
      <c r="AI131" s="65"/>
      <c r="AJ131" s="65"/>
      <c r="AK131" s="65"/>
      <c r="AM131" s="93"/>
      <c r="AT131" s="65"/>
      <c r="AU131" s="65"/>
      <c r="AV131" s="65"/>
      <c r="AW131" s="65"/>
      <c r="AX131" s="65"/>
      <c r="AY131" s="65"/>
      <c r="AZ131" s="65"/>
      <c r="BA131" s="65"/>
    </row>
    <row r="132" spans="3:53">
      <c r="C132" s="8"/>
      <c r="D132" s="8"/>
      <c r="AG132" s="65"/>
      <c r="AH132" s="65"/>
      <c r="AI132" s="65"/>
      <c r="AJ132" s="65"/>
      <c r="AK132" s="65"/>
      <c r="AM132" s="93"/>
      <c r="AT132" s="65"/>
      <c r="AU132" s="65"/>
      <c r="AV132" s="65"/>
      <c r="AW132" s="65"/>
      <c r="AX132" s="65"/>
      <c r="AY132" s="65"/>
      <c r="AZ132" s="65"/>
      <c r="BA132" s="65"/>
    </row>
    <row r="133" spans="3:53">
      <c r="C133" s="8"/>
      <c r="D133" s="8"/>
      <c r="AG133" s="65"/>
      <c r="AH133" s="65"/>
      <c r="AI133" s="65"/>
      <c r="AJ133" s="65"/>
      <c r="AK133" s="65"/>
      <c r="AM133" s="93"/>
      <c r="AT133" s="65"/>
      <c r="AU133" s="65"/>
      <c r="AV133" s="65"/>
      <c r="AW133" s="65"/>
      <c r="AX133" s="65"/>
      <c r="AY133" s="65"/>
      <c r="AZ133" s="65"/>
      <c r="BA133" s="65"/>
    </row>
    <row r="134" spans="3:53">
      <c r="C134" s="8"/>
      <c r="D134" s="8"/>
      <c r="AG134" s="65"/>
      <c r="AH134" s="65"/>
      <c r="AI134" s="65"/>
      <c r="AJ134" s="65"/>
      <c r="AK134" s="65"/>
      <c r="AM134" s="93"/>
      <c r="AT134" s="65"/>
      <c r="AU134" s="65"/>
      <c r="AV134" s="65"/>
      <c r="AW134" s="65"/>
      <c r="AX134" s="65"/>
      <c r="AY134" s="65"/>
      <c r="AZ134" s="65"/>
      <c r="BA134" s="65"/>
    </row>
    <row r="135" spans="3:53">
      <c r="C135" s="8"/>
      <c r="D135" s="8"/>
      <c r="AG135" s="65"/>
      <c r="AH135" s="65"/>
      <c r="AI135" s="65"/>
      <c r="AJ135" s="65"/>
      <c r="AK135" s="65"/>
      <c r="AM135" s="93"/>
      <c r="AT135" s="65"/>
      <c r="AU135" s="65"/>
      <c r="AV135" s="65"/>
      <c r="AW135" s="65"/>
      <c r="AX135" s="65"/>
      <c r="AY135" s="65"/>
      <c r="AZ135" s="65"/>
      <c r="BA135" s="65"/>
    </row>
    <row r="136" spans="3:53">
      <c r="C136" s="8"/>
      <c r="D136" s="8"/>
      <c r="AG136" s="65"/>
      <c r="AH136" s="65"/>
      <c r="AI136" s="65"/>
      <c r="AJ136" s="65"/>
      <c r="AK136" s="65"/>
      <c r="AM136" s="93"/>
      <c r="AT136" s="65"/>
      <c r="AU136" s="65"/>
      <c r="AV136" s="65"/>
      <c r="AW136" s="65"/>
      <c r="AX136" s="65"/>
      <c r="AY136" s="65"/>
      <c r="AZ136" s="65"/>
      <c r="BA136" s="65"/>
    </row>
    <row r="137" spans="3:53">
      <c r="C137" s="8"/>
      <c r="D137" s="8"/>
      <c r="AG137" s="65"/>
      <c r="AH137" s="65"/>
      <c r="AI137" s="65"/>
      <c r="AJ137" s="65"/>
      <c r="AK137" s="65"/>
      <c r="AM137" s="93"/>
      <c r="AT137" s="65"/>
      <c r="AU137" s="65"/>
      <c r="AV137" s="65"/>
      <c r="AW137" s="65"/>
      <c r="AX137" s="65"/>
      <c r="AY137" s="65"/>
      <c r="AZ137" s="65"/>
      <c r="BA137" s="65"/>
    </row>
    <row r="138" spans="3:53">
      <c r="C138" s="8"/>
      <c r="D138" s="8"/>
      <c r="AG138" s="65"/>
      <c r="AH138" s="65"/>
      <c r="AI138" s="65"/>
      <c r="AJ138" s="65"/>
      <c r="AK138" s="65"/>
      <c r="AM138" s="93"/>
      <c r="AT138" s="65"/>
      <c r="AU138" s="65"/>
      <c r="AV138" s="65"/>
      <c r="AW138" s="65"/>
      <c r="AX138" s="65"/>
      <c r="AY138" s="65"/>
      <c r="AZ138" s="65"/>
      <c r="BA138" s="65"/>
    </row>
    <row r="139" spans="3:53">
      <c r="C139" s="8"/>
      <c r="D139" s="8"/>
      <c r="AG139" s="65"/>
      <c r="AH139" s="65"/>
      <c r="AI139" s="65"/>
      <c r="AJ139" s="65"/>
      <c r="AK139" s="65"/>
      <c r="AM139" s="93"/>
      <c r="AT139" s="65"/>
      <c r="AU139" s="65"/>
      <c r="AV139" s="65"/>
      <c r="AW139" s="65"/>
      <c r="AX139" s="65"/>
      <c r="AY139" s="65"/>
      <c r="AZ139" s="65"/>
      <c r="BA139" s="65"/>
    </row>
    <row r="140" spans="3:53">
      <c r="C140" s="8"/>
      <c r="D140" s="8"/>
      <c r="AG140" s="65"/>
      <c r="AH140" s="65"/>
      <c r="AI140" s="65"/>
      <c r="AJ140" s="65"/>
      <c r="AK140" s="65"/>
      <c r="AM140" s="93"/>
      <c r="AT140" s="65"/>
      <c r="AU140" s="65"/>
      <c r="AV140" s="65"/>
      <c r="AW140" s="65"/>
      <c r="AX140" s="65"/>
      <c r="AY140" s="65"/>
      <c r="AZ140" s="65"/>
      <c r="BA140" s="65"/>
    </row>
    <row r="141" spans="3:53">
      <c r="C141" s="8"/>
      <c r="D141" s="8"/>
      <c r="AG141" s="65"/>
      <c r="AH141" s="65"/>
      <c r="AI141" s="65"/>
      <c r="AJ141" s="65"/>
      <c r="AK141" s="65"/>
      <c r="AM141" s="93"/>
      <c r="AT141" s="65"/>
      <c r="AU141" s="65"/>
      <c r="AV141" s="65"/>
      <c r="AW141" s="65"/>
      <c r="AX141" s="65"/>
      <c r="AY141" s="65"/>
      <c r="AZ141" s="65"/>
      <c r="BA141" s="65"/>
    </row>
    <row r="142" spans="3:53">
      <c r="C142" s="8"/>
      <c r="D142" s="8"/>
      <c r="AG142" s="65"/>
      <c r="AH142" s="65"/>
      <c r="AI142" s="65"/>
      <c r="AJ142" s="65"/>
      <c r="AK142" s="65"/>
      <c r="AM142" s="93"/>
      <c r="AT142" s="65"/>
      <c r="AU142" s="65"/>
      <c r="AV142" s="65"/>
      <c r="AW142" s="65"/>
      <c r="AX142" s="65"/>
      <c r="AY142" s="65"/>
      <c r="AZ142" s="65"/>
      <c r="BA142" s="65"/>
    </row>
    <row r="143" spans="3:53">
      <c r="C143" s="8"/>
      <c r="D143" s="8"/>
      <c r="AG143" s="65"/>
      <c r="AH143" s="65"/>
      <c r="AI143" s="65"/>
      <c r="AJ143" s="65"/>
      <c r="AK143" s="65"/>
      <c r="AM143" s="93"/>
      <c r="AT143" s="65"/>
      <c r="AU143" s="65"/>
      <c r="AV143" s="65"/>
      <c r="AW143" s="65"/>
      <c r="AX143" s="65"/>
      <c r="AY143" s="65"/>
      <c r="AZ143" s="65"/>
      <c r="BA143" s="65"/>
    </row>
    <row r="144" spans="3:53">
      <c r="C144" s="8"/>
      <c r="D144" s="8"/>
      <c r="AG144" s="65"/>
      <c r="AH144" s="65"/>
      <c r="AI144" s="65"/>
      <c r="AJ144" s="65"/>
      <c r="AK144" s="65"/>
      <c r="AM144" s="93"/>
      <c r="AT144" s="65"/>
      <c r="AU144" s="65"/>
      <c r="AV144" s="65"/>
      <c r="AW144" s="65"/>
      <c r="AX144" s="65"/>
      <c r="AY144" s="65"/>
      <c r="AZ144" s="65"/>
      <c r="BA144" s="65"/>
    </row>
    <row r="145" spans="3:53">
      <c r="C145" s="8"/>
      <c r="D145" s="8"/>
      <c r="AG145" s="65"/>
      <c r="AH145" s="65"/>
      <c r="AI145" s="65"/>
      <c r="AJ145" s="65"/>
      <c r="AK145" s="65"/>
      <c r="AM145" s="93"/>
      <c r="AT145" s="65"/>
      <c r="AU145" s="65"/>
      <c r="AV145" s="65"/>
      <c r="AW145" s="65"/>
      <c r="AX145" s="65"/>
      <c r="AY145" s="65"/>
      <c r="AZ145" s="65"/>
      <c r="BA145" s="65"/>
    </row>
    <row r="146" spans="3:53">
      <c r="C146" s="8"/>
      <c r="D146" s="8"/>
      <c r="AG146" s="65"/>
      <c r="AH146" s="65"/>
      <c r="AI146" s="65"/>
      <c r="AJ146" s="65"/>
      <c r="AK146" s="65"/>
      <c r="AM146" s="93"/>
      <c r="AT146" s="65"/>
      <c r="AU146" s="65"/>
      <c r="AV146" s="65"/>
      <c r="AW146" s="65"/>
      <c r="AX146" s="65"/>
      <c r="AY146" s="65"/>
      <c r="AZ146" s="65"/>
      <c r="BA146" s="65"/>
    </row>
    <row r="147" spans="3:53">
      <c r="C147" s="8"/>
      <c r="D147" s="8"/>
      <c r="AG147" s="65"/>
      <c r="AH147" s="65"/>
      <c r="AI147" s="65"/>
      <c r="AJ147" s="65"/>
      <c r="AK147" s="65"/>
      <c r="AM147" s="93"/>
      <c r="AT147" s="65"/>
      <c r="AU147" s="65"/>
      <c r="AV147" s="65"/>
      <c r="AW147" s="65"/>
      <c r="AX147" s="65"/>
      <c r="AY147" s="65"/>
      <c r="AZ147" s="65"/>
      <c r="BA147" s="65"/>
    </row>
    <row r="148" spans="3:53">
      <c r="C148" s="8"/>
      <c r="D148" s="8"/>
      <c r="AG148" s="65"/>
      <c r="AH148" s="65"/>
      <c r="AI148" s="65"/>
      <c r="AJ148" s="65"/>
      <c r="AK148" s="65"/>
      <c r="AM148" s="93"/>
      <c r="AT148" s="65"/>
      <c r="AU148" s="65"/>
      <c r="AV148" s="65"/>
      <c r="AW148" s="65"/>
      <c r="AX148" s="65"/>
      <c r="AY148" s="65"/>
      <c r="AZ148" s="65"/>
      <c r="BA148" s="65"/>
    </row>
    <row r="149" spans="3:53">
      <c r="C149" s="8"/>
      <c r="D149" s="8"/>
      <c r="AG149" s="65"/>
      <c r="AH149" s="65"/>
      <c r="AI149" s="65"/>
      <c r="AJ149" s="65"/>
      <c r="AK149" s="65"/>
      <c r="AM149" s="93"/>
      <c r="AT149" s="65"/>
      <c r="AU149" s="65"/>
      <c r="AV149" s="65"/>
      <c r="AW149" s="65"/>
      <c r="AX149" s="65"/>
      <c r="AY149" s="65"/>
      <c r="AZ149" s="65"/>
      <c r="BA149" s="65"/>
    </row>
    <row r="150" spans="3:53">
      <c r="C150" s="8"/>
      <c r="D150" s="8"/>
      <c r="AG150" s="65"/>
      <c r="AH150" s="65"/>
      <c r="AI150" s="65"/>
      <c r="AJ150" s="65"/>
      <c r="AK150" s="65"/>
      <c r="AM150" s="93"/>
      <c r="AT150" s="65"/>
      <c r="AU150" s="65"/>
      <c r="AV150" s="65"/>
      <c r="AW150" s="65"/>
      <c r="AX150" s="65"/>
      <c r="AY150" s="65"/>
      <c r="AZ150" s="65"/>
      <c r="BA150" s="65"/>
    </row>
    <row r="151" spans="3:53">
      <c r="C151" s="8"/>
      <c r="D151" s="8"/>
      <c r="AG151" s="65"/>
      <c r="AH151" s="65"/>
      <c r="AI151" s="65"/>
      <c r="AJ151" s="65"/>
      <c r="AK151" s="65"/>
      <c r="AM151" s="93"/>
      <c r="AT151" s="65"/>
      <c r="AU151" s="65"/>
      <c r="AV151" s="65"/>
      <c r="AW151" s="65"/>
      <c r="AX151" s="65"/>
      <c r="AY151" s="65"/>
      <c r="AZ151" s="65"/>
      <c r="BA151" s="65"/>
    </row>
    <row r="152" spans="3:53">
      <c r="C152" s="8"/>
      <c r="D152" s="8"/>
      <c r="AG152" s="65"/>
      <c r="AH152" s="65"/>
      <c r="AI152" s="65"/>
      <c r="AJ152" s="65"/>
      <c r="AK152" s="65"/>
      <c r="AM152" s="93"/>
      <c r="AT152" s="65"/>
      <c r="AU152" s="65"/>
      <c r="AV152" s="65"/>
      <c r="AW152" s="65"/>
      <c r="AX152" s="65"/>
      <c r="AY152" s="65"/>
      <c r="AZ152" s="65"/>
      <c r="BA152" s="65"/>
    </row>
    <row r="153" spans="3:53">
      <c r="C153" s="8"/>
      <c r="D153" s="8"/>
      <c r="AG153" s="65"/>
      <c r="AH153" s="65"/>
      <c r="AI153" s="65"/>
      <c r="AJ153" s="65"/>
      <c r="AK153" s="65"/>
      <c r="AM153" s="93"/>
      <c r="AT153" s="65"/>
      <c r="AU153" s="65"/>
      <c r="AV153" s="65"/>
      <c r="AW153" s="65"/>
      <c r="AX153" s="65"/>
      <c r="AY153" s="65"/>
      <c r="AZ153" s="65"/>
      <c r="BA153" s="65"/>
    </row>
    <row r="154" spans="3:53">
      <c r="C154" s="8"/>
      <c r="D154" s="8"/>
      <c r="AG154" s="65"/>
      <c r="AH154" s="65"/>
      <c r="AI154" s="65"/>
      <c r="AJ154" s="65"/>
      <c r="AK154" s="65"/>
      <c r="AM154" s="93"/>
      <c r="AT154" s="65"/>
      <c r="AU154" s="65"/>
      <c r="AV154" s="65"/>
      <c r="AW154" s="65"/>
      <c r="AX154" s="65"/>
      <c r="AY154" s="65"/>
      <c r="AZ154" s="65"/>
      <c r="BA154" s="65"/>
    </row>
    <row r="155" spans="3:53">
      <c r="C155" s="8"/>
      <c r="D155" s="8"/>
      <c r="AG155" s="65"/>
      <c r="AH155" s="65"/>
      <c r="AI155" s="65"/>
      <c r="AJ155" s="65"/>
      <c r="AK155" s="65"/>
      <c r="AM155" s="93"/>
      <c r="AT155" s="65"/>
      <c r="AU155" s="65"/>
      <c r="AV155" s="65"/>
      <c r="AW155" s="65"/>
      <c r="AX155" s="65"/>
      <c r="AY155" s="65"/>
      <c r="AZ155" s="65"/>
      <c r="BA155" s="65"/>
    </row>
    <row r="156" spans="3:53">
      <c r="C156" s="8"/>
      <c r="D156" s="8"/>
      <c r="AG156" s="65"/>
      <c r="AH156" s="65"/>
      <c r="AI156" s="65"/>
      <c r="AJ156" s="65"/>
      <c r="AK156" s="65"/>
      <c r="AM156" s="93"/>
      <c r="AT156" s="65"/>
      <c r="AU156" s="65"/>
      <c r="AV156" s="65"/>
      <c r="AW156" s="65"/>
      <c r="AX156" s="65"/>
      <c r="AY156" s="65"/>
      <c r="AZ156" s="65"/>
      <c r="BA156" s="65"/>
    </row>
    <row r="157" spans="3:53">
      <c r="C157" s="8"/>
      <c r="D157" s="8"/>
      <c r="AG157" s="65"/>
      <c r="AH157" s="65"/>
      <c r="AI157" s="65"/>
      <c r="AJ157" s="65"/>
      <c r="AK157" s="65"/>
      <c r="AM157" s="93"/>
      <c r="AT157" s="65"/>
      <c r="AU157" s="65"/>
      <c r="AV157" s="65"/>
      <c r="AW157" s="65"/>
      <c r="AX157" s="65"/>
      <c r="AY157" s="65"/>
      <c r="AZ157" s="65"/>
      <c r="BA157" s="65"/>
    </row>
    <row r="158" spans="3:53">
      <c r="C158" s="8"/>
      <c r="D158" s="8"/>
      <c r="AG158" s="65"/>
      <c r="AH158" s="65"/>
      <c r="AI158" s="65"/>
      <c r="AJ158" s="65"/>
      <c r="AK158" s="65"/>
      <c r="AM158" s="93"/>
      <c r="AT158" s="65"/>
      <c r="AU158" s="65"/>
      <c r="AV158" s="65"/>
      <c r="AW158" s="65"/>
      <c r="AX158" s="65"/>
      <c r="AY158" s="65"/>
      <c r="AZ158" s="65"/>
      <c r="BA158" s="65"/>
    </row>
    <row r="159" spans="3:53">
      <c r="C159" s="8"/>
      <c r="D159" s="8"/>
      <c r="AG159" s="65"/>
      <c r="AH159" s="65"/>
      <c r="AI159" s="65"/>
      <c r="AJ159" s="65"/>
      <c r="AK159" s="65"/>
      <c r="AM159" s="93"/>
      <c r="AT159" s="65"/>
      <c r="AU159" s="65"/>
      <c r="AV159" s="65"/>
      <c r="AW159" s="65"/>
      <c r="AX159" s="65"/>
      <c r="AY159" s="65"/>
      <c r="AZ159" s="65"/>
      <c r="BA159" s="65"/>
    </row>
    <row r="160" spans="3:53">
      <c r="C160" s="8"/>
      <c r="D160" s="8"/>
      <c r="AG160" s="65"/>
      <c r="AH160" s="65"/>
      <c r="AI160" s="65"/>
      <c r="AJ160" s="65"/>
      <c r="AK160" s="65"/>
      <c r="AM160" s="93"/>
      <c r="AT160" s="65"/>
      <c r="AU160" s="65"/>
      <c r="AV160" s="65"/>
      <c r="AW160" s="65"/>
      <c r="AX160" s="65"/>
      <c r="AY160" s="65"/>
      <c r="AZ160" s="65"/>
      <c r="BA160" s="65"/>
    </row>
    <row r="161" spans="3:54">
      <c r="C161" s="8"/>
      <c r="D161" s="8"/>
      <c r="AG161" s="65"/>
      <c r="AH161" s="65"/>
      <c r="AI161" s="65"/>
      <c r="AJ161" s="65"/>
      <c r="AK161" s="65"/>
      <c r="AM161" s="93"/>
      <c r="AT161" s="65"/>
      <c r="AU161" s="65"/>
      <c r="AV161" s="65"/>
      <c r="AW161" s="65"/>
      <c r="AX161" s="65"/>
      <c r="AY161" s="65"/>
      <c r="AZ161" s="65"/>
      <c r="BA161" s="65"/>
    </row>
    <row r="162" spans="3:54">
      <c r="C162" s="8"/>
      <c r="D162" s="8"/>
      <c r="AG162" s="65"/>
      <c r="AH162" s="65"/>
      <c r="AI162" s="65"/>
      <c r="AJ162" s="65"/>
      <c r="AK162" s="65"/>
      <c r="AM162" s="93"/>
      <c r="AT162" s="65"/>
      <c r="AU162" s="65"/>
      <c r="AV162" s="65"/>
      <c r="AW162" s="65"/>
      <c r="AX162" s="65"/>
      <c r="AY162" s="65"/>
      <c r="AZ162" s="65"/>
      <c r="BA162" s="65"/>
    </row>
    <row r="163" spans="3:54">
      <c r="C163" s="8"/>
      <c r="D163" s="8"/>
      <c r="AG163" s="65"/>
      <c r="AH163" s="65"/>
      <c r="AI163" s="65"/>
      <c r="AJ163" s="65"/>
      <c r="AK163" s="65"/>
      <c r="AM163" s="93"/>
      <c r="AT163" s="65"/>
      <c r="AU163" s="65"/>
      <c r="AV163" s="65"/>
      <c r="AW163" s="65"/>
      <c r="AX163" s="65"/>
      <c r="AY163" s="65"/>
      <c r="AZ163" s="65"/>
      <c r="BA163" s="65"/>
    </row>
    <row r="164" spans="3:54">
      <c r="C164" s="8"/>
      <c r="D164" s="8"/>
      <c r="AG164" s="65"/>
      <c r="AH164" s="65"/>
      <c r="AI164" s="65"/>
      <c r="AJ164" s="65"/>
      <c r="AK164" s="65"/>
      <c r="AM164" s="93"/>
      <c r="AT164" s="65"/>
      <c r="AU164" s="65"/>
      <c r="AV164" s="65"/>
      <c r="AW164" s="65"/>
      <c r="AX164" s="65"/>
      <c r="AY164" s="65"/>
      <c r="AZ164" s="65"/>
      <c r="BA164" s="65"/>
    </row>
    <row r="165" spans="3:54">
      <c r="C165" s="8"/>
      <c r="D165" s="8"/>
      <c r="AG165" s="65"/>
      <c r="AH165" s="65"/>
      <c r="AI165" s="65"/>
      <c r="AJ165" s="65"/>
      <c r="AK165" s="65"/>
      <c r="AM165" s="93"/>
      <c r="AT165" s="65"/>
      <c r="AU165" s="65"/>
      <c r="AV165" s="65"/>
      <c r="AW165" s="65"/>
      <c r="AX165" s="65"/>
      <c r="AY165" s="65"/>
      <c r="AZ165" s="65"/>
      <c r="BA165" s="65"/>
    </row>
    <row r="166" spans="3:54">
      <c r="C166" s="8"/>
      <c r="D166" s="8"/>
      <c r="AG166" s="65"/>
      <c r="AH166" s="65"/>
      <c r="AI166" s="65"/>
      <c r="AJ166" s="65"/>
      <c r="AK166" s="65"/>
      <c r="AM166" s="93"/>
      <c r="AT166" s="65"/>
      <c r="AU166" s="65"/>
      <c r="AV166" s="65"/>
      <c r="AW166" s="65"/>
      <c r="AX166" s="65"/>
      <c r="AY166" s="65"/>
      <c r="AZ166" s="65"/>
      <c r="BA166" s="65"/>
    </row>
    <row r="167" spans="3:54">
      <c r="C167" s="8"/>
      <c r="D167" s="8"/>
      <c r="AG167" s="65"/>
      <c r="AH167" s="65"/>
      <c r="AI167" s="65"/>
      <c r="AJ167" s="65"/>
      <c r="AK167" s="65"/>
      <c r="AM167" s="93"/>
      <c r="AT167" s="65"/>
      <c r="AU167" s="65"/>
      <c r="AV167" s="65"/>
      <c r="AW167" s="65"/>
      <c r="AX167" s="65"/>
      <c r="AY167" s="65"/>
      <c r="AZ167" s="65"/>
      <c r="BA167" s="65"/>
    </row>
    <row r="168" spans="3:54">
      <c r="C168" s="8"/>
      <c r="D168" s="8"/>
      <c r="AG168" s="65"/>
      <c r="AH168" s="65"/>
      <c r="AI168" s="65"/>
      <c r="AJ168" s="65"/>
      <c r="AK168" s="65"/>
      <c r="AM168" s="93"/>
      <c r="AT168" s="65"/>
      <c r="AU168" s="65"/>
      <c r="AV168" s="65"/>
      <c r="AW168" s="65"/>
      <c r="AX168" s="65"/>
      <c r="AY168" s="65"/>
      <c r="AZ168" s="65"/>
      <c r="BA168" s="65"/>
      <c r="BB168" s="65"/>
    </row>
    <row r="169" spans="3:54">
      <c r="C169" s="8"/>
      <c r="D169" s="8"/>
      <c r="AG169" s="65"/>
      <c r="AH169" s="65"/>
      <c r="AI169" s="65"/>
      <c r="AJ169" s="65"/>
      <c r="AK169" s="65"/>
      <c r="AM169" s="93"/>
      <c r="AT169" s="65"/>
      <c r="AU169" s="65"/>
      <c r="AV169" s="65"/>
      <c r="AW169" s="65"/>
      <c r="AX169" s="65"/>
      <c r="AY169" s="65"/>
      <c r="AZ169" s="65"/>
      <c r="BA169" s="65"/>
    </row>
    <row r="170" spans="3:54">
      <c r="C170" s="8"/>
      <c r="D170" s="8"/>
      <c r="AG170" s="65"/>
      <c r="AH170" s="65"/>
      <c r="AI170" s="65"/>
      <c r="AJ170" s="65"/>
      <c r="AK170" s="65"/>
      <c r="AM170" s="93"/>
      <c r="AT170" s="65"/>
      <c r="AU170" s="65"/>
      <c r="AV170" s="65"/>
      <c r="AW170" s="65"/>
      <c r="AX170" s="65"/>
      <c r="AY170" s="65"/>
      <c r="AZ170" s="65"/>
      <c r="BA170" s="65"/>
    </row>
    <row r="171" spans="3:54">
      <c r="C171" s="8"/>
      <c r="D171" s="8"/>
      <c r="AG171" s="65"/>
      <c r="AH171" s="65"/>
      <c r="AI171" s="65"/>
      <c r="AJ171" s="65"/>
      <c r="AK171" s="65"/>
      <c r="AM171" s="93"/>
      <c r="AT171" s="65"/>
      <c r="AU171" s="65"/>
      <c r="AV171" s="65"/>
      <c r="AW171" s="65"/>
      <c r="AX171" s="65"/>
      <c r="AY171" s="65"/>
      <c r="AZ171" s="65"/>
      <c r="BA171" s="65"/>
      <c r="BB171" s="65"/>
    </row>
    <row r="172" spans="3:54">
      <c r="C172" s="8"/>
      <c r="D172" s="8"/>
      <c r="AG172" s="65"/>
      <c r="AH172" s="65"/>
      <c r="AI172" s="65"/>
      <c r="AJ172" s="65"/>
      <c r="AK172" s="65"/>
      <c r="AM172" s="93"/>
      <c r="AT172" s="65"/>
      <c r="AU172" s="65"/>
      <c r="AV172" s="65"/>
      <c r="AW172" s="65"/>
      <c r="AX172" s="65"/>
      <c r="AY172" s="65"/>
      <c r="AZ172" s="65"/>
      <c r="BA172" s="65"/>
    </row>
    <row r="173" spans="3:54">
      <c r="C173" s="8"/>
      <c r="D173" s="8"/>
      <c r="AG173" s="65"/>
      <c r="AH173" s="65"/>
      <c r="AI173" s="65"/>
      <c r="AJ173" s="65"/>
      <c r="AK173" s="65"/>
      <c r="AM173" s="93"/>
      <c r="AT173" s="65"/>
      <c r="AU173" s="65"/>
      <c r="AV173" s="65"/>
      <c r="AW173" s="65"/>
      <c r="AX173" s="65"/>
      <c r="AY173" s="65"/>
      <c r="AZ173" s="65"/>
      <c r="BA173" s="65"/>
      <c r="BB173" s="65"/>
    </row>
    <row r="174" spans="3:54">
      <c r="C174" s="8"/>
      <c r="D174" s="8"/>
      <c r="AG174" s="65"/>
      <c r="AH174" s="65"/>
      <c r="AI174" s="65"/>
      <c r="AJ174" s="65"/>
      <c r="AK174" s="65"/>
      <c r="AM174" s="93"/>
      <c r="AT174" s="65"/>
      <c r="AU174" s="65"/>
      <c r="AV174" s="65"/>
      <c r="AW174" s="65"/>
      <c r="AX174" s="65"/>
      <c r="AY174" s="65"/>
      <c r="AZ174" s="65"/>
      <c r="BA174" s="65"/>
    </row>
    <row r="175" spans="3:54">
      <c r="C175" s="8"/>
      <c r="D175" s="8"/>
      <c r="AG175" s="65"/>
      <c r="AH175" s="65"/>
      <c r="AI175" s="65"/>
      <c r="AJ175" s="65"/>
      <c r="AK175" s="65"/>
      <c r="AM175" s="93"/>
      <c r="AT175" s="65"/>
      <c r="AU175" s="65"/>
      <c r="AV175" s="65"/>
      <c r="AW175" s="65"/>
      <c r="AX175" s="65"/>
      <c r="AY175" s="65"/>
      <c r="AZ175" s="65"/>
      <c r="BA175" s="65"/>
    </row>
    <row r="176" spans="3:54">
      <c r="C176" s="8"/>
      <c r="D176" s="8"/>
      <c r="AG176" s="65"/>
      <c r="AH176" s="65"/>
      <c r="AI176" s="65"/>
      <c r="AJ176" s="65"/>
      <c r="AK176" s="65"/>
      <c r="AM176" s="93"/>
      <c r="AT176" s="65"/>
      <c r="AU176" s="65"/>
      <c r="AV176" s="65"/>
      <c r="AW176" s="65"/>
      <c r="AX176" s="65"/>
      <c r="AY176" s="65"/>
      <c r="AZ176" s="65"/>
      <c r="BA176" s="65"/>
    </row>
    <row r="177" spans="3:54">
      <c r="C177" s="8"/>
      <c r="D177" s="8"/>
      <c r="AG177" s="65"/>
      <c r="AH177" s="65"/>
      <c r="AI177" s="65"/>
      <c r="AJ177" s="65"/>
      <c r="AK177" s="65"/>
      <c r="AM177" s="93"/>
      <c r="AT177" s="65"/>
      <c r="AU177" s="65"/>
      <c r="AV177" s="65"/>
      <c r="AW177" s="65"/>
      <c r="AX177" s="65"/>
      <c r="AY177" s="65"/>
      <c r="AZ177" s="65"/>
      <c r="BA177" s="65"/>
    </row>
    <row r="178" spans="3:54">
      <c r="C178" s="8"/>
      <c r="D178" s="8"/>
      <c r="AG178" s="65"/>
      <c r="AH178" s="65"/>
      <c r="AI178" s="65"/>
      <c r="AJ178" s="65"/>
      <c r="AK178" s="65"/>
      <c r="AM178" s="93"/>
      <c r="AT178" s="65"/>
      <c r="AU178" s="65"/>
      <c r="AV178" s="65"/>
      <c r="AW178" s="65"/>
      <c r="AX178" s="65"/>
      <c r="AY178" s="65"/>
      <c r="AZ178" s="65"/>
      <c r="BA178" s="65"/>
    </row>
    <row r="179" spans="3:54">
      <c r="C179" s="8"/>
      <c r="D179" s="8"/>
      <c r="AG179" s="65"/>
      <c r="AH179" s="65"/>
      <c r="AI179" s="65"/>
      <c r="AJ179" s="65"/>
      <c r="AK179" s="65"/>
      <c r="AM179" s="93"/>
      <c r="AT179" s="65"/>
      <c r="AU179" s="65"/>
      <c r="AV179" s="65"/>
      <c r="AW179" s="65"/>
      <c r="AX179" s="65"/>
      <c r="AY179" s="65"/>
      <c r="AZ179" s="65"/>
      <c r="BA179" s="65"/>
    </row>
    <row r="180" spans="3:54">
      <c r="C180" s="8"/>
      <c r="D180" s="8"/>
      <c r="AG180" s="65"/>
      <c r="AH180" s="65"/>
      <c r="AI180" s="65"/>
      <c r="AJ180" s="65"/>
      <c r="AK180" s="65"/>
      <c r="AM180" s="93"/>
      <c r="AT180" s="65"/>
      <c r="AU180" s="65"/>
      <c r="AV180" s="65"/>
      <c r="AW180" s="65"/>
      <c r="AX180" s="65"/>
      <c r="AY180" s="65"/>
      <c r="AZ180" s="65"/>
      <c r="BA180" s="65"/>
    </row>
    <row r="181" spans="3:54">
      <c r="C181" s="8"/>
      <c r="D181" s="8"/>
      <c r="AG181" s="65"/>
      <c r="AH181" s="65"/>
      <c r="AI181" s="65"/>
      <c r="AJ181" s="65"/>
      <c r="AK181" s="65"/>
      <c r="AM181" s="93"/>
      <c r="AT181" s="65"/>
      <c r="AU181" s="65"/>
      <c r="AV181" s="65"/>
      <c r="AW181" s="65"/>
      <c r="AX181" s="65"/>
      <c r="AY181" s="65"/>
      <c r="AZ181" s="65"/>
      <c r="BA181" s="65"/>
    </row>
    <row r="182" spans="3:54">
      <c r="C182" s="8"/>
      <c r="D182" s="8"/>
      <c r="AG182" s="65"/>
      <c r="AH182" s="65"/>
      <c r="AI182" s="65"/>
      <c r="AJ182" s="65"/>
      <c r="AK182" s="65"/>
      <c r="AM182" s="93"/>
      <c r="AT182" s="65"/>
      <c r="AU182" s="65"/>
      <c r="AV182" s="65"/>
      <c r="AW182" s="65"/>
      <c r="AX182" s="65"/>
      <c r="AY182" s="65"/>
      <c r="AZ182" s="65"/>
      <c r="BA182" s="65"/>
      <c r="BB182" s="65"/>
    </row>
    <row r="183" spans="3:54">
      <c r="C183" s="8"/>
      <c r="D183" s="8"/>
      <c r="AG183" s="65"/>
      <c r="AH183" s="65"/>
      <c r="AI183" s="65"/>
      <c r="AJ183" s="65"/>
      <c r="AK183" s="65"/>
      <c r="AM183" s="93"/>
      <c r="AT183" s="65"/>
      <c r="AU183" s="65"/>
      <c r="AV183" s="65"/>
      <c r="AW183" s="65"/>
      <c r="AX183" s="65"/>
      <c r="AY183" s="65"/>
      <c r="AZ183" s="65"/>
      <c r="BA183" s="65"/>
    </row>
    <row r="184" spans="3:54">
      <c r="C184" s="8"/>
      <c r="D184" s="8"/>
      <c r="AG184" s="65"/>
      <c r="AH184" s="65"/>
      <c r="AI184" s="65"/>
      <c r="AJ184" s="65"/>
      <c r="AK184" s="65"/>
      <c r="AM184" s="93"/>
      <c r="AT184" s="65"/>
      <c r="AU184" s="65"/>
      <c r="AV184" s="65"/>
      <c r="AW184" s="65"/>
      <c r="AX184" s="65"/>
      <c r="AY184" s="65"/>
      <c r="AZ184" s="65"/>
      <c r="BA184" s="65"/>
    </row>
    <row r="185" spans="3:54">
      <c r="C185" s="8"/>
      <c r="D185" s="8"/>
      <c r="AG185" s="65"/>
      <c r="AH185" s="65"/>
      <c r="AI185" s="65"/>
      <c r="AJ185" s="65"/>
      <c r="AK185" s="65"/>
      <c r="AM185" s="93"/>
      <c r="AT185" s="65"/>
      <c r="AU185" s="65"/>
      <c r="AV185" s="65"/>
      <c r="AW185" s="65"/>
      <c r="AX185" s="65"/>
      <c r="AY185" s="65"/>
      <c r="AZ185" s="65"/>
      <c r="BA185" s="65"/>
    </row>
    <row r="186" spans="3:54">
      <c r="C186" s="8"/>
      <c r="D186" s="8"/>
      <c r="AG186" s="65"/>
      <c r="AH186" s="65"/>
      <c r="AI186" s="65"/>
      <c r="AJ186" s="65"/>
      <c r="AK186" s="65"/>
      <c r="AM186" s="93"/>
      <c r="AT186" s="65"/>
      <c r="AU186" s="65"/>
      <c r="AV186" s="65"/>
      <c r="AW186" s="65"/>
      <c r="AX186" s="65"/>
      <c r="AY186" s="65"/>
      <c r="AZ186" s="65"/>
      <c r="BA186" s="65"/>
    </row>
    <row r="187" spans="3:54">
      <c r="C187" s="8"/>
      <c r="D187" s="8"/>
      <c r="AG187" s="65"/>
      <c r="AH187" s="65"/>
      <c r="AI187" s="65"/>
      <c r="AJ187" s="65"/>
      <c r="AK187" s="65"/>
      <c r="AM187" s="93"/>
      <c r="AT187" s="65"/>
      <c r="AU187" s="65"/>
      <c r="AV187" s="65"/>
      <c r="AW187" s="65"/>
      <c r="AX187" s="65"/>
      <c r="AY187" s="65"/>
      <c r="AZ187" s="65"/>
      <c r="BA187" s="65"/>
    </row>
    <row r="188" spans="3:54">
      <c r="C188" s="8"/>
      <c r="D188" s="8"/>
      <c r="AG188" s="65"/>
      <c r="AH188" s="65"/>
      <c r="AI188" s="65"/>
      <c r="AJ188" s="65"/>
      <c r="AK188" s="65"/>
      <c r="AM188" s="93"/>
      <c r="AT188" s="65"/>
      <c r="AU188" s="65"/>
      <c r="AV188" s="65"/>
      <c r="AW188" s="65"/>
      <c r="AX188" s="65"/>
      <c r="AY188" s="65"/>
      <c r="AZ188" s="65"/>
      <c r="BA188" s="65"/>
    </row>
    <row r="189" spans="3:54">
      <c r="C189" s="8"/>
      <c r="D189" s="8"/>
      <c r="AG189" s="65"/>
      <c r="AH189" s="65"/>
      <c r="AI189" s="65"/>
      <c r="AJ189" s="65"/>
      <c r="AK189" s="65"/>
      <c r="AM189" s="93"/>
      <c r="AT189" s="65"/>
      <c r="AU189" s="65"/>
      <c r="AV189" s="65"/>
      <c r="AW189" s="65"/>
      <c r="AX189" s="65"/>
      <c r="AY189" s="65"/>
      <c r="AZ189" s="65"/>
      <c r="BA189" s="65"/>
      <c r="BB189" s="65"/>
    </row>
    <row r="190" spans="3:54">
      <c r="C190" s="8"/>
      <c r="D190" s="8"/>
      <c r="AG190" s="65"/>
      <c r="AH190" s="65"/>
      <c r="AI190" s="65"/>
      <c r="AJ190" s="65"/>
      <c r="AK190" s="65"/>
      <c r="AM190" s="93"/>
      <c r="AT190" s="65"/>
      <c r="AU190" s="65"/>
      <c r="AV190" s="65"/>
      <c r="AW190" s="65"/>
      <c r="AX190" s="65"/>
      <c r="AY190" s="65"/>
      <c r="AZ190" s="65"/>
      <c r="BA190" s="65"/>
    </row>
    <row r="191" spans="3:54">
      <c r="C191" s="8"/>
      <c r="D191" s="8"/>
      <c r="AG191" s="65"/>
      <c r="AH191" s="65"/>
      <c r="AI191" s="65"/>
      <c r="AJ191" s="65"/>
      <c r="AK191" s="65"/>
      <c r="AM191" s="93"/>
      <c r="AT191" s="65"/>
      <c r="AU191" s="65"/>
      <c r="AV191" s="65"/>
      <c r="AW191" s="65"/>
      <c r="AX191" s="65"/>
      <c r="AY191" s="65"/>
      <c r="AZ191" s="65"/>
      <c r="BA191" s="65"/>
    </row>
    <row r="192" spans="3:54">
      <c r="C192" s="8"/>
      <c r="D192" s="8"/>
      <c r="AG192" s="65"/>
      <c r="AH192" s="65"/>
      <c r="AI192" s="65"/>
      <c r="AJ192" s="65"/>
      <c r="AK192" s="65"/>
      <c r="AM192" s="93"/>
      <c r="AT192" s="65"/>
      <c r="AU192" s="65"/>
      <c r="AV192" s="65"/>
      <c r="AW192" s="65"/>
      <c r="AX192" s="65"/>
      <c r="AY192" s="65"/>
      <c r="AZ192" s="65"/>
      <c r="BA192" s="65"/>
      <c r="BB192" s="65"/>
    </row>
    <row r="193" spans="3:54">
      <c r="C193" s="8"/>
      <c r="D193" s="8"/>
      <c r="AG193" s="65"/>
      <c r="AH193" s="65"/>
      <c r="AI193" s="65"/>
      <c r="AJ193" s="65"/>
      <c r="AK193" s="65"/>
      <c r="AM193" s="93"/>
      <c r="AT193" s="65"/>
      <c r="AU193" s="65"/>
      <c r="AV193" s="65"/>
      <c r="AW193" s="65"/>
      <c r="AX193" s="65"/>
      <c r="AY193" s="65"/>
      <c r="AZ193" s="65"/>
      <c r="BA193" s="65"/>
    </row>
    <row r="194" spans="3:54">
      <c r="C194" s="8"/>
      <c r="D194" s="8"/>
      <c r="AG194" s="65"/>
      <c r="AH194" s="65"/>
      <c r="AI194" s="65"/>
      <c r="AJ194" s="65"/>
      <c r="AK194" s="65"/>
      <c r="AM194" s="93"/>
      <c r="AT194" s="65"/>
      <c r="AU194" s="65"/>
      <c r="AV194" s="65"/>
      <c r="AW194" s="65"/>
      <c r="AX194" s="65"/>
      <c r="AY194" s="65"/>
      <c r="AZ194" s="65"/>
      <c r="BA194" s="65"/>
    </row>
    <row r="195" spans="3:54">
      <c r="C195" s="8"/>
      <c r="D195" s="8"/>
      <c r="AG195" s="65"/>
      <c r="AH195" s="65"/>
      <c r="AI195" s="65"/>
      <c r="AJ195" s="65"/>
      <c r="AK195" s="65"/>
      <c r="AM195" s="93"/>
      <c r="AT195" s="65"/>
      <c r="AU195" s="65"/>
      <c r="AV195" s="65"/>
      <c r="AW195" s="65"/>
      <c r="AX195" s="65"/>
      <c r="AY195" s="65"/>
      <c r="AZ195" s="65"/>
      <c r="BA195" s="65"/>
    </row>
    <row r="196" spans="3:54">
      <c r="C196" s="8"/>
      <c r="D196" s="8"/>
      <c r="AG196" s="65"/>
      <c r="AH196" s="65"/>
      <c r="AI196" s="65"/>
      <c r="AJ196" s="65"/>
      <c r="AK196" s="65"/>
      <c r="AM196" s="93"/>
      <c r="AT196" s="65"/>
      <c r="AU196" s="65"/>
      <c r="AV196" s="65"/>
      <c r="AW196" s="65"/>
      <c r="AX196" s="65"/>
      <c r="AY196" s="65"/>
      <c r="AZ196" s="65"/>
      <c r="BA196" s="65"/>
    </row>
    <row r="197" spans="3:54">
      <c r="C197" s="8"/>
      <c r="D197" s="8"/>
      <c r="AG197" s="65"/>
      <c r="AH197" s="65"/>
      <c r="AI197" s="65"/>
      <c r="AJ197" s="65"/>
      <c r="AK197" s="65"/>
      <c r="AM197" s="93"/>
      <c r="AT197" s="65"/>
      <c r="AU197" s="65"/>
      <c r="AV197" s="65"/>
      <c r="AW197" s="65"/>
      <c r="AX197" s="65"/>
      <c r="AY197" s="65"/>
      <c r="AZ197" s="65"/>
      <c r="BA197" s="65"/>
    </row>
    <row r="198" spans="3:54">
      <c r="C198" s="8"/>
      <c r="D198" s="8"/>
      <c r="AG198" s="65"/>
      <c r="AH198" s="65"/>
      <c r="AI198" s="65"/>
      <c r="AJ198" s="65"/>
      <c r="AK198" s="65"/>
      <c r="AM198" s="93"/>
      <c r="AT198" s="65"/>
      <c r="AU198" s="65"/>
      <c r="AV198" s="65"/>
      <c r="AW198" s="65"/>
      <c r="AX198" s="65"/>
      <c r="AY198" s="65"/>
      <c r="AZ198" s="65"/>
      <c r="BA198" s="65"/>
    </row>
    <row r="199" spans="3:54">
      <c r="C199" s="8"/>
      <c r="D199" s="8"/>
      <c r="AG199" s="65"/>
      <c r="AH199" s="65"/>
      <c r="AI199" s="65"/>
      <c r="AJ199" s="65"/>
      <c r="AK199" s="65"/>
      <c r="AM199" s="93"/>
      <c r="AT199" s="65"/>
      <c r="AU199" s="65"/>
      <c r="AV199" s="65"/>
      <c r="AW199" s="65"/>
      <c r="AX199" s="65"/>
      <c r="AY199" s="65"/>
      <c r="AZ199" s="65"/>
      <c r="BA199" s="65"/>
    </row>
    <row r="200" spans="3:54">
      <c r="C200" s="8"/>
      <c r="D200" s="8"/>
      <c r="AG200" s="65"/>
      <c r="AH200" s="65"/>
      <c r="AI200" s="65"/>
      <c r="AJ200" s="65"/>
      <c r="AK200" s="65"/>
      <c r="AM200" s="93"/>
      <c r="AT200" s="65"/>
      <c r="AU200" s="65"/>
      <c r="AV200" s="65"/>
      <c r="AW200" s="65"/>
      <c r="AX200" s="65"/>
      <c r="AY200" s="65"/>
      <c r="AZ200" s="65"/>
      <c r="BA200" s="65"/>
    </row>
    <row r="201" spans="3:54">
      <c r="C201" s="8"/>
      <c r="D201" s="8"/>
      <c r="AG201" s="65"/>
      <c r="AH201" s="65"/>
      <c r="AI201" s="65"/>
      <c r="AJ201" s="65"/>
      <c r="AK201" s="65"/>
      <c r="AM201" s="93"/>
      <c r="AT201" s="65"/>
      <c r="AU201" s="65"/>
      <c r="AV201" s="65"/>
      <c r="AW201" s="65"/>
      <c r="AX201" s="65"/>
      <c r="AY201" s="65"/>
      <c r="AZ201" s="65"/>
      <c r="BA201" s="65"/>
    </row>
    <row r="202" spans="3:54">
      <c r="C202" s="8"/>
      <c r="D202" s="8"/>
      <c r="AG202" s="65"/>
      <c r="AH202" s="65"/>
      <c r="AI202" s="65"/>
      <c r="AJ202" s="65"/>
      <c r="AK202" s="65"/>
      <c r="AM202" s="93"/>
      <c r="AT202" s="65"/>
      <c r="AU202" s="65"/>
      <c r="AV202" s="65"/>
      <c r="AW202" s="65"/>
      <c r="AX202" s="65"/>
      <c r="AY202" s="65"/>
      <c r="AZ202" s="65"/>
      <c r="BA202" s="65"/>
    </row>
    <row r="203" spans="3:54">
      <c r="C203" s="8"/>
      <c r="D203" s="8"/>
      <c r="AG203" s="65"/>
      <c r="AH203" s="65"/>
      <c r="AI203" s="65"/>
      <c r="AJ203" s="65"/>
      <c r="AK203" s="65"/>
      <c r="AM203" s="93"/>
      <c r="AT203" s="65"/>
      <c r="AU203" s="65"/>
      <c r="AV203" s="65"/>
      <c r="AW203" s="65"/>
      <c r="AX203" s="65"/>
      <c r="AY203" s="65"/>
      <c r="AZ203" s="65"/>
      <c r="BA203" s="65"/>
    </row>
    <row r="204" spans="3:54">
      <c r="C204" s="8"/>
      <c r="D204" s="8"/>
      <c r="AG204" s="65"/>
      <c r="AH204" s="65"/>
      <c r="AI204" s="65"/>
      <c r="AJ204" s="65"/>
      <c r="AK204" s="65"/>
      <c r="AM204" s="93"/>
      <c r="AT204" s="65"/>
      <c r="AU204" s="65"/>
      <c r="AV204" s="65"/>
      <c r="AW204" s="65"/>
      <c r="AX204" s="65"/>
      <c r="AY204" s="65"/>
      <c r="AZ204" s="65"/>
      <c r="BA204" s="65"/>
    </row>
    <row r="205" spans="3:54">
      <c r="C205" s="8"/>
      <c r="D205" s="8"/>
      <c r="AG205" s="65"/>
      <c r="AH205" s="65"/>
      <c r="AI205" s="65"/>
      <c r="AJ205" s="65"/>
      <c r="AK205" s="65"/>
      <c r="AM205" s="93"/>
      <c r="AT205" s="65"/>
      <c r="AU205" s="65"/>
      <c r="AV205" s="65"/>
      <c r="AW205" s="65"/>
      <c r="AX205" s="65"/>
      <c r="AY205" s="65"/>
      <c r="AZ205" s="65"/>
      <c r="BA205" s="65"/>
    </row>
    <row r="206" spans="3:54">
      <c r="C206" s="8"/>
      <c r="D206" s="8"/>
      <c r="AG206" s="65"/>
      <c r="AH206" s="65"/>
      <c r="AI206" s="65"/>
      <c r="AJ206" s="65"/>
      <c r="AK206" s="65"/>
      <c r="AM206" s="93"/>
      <c r="AT206" s="65"/>
      <c r="AU206" s="65"/>
      <c r="AV206" s="65"/>
      <c r="AW206" s="65"/>
      <c r="AX206" s="65"/>
      <c r="AY206" s="65"/>
      <c r="AZ206" s="65"/>
      <c r="BA206" s="65"/>
      <c r="BB206" s="65"/>
    </row>
    <row r="207" spans="3:54">
      <c r="C207" s="8"/>
      <c r="D207" s="8"/>
      <c r="AG207" s="65"/>
      <c r="AH207" s="65"/>
      <c r="AI207" s="65"/>
      <c r="AJ207" s="65"/>
      <c r="AK207" s="65"/>
      <c r="AM207" s="93"/>
      <c r="AT207" s="65"/>
      <c r="AU207" s="65"/>
      <c r="AV207" s="65"/>
      <c r="AW207" s="65"/>
      <c r="AX207" s="65"/>
      <c r="AY207" s="65"/>
      <c r="AZ207" s="65"/>
      <c r="BA207" s="65"/>
      <c r="BB207" s="65"/>
    </row>
    <row r="208" spans="3:54">
      <c r="C208" s="8"/>
      <c r="D208" s="8"/>
      <c r="AG208" s="65"/>
      <c r="AH208" s="65"/>
      <c r="AI208" s="65"/>
      <c r="AJ208" s="65"/>
      <c r="AK208" s="65"/>
      <c r="AM208" s="93"/>
      <c r="AT208" s="65"/>
      <c r="AU208" s="65"/>
      <c r="AV208" s="65"/>
      <c r="AW208" s="65"/>
      <c r="AX208" s="65"/>
      <c r="AY208" s="65"/>
      <c r="AZ208" s="65"/>
      <c r="BA208" s="65"/>
      <c r="BB208" s="65"/>
    </row>
    <row r="209" spans="3:53">
      <c r="C209" s="8"/>
      <c r="D209" s="8"/>
      <c r="AG209" s="65"/>
      <c r="AH209" s="65"/>
      <c r="AI209" s="65"/>
      <c r="AJ209" s="65"/>
      <c r="AK209" s="65"/>
      <c r="AM209" s="93"/>
      <c r="AT209" s="65"/>
      <c r="AU209" s="65"/>
      <c r="AV209" s="65"/>
      <c r="AW209" s="65"/>
      <c r="AX209" s="65"/>
      <c r="AY209" s="65"/>
      <c r="AZ209" s="65"/>
      <c r="BA209" s="65"/>
    </row>
    <row r="210" spans="3:53">
      <c r="C210" s="8"/>
      <c r="D210" s="8"/>
      <c r="AG210" s="65"/>
      <c r="AH210" s="65"/>
      <c r="AI210" s="65"/>
      <c r="AJ210" s="65"/>
      <c r="AK210" s="65"/>
      <c r="AM210" s="93"/>
      <c r="AT210" s="65"/>
      <c r="AU210" s="65"/>
      <c r="AV210" s="65"/>
      <c r="AW210" s="65"/>
      <c r="AX210" s="65"/>
      <c r="AY210" s="65"/>
      <c r="AZ210" s="65"/>
      <c r="BA210" s="65"/>
    </row>
    <row r="211" spans="3:53">
      <c r="C211" s="8"/>
      <c r="D211" s="8"/>
      <c r="AG211" s="65"/>
      <c r="AH211" s="65"/>
      <c r="AI211" s="65"/>
      <c r="AJ211" s="65"/>
      <c r="AK211" s="65"/>
      <c r="AM211" s="93"/>
      <c r="AT211" s="65"/>
      <c r="AU211" s="65"/>
      <c r="AV211" s="65"/>
      <c r="AW211" s="65"/>
      <c r="AX211" s="65"/>
      <c r="AY211" s="65"/>
      <c r="AZ211" s="65"/>
      <c r="BA211" s="65"/>
    </row>
    <row r="212" spans="3:53">
      <c r="C212" s="8"/>
      <c r="D212" s="8"/>
      <c r="AG212" s="65"/>
      <c r="AH212" s="65"/>
      <c r="AI212" s="65"/>
      <c r="AJ212" s="65"/>
      <c r="AK212" s="65"/>
      <c r="AM212" s="93"/>
      <c r="AT212" s="65"/>
      <c r="AU212" s="65"/>
      <c r="AV212" s="65"/>
      <c r="AW212" s="65"/>
      <c r="AX212" s="65"/>
      <c r="AY212" s="65"/>
      <c r="AZ212" s="65"/>
      <c r="BA212" s="65"/>
    </row>
    <row r="213" spans="3:53">
      <c r="C213" s="8"/>
      <c r="D213" s="8"/>
      <c r="AG213" s="65"/>
      <c r="AH213" s="65"/>
      <c r="AI213" s="65"/>
      <c r="AJ213" s="65"/>
      <c r="AK213" s="65"/>
      <c r="AM213" s="93"/>
      <c r="AT213" s="65"/>
      <c r="AU213" s="65"/>
      <c r="AV213" s="65"/>
      <c r="AW213" s="65"/>
      <c r="AX213" s="65"/>
      <c r="AY213" s="65"/>
      <c r="AZ213" s="65"/>
      <c r="BA213" s="65"/>
    </row>
    <row r="214" spans="3:53">
      <c r="C214" s="8"/>
      <c r="D214" s="8"/>
      <c r="AG214" s="65"/>
      <c r="AH214" s="65"/>
      <c r="AI214" s="65"/>
      <c r="AJ214" s="65"/>
      <c r="AK214" s="65"/>
      <c r="AM214" s="93"/>
      <c r="AT214" s="65"/>
      <c r="AU214" s="65"/>
      <c r="AV214" s="65"/>
      <c r="AW214" s="65"/>
      <c r="AX214" s="65"/>
      <c r="AY214" s="65"/>
      <c r="AZ214" s="65"/>
      <c r="BA214" s="65"/>
    </row>
    <row r="215" spans="3:53">
      <c r="C215" s="8"/>
      <c r="D215" s="8"/>
      <c r="AG215" s="65"/>
      <c r="AH215" s="65"/>
      <c r="AI215" s="65"/>
      <c r="AJ215" s="65"/>
      <c r="AK215" s="65"/>
      <c r="AM215" s="93"/>
      <c r="AT215" s="65"/>
      <c r="AU215" s="65"/>
      <c r="AV215" s="65"/>
      <c r="AW215" s="65"/>
      <c r="AX215" s="65"/>
      <c r="AY215" s="65"/>
      <c r="AZ215" s="65"/>
      <c r="BA215" s="65"/>
    </row>
    <row r="216" spans="3:53">
      <c r="C216" s="8"/>
      <c r="D216" s="8"/>
      <c r="AG216" s="65"/>
      <c r="AH216" s="65"/>
      <c r="AI216" s="65"/>
      <c r="AJ216" s="65"/>
      <c r="AK216" s="65"/>
      <c r="AM216" s="93"/>
      <c r="AT216" s="65"/>
      <c r="AU216" s="65"/>
      <c r="AV216" s="65"/>
      <c r="AW216" s="65"/>
      <c r="AX216" s="65"/>
      <c r="AY216" s="65"/>
      <c r="AZ216" s="65"/>
      <c r="BA216" s="65"/>
    </row>
    <row r="217" spans="3:53">
      <c r="C217" s="8"/>
      <c r="D217" s="8"/>
      <c r="AG217" s="65"/>
      <c r="AH217" s="65"/>
      <c r="AI217" s="65"/>
      <c r="AJ217" s="65"/>
      <c r="AK217" s="65"/>
      <c r="AM217" s="93"/>
      <c r="AT217" s="65"/>
      <c r="AU217" s="65"/>
      <c r="AV217" s="65"/>
      <c r="AW217" s="65"/>
      <c r="AX217" s="65"/>
      <c r="AY217" s="65"/>
      <c r="AZ217" s="65"/>
      <c r="BA217" s="65"/>
    </row>
    <row r="218" spans="3:53">
      <c r="C218" s="8"/>
      <c r="D218" s="8"/>
      <c r="AG218" s="65"/>
      <c r="AH218" s="65"/>
      <c r="AI218" s="65"/>
      <c r="AJ218" s="65"/>
      <c r="AK218" s="65"/>
      <c r="AM218" s="93"/>
      <c r="AT218" s="65"/>
      <c r="AU218" s="65"/>
      <c r="AV218" s="65"/>
      <c r="AW218" s="65"/>
      <c r="AX218" s="65"/>
      <c r="AY218" s="65"/>
      <c r="AZ218" s="65"/>
      <c r="BA218" s="65"/>
    </row>
    <row r="219" spans="3:53">
      <c r="C219" s="8"/>
      <c r="D219" s="8"/>
      <c r="AG219" s="65"/>
      <c r="AH219" s="65"/>
      <c r="AI219" s="65"/>
      <c r="AJ219" s="65"/>
      <c r="AK219" s="65"/>
      <c r="AM219" s="93"/>
      <c r="AT219" s="65"/>
      <c r="AU219" s="65"/>
      <c r="AV219" s="65"/>
      <c r="AW219" s="65"/>
      <c r="AX219" s="65"/>
      <c r="AY219" s="65"/>
      <c r="AZ219" s="65"/>
      <c r="BA219" s="65"/>
    </row>
    <row r="220" spans="3:53">
      <c r="C220" s="8"/>
      <c r="D220" s="8"/>
      <c r="AG220" s="65"/>
      <c r="AH220" s="65"/>
      <c r="AI220" s="65"/>
      <c r="AJ220" s="65"/>
      <c r="AK220" s="65"/>
      <c r="AM220" s="93"/>
      <c r="AT220" s="65"/>
      <c r="AU220" s="65"/>
      <c r="AV220" s="65"/>
      <c r="AW220" s="65"/>
      <c r="AX220" s="65"/>
      <c r="AY220" s="65"/>
      <c r="AZ220" s="65"/>
      <c r="BA220" s="65"/>
    </row>
    <row r="221" spans="3:53">
      <c r="C221" s="8"/>
      <c r="D221" s="8"/>
      <c r="AG221" s="65"/>
      <c r="AH221" s="65"/>
      <c r="AI221" s="65"/>
      <c r="AJ221" s="65"/>
      <c r="AK221" s="65"/>
      <c r="AM221" s="93"/>
      <c r="AT221" s="65"/>
      <c r="AU221" s="65"/>
      <c r="AV221" s="65"/>
      <c r="AW221" s="65"/>
      <c r="AX221" s="65"/>
      <c r="AY221" s="65"/>
      <c r="AZ221" s="65"/>
      <c r="BA221" s="65"/>
    </row>
    <row r="222" spans="3:53">
      <c r="C222" s="8"/>
      <c r="D222" s="8"/>
      <c r="AG222" s="65"/>
      <c r="AH222" s="65"/>
      <c r="AI222" s="65"/>
      <c r="AJ222" s="65"/>
      <c r="AK222" s="65"/>
      <c r="AM222" s="93"/>
      <c r="AT222" s="65"/>
      <c r="AU222" s="65"/>
      <c r="AV222" s="65"/>
      <c r="AW222" s="65"/>
      <c r="AX222" s="65"/>
      <c r="AY222" s="65"/>
      <c r="AZ222" s="65"/>
      <c r="BA222" s="65"/>
    </row>
    <row r="223" spans="3:53">
      <c r="C223" s="8"/>
      <c r="D223" s="8"/>
      <c r="AG223" s="65"/>
      <c r="AH223" s="65"/>
      <c r="AI223" s="65"/>
      <c r="AJ223" s="65"/>
      <c r="AK223" s="65"/>
      <c r="AM223" s="93"/>
      <c r="AT223" s="65"/>
      <c r="AU223" s="65"/>
      <c r="AV223" s="65"/>
      <c r="AW223" s="65"/>
      <c r="AX223" s="65"/>
      <c r="AY223" s="65"/>
      <c r="AZ223" s="65"/>
      <c r="BA223" s="65"/>
    </row>
    <row r="224" spans="3:53">
      <c r="C224" s="8"/>
      <c r="D224" s="8"/>
      <c r="AG224" s="65"/>
      <c r="AH224" s="65"/>
      <c r="AI224" s="65"/>
      <c r="AJ224" s="65"/>
      <c r="AK224" s="65"/>
      <c r="AM224" s="93"/>
      <c r="AT224" s="65"/>
      <c r="AU224" s="65"/>
      <c r="AV224" s="65"/>
      <c r="AW224" s="65"/>
      <c r="AX224" s="65"/>
      <c r="AY224" s="65"/>
      <c r="AZ224" s="65"/>
      <c r="BA224" s="65"/>
    </row>
    <row r="225" spans="3:54">
      <c r="C225" s="8"/>
      <c r="D225" s="8"/>
      <c r="AG225" s="65"/>
      <c r="AH225" s="65"/>
      <c r="AI225" s="65"/>
      <c r="AJ225" s="65"/>
      <c r="AK225" s="65"/>
      <c r="AM225" s="93"/>
      <c r="AT225" s="65"/>
      <c r="AU225" s="65"/>
      <c r="AV225" s="65"/>
      <c r="AW225" s="65"/>
      <c r="AX225" s="65"/>
      <c r="AY225" s="65"/>
      <c r="AZ225" s="65"/>
      <c r="BA225" s="65"/>
    </row>
    <row r="226" spans="3:54">
      <c r="C226" s="8"/>
      <c r="D226" s="8"/>
      <c r="AG226" s="65"/>
      <c r="AH226" s="65"/>
      <c r="AI226" s="65"/>
      <c r="AJ226" s="65"/>
      <c r="AK226" s="65"/>
      <c r="AM226" s="93"/>
      <c r="AT226" s="65"/>
      <c r="AU226" s="65"/>
      <c r="AV226" s="65"/>
      <c r="AW226" s="65"/>
      <c r="AX226" s="65"/>
      <c r="AY226" s="65"/>
      <c r="AZ226" s="65"/>
      <c r="BA226" s="65"/>
    </row>
    <row r="227" spans="3:54">
      <c r="C227" s="8"/>
      <c r="D227" s="8"/>
      <c r="AG227" s="65"/>
      <c r="AH227" s="65"/>
      <c r="AI227" s="65"/>
      <c r="AJ227" s="65"/>
      <c r="AK227" s="65"/>
      <c r="AM227" s="93"/>
      <c r="AT227" s="65"/>
      <c r="AU227" s="65"/>
      <c r="AV227" s="65"/>
      <c r="AW227" s="65"/>
      <c r="AX227" s="65"/>
      <c r="AY227" s="65"/>
      <c r="AZ227" s="65"/>
      <c r="BA227" s="65"/>
    </row>
    <row r="228" spans="3:54">
      <c r="C228" s="8"/>
      <c r="D228" s="8"/>
      <c r="AG228" s="65"/>
      <c r="AH228" s="65"/>
      <c r="AI228" s="65"/>
      <c r="AJ228" s="65"/>
      <c r="AK228" s="65"/>
      <c r="AM228" s="93"/>
      <c r="AT228" s="65"/>
      <c r="AU228" s="65"/>
      <c r="AV228" s="65"/>
      <c r="AW228" s="65"/>
      <c r="AX228" s="65"/>
      <c r="AY228" s="65"/>
      <c r="AZ228" s="65"/>
      <c r="BA228" s="65"/>
    </row>
    <row r="229" spans="3:54">
      <c r="C229" s="8"/>
      <c r="D229" s="8"/>
      <c r="AG229" s="65"/>
      <c r="AH229" s="65"/>
      <c r="AI229" s="65"/>
      <c r="AJ229" s="65"/>
      <c r="AK229" s="65"/>
      <c r="AM229" s="93"/>
      <c r="AT229" s="65"/>
      <c r="AU229" s="65"/>
      <c r="AV229" s="65"/>
      <c r="AW229" s="65"/>
      <c r="AX229" s="65"/>
      <c r="AY229" s="65"/>
      <c r="AZ229" s="65"/>
      <c r="BA229" s="65"/>
    </row>
    <row r="230" spans="3:54">
      <c r="C230" s="8"/>
      <c r="D230" s="8"/>
      <c r="AG230" s="65"/>
      <c r="AH230" s="65"/>
      <c r="AI230" s="65"/>
      <c r="AJ230" s="65"/>
      <c r="AK230" s="65"/>
      <c r="AM230" s="93"/>
      <c r="AT230" s="65"/>
      <c r="AU230" s="65"/>
      <c r="AV230" s="65"/>
      <c r="AW230" s="65"/>
      <c r="AX230" s="65"/>
      <c r="AY230" s="65"/>
      <c r="AZ230" s="65"/>
      <c r="BA230" s="65"/>
      <c r="BB230" s="65"/>
    </row>
    <row r="231" spans="3:54">
      <c r="C231" s="8"/>
      <c r="D231" s="8"/>
      <c r="AG231" s="65"/>
      <c r="AH231" s="65"/>
      <c r="AI231" s="65"/>
      <c r="AJ231" s="65"/>
      <c r="AK231" s="65"/>
      <c r="AM231" s="93"/>
      <c r="AT231" s="65"/>
      <c r="AU231" s="65"/>
      <c r="AV231" s="65"/>
      <c r="AW231" s="65"/>
      <c r="AX231" s="65"/>
      <c r="AY231" s="65"/>
      <c r="AZ231" s="65"/>
      <c r="BA231" s="65"/>
    </row>
    <row r="232" spans="3:54">
      <c r="C232" s="8"/>
      <c r="D232" s="8"/>
      <c r="AG232" s="65"/>
      <c r="AH232" s="65"/>
      <c r="AI232" s="65"/>
      <c r="AJ232" s="65"/>
      <c r="AK232" s="65"/>
      <c r="AM232" s="93"/>
      <c r="AT232" s="65"/>
      <c r="AU232" s="65"/>
      <c r="AV232" s="65"/>
      <c r="AW232" s="65"/>
      <c r="AX232" s="65"/>
      <c r="AY232" s="65"/>
      <c r="AZ232" s="65"/>
      <c r="BA232" s="65"/>
    </row>
    <row r="233" spans="3:54">
      <c r="C233" s="8"/>
      <c r="D233" s="8"/>
      <c r="AG233" s="65"/>
      <c r="AH233" s="65"/>
      <c r="AI233" s="65"/>
      <c r="AJ233" s="65"/>
      <c r="AK233" s="65"/>
      <c r="AM233" s="93"/>
      <c r="AT233" s="65"/>
      <c r="AU233" s="65"/>
      <c r="AV233" s="65"/>
      <c r="AW233" s="65"/>
      <c r="AX233" s="65"/>
      <c r="AY233" s="65"/>
      <c r="AZ233" s="65"/>
      <c r="BA233" s="65"/>
    </row>
    <row r="234" spans="3:54">
      <c r="C234" s="8"/>
      <c r="D234" s="8"/>
      <c r="AG234" s="65"/>
      <c r="AH234" s="65"/>
      <c r="AI234" s="65"/>
      <c r="AJ234" s="65"/>
      <c r="AK234" s="65"/>
      <c r="AM234" s="93"/>
      <c r="AT234" s="65"/>
      <c r="AU234" s="65"/>
      <c r="AV234" s="65"/>
      <c r="AW234" s="65"/>
      <c r="AX234" s="65"/>
      <c r="AY234" s="65"/>
      <c r="AZ234" s="65"/>
      <c r="BA234" s="65"/>
    </row>
    <row r="235" spans="3:54">
      <c r="C235" s="8"/>
      <c r="D235" s="8"/>
      <c r="AG235" s="65"/>
      <c r="AH235" s="65"/>
      <c r="AI235" s="65"/>
      <c r="AJ235" s="65"/>
      <c r="AK235" s="65"/>
      <c r="AM235" s="93"/>
      <c r="AT235" s="65"/>
      <c r="AU235" s="65"/>
      <c r="AV235" s="65"/>
      <c r="AW235" s="65"/>
      <c r="AX235" s="65"/>
      <c r="AY235" s="65"/>
      <c r="AZ235" s="65"/>
      <c r="BA235" s="65"/>
    </row>
    <row r="236" spans="3:54">
      <c r="C236" s="8"/>
      <c r="D236" s="8"/>
      <c r="AG236" s="65"/>
      <c r="AH236" s="65"/>
      <c r="AI236" s="65"/>
      <c r="AJ236" s="65"/>
      <c r="AK236" s="65"/>
      <c r="AM236" s="93"/>
      <c r="AT236" s="65"/>
      <c r="AU236" s="65"/>
      <c r="AV236" s="65"/>
      <c r="AW236" s="65"/>
      <c r="AX236" s="65"/>
      <c r="AY236" s="65"/>
      <c r="AZ236" s="65"/>
      <c r="BA236" s="65"/>
    </row>
    <row r="237" spans="3:54">
      <c r="C237" s="8"/>
      <c r="D237" s="8"/>
      <c r="AG237" s="65"/>
      <c r="AH237" s="65"/>
      <c r="AI237" s="65"/>
      <c r="AJ237" s="65"/>
      <c r="AK237" s="65"/>
      <c r="AM237" s="93"/>
      <c r="AT237" s="65"/>
      <c r="AU237" s="65"/>
      <c r="AV237" s="65"/>
      <c r="AW237" s="65"/>
      <c r="AX237" s="65"/>
      <c r="AY237" s="65"/>
      <c r="AZ237" s="65"/>
      <c r="BA237" s="65"/>
    </row>
    <row r="238" spans="3:54">
      <c r="C238" s="8"/>
      <c r="D238" s="8"/>
      <c r="AG238" s="65"/>
      <c r="AH238" s="65"/>
      <c r="AI238" s="65"/>
      <c r="AJ238" s="65"/>
      <c r="AK238" s="65"/>
      <c r="AM238" s="93"/>
      <c r="AT238" s="65"/>
      <c r="AU238" s="65"/>
      <c r="AV238" s="65"/>
      <c r="AW238" s="65"/>
      <c r="AX238" s="65"/>
      <c r="AY238" s="65"/>
      <c r="AZ238" s="65"/>
      <c r="BA238" s="65"/>
    </row>
    <row r="239" spans="3:54">
      <c r="C239" s="8"/>
      <c r="D239" s="8"/>
      <c r="AG239" s="65"/>
      <c r="AH239" s="65"/>
      <c r="AI239" s="65"/>
      <c r="AJ239" s="65"/>
      <c r="AK239" s="65"/>
      <c r="AM239" s="93"/>
      <c r="AT239" s="65"/>
      <c r="AU239" s="65"/>
      <c r="AV239" s="65"/>
      <c r="AW239" s="65"/>
      <c r="AX239" s="65"/>
      <c r="AY239" s="65"/>
      <c r="AZ239" s="65"/>
      <c r="BA239" s="65"/>
    </row>
    <row r="240" spans="3:54">
      <c r="C240" s="8"/>
      <c r="D240" s="8"/>
      <c r="AG240" s="65"/>
      <c r="AH240" s="65"/>
      <c r="AI240" s="65"/>
      <c r="AJ240" s="65"/>
      <c r="AK240" s="65"/>
      <c r="AM240" s="93"/>
      <c r="AT240" s="65"/>
      <c r="AU240" s="65"/>
      <c r="AV240" s="65"/>
      <c r="AW240" s="65"/>
      <c r="AX240" s="65"/>
      <c r="AY240" s="65"/>
      <c r="AZ240" s="65"/>
      <c r="BA240" s="65"/>
    </row>
    <row r="241" spans="3:54">
      <c r="C241" s="8"/>
      <c r="D241" s="8"/>
      <c r="AG241" s="65"/>
      <c r="AH241" s="65"/>
      <c r="AI241" s="65"/>
      <c r="AJ241" s="65"/>
      <c r="AK241" s="65"/>
      <c r="AM241" s="93"/>
      <c r="AT241" s="65"/>
      <c r="AU241" s="65"/>
      <c r="AV241" s="65"/>
      <c r="AW241" s="65"/>
      <c r="AX241" s="65"/>
      <c r="AY241" s="65"/>
      <c r="AZ241" s="65"/>
      <c r="BA241" s="65"/>
    </row>
    <row r="242" spans="3:54">
      <c r="C242" s="8"/>
      <c r="D242" s="8"/>
      <c r="AG242" s="65"/>
      <c r="AH242" s="65"/>
      <c r="AI242" s="65"/>
      <c r="AJ242" s="65"/>
      <c r="AK242" s="65"/>
      <c r="AM242" s="93"/>
      <c r="AT242" s="65"/>
      <c r="AU242" s="65"/>
      <c r="AV242" s="65"/>
      <c r="AW242" s="65"/>
      <c r="AX242" s="65"/>
      <c r="AY242" s="65"/>
      <c r="AZ242" s="65"/>
      <c r="BA242" s="65"/>
    </row>
    <row r="243" spans="3:54">
      <c r="C243" s="8"/>
      <c r="D243" s="8"/>
      <c r="AG243" s="65"/>
      <c r="AH243" s="65"/>
      <c r="AI243" s="65"/>
      <c r="AJ243" s="65"/>
      <c r="AK243" s="65"/>
      <c r="AM243" s="93"/>
      <c r="AT243" s="65"/>
      <c r="AU243" s="65"/>
      <c r="AV243" s="65"/>
      <c r="AW243" s="65"/>
      <c r="AX243" s="65"/>
      <c r="AY243" s="65"/>
      <c r="AZ243" s="65"/>
      <c r="BA243" s="65"/>
    </row>
    <row r="244" spans="3:54">
      <c r="C244" s="8"/>
      <c r="D244" s="8"/>
      <c r="AG244" s="65"/>
      <c r="AH244" s="65"/>
      <c r="AI244" s="65"/>
      <c r="AJ244" s="65"/>
      <c r="AK244" s="65"/>
      <c r="AM244" s="93"/>
      <c r="AT244" s="65"/>
      <c r="AU244" s="65"/>
      <c r="AV244" s="65"/>
      <c r="AW244" s="65"/>
      <c r="AX244" s="65"/>
      <c r="AY244" s="65"/>
      <c r="AZ244" s="65"/>
      <c r="BA244" s="65"/>
    </row>
    <row r="245" spans="3:54">
      <c r="C245" s="8"/>
      <c r="D245" s="8"/>
      <c r="AG245" s="65"/>
      <c r="AH245" s="65"/>
      <c r="AI245" s="65"/>
      <c r="AJ245" s="65"/>
      <c r="AK245" s="65"/>
      <c r="AM245" s="93"/>
      <c r="AT245" s="65"/>
      <c r="AU245" s="65"/>
      <c r="AV245" s="65"/>
      <c r="AW245" s="65"/>
      <c r="AX245" s="65"/>
      <c r="AY245" s="65"/>
      <c r="AZ245" s="65"/>
      <c r="BA245" s="65"/>
    </row>
    <row r="246" spans="3:54">
      <c r="C246" s="8"/>
      <c r="D246" s="8"/>
      <c r="AG246" s="65"/>
      <c r="AH246" s="65"/>
      <c r="AI246" s="65"/>
      <c r="AJ246" s="65"/>
      <c r="AK246" s="65"/>
      <c r="AM246" s="93"/>
      <c r="AT246" s="65"/>
      <c r="AU246" s="65"/>
      <c r="AV246" s="65"/>
      <c r="AW246" s="65"/>
      <c r="AX246" s="65"/>
      <c r="AY246" s="65"/>
      <c r="AZ246" s="65"/>
      <c r="BA246" s="65"/>
    </row>
    <row r="247" spans="3:54">
      <c r="C247" s="8"/>
      <c r="D247" s="8"/>
      <c r="AG247" s="65"/>
      <c r="AH247" s="65"/>
      <c r="AI247" s="65"/>
      <c r="AJ247" s="65"/>
      <c r="AK247" s="65"/>
      <c r="AM247" s="93"/>
      <c r="AT247" s="65"/>
      <c r="AU247" s="65"/>
      <c r="AV247" s="65"/>
      <c r="AW247" s="65"/>
      <c r="AX247" s="65"/>
      <c r="AY247" s="65"/>
      <c r="AZ247" s="65"/>
      <c r="BA247" s="65"/>
    </row>
    <row r="248" spans="3:54">
      <c r="C248" s="8"/>
      <c r="D248" s="8"/>
      <c r="AG248" s="65"/>
      <c r="AH248" s="65"/>
      <c r="AI248" s="65"/>
      <c r="AJ248" s="65"/>
      <c r="AK248" s="65"/>
      <c r="AM248" s="93"/>
      <c r="AT248" s="65"/>
      <c r="AU248" s="65"/>
      <c r="AV248" s="65"/>
      <c r="AW248" s="65"/>
      <c r="AX248" s="65"/>
      <c r="AY248" s="65"/>
      <c r="AZ248" s="65"/>
      <c r="BA248" s="65"/>
    </row>
    <row r="249" spans="3:54">
      <c r="C249" s="8"/>
      <c r="D249" s="8"/>
      <c r="AG249" s="65"/>
      <c r="AH249" s="65"/>
      <c r="AI249" s="65"/>
      <c r="AJ249" s="65"/>
      <c r="AK249" s="65"/>
      <c r="AM249" s="93"/>
      <c r="AT249" s="65"/>
      <c r="AU249" s="65"/>
      <c r="AV249" s="65"/>
      <c r="AW249" s="65"/>
      <c r="AX249" s="65"/>
      <c r="AY249" s="65"/>
      <c r="AZ249" s="65"/>
      <c r="BA249" s="65"/>
    </row>
    <row r="250" spans="3:54">
      <c r="C250" s="8"/>
      <c r="D250" s="8"/>
      <c r="AG250" s="65"/>
      <c r="AH250" s="65"/>
      <c r="AI250" s="65"/>
      <c r="AJ250" s="65"/>
      <c r="AK250" s="65"/>
      <c r="AM250" s="93"/>
      <c r="AT250" s="65"/>
      <c r="AU250" s="65"/>
      <c r="AV250" s="65"/>
      <c r="AW250" s="65"/>
      <c r="AX250" s="65"/>
      <c r="AY250" s="65"/>
      <c r="AZ250" s="65"/>
      <c r="BA250" s="65"/>
    </row>
    <row r="251" spans="3:54">
      <c r="C251" s="8"/>
      <c r="D251" s="8"/>
      <c r="AG251" s="65"/>
      <c r="AH251" s="65"/>
      <c r="AI251" s="65"/>
      <c r="AJ251" s="65"/>
      <c r="AK251" s="65"/>
      <c r="AM251" s="93"/>
      <c r="AT251" s="65"/>
      <c r="AU251" s="65"/>
      <c r="AV251" s="65"/>
      <c r="AW251" s="65"/>
      <c r="AX251" s="65"/>
      <c r="AY251" s="65"/>
      <c r="AZ251" s="65"/>
      <c r="BA251" s="65"/>
      <c r="BB251" s="65"/>
    </row>
    <row r="252" spans="3:54">
      <c r="C252" s="8"/>
      <c r="D252" s="8"/>
      <c r="AG252" s="65"/>
      <c r="AH252" s="65"/>
      <c r="AI252" s="65"/>
      <c r="AJ252" s="65"/>
      <c r="AK252" s="65"/>
      <c r="AM252" s="93"/>
      <c r="AT252" s="65"/>
      <c r="AU252" s="65"/>
      <c r="AV252" s="65"/>
      <c r="AW252" s="65"/>
      <c r="AX252" s="65"/>
      <c r="AY252" s="65"/>
      <c r="AZ252" s="65"/>
      <c r="BA252" s="65"/>
    </row>
    <row r="253" spans="3:54">
      <c r="C253" s="8"/>
      <c r="D253" s="8"/>
      <c r="AG253" s="65"/>
      <c r="AH253" s="65"/>
      <c r="AI253" s="65"/>
      <c r="AJ253" s="65"/>
      <c r="AK253" s="65"/>
      <c r="AM253" s="93"/>
      <c r="AT253" s="65"/>
      <c r="AU253" s="65"/>
      <c r="AV253" s="65"/>
      <c r="AW253" s="65"/>
      <c r="AX253" s="65"/>
      <c r="AY253" s="65"/>
      <c r="AZ253" s="65"/>
      <c r="BA253" s="65"/>
      <c r="BB253" s="65"/>
    </row>
    <row r="254" spans="3:54">
      <c r="C254" s="8"/>
      <c r="D254" s="8"/>
      <c r="AG254" s="65"/>
      <c r="AH254" s="65"/>
      <c r="AI254" s="65"/>
      <c r="AJ254" s="65"/>
      <c r="AK254" s="65"/>
      <c r="AM254" s="93"/>
      <c r="AT254" s="65"/>
      <c r="AU254" s="65"/>
      <c r="AV254" s="65"/>
      <c r="AW254" s="65"/>
      <c r="AX254" s="65"/>
      <c r="AY254" s="65"/>
      <c r="AZ254" s="65"/>
      <c r="BA254" s="65"/>
    </row>
    <row r="255" spans="3:54">
      <c r="C255" s="8"/>
      <c r="D255" s="8"/>
      <c r="AG255" s="65"/>
      <c r="AH255" s="65"/>
      <c r="AI255" s="65"/>
      <c r="AJ255" s="65"/>
      <c r="AK255" s="65"/>
      <c r="AM255" s="93"/>
      <c r="AT255" s="65"/>
      <c r="AU255" s="65"/>
      <c r="AV255" s="65"/>
      <c r="AW255" s="65"/>
      <c r="AX255" s="65"/>
      <c r="AY255" s="65"/>
      <c r="AZ255" s="65"/>
      <c r="BA255" s="65"/>
      <c r="BB255" s="65"/>
    </row>
    <row r="256" spans="3:54">
      <c r="C256" s="8"/>
      <c r="D256" s="8"/>
      <c r="AG256" s="65"/>
      <c r="AH256" s="65"/>
      <c r="AI256" s="65"/>
      <c r="AJ256" s="65"/>
      <c r="AK256" s="65"/>
      <c r="AM256" s="93"/>
      <c r="AT256" s="65"/>
      <c r="AU256" s="65"/>
      <c r="AV256" s="65"/>
      <c r="AW256" s="65"/>
      <c r="AX256" s="65"/>
      <c r="AY256" s="65"/>
      <c r="AZ256" s="65"/>
      <c r="BA256" s="65"/>
      <c r="BB256" s="65"/>
    </row>
    <row r="257" spans="3:54">
      <c r="C257" s="8"/>
      <c r="D257" s="8"/>
      <c r="AG257" s="65"/>
      <c r="AH257" s="65"/>
      <c r="AI257" s="65"/>
      <c r="AJ257" s="65"/>
      <c r="AK257" s="65"/>
      <c r="AM257" s="93"/>
      <c r="AT257" s="65"/>
      <c r="AU257" s="65"/>
      <c r="AV257" s="65"/>
      <c r="AW257" s="65"/>
      <c r="AX257" s="65"/>
      <c r="AY257" s="65"/>
      <c r="AZ257" s="65"/>
      <c r="BA257" s="65"/>
    </row>
    <row r="258" spans="3:54">
      <c r="C258" s="8"/>
      <c r="D258" s="8"/>
      <c r="AG258" s="65"/>
      <c r="AH258" s="65"/>
      <c r="AI258" s="65"/>
      <c r="AJ258" s="65"/>
      <c r="AK258" s="65"/>
      <c r="AM258" s="93"/>
      <c r="AT258" s="65"/>
      <c r="AU258" s="65"/>
      <c r="AV258" s="65"/>
      <c r="AW258" s="65"/>
      <c r="AX258" s="65"/>
      <c r="AY258" s="65"/>
      <c r="AZ258" s="65"/>
      <c r="BA258" s="65"/>
      <c r="BB258" s="65"/>
    </row>
    <row r="259" spans="3:54">
      <c r="C259" s="8"/>
      <c r="D259" s="8"/>
      <c r="AG259" s="65"/>
      <c r="AH259" s="65"/>
      <c r="AI259" s="65"/>
      <c r="AJ259" s="65"/>
      <c r="AK259" s="65"/>
      <c r="AM259" s="93"/>
      <c r="AT259" s="65"/>
      <c r="AU259" s="65"/>
      <c r="AV259" s="65"/>
      <c r="AW259" s="65"/>
      <c r="AX259" s="65"/>
      <c r="AY259" s="65"/>
      <c r="AZ259" s="65"/>
      <c r="BA259" s="65"/>
      <c r="BB259" s="65"/>
    </row>
    <row r="260" spans="3:54">
      <c r="C260" s="8"/>
      <c r="D260" s="8"/>
      <c r="AG260" s="65"/>
      <c r="AH260" s="65"/>
      <c r="AI260" s="65"/>
      <c r="AJ260" s="65"/>
      <c r="AK260" s="65"/>
      <c r="AM260" s="93"/>
      <c r="AT260" s="65"/>
      <c r="AU260" s="65"/>
      <c r="AV260" s="65"/>
      <c r="AW260" s="65"/>
      <c r="AX260" s="65"/>
      <c r="AY260" s="65"/>
      <c r="AZ260" s="65"/>
      <c r="BA260" s="65"/>
    </row>
    <row r="261" spans="3:54">
      <c r="C261" s="8"/>
      <c r="D261" s="8"/>
      <c r="AG261" s="65"/>
      <c r="AH261" s="65"/>
      <c r="AI261" s="65"/>
      <c r="AJ261" s="65"/>
      <c r="AK261" s="65"/>
      <c r="AM261" s="93"/>
      <c r="AT261" s="65"/>
      <c r="AU261" s="65"/>
      <c r="AV261" s="65"/>
      <c r="AW261" s="65"/>
      <c r="AX261" s="65"/>
      <c r="AY261" s="65"/>
      <c r="AZ261" s="65"/>
      <c r="BA261" s="65"/>
      <c r="BB261" s="65"/>
    </row>
    <row r="262" spans="3:54">
      <c r="C262" s="8"/>
      <c r="D262" s="8"/>
      <c r="AG262" s="65"/>
      <c r="AH262" s="65"/>
      <c r="AI262" s="65"/>
      <c r="AJ262" s="65"/>
      <c r="AK262" s="65"/>
      <c r="AM262" s="93"/>
      <c r="AT262" s="65"/>
      <c r="AU262" s="65"/>
      <c r="AV262" s="65"/>
      <c r="AW262" s="65"/>
      <c r="AX262" s="65"/>
      <c r="AY262" s="65"/>
      <c r="AZ262" s="65"/>
      <c r="BA262" s="65"/>
      <c r="BB262" s="65"/>
    </row>
    <row r="263" spans="3:54">
      <c r="C263" s="8"/>
      <c r="D263" s="8"/>
      <c r="AG263" s="65"/>
      <c r="AH263" s="65"/>
      <c r="AI263" s="65"/>
      <c r="AJ263" s="65"/>
      <c r="AK263" s="65"/>
      <c r="AM263" s="93"/>
      <c r="AT263" s="65"/>
      <c r="AU263" s="65"/>
      <c r="AV263" s="65"/>
      <c r="AW263" s="65"/>
      <c r="AX263" s="65"/>
      <c r="AY263" s="65"/>
      <c r="AZ263" s="65"/>
      <c r="BA263" s="65"/>
      <c r="BB263" s="65"/>
    </row>
    <row r="264" spans="3:54">
      <c r="C264" s="8"/>
      <c r="D264" s="8"/>
      <c r="AG264" s="65"/>
      <c r="AH264" s="65"/>
      <c r="AI264" s="65"/>
      <c r="AJ264" s="65"/>
      <c r="AK264" s="65"/>
      <c r="AM264" s="93"/>
      <c r="AT264" s="65"/>
      <c r="AU264" s="65"/>
      <c r="AV264" s="65"/>
      <c r="AW264" s="65"/>
      <c r="AX264" s="65"/>
      <c r="AY264" s="65"/>
      <c r="AZ264" s="65"/>
      <c r="BA264" s="65"/>
      <c r="BB264" s="65"/>
    </row>
    <row r="265" spans="3:54">
      <c r="C265" s="8"/>
      <c r="D265" s="8"/>
      <c r="AG265" s="65"/>
      <c r="AH265" s="65"/>
      <c r="AI265" s="65"/>
      <c r="AJ265" s="65"/>
      <c r="AK265" s="65"/>
      <c r="AM265" s="93"/>
      <c r="AT265" s="65"/>
      <c r="AU265" s="65"/>
      <c r="AV265" s="65"/>
      <c r="AW265" s="65"/>
      <c r="AX265" s="65"/>
      <c r="AY265" s="65"/>
      <c r="AZ265" s="65"/>
      <c r="BA265" s="65"/>
    </row>
    <row r="266" spans="3:54">
      <c r="C266" s="8"/>
      <c r="D266" s="8"/>
      <c r="AG266" s="65"/>
      <c r="AH266" s="65"/>
      <c r="AI266" s="65"/>
      <c r="AJ266" s="65"/>
      <c r="AK266" s="65"/>
      <c r="AM266" s="93"/>
      <c r="AT266" s="65"/>
      <c r="AU266" s="65"/>
      <c r="AV266" s="65"/>
      <c r="AW266" s="65"/>
      <c r="AX266" s="65"/>
      <c r="AY266" s="65"/>
      <c r="AZ266" s="65"/>
      <c r="BA266" s="65"/>
      <c r="BB266" s="65"/>
    </row>
    <row r="267" spans="3:54">
      <c r="C267" s="8"/>
      <c r="D267" s="8"/>
      <c r="AG267" s="65"/>
      <c r="AH267" s="65"/>
      <c r="AI267" s="65"/>
      <c r="AJ267" s="65"/>
      <c r="AK267" s="65"/>
      <c r="AM267" s="93"/>
      <c r="AT267" s="65"/>
      <c r="AU267" s="65"/>
      <c r="AV267" s="65"/>
      <c r="AW267" s="65"/>
      <c r="AX267" s="65"/>
      <c r="AY267" s="65"/>
      <c r="AZ267" s="65"/>
      <c r="BA267" s="65"/>
    </row>
    <row r="268" spans="3:54">
      <c r="C268" s="8"/>
      <c r="D268" s="8"/>
      <c r="AG268" s="65"/>
      <c r="AH268" s="65"/>
      <c r="AI268" s="65"/>
      <c r="AJ268" s="65"/>
      <c r="AK268" s="65"/>
      <c r="AM268" s="93"/>
      <c r="AT268" s="65"/>
      <c r="AU268" s="65"/>
      <c r="AV268" s="65"/>
      <c r="AW268" s="65"/>
      <c r="AX268" s="65"/>
      <c r="AY268" s="65"/>
      <c r="AZ268" s="65"/>
      <c r="BA268" s="65"/>
    </row>
    <row r="269" spans="3:54">
      <c r="C269" s="8"/>
      <c r="D269" s="8"/>
      <c r="AG269" s="65"/>
      <c r="AH269" s="65"/>
      <c r="AI269" s="65"/>
      <c r="AJ269" s="65"/>
      <c r="AK269" s="65"/>
      <c r="AM269" s="93"/>
      <c r="AT269" s="65"/>
      <c r="AU269" s="65"/>
      <c r="AV269" s="65"/>
      <c r="AW269" s="65"/>
      <c r="AX269" s="65"/>
      <c r="AY269" s="65"/>
      <c r="AZ269" s="65"/>
      <c r="BA269" s="65"/>
    </row>
    <row r="270" spans="3:54">
      <c r="C270" s="8"/>
      <c r="D270" s="8"/>
      <c r="AG270" s="65"/>
      <c r="AH270" s="65"/>
      <c r="AI270" s="65"/>
      <c r="AJ270" s="65"/>
      <c r="AK270" s="65"/>
      <c r="AM270" s="93"/>
      <c r="AT270" s="65"/>
      <c r="AU270" s="65"/>
      <c r="AV270" s="65"/>
      <c r="AW270" s="65"/>
      <c r="AX270" s="65"/>
      <c r="AY270" s="65"/>
      <c r="AZ270" s="65"/>
      <c r="BA270" s="65"/>
    </row>
    <row r="271" spans="3:54">
      <c r="C271" s="8"/>
      <c r="D271" s="8"/>
      <c r="AG271" s="65"/>
      <c r="AH271" s="65"/>
      <c r="AI271" s="65"/>
      <c r="AJ271" s="65"/>
      <c r="AK271" s="65"/>
      <c r="AM271" s="93"/>
      <c r="AT271" s="65"/>
      <c r="AU271" s="65"/>
      <c r="AV271" s="65"/>
      <c r="AW271" s="65"/>
      <c r="AX271" s="65"/>
      <c r="AY271" s="65"/>
      <c r="AZ271" s="65"/>
      <c r="BA271" s="65"/>
    </row>
    <row r="272" spans="3:54">
      <c r="C272" s="8"/>
      <c r="D272" s="8"/>
      <c r="AG272" s="65"/>
      <c r="AH272" s="65"/>
      <c r="AI272" s="65"/>
      <c r="AJ272" s="65"/>
      <c r="AK272" s="65"/>
      <c r="AM272" s="93"/>
      <c r="AT272" s="65"/>
      <c r="AU272" s="65"/>
      <c r="AV272" s="65"/>
      <c r="AW272" s="65"/>
      <c r="AX272" s="65"/>
      <c r="AY272" s="65"/>
      <c r="AZ272" s="65"/>
      <c r="BA272" s="65"/>
    </row>
    <row r="273" spans="3:54">
      <c r="C273" s="8"/>
      <c r="D273" s="8"/>
      <c r="AG273" s="65"/>
      <c r="AH273" s="65"/>
      <c r="AI273" s="65"/>
      <c r="AJ273" s="65"/>
      <c r="AK273" s="65"/>
      <c r="AM273" s="93"/>
      <c r="AT273" s="65"/>
      <c r="AU273" s="65"/>
      <c r="AV273" s="65"/>
      <c r="AW273" s="65"/>
      <c r="AX273" s="65"/>
      <c r="AY273" s="65"/>
      <c r="AZ273" s="65"/>
      <c r="BA273" s="65"/>
    </row>
    <row r="274" spans="3:54">
      <c r="C274" s="8"/>
      <c r="D274" s="8"/>
      <c r="AG274" s="65"/>
      <c r="AH274" s="65"/>
      <c r="AI274" s="65"/>
      <c r="AJ274" s="65"/>
      <c r="AK274" s="65"/>
      <c r="AM274" s="93"/>
      <c r="AT274" s="65"/>
      <c r="AU274" s="65"/>
      <c r="AV274" s="65"/>
      <c r="AW274" s="65"/>
      <c r="AX274" s="65"/>
      <c r="AY274" s="65"/>
      <c r="AZ274" s="65"/>
      <c r="BA274" s="65"/>
      <c r="BB274" s="65"/>
    </row>
    <row r="275" spans="3:54">
      <c r="C275" s="8"/>
      <c r="D275" s="8"/>
      <c r="AG275" s="65"/>
      <c r="AH275" s="65"/>
      <c r="AI275" s="65"/>
      <c r="AJ275" s="65"/>
      <c r="AK275" s="65"/>
      <c r="AM275" s="93"/>
      <c r="AT275" s="65"/>
      <c r="AU275" s="65"/>
      <c r="AV275" s="65"/>
      <c r="AW275" s="65"/>
      <c r="AX275" s="65"/>
      <c r="AY275" s="65"/>
      <c r="AZ275" s="65"/>
      <c r="BA275" s="65"/>
    </row>
    <row r="276" spans="3:54">
      <c r="C276" s="8"/>
      <c r="D276" s="8"/>
      <c r="AG276" s="65"/>
      <c r="AH276" s="65"/>
      <c r="AI276" s="65"/>
      <c r="AJ276" s="65"/>
      <c r="AK276" s="65"/>
      <c r="AM276" s="93"/>
      <c r="AT276" s="65"/>
      <c r="AU276" s="65"/>
      <c r="AV276" s="65"/>
      <c r="AW276" s="65"/>
      <c r="AX276" s="65"/>
      <c r="AY276" s="65"/>
      <c r="AZ276" s="65"/>
      <c r="BA276" s="65"/>
    </row>
    <row r="277" spans="3:54">
      <c r="C277" s="8"/>
      <c r="D277" s="8"/>
      <c r="AG277" s="65"/>
      <c r="AH277" s="65"/>
      <c r="AI277" s="65"/>
      <c r="AJ277" s="65"/>
      <c r="AK277" s="65"/>
      <c r="AM277" s="93"/>
      <c r="AT277" s="65"/>
      <c r="AU277" s="65"/>
      <c r="AV277" s="65"/>
      <c r="AW277" s="65"/>
      <c r="AX277" s="65"/>
      <c r="AY277" s="65"/>
      <c r="AZ277" s="65"/>
      <c r="BA277" s="65"/>
    </row>
    <row r="278" spans="3:54">
      <c r="C278" s="8"/>
      <c r="D278" s="8"/>
      <c r="AG278" s="65"/>
      <c r="AH278" s="65"/>
      <c r="AI278" s="65"/>
      <c r="AJ278" s="65"/>
      <c r="AK278" s="65"/>
      <c r="AM278" s="93"/>
      <c r="AT278" s="65"/>
      <c r="AU278" s="65"/>
      <c r="AV278" s="65"/>
      <c r="AW278" s="65"/>
      <c r="AX278" s="65"/>
      <c r="AY278" s="65"/>
      <c r="AZ278" s="65"/>
      <c r="BA278" s="65"/>
    </row>
    <row r="279" spans="3:54">
      <c r="C279" s="8"/>
      <c r="D279" s="8"/>
      <c r="AG279" s="65"/>
      <c r="AH279" s="65"/>
      <c r="AI279" s="65"/>
      <c r="AJ279" s="65"/>
      <c r="AK279" s="65"/>
      <c r="AM279" s="93"/>
      <c r="AT279" s="65"/>
      <c r="AU279" s="65"/>
      <c r="AV279" s="65"/>
      <c r="AW279" s="65"/>
      <c r="AX279" s="65"/>
      <c r="AY279" s="65"/>
      <c r="AZ279" s="65"/>
      <c r="BA279" s="65"/>
      <c r="BB279" s="65"/>
    </row>
    <row r="280" spans="3:54">
      <c r="C280" s="8"/>
      <c r="D280" s="8"/>
      <c r="AG280" s="65"/>
      <c r="AH280" s="65"/>
      <c r="AI280" s="65"/>
      <c r="AJ280" s="65"/>
      <c r="AK280" s="65"/>
      <c r="AM280" s="93"/>
      <c r="AT280" s="65"/>
      <c r="AU280" s="65"/>
      <c r="AV280" s="65"/>
      <c r="AW280" s="65"/>
      <c r="AX280" s="65"/>
      <c r="AY280" s="65"/>
      <c r="AZ280" s="65"/>
      <c r="BA280" s="65"/>
      <c r="BB280" s="65"/>
    </row>
    <row r="281" spans="3:54">
      <c r="C281" s="8"/>
      <c r="D281" s="8"/>
      <c r="AG281" s="65"/>
      <c r="AH281" s="65"/>
      <c r="AI281" s="65"/>
      <c r="AJ281" s="65"/>
      <c r="AK281" s="65"/>
      <c r="AM281" s="93"/>
      <c r="AT281" s="65"/>
      <c r="AU281" s="65"/>
      <c r="AV281" s="65"/>
      <c r="AW281" s="65"/>
      <c r="AX281" s="65"/>
      <c r="AY281" s="65"/>
      <c r="AZ281" s="65"/>
      <c r="BA281" s="65"/>
    </row>
    <row r="282" spans="3:54">
      <c r="C282" s="8"/>
      <c r="D282" s="8"/>
      <c r="AG282" s="65"/>
      <c r="AH282" s="65"/>
      <c r="AI282" s="65"/>
      <c r="AJ282" s="65"/>
      <c r="AK282" s="65"/>
      <c r="AM282" s="93"/>
      <c r="AT282" s="65"/>
      <c r="AU282" s="65"/>
      <c r="AV282" s="65"/>
      <c r="AW282" s="65"/>
      <c r="AX282" s="65"/>
      <c r="AY282" s="65"/>
      <c r="AZ282" s="65"/>
      <c r="BA282" s="65"/>
    </row>
    <row r="283" spans="3:54">
      <c r="C283" s="8"/>
      <c r="D283" s="8"/>
      <c r="AG283" s="65"/>
      <c r="AH283" s="65"/>
      <c r="AI283" s="65"/>
      <c r="AJ283" s="65"/>
      <c r="AK283" s="65"/>
      <c r="AM283" s="93"/>
      <c r="AT283" s="65"/>
      <c r="AU283" s="65"/>
      <c r="AV283" s="65"/>
      <c r="AW283" s="65"/>
      <c r="AX283" s="65"/>
      <c r="AY283" s="65"/>
      <c r="AZ283" s="65"/>
      <c r="BA283" s="65"/>
    </row>
    <row r="284" spans="3:54">
      <c r="C284" s="8"/>
      <c r="D284" s="8"/>
      <c r="AG284" s="65"/>
      <c r="AH284" s="65"/>
      <c r="AI284" s="65"/>
      <c r="AJ284" s="65"/>
      <c r="AK284" s="65"/>
      <c r="AM284" s="93"/>
      <c r="AT284" s="65"/>
      <c r="AU284" s="65"/>
      <c r="AV284" s="65"/>
      <c r="AW284" s="65"/>
      <c r="AX284" s="65"/>
      <c r="AY284" s="65"/>
      <c r="AZ284" s="65"/>
      <c r="BA284" s="65"/>
    </row>
    <row r="285" spans="3:54">
      <c r="C285" s="8"/>
      <c r="D285" s="8"/>
      <c r="AG285" s="65"/>
      <c r="AH285" s="65"/>
      <c r="AI285" s="65"/>
      <c r="AJ285" s="65"/>
      <c r="AK285" s="65"/>
      <c r="AM285" s="93"/>
      <c r="AT285" s="65"/>
      <c r="AU285" s="65"/>
      <c r="AV285" s="65"/>
      <c r="AW285" s="65"/>
      <c r="AX285" s="65"/>
      <c r="AY285" s="65"/>
      <c r="AZ285" s="65"/>
      <c r="BA285" s="65"/>
      <c r="BB285" s="65"/>
    </row>
    <row r="286" spans="3:54">
      <c r="C286" s="8"/>
      <c r="D286" s="8"/>
      <c r="AG286" s="65"/>
      <c r="AH286" s="65"/>
      <c r="AI286" s="65"/>
      <c r="AJ286" s="65"/>
      <c r="AK286" s="65"/>
      <c r="AM286" s="93"/>
      <c r="AT286" s="65"/>
      <c r="AU286" s="65"/>
      <c r="AV286" s="65"/>
      <c r="AW286" s="65"/>
      <c r="AX286" s="65"/>
      <c r="AY286" s="65"/>
      <c r="AZ286" s="65"/>
      <c r="BA286" s="65"/>
      <c r="BB286" s="65"/>
    </row>
    <row r="287" spans="3:54">
      <c r="C287" s="8"/>
      <c r="D287" s="8"/>
      <c r="AG287" s="65"/>
      <c r="AH287" s="65"/>
      <c r="AI287" s="65"/>
      <c r="AJ287" s="65"/>
      <c r="AK287" s="65"/>
      <c r="AM287" s="93"/>
      <c r="AT287" s="65"/>
      <c r="AU287" s="65"/>
      <c r="AV287" s="65"/>
      <c r="AW287" s="65"/>
      <c r="AX287" s="65"/>
      <c r="AY287" s="65"/>
      <c r="AZ287" s="65"/>
      <c r="BA287" s="65"/>
    </row>
    <row r="288" spans="3:54">
      <c r="C288" s="8"/>
      <c r="D288" s="8"/>
      <c r="AG288" s="65"/>
      <c r="AH288" s="65"/>
      <c r="AI288" s="65"/>
      <c r="AJ288" s="65"/>
      <c r="AK288" s="65"/>
      <c r="AM288" s="93"/>
      <c r="AT288" s="65"/>
      <c r="AU288" s="65"/>
      <c r="AV288" s="65"/>
      <c r="AW288" s="65"/>
      <c r="AX288" s="65"/>
      <c r="AY288" s="65"/>
      <c r="AZ288" s="65"/>
      <c r="BA288" s="65"/>
    </row>
    <row r="289" spans="3:54">
      <c r="C289" s="8"/>
      <c r="D289" s="8"/>
      <c r="AG289" s="65"/>
      <c r="AH289" s="65"/>
      <c r="AI289" s="65"/>
      <c r="AJ289" s="65"/>
      <c r="AK289" s="65"/>
      <c r="AM289" s="93"/>
      <c r="AT289" s="65"/>
      <c r="AU289" s="65"/>
      <c r="AV289" s="65"/>
      <c r="AW289" s="65"/>
      <c r="AX289" s="65"/>
      <c r="AY289" s="65"/>
      <c r="AZ289" s="65"/>
      <c r="BA289" s="65"/>
    </row>
    <row r="290" spans="3:54">
      <c r="C290" s="8"/>
      <c r="D290" s="8"/>
      <c r="AG290" s="65"/>
      <c r="AH290" s="65"/>
      <c r="AI290" s="65"/>
      <c r="AJ290" s="65"/>
      <c r="AK290" s="65"/>
      <c r="AM290" s="93"/>
      <c r="AT290" s="65"/>
      <c r="AU290" s="65"/>
      <c r="AV290" s="65"/>
      <c r="AW290" s="65"/>
      <c r="AX290" s="65"/>
      <c r="AY290" s="65"/>
      <c r="AZ290" s="65"/>
      <c r="BA290" s="65"/>
    </row>
    <row r="291" spans="3:54">
      <c r="C291" s="8"/>
      <c r="D291" s="8"/>
      <c r="AG291" s="65"/>
      <c r="AH291" s="65"/>
      <c r="AI291" s="65"/>
      <c r="AJ291" s="65"/>
      <c r="AK291" s="65"/>
      <c r="AM291" s="93"/>
      <c r="AT291" s="65"/>
      <c r="AU291" s="65"/>
      <c r="AV291" s="65"/>
      <c r="AW291" s="65"/>
      <c r="AX291" s="65"/>
      <c r="AY291" s="65"/>
      <c r="AZ291" s="65"/>
      <c r="BA291" s="65"/>
    </row>
    <row r="292" spans="3:54">
      <c r="C292" s="8"/>
      <c r="D292" s="8"/>
      <c r="AG292" s="65"/>
      <c r="AH292" s="65"/>
      <c r="AI292" s="65"/>
      <c r="AJ292" s="65"/>
      <c r="AK292" s="65"/>
      <c r="AM292" s="93"/>
      <c r="AT292" s="65"/>
      <c r="AU292" s="65"/>
      <c r="AV292" s="65"/>
      <c r="AW292" s="65"/>
      <c r="AX292" s="65"/>
      <c r="AY292" s="65"/>
      <c r="AZ292" s="65"/>
      <c r="BA292" s="65"/>
    </row>
    <row r="293" spans="3:54">
      <c r="C293" s="8"/>
      <c r="D293" s="8"/>
      <c r="AG293" s="65"/>
      <c r="AH293" s="65"/>
      <c r="AI293" s="65"/>
      <c r="AJ293" s="65"/>
      <c r="AK293" s="65"/>
      <c r="AM293" s="93"/>
      <c r="AT293" s="65"/>
      <c r="AU293" s="65"/>
      <c r="AV293" s="65"/>
      <c r="AW293" s="65"/>
      <c r="AX293" s="65"/>
      <c r="AY293" s="65"/>
      <c r="AZ293" s="65"/>
      <c r="BA293" s="65"/>
      <c r="BB293" s="65"/>
    </row>
    <row r="294" spans="3:54">
      <c r="C294" s="8"/>
      <c r="D294" s="8"/>
      <c r="AG294" s="65"/>
      <c r="AH294" s="65"/>
      <c r="AI294" s="65"/>
      <c r="AJ294" s="65"/>
      <c r="AK294" s="65"/>
      <c r="AM294" s="93"/>
      <c r="AT294" s="65"/>
      <c r="AU294" s="65"/>
      <c r="AV294" s="65"/>
      <c r="AW294" s="65"/>
      <c r="AX294" s="65"/>
      <c r="AY294" s="65"/>
      <c r="AZ294" s="65"/>
      <c r="BA294" s="65"/>
      <c r="BB294" s="65"/>
    </row>
    <row r="295" spans="3:54">
      <c r="C295" s="8"/>
      <c r="D295" s="8"/>
      <c r="AG295" s="65"/>
      <c r="AH295" s="65"/>
      <c r="AI295" s="65"/>
      <c r="AJ295" s="65"/>
      <c r="AK295" s="65"/>
      <c r="AM295" s="93"/>
      <c r="AT295" s="65"/>
      <c r="AU295" s="65"/>
      <c r="AV295" s="65"/>
      <c r="AW295" s="65"/>
      <c r="AX295" s="65"/>
      <c r="AY295" s="65"/>
      <c r="AZ295" s="65"/>
      <c r="BA295" s="65"/>
      <c r="BB295" s="65"/>
    </row>
    <row r="296" spans="3:54">
      <c r="C296" s="8"/>
      <c r="D296" s="8"/>
      <c r="AG296" s="65"/>
      <c r="AH296" s="65"/>
      <c r="AI296" s="65"/>
      <c r="AJ296" s="65"/>
      <c r="AK296" s="65"/>
      <c r="AM296" s="93"/>
      <c r="AT296" s="65"/>
      <c r="AU296" s="65"/>
      <c r="AV296" s="65"/>
      <c r="AW296" s="65"/>
      <c r="AX296" s="65"/>
      <c r="AY296" s="65"/>
      <c r="AZ296" s="65"/>
      <c r="BA296" s="65"/>
    </row>
    <row r="297" spans="3:54">
      <c r="C297" s="8"/>
      <c r="D297" s="8"/>
      <c r="AG297" s="65"/>
      <c r="AH297" s="65"/>
      <c r="AI297" s="65"/>
      <c r="AJ297" s="65"/>
      <c r="AK297" s="65"/>
      <c r="AM297" s="93"/>
      <c r="AT297" s="65"/>
      <c r="AU297" s="65"/>
      <c r="AV297" s="65"/>
      <c r="AW297" s="65"/>
      <c r="AX297" s="65"/>
      <c r="AY297" s="65"/>
      <c r="AZ297" s="65"/>
      <c r="BA297" s="65"/>
    </row>
    <row r="298" spans="3:54">
      <c r="C298" s="8"/>
      <c r="D298" s="8"/>
      <c r="AG298" s="65"/>
      <c r="AH298" s="65"/>
      <c r="AI298" s="65"/>
      <c r="AJ298" s="65"/>
      <c r="AK298" s="65"/>
      <c r="AM298" s="93"/>
      <c r="AT298" s="65"/>
      <c r="AU298" s="65"/>
      <c r="AV298" s="65"/>
      <c r="AW298" s="65"/>
      <c r="AX298" s="65"/>
      <c r="AY298" s="65"/>
      <c r="AZ298" s="65"/>
      <c r="BA298" s="65"/>
    </row>
    <row r="299" spans="3:54">
      <c r="C299" s="8"/>
      <c r="D299" s="8"/>
      <c r="AG299" s="65"/>
      <c r="AH299" s="65"/>
      <c r="AI299" s="65"/>
      <c r="AJ299" s="65"/>
      <c r="AK299" s="65"/>
      <c r="AM299" s="93"/>
      <c r="AT299" s="65"/>
      <c r="AU299" s="65"/>
      <c r="AV299" s="65"/>
      <c r="AW299" s="65"/>
      <c r="AX299" s="65"/>
      <c r="AY299" s="65"/>
      <c r="AZ299" s="65"/>
      <c r="BA299" s="65"/>
    </row>
    <row r="300" spans="3:54">
      <c r="C300" s="8"/>
      <c r="D300" s="8"/>
      <c r="AG300" s="65"/>
      <c r="AH300" s="65"/>
      <c r="AI300" s="65"/>
      <c r="AJ300" s="65"/>
      <c r="AK300" s="65"/>
      <c r="AM300" s="93"/>
      <c r="AT300" s="65"/>
      <c r="AU300" s="65"/>
      <c r="AV300" s="65"/>
      <c r="AW300" s="65"/>
      <c r="AX300" s="65"/>
      <c r="AY300" s="65"/>
      <c r="AZ300" s="65"/>
      <c r="BA300" s="65"/>
    </row>
    <row r="301" spans="3:54">
      <c r="C301" s="8"/>
      <c r="D301" s="8"/>
      <c r="AG301" s="65"/>
      <c r="AH301" s="65"/>
      <c r="AI301" s="65"/>
      <c r="AJ301" s="65"/>
      <c r="AK301" s="65"/>
      <c r="AM301" s="93"/>
      <c r="AT301" s="65"/>
      <c r="AU301" s="65"/>
      <c r="AV301" s="65"/>
      <c r="AW301" s="65"/>
      <c r="AX301" s="65"/>
      <c r="AY301" s="65"/>
      <c r="AZ301" s="65"/>
      <c r="BA301" s="65"/>
    </row>
    <row r="302" spans="3:54">
      <c r="C302" s="8"/>
      <c r="D302" s="8"/>
      <c r="AG302" s="65"/>
      <c r="AH302" s="65"/>
      <c r="AI302" s="65"/>
      <c r="AJ302" s="65"/>
      <c r="AK302" s="65"/>
      <c r="AM302" s="93"/>
      <c r="AT302" s="65"/>
      <c r="AU302" s="65"/>
      <c r="AV302" s="65"/>
      <c r="AW302" s="65"/>
      <c r="AX302" s="65"/>
      <c r="AY302" s="65"/>
      <c r="AZ302" s="65"/>
      <c r="BA302" s="65"/>
    </row>
    <row r="303" spans="3:54">
      <c r="C303" s="8"/>
      <c r="D303" s="8"/>
      <c r="AG303" s="65"/>
      <c r="AH303" s="65"/>
      <c r="AI303" s="65"/>
      <c r="AJ303" s="65"/>
      <c r="AK303" s="65"/>
      <c r="AM303" s="93"/>
      <c r="AT303" s="65"/>
      <c r="AU303" s="65"/>
      <c r="AV303" s="65"/>
      <c r="AW303" s="65"/>
      <c r="AX303" s="65"/>
      <c r="AY303" s="65"/>
      <c r="AZ303" s="65"/>
      <c r="BA303" s="65"/>
      <c r="BB303" s="65"/>
    </row>
    <row r="304" spans="3:54">
      <c r="C304" s="8"/>
      <c r="D304" s="8"/>
      <c r="AG304" s="65"/>
      <c r="AH304" s="65"/>
      <c r="AI304" s="65"/>
      <c r="AJ304" s="65"/>
      <c r="AK304" s="65"/>
      <c r="AM304" s="93"/>
      <c r="AT304" s="65"/>
      <c r="AU304" s="65"/>
      <c r="AV304" s="65"/>
      <c r="AW304" s="65"/>
      <c r="AX304" s="65"/>
      <c r="AY304" s="65"/>
      <c r="AZ304" s="65"/>
      <c r="BA304" s="65"/>
      <c r="BB304" s="65"/>
    </row>
    <row r="305" spans="3:54">
      <c r="C305" s="8"/>
      <c r="D305" s="8"/>
      <c r="AG305" s="65"/>
      <c r="AH305" s="65"/>
      <c r="AI305" s="65"/>
      <c r="AJ305" s="65"/>
      <c r="AK305" s="65"/>
      <c r="AM305" s="93"/>
      <c r="AT305" s="65"/>
      <c r="AU305" s="65"/>
      <c r="AV305" s="65"/>
      <c r="AW305" s="65"/>
      <c r="AX305" s="65"/>
      <c r="AY305" s="65"/>
      <c r="AZ305" s="65"/>
      <c r="BA305" s="65"/>
      <c r="BB305" s="65"/>
    </row>
    <row r="306" spans="3:54">
      <c r="C306" s="8"/>
      <c r="D306" s="8"/>
      <c r="AG306" s="65"/>
      <c r="AH306" s="65"/>
      <c r="AI306" s="65"/>
      <c r="AJ306" s="65"/>
      <c r="AK306" s="65"/>
      <c r="AM306" s="93"/>
      <c r="AT306" s="65"/>
      <c r="AU306" s="65"/>
      <c r="AV306" s="65"/>
      <c r="AW306" s="65"/>
      <c r="AX306" s="65"/>
      <c r="AY306" s="65"/>
      <c r="AZ306" s="65"/>
      <c r="BA306" s="65"/>
    </row>
    <row r="307" spans="3:54">
      <c r="C307" s="8"/>
      <c r="D307" s="8"/>
      <c r="AG307" s="65"/>
      <c r="AH307" s="65"/>
      <c r="AI307" s="65"/>
      <c r="AJ307" s="65"/>
      <c r="AK307" s="65"/>
      <c r="AM307" s="93"/>
      <c r="AT307" s="65"/>
      <c r="AU307" s="65"/>
      <c r="AV307" s="65"/>
      <c r="AW307" s="65"/>
      <c r="AX307" s="65"/>
      <c r="AY307" s="65"/>
      <c r="AZ307" s="65"/>
      <c r="BA307" s="65"/>
    </row>
    <row r="308" spans="3:54">
      <c r="C308" s="8"/>
      <c r="D308" s="8"/>
      <c r="AG308" s="65"/>
      <c r="AH308" s="65"/>
      <c r="AI308" s="65"/>
      <c r="AJ308" s="65"/>
      <c r="AK308" s="65"/>
      <c r="AM308" s="93"/>
      <c r="AT308" s="65"/>
      <c r="AU308" s="65"/>
      <c r="AV308" s="65"/>
      <c r="AW308" s="65"/>
      <c r="AX308" s="65"/>
      <c r="AY308" s="65"/>
      <c r="AZ308" s="65"/>
      <c r="BA308" s="65"/>
    </row>
    <row r="309" spans="3:54">
      <c r="C309" s="8"/>
      <c r="D309" s="8"/>
      <c r="AG309" s="65"/>
      <c r="AH309" s="65"/>
      <c r="AI309" s="65"/>
      <c r="AJ309" s="65"/>
      <c r="AK309" s="65"/>
      <c r="AM309" s="93"/>
      <c r="AT309" s="65"/>
      <c r="AU309" s="65"/>
      <c r="AV309" s="65"/>
      <c r="AW309" s="65"/>
      <c r="AX309" s="65"/>
      <c r="AY309" s="65"/>
      <c r="AZ309" s="65"/>
      <c r="BA309" s="65"/>
    </row>
    <row r="310" spans="3:54">
      <c r="C310" s="8"/>
      <c r="D310" s="8"/>
      <c r="AG310" s="65"/>
      <c r="AH310" s="65"/>
      <c r="AI310" s="65"/>
      <c r="AJ310" s="65"/>
      <c r="AK310" s="65"/>
      <c r="AM310" s="93"/>
      <c r="AT310" s="65"/>
      <c r="AU310" s="65"/>
      <c r="AV310" s="65"/>
      <c r="AW310" s="65"/>
      <c r="AX310" s="65"/>
      <c r="AY310" s="65"/>
      <c r="AZ310" s="65"/>
      <c r="BA310" s="65"/>
    </row>
    <row r="311" spans="3:54">
      <c r="C311" s="8"/>
      <c r="D311" s="8"/>
      <c r="AG311" s="65"/>
      <c r="AH311" s="65"/>
      <c r="AI311" s="65"/>
      <c r="AJ311" s="65"/>
      <c r="AK311" s="65"/>
      <c r="AM311" s="93"/>
      <c r="AT311" s="65"/>
      <c r="AU311" s="65"/>
      <c r="AV311" s="65"/>
      <c r="AW311" s="65"/>
      <c r="AX311" s="65"/>
      <c r="AY311" s="65"/>
      <c r="AZ311" s="65"/>
      <c r="BA311" s="65"/>
    </row>
    <row r="312" spans="3:54">
      <c r="C312" s="8"/>
      <c r="D312" s="8"/>
      <c r="AG312" s="65"/>
      <c r="AH312" s="65"/>
      <c r="AI312" s="65"/>
      <c r="AJ312" s="65"/>
      <c r="AK312" s="65"/>
      <c r="AM312" s="93"/>
      <c r="AT312" s="65"/>
      <c r="AU312" s="65"/>
      <c r="AV312" s="65"/>
      <c r="AW312" s="65"/>
      <c r="AX312" s="65"/>
      <c r="AY312" s="65"/>
      <c r="AZ312" s="65"/>
      <c r="BA312" s="65"/>
    </row>
    <row r="313" spans="3:54">
      <c r="C313" s="8"/>
      <c r="D313" s="8"/>
      <c r="AG313" s="65"/>
      <c r="AH313" s="65"/>
      <c r="AI313" s="65"/>
      <c r="AJ313" s="65"/>
      <c r="AK313" s="65"/>
      <c r="AM313" s="93"/>
      <c r="AT313" s="65"/>
      <c r="AU313" s="65"/>
      <c r="AV313" s="65"/>
      <c r="AW313" s="65"/>
      <c r="AX313" s="65"/>
      <c r="AY313" s="65"/>
      <c r="AZ313" s="65"/>
      <c r="BA313" s="65"/>
    </row>
    <row r="314" spans="3:54">
      <c r="C314" s="8"/>
      <c r="D314" s="8"/>
      <c r="AG314" s="65"/>
      <c r="AH314" s="65"/>
      <c r="AI314" s="65"/>
      <c r="AJ314" s="65"/>
      <c r="AK314" s="65"/>
      <c r="AM314" s="93"/>
      <c r="AT314" s="65"/>
      <c r="AU314" s="65"/>
      <c r="AV314" s="65"/>
      <c r="AW314" s="65"/>
      <c r="AX314" s="65"/>
      <c r="AY314" s="65"/>
      <c r="AZ314" s="65"/>
      <c r="BA314" s="65"/>
    </row>
    <row r="315" spans="3:54">
      <c r="C315" s="8"/>
      <c r="D315" s="8"/>
      <c r="AG315" s="65"/>
      <c r="AH315" s="65"/>
      <c r="AI315" s="65"/>
      <c r="AJ315" s="65"/>
      <c r="AK315" s="65"/>
      <c r="AM315" s="93"/>
      <c r="AT315" s="65"/>
      <c r="AU315" s="65"/>
      <c r="AV315" s="65"/>
      <c r="AW315" s="65"/>
      <c r="AX315" s="65"/>
      <c r="AY315" s="65"/>
      <c r="AZ315" s="65"/>
      <c r="BA315" s="65"/>
    </row>
    <row r="316" spans="3:54">
      <c r="C316" s="8"/>
      <c r="D316" s="8"/>
      <c r="AG316" s="65"/>
      <c r="AH316" s="65"/>
      <c r="AI316" s="65"/>
      <c r="AJ316" s="65"/>
      <c r="AK316" s="65"/>
      <c r="AM316" s="93"/>
      <c r="AT316" s="65"/>
      <c r="AU316" s="65"/>
      <c r="AV316" s="65"/>
      <c r="AW316" s="65"/>
      <c r="AX316" s="65"/>
      <c r="AY316" s="65"/>
      <c r="AZ316" s="65"/>
      <c r="BA316" s="65"/>
    </row>
    <row r="317" spans="3:54">
      <c r="C317" s="8"/>
      <c r="D317" s="8"/>
      <c r="AG317" s="65"/>
      <c r="AH317" s="65"/>
      <c r="AI317" s="65"/>
      <c r="AJ317" s="65"/>
      <c r="AK317" s="65"/>
      <c r="AM317" s="93"/>
      <c r="AT317" s="65"/>
      <c r="AU317" s="65"/>
      <c r="AV317" s="65"/>
      <c r="AW317" s="65"/>
      <c r="AX317" s="65"/>
      <c r="AY317" s="65"/>
      <c r="AZ317" s="65"/>
      <c r="BA317" s="65"/>
    </row>
    <row r="318" spans="3:54">
      <c r="C318" s="8"/>
      <c r="D318" s="8"/>
      <c r="AG318" s="65"/>
      <c r="AH318" s="65"/>
      <c r="AI318" s="65"/>
      <c r="AJ318" s="65"/>
      <c r="AK318" s="65"/>
      <c r="AM318" s="93"/>
      <c r="AT318" s="65"/>
      <c r="AU318" s="65"/>
      <c r="AV318" s="65"/>
      <c r="AW318" s="65"/>
      <c r="AX318" s="65"/>
      <c r="AY318" s="65"/>
      <c r="AZ318" s="65"/>
      <c r="BA318" s="65"/>
    </row>
    <row r="319" spans="3:54">
      <c r="C319" s="8"/>
      <c r="D319" s="8"/>
      <c r="AG319" s="65"/>
      <c r="AH319" s="65"/>
      <c r="AI319" s="65"/>
      <c r="AJ319" s="65"/>
      <c r="AK319" s="65"/>
      <c r="AM319" s="93"/>
      <c r="AT319" s="65"/>
      <c r="AU319" s="65"/>
      <c r="AV319" s="65"/>
      <c r="AW319" s="65"/>
      <c r="AX319" s="65"/>
      <c r="AY319" s="65"/>
      <c r="AZ319" s="65"/>
      <c r="BA319" s="65"/>
    </row>
    <row r="320" spans="3:54">
      <c r="C320" s="8"/>
      <c r="D320" s="8"/>
      <c r="AG320" s="65"/>
      <c r="AH320" s="65"/>
      <c r="AI320" s="65"/>
      <c r="AJ320" s="65"/>
      <c r="AK320" s="65"/>
      <c r="AM320" s="93"/>
      <c r="AT320" s="65"/>
      <c r="AU320" s="65"/>
      <c r="AV320" s="65"/>
      <c r="AW320" s="65"/>
      <c r="AX320" s="65"/>
      <c r="AY320" s="65"/>
      <c r="AZ320" s="65"/>
      <c r="BA320" s="65"/>
    </row>
    <row r="321" spans="3:54">
      <c r="C321" s="8"/>
      <c r="D321" s="8"/>
      <c r="AG321" s="65"/>
      <c r="AH321" s="65"/>
      <c r="AI321" s="65"/>
      <c r="AJ321" s="65"/>
      <c r="AK321" s="65"/>
      <c r="AM321" s="93"/>
      <c r="AT321" s="65"/>
      <c r="AU321" s="65"/>
      <c r="AV321" s="65"/>
      <c r="AW321" s="65"/>
      <c r="AX321" s="65"/>
      <c r="AY321" s="65"/>
      <c r="AZ321" s="65"/>
      <c r="BA321" s="65"/>
      <c r="BB321" s="65"/>
    </row>
    <row r="322" spans="3:54">
      <c r="C322" s="8"/>
      <c r="D322" s="8"/>
      <c r="AG322" s="65"/>
      <c r="AH322" s="65"/>
      <c r="AI322" s="65"/>
      <c r="AJ322" s="65"/>
      <c r="AK322" s="65"/>
      <c r="AM322" s="93"/>
      <c r="AT322" s="65"/>
      <c r="AU322" s="65"/>
      <c r="AV322" s="65"/>
      <c r="AW322" s="65"/>
      <c r="AX322" s="65"/>
      <c r="AY322" s="65"/>
      <c r="AZ322" s="65"/>
      <c r="BA322" s="65"/>
    </row>
    <row r="323" spans="3:54">
      <c r="C323" s="8"/>
      <c r="D323" s="8"/>
      <c r="AG323" s="65"/>
      <c r="AH323" s="65"/>
      <c r="AI323" s="65"/>
      <c r="AJ323" s="65"/>
      <c r="AK323" s="65"/>
      <c r="AM323" s="93"/>
      <c r="AT323" s="65"/>
      <c r="AU323" s="65"/>
      <c r="AV323" s="65"/>
      <c r="AW323" s="65"/>
      <c r="AX323" s="65"/>
      <c r="AY323" s="65"/>
      <c r="AZ323" s="65"/>
      <c r="BA323" s="65"/>
    </row>
    <row r="324" spans="3:54">
      <c r="C324" s="8"/>
      <c r="D324" s="8"/>
      <c r="AG324" s="65"/>
      <c r="AH324" s="65"/>
      <c r="AI324" s="65"/>
      <c r="AJ324" s="65"/>
      <c r="AK324" s="65"/>
      <c r="AM324" s="93"/>
      <c r="AT324" s="65"/>
      <c r="AU324" s="65"/>
      <c r="AV324" s="65"/>
      <c r="AW324" s="65"/>
      <c r="AX324" s="65"/>
      <c r="AY324" s="65"/>
      <c r="AZ324" s="65"/>
      <c r="BA324" s="65"/>
    </row>
    <row r="325" spans="3:54">
      <c r="C325" s="8"/>
      <c r="D325" s="8"/>
      <c r="AG325" s="65"/>
      <c r="AH325" s="65"/>
      <c r="AI325" s="65"/>
      <c r="AJ325" s="65"/>
      <c r="AK325" s="65"/>
      <c r="AM325" s="93"/>
      <c r="AT325" s="65"/>
      <c r="AU325" s="65"/>
      <c r="AV325" s="65"/>
      <c r="AW325" s="65"/>
      <c r="AX325" s="65"/>
      <c r="AY325" s="65"/>
      <c r="AZ325" s="65"/>
      <c r="BA325" s="65"/>
    </row>
    <row r="326" spans="3:54">
      <c r="C326" s="8"/>
      <c r="D326" s="8"/>
      <c r="AG326" s="65"/>
      <c r="AH326" s="65"/>
      <c r="AI326" s="65"/>
      <c r="AJ326" s="65"/>
      <c r="AK326" s="65"/>
      <c r="AM326" s="93"/>
      <c r="AT326" s="65"/>
      <c r="AU326" s="65"/>
      <c r="AV326" s="65"/>
      <c r="AW326" s="65"/>
      <c r="AX326" s="65"/>
      <c r="AY326" s="65"/>
      <c r="AZ326" s="65"/>
      <c r="BA326" s="65"/>
    </row>
    <row r="327" spans="3:54">
      <c r="C327" s="8"/>
      <c r="D327" s="8"/>
      <c r="AG327" s="65"/>
      <c r="AH327" s="65"/>
      <c r="AI327" s="65"/>
      <c r="AJ327" s="65"/>
      <c r="AK327" s="65"/>
      <c r="AM327" s="93"/>
      <c r="AT327" s="65"/>
      <c r="AU327" s="65"/>
      <c r="AV327" s="65"/>
      <c r="AW327" s="65"/>
      <c r="AX327" s="65"/>
      <c r="AY327" s="65"/>
      <c r="AZ327" s="65"/>
      <c r="BA327" s="65"/>
    </row>
    <row r="328" spans="3:54">
      <c r="C328" s="8"/>
      <c r="D328" s="8"/>
      <c r="AG328" s="65"/>
      <c r="AH328" s="65"/>
      <c r="AI328" s="65"/>
      <c r="AJ328" s="65"/>
      <c r="AK328" s="65"/>
      <c r="AM328" s="93"/>
      <c r="AT328" s="65"/>
      <c r="AU328" s="65"/>
      <c r="AV328" s="65"/>
      <c r="AW328" s="65"/>
      <c r="AX328" s="65"/>
      <c r="AY328" s="65"/>
      <c r="AZ328" s="65"/>
      <c r="BA328" s="65"/>
    </row>
    <row r="329" spans="3:54">
      <c r="C329" s="8"/>
      <c r="D329" s="8"/>
      <c r="AG329" s="65"/>
      <c r="AH329" s="65"/>
      <c r="AI329" s="65"/>
      <c r="AJ329" s="65"/>
      <c r="AK329" s="65"/>
      <c r="AM329" s="93"/>
      <c r="AT329" s="65"/>
      <c r="AU329" s="65"/>
      <c r="AV329" s="65"/>
      <c r="AW329" s="65"/>
      <c r="AX329" s="65"/>
      <c r="AY329" s="65"/>
      <c r="AZ329" s="65"/>
      <c r="BA329" s="65"/>
    </row>
    <row r="330" spans="3:54">
      <c r="C330" s="8"/>
      <c r="D330" s="8"/>
      <c r="AG330" s="65"/>
      <c r="AH330" s="65"/>
      <c r="AI330" s="65"/>
      <c r="AJ330" s="65"/>
      <c r="AK330" s="65"/>
      <c r="AM330" s="93"/>
      <c r="AT330" s="65"/>
      <c r="AU330" s="65"/>
      <c r="AV330" s="65"/>
      <c r="AW330" s="65"/>
      <c r="AX330" s="65"/>
      <c r="AY330" s="65"/>
      <c r="AZ330" s="65"/>
      <c r="BA330" s="65"/>
    </row>
    <row r="331" spans="3:54">
      <c r="C331" s="8"/>
      <c r="D331" s="8"/>
      <c r="AG331" s="65"/>
      <c r="AH331" s="65"/>
      <c r="AI331" s="65"/>
      <c r="AJ331" s="65"/>
      <c r="AK331" s="65"/>
      <c r="AM331" s="93"/>
      <c r="AT331" s="65"/>
      <c r="AU331" s="65"/>
      <c r="AV331" s="65"/>
      <c r="AW331" s="65"/>
      <c r="AX331" s="65"/>
      <c r="AY331" s="65"/>
      <c r="AZ331" s="65"/>
      <c r="BA331" s="65"/>
    </row>
    <row r="332" spans="3:54">
      <c r="C332" s="8"/>
      <c r="D332" s="8"/>
      <c r="AG332" s="65"/>
      <c r="AH332" s="65"/>
      <c r="AI332" s="65"/>
      <c r="AJ332" s="65"/>
      <c r="AK332" s="65"/>
      <c r="AM332" s="93"/>
      <c r="AT332" s="65"/>
      <c r="AU332" s="65"/>
      <c r="AV332" s="65"/>
      <c r="AW332" s="65"/>
      <c r="AX332" s="65"/>
      <c r="AY332" s="65"/>
      <c r="AZ332" s="65"/>
      <c r="BA332" s="65"/>
    </row>
    <row r="333" spans="3:54">
      <c r="C333" s="8"/>
      <c r="D333" s="8"/>
      <c r="AG333" s="65"/>
      <c r="AH333" s="65"/>
      <c r="AI333" s="65"/>
      <c r="AJ333" s="65"/>
      <c r="AK333" s="65"/>
      <c r="AM333" s="93"/>
      <c r="AT333" s="65"/>
      <c r="AU333" s="65"/>
      <c r="AV333" s="65"/>
      <c r="AW333" s="65"/>
      <c r="AX333" s="65"/>
      <c r="AY333" s="65"/>
      <c r="AZ333" s="65"/>
      <c r="BA333" s="65"/>
    </row>
    <row r="334" spans="3:54">
      <c r="C334" s="8"/>
      <c r="D334" s="8"/>
      <c r="AG334" s="65"/>
      <c r="AH334" s="65"/>
      <c r="AI334" s="65"/>
      <c r="AJ334" s="65"/>
      <c r="AK334" s="65"/>
      <c r="AM334" s="93"/>
      <c r="AT334" s="65"/>
      <c r="AU334" s="65"/>
      <c r="AV334" s="65"/>
      <c r="AW334" s="65"/>
      <c r="AX334" s="65"/>
      <c r="AY334" s="65"/>
      <c r="AZ334" s="65"/>
      <c r="BA334" s="65"/>
    </row>
    <row r="335" spans="3:54">
      <c r="C335" s="8"/>
      <c r="D335" s="8"/>
      <c r="AG335" s="65"/>
      <c r="AH335" s="65"/>
      <c r="AI335" s="65"/>
      <c r="AJ335" s="65"/>
      <c r="AK335" s="65"/>
      <c r="AM335" s="93"/>
      <c r="AT335" s="65"/>
      <c r="AU335" s="65"/>
      <c r="AV335" s="65"/>
      <c r="AW335" s="65"/>
      <c r="AX335" s="65"/>
      <c r="AY335" s="65"/>
      <c r="AZ335" s="65"/>
      <c r="BA335" s="65"/>
      <c r="BB335" s="65"/>
    </row>
    <row r="336" spans="3:54">
      <c r="C336" s="8"/>
      <c r="D336" s="8"/>
      <c r="AG336" s="65"/>
      <c r="AH336" s="65"/>
      <c r="AI336" s="65"/>
      <c r="AJ336" s="65"/>
      <c r="AK336" s="65"/>
      <c r="AM336" s="93"/>
      <c r="AT336" s="65"/>
      <c r="AU336" s="65"/>
      <c r="AV336" s="65"/>
      <c r="AW336" s="65"/>
      <c r="AX336" s="65"/>
      <c r="AY336" s="65"/>
      <c r="AZ336" s="65"/>
      <c r="BA336" s="65"/>
    </row>
    <row r="337" spans="3:53">
      <c r="C337" s="8"/>
      <c r="D337" s="8"/>
      <c r="AG337" s="65"/>
      <c r="AH337" s="65"/>
      <c r="AI337" s="65"/>
      <c r="AJ337" s="65"/>
      <c r="AK337" s="65"/>
      <c r="AM337" s="93"/>
      <c r="AT337" s="65"/>
      <c r="AU337" s="65"/>
      <c r="AV337" s="65"/>
      <c r="AW337" s="65"/>
      <c r="AX337" s="65"/>
      <c r="AY337" s="65"/>
      <c r="AZ337" s="65"/>
      <c r="BA337" s="65"/>
    </row>
    <row r="338" spans="3:53">
      <c r="C338" s="8"/>
      <c r="D338" s="8"/>
      <c r="AG338" s="65"/>
      <c r="AH338" s="65"/>
      <c r="AI338" s="65"/>
      <c r="AJ338" s="65"/>
      <c r="AK338" s="65"/>
      <c r="AM338" s="93"/>
      <c r="AT338" s="65"/>
      <c r="AU338" s="65"/>
      <c r="AV338" s="65"/>
      <c r="AW338" s="65"/>
      <c r="AX338" s="65"/>
      <c r="AY338" s="65"/>
      <c r="AZ338" s="65"/>
      <c r="BA338" s="65"/>
    </row>
    <row r="339" spans="3:53">
      <c r="C339" s="8"/>
      <c r="D339" s="8"/>
      <c r="AG339" s="65"/>
      <c r="AH339" s="65"/>
      <c r="AI339" s="65"/>
      <c r="AJ339" s="65"/>
      <c r="AK339" s="65"/>
      <c r="AM339" s="93"/>
      <c r="AT339" s="65"/>
      <c r="AU339" s="65"/>
      <c r="AV339" s="65"/>
      <c r="AW339" s="65"/>
      <c r="AX339" s="65"/>
      <c r="AY339" s="65"/>
      <c r="AZ339" s="65"/>
      <c r="BA339" s="65"/>
    </row>
    <row r="340" spans="3:53">
      <c r="C340" s="8"/>
      <c r="D340" s="8"/>
      <c r="AG340" s="65"/>
      <c r="AH340" s="65"/>
      <c r="AI340" s="65"/>
      <c r="AJ340" s="65"/>
      <c r="AK340" s="65"/>
      <c r="AM340" s="93"/>
      <c r="AT340" s="65"/>
      <c r="AU340" s="65"/>
      <c r="AV340" s="65"/>
      <c r="AW340" s="65"/>
      <c r="AX340" s="65"/>
      <c r="AY340" s="65"/>
      <c r="AZ340" s="65"/>
      <c r="BA340" s="65"/>
    </row>
    <row r="341" spans="3:53">
      <c r="C341" s="8"/>
      <c r="D341" s="8"/>
      <c r="AG341" s="65"/>
      <c r="AH341" s="65"/>
      <c r="AI341" s="65"/>
      <c r="AJ341" s="65"/>
      <c r="AK341" s="65"/>
      <c r="AM341" s="93"/>
      <c r="AT341" s="65"/>
      <c r="AU341" s="65"/>
      <c r="AV341" s="65"/>
      <c r="AW341" s="65"/>
      <c r="AX341" s="65"/>
      <c r="AY341" s="65"/>
      <c r="AZ341" s="65"/>
      <c r="BA341" s="65"/>
    </row>
    <row r="342" spans="3:53">
      <c r="C342" s="8"/>
      <c r="D342" s="8"/>
      <c r="AG342" s="65"/>
      <c r="AH342" s="65"/>
      <c r="AI342" s="65"/>
      <c r="AJ342" s="65"/>
      <c r="AK342" s="65"/>
      <c r="AM342" s="93"/>
      <c r="AT342" s="65"/>
      <c r="AU342" s="65"/>
      <c r="AV342" s="65"/>
      <c r="AW342" s="65"/>
      <c r="AX342" s="65"/>
      <c r="AY342" s="65"/>
      <c r="AZ342" s="65"/>
      <c r="BA342" s="65"/>
    </row>
    <row r="343" spans="3:53">
      <c r="C343" s="8"/>
      <c r="D343" s="8"/>
      <c r="AG343" s="65"/>
      <c r="AH343" s="65"/>
      <c r="AI343" s="65"/>
      <c r="AJ343" s="65"/>
      <c r="AK343" s="65"/>
      <c r="AM343" s="93"/>
      <c r="AT343" s="65"/>
      <c r="AU343" s="65"/>
      <c r="AV343" s="65"/>
      <c r="AW343" s="65"/>
      <c r="AX343" s="65"/>
      <c r="AY343" s="65"/>
      <c r="AZ343" s="65"/>
      <c r="BA343" s="65"/>
    </row>
    <row r="344" spans="3:53">
      <c r="C344" s="8"/>
      <c r="D344" s="8"/>
      <c r="AG344" s="65"/>
      <c r="AH344" s="65"/>
      <c r="AI344" s="65"/>
      <c r="AJ344" s="65"/>
      <c r="AK344" s="65"/>
      <c r="AM344" s="93"/>
      <c r="AT344" s="65"/>
      <c r="AU344" s="65"/>
      <c r="AV344" s="65"/>
      <c r="AW344" s="65"/>
      <c r="AX344" s="65"/>
      <c r="AY344" s="65"/>
      <c r="AZ344" s="65"/>
      <c r="BA344" s="65"/>
    </row>
    <row r="345" spans="3:53">
      <c r="C345" s="8"/>
      <c r="D345" s="8"/>
      <c r="AG345" s="65"/>
      <c r="AH345" s="65"/>
      <c r="AI345" s="65"/>
      <c r="AJ345" s="65"/>
      <c r="AK345" s="65"/>
      <c r="AM345" s="93"/>
      <c r="AT345" s="65"/>
      <c r="AU345" s="65"/>
      <c r="AV345" s="65"/>
      <c r="AW345" s="65"/>
      <c r="AX345" s="65"/>
      <c r="AY345" s="65"/>
      <c r="AZ345" s="65"/>
      <c r="BA345" s="65"/>
    </row>
    <row r="346" spans="3:53">
      <c r="C346" s="8"/>
      <c r="D346" s="8"/>
      <c r="AG346" s="65"/>
      <c r="AH346" s="65"/>
      <c r="AI346" s="65"/>
      <c r="AJ346" s="65"/>
      <c r="AK346" s="65"/>
      <c r="AM346" s="93"/>
      <c r="AT346" s="65"/>
      <c r="AU346" s="65"/>
      <c r="AV346" s="65"/>
      <c r="AW346" s="65"/>
      <c r="AX346" s="65"/>
      <c r="AY346" s="65"/>
      <c r="AZ346" s="65"/>
      <c r="BA346" s="65"/>
    </row>
    <row r="347" spans="3:53">
      <c r="C347" s="8"/>
      <c r="D347" s="8"/>
      <c r="AG347" s="65"/>
      <c r="AH347" s="65"/>
      <c r="AI347" s="65"/>
      <c r="AJ347" s="65"/>
      <c r="AK347" s="65"/>
      <c r="AM347" s="93"/>
      <c r="AT347" s="65"/>
      <c r="AU347" s="65"/>
      <c r="AV347" s="65"/>
      <c r="AW347" s="65"/>
      <c r="AX347" s="65"/>
      <c r="AY347" s="65"/>
      <c r="AZ347" s="65"/>
      <c r="BA347" s="65"/>
    </row>
    <row r="348" spans="3:53">
      <c r="C348" s="8"/>
      <c r="D348" s="8"/>
      <c r="AG348" s="65"/>
      <c r="AH348" s="65"/>
      <c r="AI348" s="65"/>
      <c r="AJ348" s="65"/>
      <c r="AK348" s="65"/>
      <c r="AM348" s="93"/>
      <c r="AT348" s="65"/>
      <c r="AU348" s="65"/>
      <c r="AV348" s="65"/>
      <c r="AW348" s="65"/>
      <c r="AX348" s="65"/>
      <c r="AY348" s="65"/>
      <c r="AZ348" s="65"/>
      <c r="BA348" s="65"/>
    </row>
    <row r="349" spans="3:53">
      <c r="C349" s="8"/>
      <c r="D349" s="8"/>
      <c r="AG349" s="65"/>
      <c r="AH349" s="65"/>
      <c r="AI349" s="65"/>
      <c r="AJ349" s="65"/>
      <c r="AK349" s="65"/>
      <c r="AM349" s="93"/>
      <c r="AT349" s="65"/>
      <c r="AU349" s="65"/>
      <c r="AV349" s="65"/>
      <c r="AW349" s="65"/>
      <c r="AX349" s="65"/>
      <c r="AY349" s="65"/>
      <c r="AZ349" s="65"/>
      <c r="BA349" s="65"/>
    </row>
    <row r="350" spans="3:53">
      <c r="C350" s="8"/>
      <c r="D350" s="8"/>
      <c r="AG350" s="65"/>
      <c r="AH350" s="65"/>
      <c r="AI350" s="65"/>
      <c r="AJ350" s="65"/>
      <c r="AK350" s="65"/>
      <c r="AM350" s="93"/>
      <c r="AT350" s="65"/>
      <c r="AU350" s="65"/>
      <c r="AV350" s="65"/>
      <c r="AW350" s="65"/>
      <c r="AX350" s="65"/>
      <c r="AY350" s="65"/>
      <c r="AZ350" s="65"/>
      <c r="BA350" s="65"/>
    </row>
    <row r="351" spans="3:53">
      <c r="C351" s="8"/>
      <c r="D351" s="8"/>
      <c r="AG351" s="65"/>
      <c r="AH351" s="65"/>
      <c r="AI351" s="65"/>
      <c r="AJ351" s="65"/>
      <c r="AK351" s="65"/>
      <c r="AM351" s="93"/>
      <c r="AT351" s="65"/>
      <c r="AU351" s="65"/>
      <c r="AV351" s="65"/>
      <c r="AW351" s="65"/>
      <c r="AX351" s="65"/>
      <c r="AY351" s="65"/>
      <c r="AZ351" s="65"/>
      <c r="BA351" s="65"/>
    </row>
    <row r="352" spans="3:53">
      <c r="C352" s="8"/>
      <c r="D352" s="8"/>
      <c r="AG352" s="65"/>
      <c r="AH352" s="65"/>
      <c r="AI352" s="65"/>
      <c r="AJ352" s="65"/>
      <c r="AK352" s="65"/>
      <c r="AM352" s="93"/>
      <c r="AT352" s="65"/>
      <c r="AU352" s="65"/>
      <c r="AV352" s="65"/>
      <c r="AW352" s="65"/>
      <c r="AX352" s="65"/>
      <c r="AY352" s="65"/>
      <c r="AZ352" s="65"/>
      <c r="BA352" s="65"/>
    </row>
    <row r="353" spans="3:70">
      <c r="C353" s="8"/>
      <c r="D353" s="8"/>
      <c r="AG353" s="65"/>
      <c r="AH353" s="65"/>
      <c r="AI353" s="65"/>
      <c r="AJ353" s="65"/>
      <c r="AK353" s="65"/>
      <c r="AM353" s="93"/>
      <c r="AT353" s="65"/>
      <c r="AU353" s="65"/>
      <c r="AV353" s="65"/>
      <c r="AW353" s="65"/>
      <c r="AX353" s="65"/>
      <c r="AY353" s="65"/>
      <c r="AZ353" s="65"/>
      <c r="BA353" s="65"/>
      <c r="BB353" s="65"/>
    </row>
    <row r="354" spans="3:70">
      <c r="C354" s="8"/>
      <c r="D354" s="8"/>
      <c r="AG354" s="65"/>
      <c r="AH354" s="65"/>
      <c r="AI354" s="65"/>
      <c r="AJ354" s="65"/>
      <c r="AK354" s="65"/>
      <c r="AM354" s="93"/>
      <c r="AT354" s="65"/>
      <c r="AU354" s="65"/>
      <c r="AV354" s="65"/>
      <c r="AW354" s="65"/>
      <c r="AX354" s="65"/>
      <c r="AY354" s="65"/>
      <c r="AZ354" s="65"/>
      <c r="BA354" s="65"/>
    </row>
    <row r="355" spans="3:70">
      <c r="C355" s="8"/>
      <c r="D355" s="8"/>
      <c r="AG355" s="65"/>
      <c r="AH355" s="65"/>
      <c r="AI355" s="65"/>
      <c r="AJ355" s="65"/>
      <c r="AK355" s="65"/>
      <c r="AM355" s="93"/>
      <c r="AT355" s="65"/>
      <c r="AU355" s="65"/>
      <c r="AV355" s="65"/>
      <c r="AW355" s="65"/>
      <c r="AX355" s="65"/>
      <c r="AY355" s="65"/>
      <c r="AZ355" s="65"/>
      <c r="BA355" s="65"/>
    </row>
    <row r="356" spans="3:70">
      <c r="C356" s="8"/>
      <c r="D356" s="8"/>
      <c r="AG356" s="65"/>
      <c r="AH356" s="65"/>
      <c r="AI356" s="65"/>
      <c r="AJ356" s="65"/>
      <c r="AK356" s="65"/>
      <c r="AM356" s="93"/>
      <c r="AT356" s="65"/>
      <c r="AU356" s="65"/>
      <c r="AV356" s="65"/>
      <c r="AW356" s="65"/>
      <c r="AX356" s="65"/>
      <c r="AY356" s="65"/>
      <c r="AZ356" s="65"/>
      <c r="BA356" s="65"/>
    </row>
    <row r="357" spans="3:70">
      <c r="C357" s="8"/>
      <c r="D357" s="8"/>
      <c r="AG357" s="65"/>
      <c r="AH357" s="65"/>
      <c r="AI357" s="65"/>
      <c r="AJ357" s="65"/>
      <c r="AK357" s="65"/>
      <c r="AM357" s="93"/>
      <c r="AT357" s="65"/>
      <c r="AU357" s="65"/>
      <c r="AV357" s="65"/>
      <c r="AW357" s="65"/>
      <c r="AX357" s="65"/>
      <c r="AY357" s="65"/>
      <c r="AZ357" s="65"/>
      <c r="BA357" s="65"/>
    </row>
    <row r="358" spans="3:70">
      <c r="C358" s="8"/>
      <c r="D358" s="8"/>
      <c r="AG358" s="65"/>
      <c r="AH358" s="65"/>
      <c r="AI358" s="65"/>
      <c r="AJ358" s="65"/>
      <c r="AK358" s="65"/>
      <c r="AM358" s="93"/>
      <c r="AT358" s="65"/>
      <c r="AU358" s="65"/>
      <c r="AV358" s="65"/>
      <c r="AW358" s="65"/>
      <c r="AX358" s="65"/>
      <c r="AY358" s="65"/>
      <c r="AZ358" s="65"/>
      <c r="BA358" s="65"/>
    </row>
    <row r="359" spans="3:70">
      <c r="C359" s="8"/>
      <c r="D359" s="8"/>
      <c r="AG359" s="65"/>
      <c r="AH359" s="65"/>
      <c r="AI359" s="65"/>
      <c r="AJ359" s="65"/>
      <c r="AK359" s="65"/>
      <c r="AM359" s="93"/>
      <c r="AT359" s="65"/>
      <c r="AU359" s="65"/>
      <c r="AV359" s="65"/>
      <c r="AW359" s="65"/>
      <c r="AX359" s="65"/>
      <c r="AY359" s="65"/>
      <c r="AZ359" s="65"/>
      <c r="BA359" s="65"/>
    </row>
    <row r="360" spans="3:70">
      <c r="C360" s="8"/>
      <c r="D360" s="8"/>
      <c r="AG360" s="65"/>
      <c r="AH360" s="65"/>
      <c r="AI360" s="65"/>
      <c r="AJ360" s="65"/>
      <c r="AK360" s="65"/>
      <c r="AM360" s="93"/>
      <c r="AT360" s="65"/>
      <c r="AU360" s="65"/>
      <c r="AV360" s="65"/>
      <c r="AW360" s="65"/>
      <c r="AX360" s="65"/>
      <c r="AY360" s="65"/>
      <c r="AZ360" s="65"/>
      <c r="BA360" s="65"/>
    </row>
    <row r="361" spans="3:70">
      <c r="C361" s="8"/>
      <c r="D361" s="8"/>
      <c r="AG361" s="65"/>
      <c r="AH361" s="65"/>
      <c r="AI361" s="65"/>
      <c r="AJ361" s="65"/>
      <c r="AK361" s="65"/>
      <c r="AM361" s="93"/>
      <c r="AT361" s="65"/>
      <c r="AU361" s="65"/>
      <c r="AV361" s="65"/>
      <c r="AW361" s="65"/>
      <c r="AX361" s="65"/>
      <c r="AY361" s="65"/>
      <c r="AZ361" s="65"/>
      <c r="BA361" s="65"/>
    </row>
    <row r="362" spans="3:70">
      <c r="C362" s="8"/>
      <c r="D362" s="8"/>
      <c r="AG362" s="65"/>
      <c r="AH362" s="65"/>
      <c r="AI362" s="65"/>
      <c r="AJ362" s="65"/>
      <c r="AK362" s="65"/>
      <c r="AM362" s="93"/>
      <c r="AT362" s="65"/>
      <c r="AU362" s="65"/>
      <c r="AV362" s="65"/>
      <c r="AW362" s="65"/>
      <c r="AX362" s="65"/>
      <c r="AY362" s="65"/>
      <c r="AZ362" s="65"/>
      <c r="BA362" s="65"/>
    </row>
    <row r="363" spans="3:70">
      <c r="C363" s="8"/>
      <c r="D363" s="8"/>
      <c r="AG363" s="65"/>
      <c r="AH363" s="65"/>
      <c r="AI363" s="65"/>
      <c r="AJ363" s="65"/>
      <c r="AK363" s="65"/>
      <c r="AM363" s="93"/>
      <c r="AT363" s="65"/>
      <c r="AU363" s="65"/>
      <c r="AV363" s="65"/>
      <c r="AW363" s="65"/>
      <c r="AX363" s="65"/>
      <c r="AY363" s="65"/>
      <c r="AZ363" s="65"/>
      <c r="BA363" s="65"/>
    </row>
    <row r="364" spans="3:70">
      <c r="C364" s="8"/>
      <c r="D364" s="8"/>
      <c r="AG364" s="65"/>
      <c r="AH364" s="65"/>
      <c r="AI364" s="65"/>
      <c r="AJ364" s="65"/>
      <c r="AK364" s="65"/>
      <c r="AM364" s="93"/>
      <c r="AT364" s="65"/>
      <c r="AU364" s="65"/>
      <c r="AV364" s="65"/>
      <c r="AW364" s="65"/>
      <c r="AX364" s="65"/>
      <c r="AY364" s="65"/>
      <c r="AZ364" s="65"/>
      <c r="BA364" s="65"/>
    </row>
    <row r="365" spans="3:70">
      <c r="C365" s="8"/>
      <c r="D365" s="8"/>
      <c r="AG365" s="65"/>
      <c r="AH365" s="65"/>
      <c r="AI365" s="65"/>
      <c r="AJ365" s="65"/>
      <c r="AK365" s="65"/>
      <c r="AM365" s="93"/>
      <c r="AT365" s="65"/>
      <c r="AU365" s="65"/>
      <c r="AV365" s="65"/>
      <c r="AW365" s="65"/>
      <c r="AX365" s="65"/>
      <c r="AY365" s="65"/>
      <c r="AZ365" s="65"/>
      <c r="BA365" s="65"/>
    </row>
    <row r="366" spans="3:70">
      <c r="C366" s="8"/>
      <c r="D366" s="8"/>
      <c r="AG366" s="65"/>
      <c r="AH366" s="65"/>
      <c r="AI366" s="65"/>
      <c r="AJ366" s="65"/>
      <c r="AK366" s="65"/>
      <c r="AM366" s="93"/>
      <c r="AT366" s="65"/>
      <c r="AU366" s="65"/>
      <c r="AV366" s="65"/>
      <c r="AW366" s="65"/>
      <c r="AX366" s="65"/>
      <c r="AY366" s="65"/>
      <c r="AZ366" s="65"/>
      <c r="BA366" s="65"/>
    </row>
    <row r="367" spans="3:70">
      <c r="C367" s="8"/>
      <c r="D367" s="8"/>
      <c r="AG367" s="65"/>
      <c r="AH367" s="65"/>
      <c r="AI367" s="65"/>
      <c r="AJ367" s="65"/>
      <c r="AK367" s="65"/>
      <c r="AM367" s="93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65"/>
      <c r="BN367" s="65"/>
      <c r="BO367" s="65"/>
      <c r="BP367" s="65"/>
      <c r="BQ367" s="65"/>
      <c r="BR367" s="65"/>
    </row>
    <row r="368" spans="3:70">
      <c r="C368" s="8"/>
      <c r="D368" s="8"/>
      <c r="AG368" s="65"/>
      <c r="AH368" s="65"/>
      <c r="AI368" s="65"/>
      <c r="AJ368" s="65"/>
      <c r="AK368" s="65"/>
      <c r="AM368" s="93"/>
      <c r="AT368" s="65"/>
      <c r="AU368" s="65"/>
      <c r="AV368" s="65"/>
      <c r="AW368" s="65"/>
      <c r="AX368" s="65"/>
      <c r="AY368" s="65"/>
      <c r="AZ368" s="65"/>
      <c r="BA368" s="65"/>
    </row>
    <row r="369" spans="3:53">
      <c r="C369" s="8"/>
      <c r="D369" s="8"/>
      <c r="AG369" s="65"/>
      <c r="AH369" s="65"/>
      <c r="AI369" s="65"/>
      <c r="AJ369" s="65"/>
      <c r="AK369" s="65"/>
      <c r="AM369" s="93"/>
      <c r="AT369" s="65"/>
      <c r="AU369" s="65"/>
      <c r="AV369" s="65"/>
      <c r="AW369" s="65"/>
      <c r="AX369" s="65"/>
      <c r="AY369" s="65"/>
      <c r="AZ369" s="65"/>
      <c r="BA369" s="65"/>
    </row>
    <row r="370" spans="3:53">
      <c r="C370" s="8"/>
      <c r="D370" s="8"/>
      <c r="AG370" s="65"/>
      <c r="AH370" s="65"/>
      <c r="AI370" s="65"/>
      <c r="AJ370" s="65"/>
      <c r="AK370" s="65"/>
      <c r="AM370" s="93"/>
      <c r="AT370" s="65"/>
      <c r="AU370" s="65"/>
      <c r="AV370" s="65"/>
      <c r="AW370" s="65"/>
      <c r="AX370" s="65"/>
      <c r="AY370" s="65"/>
      <c r="AZ370" s="65"/>
      <c r="BA370" s="65"/>
    </row>
    <row r="371" spans="3:53">
      <c r="C371" s="8"/>
      <c r="D371" s="8"/>
      <c r="AG371" s="65"/>
      <c r="AH371" s="65"/>
      <c r="AI371" s="65"/>
      <c r="AJ371" s="65"/>
      <c r="AK371" s="65"/>
      <c r="AM371" s="93"/>
      <c r="AT371" s="65"/>
      <c r="AU371" s="65"/>
      <c r="AV371" s="65"/>
      <c r="AW371" s="65"/>
      <c r="AX371" s="65"/>
      <c r="AY371" s="65"/>
      <c r="AZ371" s="65"/>
      <c r="BA371" s="65"/>
    </row>
    <row r="372" spans="3:53">
      <c r="C372" s="8"/>
      <c r="D372" s="8"/>
      <c r="AG372" s="65"/>
      <c r="AH372" s="65"/>
      <c r="AI372" s="65"/>
      <c r="AJ372" s="65"/>
      <c r="AK372" s="65"/>
      <c r="AM372" s="93"/>
      <c r="AT372" s="65"/>
      <c r="AU372" s="65"/>
      <c r="AV372" s="65"/>
      <c r="AW372" s="65"/>
      <c r="AX372" s="65"/>
      <c r="AY372" s="65"/>
      <c r="AZ372" s="65"/>
      <c r="BA372" s="65"/>
    </row>
    <row r="373" spans="3:53">
      <c r="C373" s="8"/>
      <c r="D373" s="8"/>
      <c r="AG373" s="65"/>
      <c r="AH373" s="65"/>
      <c r="AI373" s="65"/>
      <c r="AJ373" s="65"/>
      <c r="AK373" s="65"/>
      <c r="AM373" s="93"/>
      <c r="AT373" s="65"/>
      <c r="AU373" s="65"/>
      <c r="AV373" s="65"/>
      <c r="AW373" s="65"/>
      <c r="AX373" s="65"/>
      <c r="AY373" s="65"/>
      <c r="AZ373" s="65"/>
      <c r="BA373" s="65"/>
    </row>
    <row r="374" spans="3:53">
      <c r="C374" s="8"/>
      <c r="D374" s="8"/>
      <c r="AG374" s="65"/>
      <c r="AH374" s="65"/>
      <c r="AI374" s="65"/>
      <c r="AJ374" s="65"/>
      <c r="AK374" s="65"/>
      <c r="AM374" s="93"/>
      <c r="AT374" s="65"/>
      <c r="AU374" s="65"/>
      <c r="AV374" s="65"/>
      <c r="AW374" s="65"/>
      <c r="AX374" s="65"/>
      <c r="AY374" s="65"/>
      <c r="AZ374" s="65"/>
      <c r="BA374" s="65"/>
    </row>
    <row r="375" spans="3:53">
      <c r="C375" s="8"/>
      <c r="D375" s="8"/>
      <c r="AG375" s="65"/>
      <c r="AH375" s="65"/>
      <c r="AI375" s="65"/>
      <c r="AJ375" s="65"/>
      <c r="AK375" s="65"/>
      <c r="AM375" s="93"/>
      <c r="AT375" s="65"/>
      <c r="AU375" s="65"/>
      <c r="AV375" s="65"/>
      <c r="AW375" s="65"/>
      <c r="AX375" s="65"/>
      <c r="AY375" s="65"/>
      <c r="AZ375" s="65"/>
      <c r="BA375" s="65"/>
    </row>
    <row r="376" spans="3:53">
      <c r="C376" s="8"/>
      <c r="D376" s="8"/>
      <c r="AG376" s="65"/>
      <c r="AH376" s="65"/>
      <c r="AI376" s="65"/>
      <c r="AJ376" s="65"/>
      <c r="AK376" s="65"/>
      <c r="AM376" s="93"/>
      <c r="AT376" s="65"/>
      <c r="AU376" s="65"/>
      <c r="AV376" s="65"/>
      <c r="AW376" s="65"/>
      <c r="AX376" s="65"/>
      <c r="AY376" s="65"/>
      <c r="AZ376" s="65"/>
      <c r="BA376" s="65"/>
    </row>
    <row r="377" spans="3:53">
      <c r="C377" s="8"/>
      <c r="D377" s="8"/>
      <c r="AG377" s="65"/>
      <c r="AH377" s="65"/>
      <c r="AI377" s="65"/>
      <c r="AJ377" s="65"/>
      <c r="AK377" s="65"/>
      <c r="AM377" s="93"/>
      <c r="AT377" s="65"/>
      <c r="AU377" s="65"/>
      <c r="AV377" s="65"/>
      <c r="AW377" s="65"/>
      <c r="AX377" s="65"/>
      <c r="AY377" s="65"/>
      <c r="AZ377" s="65"/>
      <c r="BA377" s="65"/>
    </row>
    <row r="378" spans="3:53">
      <c r="C378" s="8"/>
      <c r="D378" s="8"/>
      <c r="AG378" s="65"/>
      <c r="AH378" s="65"/>
      <c r="AI378" s="65"/>
      <c r="AJ378" s="65"/>
      <c r="AK378" s="65"/>
      <c r="AM378" s="93"/>
      <c r="AT378" s="65"/>
      <c r="AU378" s="65"/>
      <c r="AV378" s="65"/>
      <c r="AW378" s="65"/>
      <c r="AX378" s="65"/>
      <c r="AY378" s="65"/>
      <c r="AZ378" s="65"/>
      <c r="BA378" s="65"/>
    </row>
    <row r="379" spans="3:53">
      <c r="C379" s="8"/>
      <c r="D379" s="8"/>
      <c r="AG379" s="65"/>
      <c r="AH379" s="65"/>
      <c r="AI379" s="65"/>
      <c r="AJ379" s="65"/>
      <c r="AK379" s="65"/>
      <c r="AM379" s="93"/>
      <c r="AT379" s="65"/>
      <c r="AU379" s="65"/>
      <c r="AV379" s="65"/>
      <c r="AW379" s="65"/>
      <c r="AX379" s="65"/>
      <c r="AY379" s="65"/>
      <c r="AZ379" s="65"/>
      <c r="BA379" s="65"/>
    </row>
    <row r="380" spans="3:53">
      <c r="C380" s="8"/>
      <c r="D380" s="8"/>
      <c r="AG380" s="65"/>
      <c r="AH380" s="65"/>
      <c r="AI380" s="65"/>
      <c r="AJ380" s="65"/>
      <c r="AK380" s="65"/>
      <c r="AM380" s="93"/>
      <c r="AT380" s="65"/>
      <c r="AU380" s="65"/>
      <c r="AV380" s="65"/>
      <c r="AW380" s="65"/>
      <c r="AX380" s="65"/>
      <c r="AY380" s="65"/>
      <c r="AZ380" s="65"/>
      <c r="BA380" s="65"/>
    </row>
    <row r="381" spans="3:53">
      <c r="C381" s="8"/>
      <c r="D381" s="8"/>
      <c r="AG381" s="65"/>
      <c r="AH381" s="65"/>
      <c r="AI381" s="65"/>
      <c r="AJ381" s="65"/>
      <c r="AK381" s="65"/>
      <c r="AM381" s="93"/>
      <c r="AT381" s="65"/>
      <c r="AU381" s="65"/>
      <c r="AV381" s="65"/>
      <c r="AW381" s="65"/>
      <c r="AX381" s="65"/>
      <c r="AY381" s="65"/>
      <c r="AZ381" s="65"/>
      <c r="BA381" s="65"/>
    </row>
    <row r="382" spans="3:53">
      <c r="C382" s="8"/>
      <c r="D382" s="8"/>
      <c r="AG382" s="65"/>
      <c r="AH382" s="65"/>
      <c r="AI382" s="65"/>
      <c r="AJ382" s="65"/>
      <c r="AK382" s="65"/>
      <c r="AM382" s="93"/>
      <c r="AT382" s="65"/>
      <c r="AU382" s="65"/>
      <c r="AV382" s="65"/>
      <c r="AW382" s="65"/>
      <c r="AX382" s="65"/>
      <c r="AY382" s="65"/>
      <c r="AZ382" s="65"/>
      <c r="BA382" s="65"/>
    </row>
    <row r="383" spans="3:53">
      <c r="C383" s="8"/>
      <c r="D383" s="8"/>
      <c r="AG383" s="65"/>
      <c r="AH383" s="65"/>
      <c r="AI383" s="65"/>
      <c r="AJ383" s="65"/>
      <c r="AK383" s="65"/>
      <c r="AM383" s="93"/>
      <c r="AT383" s="65"/>
      <c r="AU383" s="65"/>
      <c r="AV383" s="65"/>
      <c r="AW383" s="65"/>
      <c r="AX383" s="65"/>
      <c r="AY383" s="65"/>
      <c r="AZ383" s="65"/>
      <c r="BA383" s="65"/>
    </row>
    <row r="384" spans="3:53">
      <c r="C384" s="8"/>
      <c r="D384" s="8"/>
      <c r="AG384" s="65"/>
      <c r="AH384" s="65"/>
      <c r="AI384" s="65"/>
      <c r="AJ384" s="65"/>
      <c r="AK384" s="65"/>
      <c r="AM384" s="93"/>
      <c r="AT384" s="65"/>
      <c r="AU384" s="65"/>
      <c r="AV384" s="65"/>
      <c r="AW384" s="65"/>
      <c r="AX384" s="65"/>
      <c r="AY384" s="65"/>
      <c r="AZ384" s="65"/>
      <c r="BA384" s="65"/>
    </row>
    <row r="385" spans="3:70">
      <c r="C385" s="8"/>
      <c r="D385" s="8"/>
      <c r="AG385" s="65"/>
      <c r="AH385" s="65"/>
      <c r="AI385" s="65"/>
      <c r="AJ385" s="65"/>
      <c r="AK385" s="65"/>
      <c r="AM385" s="93"/>
      <c r="AT385" s="65"/>
      <c r="AU385" s="65"/>
      <c r="AV385" s="65"/>
      <c r="AW385" s="65"/>
      <c r="AX385" s="65"/>
      <c r="AY385" s="65"/>
      <c r="AZ385" s="65"/>
      <c r="BA385" s="65"/>
    </row>
    <row r="386" spans="3:70">
      <c r="C386" s="8"/>
      <c r="D386" s="8"/>
      <c r="AG386" s="65"/>
      <c r="AH386" s="65"/>
      <c r="AI386" s="65"/>
      <c r="AJ386" s="65"/>
      <c r="AK386" s="65"/>
      <c r="AM386" s="93"/>
      <c r="AT386" s="65"/>
      <c r="AU386" s="65"/>
      <c r="AV386" s="65"/>
      <c r="AW386" s="65"/>
      <c r="AX386" s="65"/>
      <c r="AY386" s="65"/>
      <c r="AZ386" s="65"/>
      <c r="BA386" s="65"/>
    </row>
    <row r="387" spans="3:70">
      <c r="C387" s="8"/>
      <c r="D387" s="8"/>
      <c r="AG387" s="65"/>
      <c r="AH387" s="65"/>
      <c r="AI387" s="65"/>
      <c r="AJ387" s="65"/>
      <c r="AK387" s="65"/>
      <c r="AM387" s="93"/>
      <c r="AT387" s="65"/>
      <c r="AU387" s="65"/>
      <c r="AV387" s="65"/>
      <c r="AW387" s="65"/>
      <c r="AX387" s="65"/>
      <c r="AY387" s="65"/>
      <c r="AZ387" s="65"/>
      <c r="BA387" s="65"/>
    </row>
    <row r="388" spans="3:70">
      <c r="C388" s="8"/>
      <c r="D388" s="8"/>
      <c r="AG388" s="65"/>
      <c r="AH388" s="65"/>
      <c r="AI388" s="65"/>
      <c r="AJ388" s="65"/>
      <c r="AK388" s="65"/>
      <c r="AM388" s="93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65"/>
      <c r="BN388" s="65"/>
      <c r="BO388" s="65"/>
      <c r="BP388" s="65"/>
      <c r="BQ388" s="65"/>
      <c r="BR388" s="65"/>
    </row>
    <row r="389" spans="3:70">
      <c r="C389" s="8"/>
      <c r="D389" s="8"/>
      <c r="AG389" s="65"/>
      <c r="AH389" s="65"/>
      <c r="AI389" s="65"/>
      <c r="AJ389" s="65"/>
      <c r="AK389" s="65"/>
      <c r="AM389" s="93"/>
      <c r="AT389" s="65"/>
      <c r="AU389" s="65"/>
      <c r="AV389" s="65"/>
      <c r="AW389" s="65"/>
      <c r="AX389" s="65"/>
      <c r="AY389" s="65"/>
      <c r="AZ389" s="65"/>
      <c r="BA389" s="65"/>
    </row>
    <row r="390" spans="3:70">
      <c r="C390" s="8"/>
      <c r="D390" s="8"/>
      <c r="AG390" s="65"/>
      <c r="AH390" s="65"/>
      <c r="AI390" s="65"/>
      <c r="AJ390" s="65"/>
      <c r="AK390" s="65"/>
      <c r="AM390" s="93"/>
      <c r="AT390" s="65"/>
      <c r="AU390" s="65"/>
      <c r="AV390" s="65"/>
      <c r="AW390" s="65"/>
      <c r="AX390" s="65"/>
      <c r="AY390" s="65"/>
      <c r="AZ390" s="65"/>
      <c r="BA390" s="65"/>
      <c r="BB390" s="65"/>
    </row>
    <row r="391" spans="3:70">
      <c r="C391" s="8"/>
      <c r="D391" s="8"/>
      <c r="AG391" s="65"/>
      <c r="AH391" s="65"/>
      <c r="AI391" s="65"/>
      <c r="AJ391" s="65"/>
      <c r="AK391" s="65"/>
      <c r="AM391" s="93"/>
      <c r="AT391" s="65"/>
      <c r="AU391" s="65"/>
      <c r="AV391" s="65"/>
      <c r="AW391" s="65"/>
      <c r="AX391" s="65"/>
      <c r="AY391" s="65"/>
      <c r="AZ391" s="65"/>
      <c r="BA391" s="65"/>
    </row>
    <row r="392" spans="3:70">
      <c r="C392" s="8"/>
      <c r="D392" s="8"/>
      <c r="AG392" s="65"/>
      <c r="AH392" s="65"/>
      <c r="AI392" s="65"/>
      <c r="AJ392" s="65"/>
      <c r="AK392" s="65"/>
      <c r="AM392" s="93"/>
      <c r="AT392" s="65"/>
      <c r="AU392" s="65"/>
      <c r="AV392" s="65"/>
      <c r="AW392" s="65"/>
      <c r="AX392" s="65"/>
      <c r="AY392" s="65"/>
      <c r="AZ392" s="65"/>
      <c r="BA392" s="65"/>
    </row>
    <row r="393" spans="3:70">
      <c r="C393" s="8"/>
      <c r="D393" s="8"/>
      <c r="AG393" s="65"/>
      <c r="AH393" s="65"/>
      <c r="AI393" s="65"/>
      <c r="AJ393" s="65"/>
      <c r="AK393" s="65"/>
      <c r="AM393" s="93"/>
      <c r="AT393" s="65"/>
      <c r="AU393" s="65"/>
      <c r="AV393" s="65"/>
      <c r="AW393" s="65"/>
      <c r="AX393" s="65"/>
      <c r="AY393" s="65"/>
      <c r="AZ393" s="65"/>
      <c r="BA393" s="65"/>
    </row>
    <row r="394" spans="3:70">
      <c r="C394" s="8"/>
      <c r="D394" s="8"/>
      <c r="AG394" s="65"/>
      <c r="AH394" s="65"/>
      <c r="AI394" s="65"/>
      <c r="AJ394" s="65"/>
      <c r="AK394" s="65"/>
      <c r="AM394" s="93"/>
      <c r="AT394" s="65"/>
      <c r="AU394" s="65"/>
      <c r="AV394" s="65"/>
      <c r="AW394" s="65"/>
      <c r="AX394" s="65"/>
      <c r="AY394" s="65"/>
      <c r="AZ394" s="65"/>
      <c r="BA394" s="65"/>
    </row>
    <row r="395" spans="3:70">
      <c r="C395" s="8"/>
      <c r="D395" s="8"/>
      <c r="AG395" s="65"/>
      <c r="AH395" s="65"/>
      <c r="AI395" s="65"/>
      <c r="AJ395" s="65"/>
      <c r="AK395" s="65"/>
      <c r="AM395" s="93"/>
      <c r="AT395" s="65"/>
      <c r="AU395" s="65"/>
      <c r="AV395" s="65"/>
      <c r="AW395" s="65"/>
      <c r="AX395" s="65"/>
      <c r="AY395" s="65"/>
      <c r="AZ395" s="65"/>
      <c r="BA395" s="65"/>
    </row>
    <row r="396" spans="3:70">
      <c r="C396" s="8"/>
      <c r="D396" s="8"/>
      <c r="AG396" s="65"/>
      <c r="AH396" s="65"/>
      <c r="AI396" s="65"/>
      <c r="AJ396" s="65"/>
      <c r="AK396" s="65"/>
      <c r="AM396" s="93"/>
      <c r="AT396" s="65"/>
      <c r="AU396" s="65"/>
      <c r="AV396" s="65"/>
      <c r="AW396" s="65"/>
      <c r="AX396" s="65"/>
      <c r="AY396" s="65"/>
      <c r="AZ396" s="65"/>
      <c r="BA396" s="65"/>
    </row>
    <row r="397" spans="3:70">
      <c r="C397" s="8"/>
      <c r="D397" s="8"/>
      <c r="AG397" s="65"/>
      <c r="AH397" s="65"/>
      <c r="AI397" s="65"/>
      <c r="AJ397" s="65"/>
      <c r="AK397" s="65"/>
      <c r="AM397" s="93"/>
      <c r="AT397" s="65"/>
      <c r="AU397" s="65"/>
      <c r="AV397" s="65"/>
      <c r="AW397" s="65"/>
      <c r="AX397" s="65"/>
      <c r="AY397" s="65"/>
      <c r="AZ397" s="65"/>
      <c r="BA397" s="65"/>
    </row>
    <row r="398" spans="3:70">
      <c r="C398" s="8"/>
      <c r="D398" s="8"/>
      <c r="AG398" s="65"/>
      <c r="AH398" s="65"/>
      <c r="AI398" s="65"/>
      <c r="AJ398" s="65"/>
      <c r="AK398" s="65"/>
      <c r="AM398" s="93"/>
      <c r="AT398" s="65"/>
      <c r="AU398" s="65"/>
      <c r="AV398" s="65"/>
      <c r="AW398" s="65"/>
      <c r="AX398" s="65"/>
      <c r="AY398" s="65"/>
      <c r="AZ398" s="65"/>
      <c r="BA398" s="65"/>
    </row>
    <row r="399" spans="3:70">
      <c r="C399" s="8"/>
      <c r="D399" s="8"/>
      <c r="AG399" s="65"/>
      <c r="AH399" s="65"/>
      <c r="AI399" s="65"/>
      <c r="AJ399" s="65"/>
      <c r="AK399" s="65"/>
      <c r="AM399" s="93"/>
      <c r="AT399" s="65"/>
      <c r="AU399" s="65"/>
      <c r="AV399" s="65"/>
      <c r="AW399" s="65"/>
      <c r="AX399" s="65"/>
      <c r="AY399" s="65"/>
      <c r="AZ399" s="65"/>
      <c r="BA399" s="65"/>
    </row>
    <row r="400" spans="3:70">
      <c r="C400" s="8"/>
      <c r="D400" s="8"/>
      <c r="AG400" s="65"/>
      <c r="AH400" s="65"/>
      <c r="AI400" s="65"/>
      <c r="AJ400" s="65"/>
      <c r="AK400" s="65"/>
      <c r="AM400" s="93"/>
      <c r="AT400" s="65"/>
      <c r="AU400" s="65"/>
      <c r="AV400" s="65"/>
      <c r="AW400" s="65"/>
      <c r="AX400" s="65"/>
      <c r="AY400" s="65"/>
      <c r="AZ400" s="65"/>
      <c r="BA400" s="65"/>
    </row>
    <row r="401" spans="3:70">
      <c r="C401" s="8"/>
      <c r="D401" s="8"/>
      <c r="AG401" s="65"/>
      <c r="AH401" s="65"/>
      <c r="AI401" s="65"/>
      <c r="AJ401" s="65"/>
      <c r="AK401" s="65"/>
      <c r="AM401" s="93"/>
      <c r="AT401" s="65"/>
      <c r="AU401" s="65"/>
      <c r="AV401" s="65"/>
      <c r="AW401" s="65"/>
      <c r="AX401" s="65"/>
      <c r="AY401" s="65"/>
      <c r="AZ401" s="65"/>
      <c r="BA401" s="65"/>
    </row>
    <row r="402" spans="3:70">
      <c r="C402" s="8"/>
      <c r="D402" s="8"/>
      <c r="AG402" s="65"/>
      <c r="AH402" s="65"/>
      <c r="AI402" s="65"/>
      <c r="AJ402" s="65"/>
      <c r="AK402" s="65"/>
      <c r="AM402" s="93"/>
      <c r="AT402" s="65"/>
      <c r="AU402" s="65"/>
      <c r="AV402" s="65"/>
      <c r="AW402" s="65"/>
      <c r="AX402" s="65"/>
      <c r="AY402" s="65"/>
      <c r="AZ402" s="65"/>
      <c r="BA402" s="65"/>
    </row>
    <row r="403" spans="3:70">
      <c r="C403" s="8"/>
      <c r="D403" s="8"/>
      <c r="AG403" s="65"/>
      <c r="AH403" s="65"/>
      <c r="AI403" s="65"/>
      <c r="AJ403" s="65"/>
      <c r="AK403" s="65"/>
      <c r="AM403" s="93"/>
      <c r="AT403" s="65"/>
      <c r="AU403" s="65"/>
      <c r="AV403" s="65"/>
      <c r="AW403" s="65"/>
      <c r="AX403" s="65"/>
      <c r="AY403" s="65"/>
      <c r="AZ403" s="65"/>
      <c r="BA403" s="65"/>
    </row>
    <row r="404" spans="3:70">
      <c r="C404" s="8"/>
      <c r="D404" s="8"/>
      <c r="AG404" s="65"/>
      <c r="AH404" s="65"/>
      <c r="AI404" s="65"/>
      <c r="AJ404" s="65"/>
      <c r="AK404" s="65"/>
      <c r="AM404" s="93"/>
      <c r="AT404" s="65"/>
      <c r="AU404" s="65"/>
      <c r="AV404" s="65"/>
      <c r="AW404" s="65"/>
      <c r="AX404" s="65"/>
      <c r="AY404" s="65"/>
      <c r="AZ404" s="65"/>
      <c r="BA404" s="65"/>
    </row>
    <row r="405" spans="3:70">
      <c r="C405" s="8"/>
      <c r="D405" s="8"/>
      <c r="AG405" s="65"/>
      <c r="AH405" s="65"/>
      <c r="AI405" s="65"/>
      <c r="AJ405" s="65"/>
      <c r="AK405" s="65"/>
      <c r="AM405" s="93"/>
      <c r="AT405" s="65"/>
      <c r="AU405" s="65"/>
      <c r="AV405" s="65"/>
      <c r="AW405" s="65"/>
      <c r="AX405" s="65"/>
      <c r="AY405" s="65"/>
      <c r="AZ405" s="65"/>
      <c r="BA405" s="65"/>
    </row>
    <row r="406" spans="3:70">
      <c r="C406" s="8"/>
      <c r="D406" s="8"/>
      <c r="AG406" s="65"/>
      <c r="AH406" s="65"/>
      <c r="AI406" s="65"/>
      <c r="AJ406" s="65"/>
      <c r="AK406" s="65"/>
      <c r="AM406" s="93"/>
      <c r="AT406" s="65"/>
      <c r="AU406" s="65"/>
      <c r="AV406" s="65"/>
      <c r="AW406" s="65"/>
      <c r="AX406" s="65"/>
      <c r="AY406" s="65"/>
      <c r="AZ406" s="65"/>
      <c r="BA406" s="65"/>
    </row>
    <row r="407" spans="3:70">
      <c r="C407" s="8"/>
      <c r="D407" s="8"/>
      <c r="AG407" s="65"/>
      <c r="AH407" s="65"/>
      <c r="AI407" s="65"/>
      <c r="AJ407" s="65"/>
      <c r="AK407" s="65"/>
      <c r="AM407" s="93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  <c r="BM407" s="65"/>
      <c r="BN407" s="65"/>
      <c r="BO407" s="65"/>
      <c r="BP407" s="65"/>
      <c r="BQ407" s="65"/>
      <c r="BR407" s="65"/>
    </row>
    <row r="408" spans="3:70">
      <c r="C408" s="8"/>
      <c r="D408" s="8"/>
      <c r="AG408" s="65"/>
      <c r="AH408" s="65"/>
      <c r="AI408" s="65"/>
      <c r="AJ408" s="65"/>
      <c r="AK408" s="65"/>
      <c r="AM408" s="93"/>
      <c r="AT408" s="65"/>
      <c r="AU408" s="65"/>
      <c r="AV408" s="65"/>
      <c r="AW408" s="65"/>
      <c r="AX408" s="65"/>
      <c r="AY408" s="65"/>
      <c r="AZ408" s="65"/>
      <c r="BA408" s="65"/>
      <c r="BB408" s="65"/>
    </row>
    <row r="409" spans="3:70">
      <c r="C409" s="8"/>
      <c r="D409" s="8"/>
      <c r="AG409" s="65"/>
      <c r="AH409" s="65"/>
      <c r="AI409" s="65"/>
      <c r="AJ409" s="65"/>
      <c r="AK409" s="65"/>
      <c r="AM409" s="93"/>
      <c r="AT409" s="65"/>
      <c r="AU409" s="65"/>
      <c r="AV409" s="65"/>
      <c r="AW409" s="65"/>
      <c r="AX409" s="65"/>
      <c r="AY409" s="65"/>
      <c r="AZ409" s="65"/>
      <c r="BA409" s="65"/>
      <c r="BB409" s="65"/>
      <c r="BD409" s="65"/>
    </row>
    <row r="410" spans="3:70">
      <c r="C410" s="8"/>
      <c r="D410" s="8"/>
      <c r="AG410" s="65"/>
      <c r="AH410" s="65"/>
      <c r="AI410" s="65"/>
      <c r="AJ410" s="65"/>
      <c r="AK410" s="65"/>
      <c r="AM410" s="93"/>
      <c r="AT410" s="65"/>
      <c r="AU410" s="65"/>
      <c r="AV410" s="65"/>
      <c r="AW410" s="65"/>
      <c r="AX410" s="65"/>
      <c r="AY410" s="65"/>
      <c r="AZ410" s="65"/>
      <c r="BA410" s="65"/>
    </row>
    <row r="411" spans="3:70">
      <c r="C411" s="8"/>
      <c r="D411" s="8"/>
      <c r="AG411" s="65"/>
      <c r="AH411" s="65"/>
      <c r="AI411" s="65"/>
      <c r="AJ411" s="65"/>
      <c r="AK411" s="65"/>
      <c r="AM411" s="93"/>
      <c r="AT411" s="65"/>
      <c r="AU411" s="65"/>
      <c r="AV411" s="65"/>
      <c r="AW411" s="65"/>
      <c r="AX411" s="65"/>
      <c r="AY411" s="65"/>
      <c r="AZ411" s="65"/>
      <c r="BA411" s="65"/>
    </row>
    <row r="412" spans="3:70">
      <c r="C412" s="8"/>
      <c r="D412" s="8"/>
      <c r="AG412" s="65"/>
      <c r="AH412" s="65"/>
      <c r="AI412" s="65"/>
      <c r="AJ412" s="65"/>
      <c r="AK412" s="65"/>
      <c r="AM412" s="93"/>
      <c r="AT412" s="65"/>
      <c r="AU412" s="65"/>
      <c r="AV412" s="65"/>
      <c r="AW412" s="65"/>
      <c r="AX412" s="65"/>
      <c r="AY412" s="65"/>
      <c r="AZ412" s="65"/>
      <c r="BA412" s="65"/>
    </row>
    <row r="413" spans="3:70">
      <c r="C413" s="8"/>
      <c r="D413" s="8"/>
      <c r="AG413" s="65"/>
      <c r="AH413" s="65"/>
      <c r="AI413" s="65"/>
      <c r="AJ413" s="65"/>
      <c r="AK413" s="65"/>
      <c r="AM413" s="93"/>
      <c r="AT413" s="65"/>
      <c r="AU413" s="65"/>
      <c r="AV413" s="65"/>
      <c r="AW413" s="65"/>
      <c r="AX413" s="65"/>
      <c r="AY413" s="65"/>
      <c r="AZ413" s="65"/>
      <c r="BA413" s="65"/>
      <c r="BB413" s="65"/>
    </row>
    <row r="414" spans="3:70">
      <c r="C414" s="8"/>
      <c r="D414" s="8"/>
      <c r="AG414" s="65"/>
      <c r="AH414" s="65"/>
      <c r="AI414" s="65"/>
      <c r="AJ414" s="65"/>
      <c r="AK414" s="65"/>
      <c r="AM414" s="93"/>
      <c r="AT414" s="65"/>
      <c r="AU414" s="65"/>
      <c r="AV414" s="65"/>
      <c r="AW414" s="65"/>
      <c r="AX414" s="65"/>
      <c r="AY414" s="65"/>
      <c r="AZ414" s="65"/>
      <c r="BA414" s="65"/>
    </row>
    <row r="415" spans="3:70">
      <c r="C415" s="8"/>
      <c r="D415" s="8"/>
      <c r="AG415" s="65"/>
      <c r="AH415" s="65"/>
      <c r="AI415" s="65"/>
      <c r="AJ415" s="65"/>
      <c r="AK415" s="65"/>
      <c r="AM415" s="93"/>
      <c r="AT415" s="65"/>
      <c r="AU415" s="65"/>
      <c r="AV415" s="65"/>
      <c r="AW415" s="65"/>
      <c r="AX415" s="65"/>
      <c r="AY415" s="65"/>
      <c r="AZ415" s="65"/>
      <c r="BA415" s="65"/>
    </row>
    <row r="416" spans="3:70">
      <c r="C416" s="8"/>
      <c r="D416" s="8"/>
      <c r="AG416" s="65"/>
      <c r="AH416" s="65"/>
      <c r="AI416" s="65"/>
      <c r="AJ416" s="65"/>
      <c r="AK416" s="65"/>
      <c r="AM416" s="93"/>
      <c r="AT416" s="65"/>
      <c r="AU416" s="65"/>
      <c r="AV416" s="65"/>
      <c r="AW416" s="65"/>
      <c r="AX416" s="65"/>
      <c r="AY416" s="65"/>
      <c r="AZ416" s="65"/>
      <c r="BA416" s="65"/>
    </row>
    <row r="417" spans="3:53">
      <c r="C417" s="8"/>
      <c r="D417" s="8"/>
      <c r="AG417" s="65"/>
      <c r="AH417" s="65"/>
      <c r="AI417" s="65"/>
      <c r="AJ417" s="65"/>
      <c r="AK417" s="65"/>
      <c r="AM417" s="93"/>
      <c r="AT417" s="65"/>
      <c r="AU417" s="65"/>
      <c r="AV417" s="65"/>
      <c r="AW417" s="65"/>
      <c r="AX417" s="65"/>
      <c r="AY417" s="65"/>
      <c r="AZ417" s="65"/>
      <c r="BA417" s="65"/>
    </row>
    <row r="418" spans="3:53">
      <c r="C418" s="8"/>
      <c r="D418" s="8"/>
      <c r="AG418" s="65"/>
      <c r="AH418" s="65"/>
      <c r="AI418" s="65"/>
      <c r="AJ418" s="65"/>
      <c r="AK418" s="65"/>
      <c r="AM418" s="93"/>
      <c r="AT418" s="65"/>
      <c r="AU418" s="65"/>
      <c r="AV418" s="65"/>
      <c r="AW418" s="65"/>
      <c r="AX418" s="65"/>
      <c r="AY418" s="65"/>
      <c r="AZ418" s="65"/>
      <c r="BA418" s="65"/>
    </row>
    <row r="419" spans="3:53">
      <c r="C419" s="8"/>
      <c r="D419" s="8"/>
      <c r="AG419" s="65"/>
      <c r="AH419" s="65"/>
      <c r="AI419" s="65"/>
      <c r="AJ419" s="65"/>
      <c r="AK419" s="65"/>
      <c r="AM419" s="93"/>
      <c r="AT419" s="65"/>
      <c r="AU419" s="65"/>
      <c r="AV419" s="65"/>
      <c r="AW419" s="65"/>
      <c r="AX419" s="65"/>
      <c r="AY419" s="65"/>
      <c r="AZ419" s="65"/>
      <c r="BA419" s="65"/>
    </row>
    <row r="420" spans="3:53">
      <c r="C420" s="8"/>
      <c r="D420" s="8"/>
      <c r="AG420" s="65"/>
      <c r="AH420" s="65"/>
      <c r="AI420" s="65"/>
      <c r="AJ420" s="65"/>
      <c r="AK420" s="65"/>
      <c r="AM420" s="93"/>
      <c r="AT420" s="65"/>
      <c r="AU420" s="65"/>
      <c r="AV420" s="65"/>
      <c r="AW420" s="65"/>
      <c r="AX420" s="65"/>
      <c r="AY420" s="65"/>
      <c r="AZ420" s="65"/>
      <c r="BA420" s="65"/>
    </row>
    <row r="421" spans="3:53">
      <c r="C421" s="8"/>
      <c r="D421" s="8"/>
      <c r="AG421" s="65"/>
      <c r="AH421" s="65"/>
      <c r="AI421" s="65"/>
      <c r="AJ421" s="65"/>
      <c r="AK421" s="65"/>
      <c r="AM421" s="93"/>
      <c r="AT421" s="65"/>
      <c r="AU421" s="65"/>
      <c r="AV421" s="65"/>
      <c r="AW421" s="65"/>
      <c r="AX421" s="65"/>
      <c r="AY421" s="65"/>
      <c r="AZ421" s="65"/>
      <c r="BA421" s="65"/>
    </row>
    <row r="422" spans="3:53">
      <c r="C422" s="8"/>
      <c r="D422" s="8"/>
      <c r="AG422" s="65"/>
      <c r="AH422" s="65"/>
      <c r="AI422" s="65"/>
      <c r="AJ422" s="65"/>
      <c r="AK422" s="65"/>
      <c r="AM422" s="93"/>
      <c r="AT422" s="65"/>
      <c r="AU422" s="65"/>
      <c r="AV422" s="65"/>
      <c r="AW422" s="65"/>
      <c r="AX422" s="65"/>
      <c r="AY422" s="65"/>
      <c r="AZ422" s="65"/>
      <c r="BA422" s="65"/>
    </row>
    <row r="423" spans="3:53">
      <c r="C423" s="8"/>
      <c r="D423" s="8"/>
      <c r="AG423" s="65"/>
      <c r="AH423" s="65"/>
      <c r="AI423" s="65"/>
      <c r="AJ423" s="65"/>
      <c r="AK423" s="65"/>
      <c r="AM423" s="93"/>
      <c r="AT423" s="65"/>
      <c r="AU423" s="65"/>
      <c r="AV423" s="65"/>
      <c r="AW423" s="65"/>
      <c r="AX423" s="65"/>
      <c r="AY423" s="65"/>
      <c r="AZ423" s="65"/>
      <c r="BA423" s="65"/>
    </row>
    <row r="424" spans="3:53">
      <c r="C424" s="8"/>
      <c r="D424" s="8"/>
      <c r="AG424" s="65"/>
      <c r="AH424" s="65"/>
      <c r="AI424" s="65"/>
      <c r="AJ424" s="65"/>
      <c r="AK424" s="65"/>
      <c r="AM424" s="93"/>
      <c r="AT424" s="65"/>
      <c r="AU424" s="65"/>
      <c r="AV424" s="65"/>
      <c r="AW424" s="65"/>
      <c r="AX424" s="65"/>
      <c r="AY424" s="65"/>
      <c r="AZ424" s="65"/>
      <c r="BA424" s="65"/>
    </row>
    <row r="425" spans="3:53">
      <c r="C425" s="8"/>
      <c r="D425" s="8"/>
      <c r="AG425" s="65"/>
      <c r="AH425" s="65"/>
      <c r="AI425" s="65"/>
      <c r="AJ425" s="65"/>
      <c r="AK425" s="65"/>
      <c r="AM425" s="93"/>
      <c r="AT425" s="65"/>
      <c r="AU425" s="65"/>
      <c r="AV425" s="65"/>
      <c r="AW425" s="65"/>
      <c r="AX425" s="65"/>
      <c r="AY425" s="65"/>
      <c r="AZ425" s="65"/>
      <c r="BA425" s="65"/>
    </row>
    <row r="426" spans="3:53">
      <c r="C426" s="8"/>
      <c r="D426" s="8"/>
      <c r="AG426" s="65"/>
      <c r="AH426" s="65"/>
      <c r="AI426" s="65"/>
      <c r="AJ426" s="65"/>
      <c r="AK426" s="65"/>
      <c r="AM426" s="93"/>
      <c r="AT426" s="65"/>
      <c r="AU426" s="65"/>
      <c r="AV426" s="65"/>
      <c r="AW426" s="65"/>
      <c r="AX426" s="65"/>
      <c r="AY426" s="65"/>
      <c r="AZ426" s="65"/>
      <c r="BA426" s="65"/>
    </row>
    <row r="427" spans="3:53">
      <c r="C427" s="8"/>
      <c r="D427" s="8"/>
      <c r="AG427" s="65"/>
      <c r="AH427" s="65"/>
      <c r="AI427" s="65"/>
      <c r="AJ427" s="65"/>
      <c r="AK427" s="65"/>
      <c r="AM427" s="93"/>
      <c r="AT427" s="65"/>
      <c r="AU427" s="65"/>
      <c r="AV427" s="65"/>
      <c r="AW427" s="65"/>
      <c r="AX427" s="65"/>
      <c r="AY427" s="65"/>
      <c r="AZ427" s="65"/>
      <c r="BA427" s="65"/>
    </row>
    <row r="428" spans="3:53">
      <c r="C428" s="8"/>
      <c r="D428" s="8"/>
      <c r="AG428" s="65"/>
      <c r="AH428" s="65"/>
      <c r="AI428" s="65"/>
      <c r="AJ428" s="65"/>
      <c r="AK428" s="65"/>
      <c r="AM428" s="93"/>
      <c r="AT428" s="65"/>
      <c r="AU428" s="65"/>
      <c r="AV428" s="65"/>
      <c r="AW428" s="65"/>
      <c r="AX428" s="65"/>
      <c r="AY428" s="65"/>
      <c r="AZ428" s="65"/>
      <c r="BA428" s="65"/>
    </row>
    <row r="429" spans="3:53">
      <c r="C429" s="8"/>
      <c r="D429" s="8"/>
      <c r="AG429" s="65"/>
      <c r="AH429" s="65"/>
      <c r="AI429" s="65"/>
      <c r="AJ429" s="65"/>
      <c r="AK429" s="65"/>
      <c r="AM429" s="93"/>
      <c r="AT429" s="65"/>
      <c r="AU429" s="65"/>
      <c r="AV429" s="65"/>
      <c r="AW429" s="65"/>
      <c r="AX429" s="65"/>
      <c r="AY429" s="65"/>
      <c r="AZ429" s="65"/>
      <c r="BA429" s="65"/>
    </row>
    <row r="430" spans="3:53">
      <c r="C430" s="8"/>
      <c r="D430" s="8"/>
      <c r="AG430" s="65"/>
      <c r="AH430" s="65"/>
      <c r="AI430" s="65"/>
      <c r="AJ430" s="65"/>
      <c r="AK430" s="65"/>
      <c r="AM430" s="93"/>
      <c r="AT430" s="65"/>
      <c r="AU430" s="65"/>
      <c r="AV430" s="65"/>
      <c r="AW430" s="65"/>
      <c r="AX430" s="65"/>
      <c r="AY430" s="65"/>
      <c r="AZ430" s="65"/>
      <c r="BA430" s="65"/>
    </row>
    <row r="431" spans="3:53">
      <c r="C431" s="8"/>
      <c r="D431" s="8"/>
      <c r="AG431" s="65"/>
      <c r="AH431" s="65"/>
      <c r="AI431" s="65"/>
      <c r="AJ431" s="65"/>
      <c r="AK431" s="65"/>
      <c r="AM431" s="93"/>
      <c r="AT431" s="65"/>
      <c r="AU431" s="65"/>
      <c r="AV431" s="65"/>
      <c r="AW431" s="65"/>
      <c r="AX431" s="65"/>
      <c r="AY431" s="65"/>
      <c r="AZ431" s="65"/>
      <c r="BA431" s="65"/>
    </row>
    <row r="432" spans="3:53">
      <c r="C432" s="8"/>
      <c r="D432" s="8"/>
      <c r="AG432" s="65"/>
      <c r="AH432" s="65"/>
      <c r="AI432" s="65"/>
      <c r="AJ432" s="65"/>
      <c r="AK432" s="65"/>
      <c r="AM432" s="93"/>
      <c r="AT432" s="65"/>
      <c r="AU432" s="65"/>
      <c r="AV432" s="65"/>
      <c r="AW432" s="65"/>
      <c r="AX432" s="65"/>
      <c r="AY432" s="65"/>
      <c r="AZ432" s="65"/>
      <c r="BA432" s="65"/>
    </row>
    <row r="433" spans="3:53">
      <c r="C433" s="8"/>
      <c r="D433" s="8"/>
      <c r="AG433" s="65"/>
      <c r="AH433" s="65"/>
      <c r="AI433" s="65"/>
      <c r="AJ433" s="65"/>
      <c r="AK433" s="65"/>
      <c r="AM433" s="93"/>
      <c r="AT433" s="65"/>
      <c r="AU433" s="65"/>
      <c r="AV433" s="65"/>
      <c r="AW433" s="65"/>
      <c r="AX433" s="65"/>
      <c r="AY433" s="65"/>
      <c r="AZ433" s="65"/>
      <c r="BA433" s="65"/>
    </row>
    <row r="434" spans="3:53">
      <c r="C434" s="8"/>
      <c r="D434" s="8"/>
      <c r="AG434" s="65"/>
      <c r="AH434" s="65"/>
      <c r="AI434" s="65"/>
      <c r="AJ434" s="65"/>
      <c r="AK434" s="65"/>
      <c r="AM434" s="93"/>
      <c r="AT434" s="65"/>
      <c r="AU434" s="65"/>
      <c r="AV434" s="65"/>
      <c r="AW434" s="65"/>
      <c r="AX434" s="65"/>
      <c r="AY434" s="65"/>
      <c r="AZ434" s="65"/>
      <c r="BA434" s="65"/>
    </row>
    <row r="435" spans="3:53">
      <c r="C435" s="8"/>
      <c r="D435" s="8"/>
      <c r="AG435" s="65"/>
      <c r="AH435" s="65"/>
      <c r="AI435" s="65"/>
      <c r="AJ435" s="65"/>
      <c r="AK435" s="65"/>
      <c r="AM435" s="93"/>
      <c r="AT435" s="65"/>
      <c r="AU435" s="65"/>
      <c r="AV435" s="65"/>
      <c r="AW435" s="65"/>
      <c r="AX435" s="65"/>
      <c r="AY435" s="65"/>
      <c r="AZ435" s="65"/>
      <c r="BA435" s="65"/>
    </row>
    <row r="436" spans="3:53">
      <c r="C436" s="8"/>
      <c r="D436" s="8"/>
      <c r="AG436" s="65"/>
      <c r="AH436" s="65"/>
      <c r="AI436" s="65"/>
      <c r="AJ436" s="65"/>
      <c r="AK436" s="65"/>
      <c r="AM436" s="93"/>
      <c r="AT436" s="65"/>
      <c r="AU436" s="65"/>
      <c r="AV436" s="65"/>
      <c r="AW436" s="65"/>
      <c r="AX436" s="65"/>
      <c r="AY436" s="65"/>
      <c r="AZ436" s="65"/>
      <c r="BA436" s="65"/>
    </row>
    <row r="437" spans="3:53">
      <c r="C437" s="8"/>
      <c r="D437" s="8"/>
      <c r="AG437" s="65"/>
      <c r="AH437" s="65"/>
      <c r="AI437" s="65"/>
      <c r="AJ437" s="65"/>
      <c r="AK437" s="65"/>
      <c r="AM437" s="93"/>
      <c r="AT437" s="65"/>
      <c r="AU437" s="65"/>
      <c r="AV437" s="65"/>
      <c r="AW437" s="65"/>
      <c r="AX437" s="65"/>
      <c r="AY437" s="65"/>
      <c r="AZ437" s="65"/>
      <c r="BA437" s="65"/>
    </row>
    <row r="438" spans="3:53">
      <c r="C438" s="8"/>
      <c r="D438" s="8"/>
      <c r="AG438" s="65"/>
      <c r="AH438" s="65"/>
      <c r="AI438" s="65"/>
      <c r="AJ438" s="65"/>
      <c r="AK438" s="65"/>
      <c r="AM438" s="93"/>
      <c r="AT438" s="65"/>
      <c r="AU438" s="65"/>
      <c r="AV438" s="65"/>
      <c r="AW438" s="65"/>
      <c r="AX438" s="65"/>
      <c r="AY438" s="65"/>
      <c r="AZ438" s="65"/>
      <c r="BA438" s="65"/>
    </row>
    <row r="439" spans="3:53">
      <c r="C439" s="8"/>
      <c r="D439" s="8"/>
      <c r="AG439" s="65"/>
      <c r="AH439" s="65"/>
      <c r="AI439" s="65"/>
      <c r="AJ439" s="65"/>
      <c r="AK439" s="65"/>
      <c r="AM439" s="93"/>
      <c r="AT439" s="65"/>
      <c r="AU439" s="65"/>
      <c r="AV439" s="65"/>
      <c r="AW439" s="65"/>
      <c r="AX439" s="65"/>
      <c r="AY439" s="65"/>
      <c r="AZ439" s="65"/>
      <c r="BA439" s="65"/>
    </row>
    <row r="440" spans="3:53">
      <c r="C440" s="8"/>
      <c r="D440" s="8"/>
      <c r="AG440" s="65"/>
      <c r="AH440" s="65"/>
      <c r="AI440" s="65"/>
      <c r="AJ440" s="65"/>
      <c r="AK440" s="65"/>
      <c r="AM440" s="93"/>
      <c r="AT440" s="65"/>
      <c r="AU440" s="65"/>
      <c r="AV440" s="65"/>
      <c r="AW440" s="65"/>
      <c r="AX440" s="65"/>
      <c r="AY440" s="65"/>
      <c r="AZ440" s="65"/>
      <c r="BA440" s="65"/>
    </row>
    <row r="441" spans="3:53">
      <c r="C441" s="8"/>
      <c r="D441" s="8"/>
      <c r="AG441" s="65"/>
      <c r="AH441" s="65"/>
      <c r="AI441" s="65"/>
      <c r="AJ441" s="65"/>
      <c r="AK441" s="65"/>
      <c r="AM441" s="93"/>
      <c r="AT441" s="65"/>
      <c r="AU441" s="65"/>
      <c r="AV441" s="65"/>
      <c r="AW441" s="65"/>
      <c r="AX441" s="65"/>
      <c r="AY441" s="65"/>
      <c r="AZ441" s="65"/>
      <c r="BA441" s="65"/>
    </row>
    <row r="442" spans="3:53">
      <c r="C442" s="8"/>
      <c r="D442" s="8"/>
      <c r="AG442" s="65"/>
      <c r="AH442" s="65"/>
      <c r="AI442" s="65"/>
      <c r="AJ442" s="65"/>
      <c r="AK442" s="65"/>
      <c r="AM442" s="93"/>
      <c r="AT442" s="65"/>
      <c r="AU442" s="65"/>
      <c r="AV442" s="65"/>
      <c r="AW442" s="65"/>
      <c r="AX442" s="65"/>
      <c r="AY442" s="65"/>
      <c r="AZ442" s="65"/>
      <c r="BA442" s="65"/>
    </row>
    <row r="443" spans="3:53">
      <c r="C443" s="8"/>
      <c r="D443" s="8"/>
      <c r="AG443" s="65"/>
      <c r="AH443" s="65"/>
      <c r="AI443" s="65"/>
      <c r="AJ443" s="65"/>
      <c r="AK443" s="65"/>
      <c r="AM443" s="93"/>
      <c r="AT443" s="65"/>
      <c r="AU443" s="65"/>
      <c r="AV443" s="65"/>
      <c r="AW443" s="65"/>
      <c r="AX443" s="65"/>
      <c r="AY443" s="65"/>
      <c r="AZ443" s="65"/>
      <c r="BA443" s="65"/>
    </row>
    <row r="444" spans="3:53">
      <c r="C444" s="8"/>
      <c r="D444" s="8"/>
      <c r="AG444" s="65"/>
      <c r="AH444" s="65"/>
      <c r="AI444" s="65"/>
      <c r="AJ444" s="65"/>
      <c r="AK444" s="65"/>
      <c r="AM444" s="93"/>
      <c r="AT444" s="65"/>
      <c r="AU444" s="65"/>
      <c r="AV444" s="65"/>
      <c r="AW444" s="65"/>
      <c r="AX444" s="65"/>
      <c r="AY444" s="65"/>
      <c r="AZ444" s="65"/>
      <c r="BA444" s="65"/>
    </row>
    <row r="445" spans="3:53">
      <c r="C445" s="8"/>
      <c r="D445" s="8"/>
      <c r="AG445" s="65"/>
      <c r="AH445" s="65"/>
      <c r="AI445" s="65"/>
      <c r="AJ445" s="65"/>
      <c r="AK445" s="65"/>
      <c r="AM445" s="93"/>
      <c r="AT445" s="65"/>
      <c r="AU445" s="65"/>
      <c r="AV445" s="65"/>
      <c r="AW445" s="65"/>
      <c r="AX445" s="65"/>
      <c r="AY445" s="65"/>
      <c r="AZ445" s="65"/>
      <c r="BA445" s="65"/>
    </row>
    <row r="446" spans="3:53">
      <c r="C446" s="8"/>
      <c r="D446" s="8"/>
      <c r="AG446" s="65"/>
      <c r="AH446" s="65"/>
      <c r="AI446" s="65"/>
      <c r="AJ446" s="65"/>
      <c r="AK446" s="65"/>
      <c r="AM446" s="93"/>
      <c r="AT446" s="65"/>
      <c r="AU446" s="65"/>
      <c r="AV446" s="65"/>
      <c r="AW446" s="65"/>
      <c r="AX446" s="65"/>
      <c r="AY446" s="65"/>
      <c r="AZ446" s="65"/>
      <c r="BA446" s="65"/>
    </row>
    <row r="447" spans="3:53">
      <c r="C447" s="8"/>
      <c r="D447" s="8"/>
      <c r="AG447" s="65"/>
      <c r="AH447" s="65"/>
      <c r="AI447" s="65"/>
      <c r="AJ447" s="65"/>
      <c r="AK447" s="65"/>
      <c r="AM447" s="93"/>
      <c r="AT447" s="65"/>
      <c r="AU447" s="65"/>
      <c r="AV447" s="65"/>
      <c r="AW447" s="65"/>
      <c r="AX447" s="65"/>
      <c r="AY447" s="65"/>
      <c r="AZ447" s="65"/>
      <c r="BA447" s="65"/>
    </row>
    <row r="448" spans="3:53">
      <c r="C448" s="8"/>
      <c r="D448" s="8"/>
      <c r="AG448" s="65"/>
      <c r="AH448" s="65"/>
      <c r="AI448" s="65"/>
      <c r="AJ448" s="65"/>
      <c r="AK448" s="65"/>
      <c r="AM448" s="93"/>
      <c r="AT448" s="65"/>
      <c r="AU448" s="65"/>
      <c r="AV448" s="65"/>
      <c r="AW448" s="65"/>
      <c r="AX448" s="65"/>
      <c r="AY448" s="65"/>
      <c r="AZ448" s="65"/>
      <c r="BA448" s="65"/>
    </row>
    <row r="449" spans="3:53">
      <c r="C449" s="8"/>
      <c r="D449" s="8"/>
      <c r="AG449" s="65"/>
      <c r="AH449" s="65"/>
      <c r="AI449" s="65"/>
      <c r="AJ449" s="65"/>
      <c r="AK449" s="65"/>
      <c r="AM449" s="93"/>
      <c r="AT449" s="65"/>
      <c r="AU449" s="65"/>
      <c r="AV449" s="65"/>
      <c r="AW449" s="65"/>
      <c r="AX449" s="65"/>
      <c r="AY449" s="65"/>
      <c r="AZ449" s="65"/>
      <c r="BA449" s="65"/>
    </row>
    <row r="450" spans="3:53">
      <c r="C450" s="8"/>
      <c r="D450" s="8"/>
      <c r="AG450" s="65"/>
      <c r="AH450" s="65"/>
      <c r="AI450" s="65"/>
      <c r="AJ450" s="65"/>
      <c r="AK450" s="65"/>
      <c r="AM450" s="93"/>
      <c r="AT450" s="65"/>
      <c r="AU450" s="65"/>
      <c r="AV450" s="65"/>
      <c r="AW450" s="65"/>
      <c r="AX450" s="65"/>
      <c r="AY450" s="65"/>
      <c r="AZ450" s="65"/>
      <c r="BA450" s="65"/>
    </row>
    <row r="451" spans="3:53">
      <c r="C451" s="8"/>
      <c r="D451" s="8"/>
      <c r="AG451" s="65"/>
      <c r="AH451" s="65"/>
      <c r="AI451" s="65"/>
      <c r="AJ451" s="65"/>
      <c r="AK451" s="65"/>
      <c r="AM451" s="93"/>
      <c r="AT451" s="65"/>
      <c r="AU451" s="65"/>
      <c r="AV451" s="65"/>
      <c r="AW451" s="65"/>
      <c r="AX451" s="65"/>
      <c r="AY451" s="65"/>
      <c r="AZ451" s="65"/>
      <c r="BA451" s="65"/>
    </row>
    <row r="452" spans="3:53">
      <c r="C452" s="8"/>
      <c r="D452" s="8"/>
      <c r="AG452" s="65"/>
      <c r="AH452" s="65"/>
      <c r="AI452" s="65"/>
      <c r="AJ452" s="65"/>
      <c r="AK452" s="65"/>
      <c r="AM452" s="93"/>
      <c r="AT452" s="65"/>
      <c r="AU452" s="65"/>
      <c r="AV452" s="65"/>
      <c r="AW452" s="65"/>
      <c r="AX452" s="65"/>
      <c r="AY452" s="65"/>
      <c r="AZ452" s="65"/>
      <c r="BA452" s="65"/>
    </row>
    <row r="453" spans="3:53">
      <c r="C453" s="8"/>
      <c r="D453" s="8"/>
      <c r="AG453" s="65"/>
      <c r="AH453" s="65"/>
      <c r="AI453" s="65"/>
      <c r="AJ453" s="65"/>
      <c r="AK453" s="65"/>
      <c r="AM453" s="93"/>
      <c r="AT453" s="65"/>
      <c r="AU453" s="65"/>
      <c r="AV453" s="65"/>
      <c r="AW453" s="65"/>
      <c r="AX453" s="65"/>
      <c r="AY453" s="65"/>
      <c r="AZ453" s="65"/>
      <c r="BA453" s="65"/>
    </row>
    <row r="454" spans="3:53">
      <c r="C454" s="8"/>
      <c r="D454" s="8"/>
      <c r="AG454" s="65"/>
      <c r="AH454" s="65"/>
      <c r="AI454" s="65"/>
      <c r="AJ454" s="65"/>
      <c r="AK454" s="65"/>
      <c r="AM454" s="93"/>
      <c r="AT454" s="65"/>
      <c r="AU454" s="65"/>
      <c r="AV454" s="65"/>
      <c r="AW454" s="65"/>
      <c r="AX454" s="65"/>
      <c r="AY454" s="65"/>
      <c r="AZ454" s="65"/>
      <c r="BA454" s="65"/>
    </row>
    <row r="455" spans="3:53">
      <c r="C455" s="8"/>
      <c r="D455" s="8"/>
      <c r="AG455" s="65"/>
      <c r="AH455" s="65"/>
      <c r="AI455" s="65"/>
      <c r="AJ455" s="65"/>
      <c r="AK455" s="65"/>
      <c r="AM455" s="93"/>
      <c r="AT455" s="65"/>
      <c r="AU455" s="65"/>
      <c r="AV455" s="65"/>
      <c r="AW455" s="65"/>
      <c r="AX455" s="65"/>
      <c r="AY455" s="65"/>
      <c r="AZ455" s="65"/>
      <c r="BA455" s="65"/>
    </row>
    <row r="456" spans="3:53">
      <c r="C456" s="8"/>
      <c r="D456" s="8"/>
      <c r="AG456" s="65"/>
      <c r="AH456" s="65"/>
      <c r="AI456" s="65"/>
      <c r="AJ456" s="65"/>
      <c r="AK456" s="65"/>
      <c r="AM456" s="93"/>
      <c r="AT456" s="65"/>
      <c r="AU456" s="65"/>
      <c r="AV456" s="65"/>
      <c r="AW456" s="65"/>
      <c r="AX456" s="65"/>
      <c r="AY456" s="65"/>
      <c r="AZ456" s="65"/>
      <c r="BA456" s="65"/>
    </row>
    <row r="457" spans="3:53">
      <c r="C457" s="8"/>
      <c r="D457" s="8"/>
      <c r="AG457" s="65"/>
      <c r="AH457" s="65"/>
      <c r="AI457" s="65"/>
      <c r="AJ457" s="65"/>
      <c r="AK457" s="65"/>
      <c r="AM457" s="93"/>
      <c r="AT457" s="65"/>
      <c r="AU457" s="65"/>
      <c r="AV457" s="65"/>
      <c r="AW457" s="65"/>
      <c r="AX457" s="65"/>
      <c r="AY457" s="65"/>
      <c r="AZ457" s="65"/>
      <c r="BA457" s="65"/>
    </row>
    <row r="458" spans="3:53">
      <c r="C458" s="8"/>
      <c r="D458" s="8"/>
      <c r="AG458" s="65"/>
      <c r="AH458" s="65"/>
      <c r="AI458" s="65"/>
      <c r="AJ458" s="65"/>
      <c r="AK458" s="65"/>
      <c r="AM458" s="93"/>
      <c r="AT458" s="65"/>
      <c r="AU458" s="65"/>
      <c r="AV458" s="65"/>
      <c r="AW458" s="65"/>
      <c r="AX458" s="65"/>
      <c r="AY458" s="65"/>
      <c r="AZ458" s="65"/>
      <c r="BA458" s="65"/>
    </row>
    <row r="459" spans="3:53">
      <c r="C459" s="8"/>
      <c r="D459" s="8"/>
      <c r="AG459" s="65"/>
      <c r="AH459" s="65"/>
      <c r="AI459" s="65"/>
      <c r="AJ459" s="65"/>
      <c r="AK459" s="65"/>
      <c r="AM459" s="93"/>
      <c r="AT459" s="65"/>
      <c r="AU459" s="65"/>
      <c r="AV459" s="65"/>
      <c r="AW459" s="65"/>
      <c r="AX459" s="65"/>
      <c r="AY459" s="65"/>
      <c r="AZ459" s="65"/>
      <c r="BA459" s="65"/>
    </row>
    <row r="460" spans="3:53">
      <c r="C460" s="8"/>
      <c r="D460" s="8"/>
      <c r="AG460" s="65"/>
      <c r="AH460" s="65"/>
      <c r="AI460" s="65"/>
      <c r="AJ460" s="65"/>
      <c r="AK460" s="65"/>
      <c r="AM460" s="93"/>
      <c r="AT460" s="65"/>
      <c r="AU460" s="65"/>
      <c r="AV460" s="65"/>
      <c r="AW460" s="65"/>
      <c r="AX460" s="65"/>
      <c r="AY460" s="65"/>
      <c r="AZ460" s="65"/>
      <c r="BA460" s="65"/>
    </row>
    <row r="461" spans="3:53">
      <c r="C461" s="8"/>
      <c r="D461" s="8"/>
      <c r="AG461" s="65"/>
      <c r="AH461" s="65"/>
      <c r="AI461" s="65"/>
      <c r="AJ461" s="65"/>
      <c r="AK461" s="65"/>
      <c r="AM461" s="93"/>
      <c r="AT461" s="65"/>
      <c r="AU461" s="65"/>
      <c r="AV461" s="65"/>
      <c r="AW461" s="65"/>
      <c r="AX461" s="65"/>
      <c r="AY461" s="65"/>
      <c r="AZ461" s="65"/>
      <c r="BA461" s="65"/>
    </row>
    <row r="462" spans="3:53">
      <c r="C462" s="8"/>
      <c r="D462" s="8"/>
      <c r="AG462" s="65"/>
      <c r="AH462" s="65"/>
      <c r="AI462" s="65"/>
      <c r="AJ462" s="65"/>
      <c r="AK462" s="65"/>
      <c r="AM462" s="93"/>
      <c r="AT462" s="65"/>
      <c r="AU462" s="65"/>
      <c r="AV462" s="65"/>
      <c r="AW462" s="65"/>
      <c r="AX462" s="65"/>
      <c r="AY462" s="65"/>
      <c r="AZ462" s="65"/>
      <c r="BA462" s="65"/>
    </row>
    <row r="463" spans="3:53">
      <c r="C463" s="8"/>
      <c r="D463" s="8"/>
      <c r="AG463" s="65"/>
      <c r="AH463" s="65"/>
      <c r="AI463" s="65"/>
      <c r="AJ463" s="65"/>
      <c r="AK463" s="65"/>
      <c r="AM463" s="93"/>
      <c r="AT463" s="65"/>
      <c r="AU463" s="65"/>
      <c r="AV463" s="65"/>
      <c r="AW463" s="65"/>
      <c r="AX463" s="65"/>
      <c r="AY463" s="65"/>
      <c r="AZ463" s="65"/>
      <c r="BA463" s="65"/>
    </row>
    <row r="464" spans="3:53">
      <c r="C464" s="8"/>
      <c r="D464" s="8"/>
      <c r="AG464" s="65"/>
      <c r="AH464" s="65"/>
      <c r="AI464" s="65"/>
      <c r="AJ464" s="65"/>
      <c r="AK464" s="65"/>
      <c r="AM464" s="93"/>
      <c r="AT464" s="65"/>
      <c r="AU464" s="65"/>
      <c r="AV464" s="65"/>
      <c r="AW464" s="65"/>
      <c r="AX464" s="65"/>
      <c r="AY464" s="65"/>
      <c r="AZ464" s="65"/>
      <c r="BA464" s="65"/>
    </row>
    <row r="465" spans="3:56">
      <c r="C465" s="8"/>
      <c r="D465" s="8"/>
      <c r="AG465" s="65"/>
      <c r="AH465" s="65"/>
      <c r="AI465" s="65"/>
      <c r="AJ465" s="65"/>
      <c r="AK465" s="65"/>
      <c r="AM465" s="93"/>
      <c r="AT465" s="65"/>
      <c r="AU465" s="65"/>
      <c r="AV465" s="65"/>
      <c r="AW465" s="65"/>
      <c r="AX465" s="65"/>
      <c r="AY465" s="65"/>
      <c r="AZ465" s="65"/>
      <c r="BA465" s="65"/>
    </row>
    <row r="466" spans="3:56">
      <c r="C466" s="8"/>
      <c r="D466" s="8"/>
      <c r="AG466" s="65"/>
      <c r="AH466" s="65"/>
      <c r="AI466" s="65"/>
      <c r="AJ466" s="65"/>
      <c r="AK466" s="65"/>
      <c r="AM466" s="93"/>
      <c r="AT466" s="65"/>
      <c r="AU466" s="65"/>
      <c r="AV466" s="65"/>
      <c r="AW466" s="65"/>
      <c r="AX466" s="65"/>
      <c r="AY466" s="65"/>
      <c r="AZ466" s="65"/>
      <c r="BA466" s="65"/>
    </row>
    <row r="467" spans="3:56">
      <c r="C467" s="8"/>
      <c r="D467" s="8"/>
      <c r="AG467" s="65"/>
      <c r="AH467" s="65"/>
      <c r="AI467" s="65"/>
      <c r="AJ467" s="65"/>
      <c r="AK467" s="65"/>
      <c r="AM467" s="93"/>
      <c r="AT467" s="65"/>
      <c r="AU467" s="65"/>
      <c r="AV467" s="65"/>
      <c r="AW467" s="65"/>
      <c r="AX467" s="65"/>
      <c r="AY467" s="65"/>
      <c r="AZ467" s="65"/>
      <c r="BA467" s="65"/>
    </row>
    <row r="468" spans="3:56">
      <c r="C468" s="8"/>
      <c r="D468" s="8"/>
      <c r="AG468" s="65"/>
      <c r="AH468" s="65"/>
      <c r="AI468" s="65"/>
      <c r="AJ468" s="65"/>
      <c r="AK468" s="65"/>
      <c r="AM468" s="93"/>
      <c r="AT468" s="65"/>
      <c r="AU468" s="65"/>
      <c r="AV468" s="65"/>
      <c r="AW468" s="65"/>
      <c r="AX468" s="65"/>
      <c r="AY468" s="65"/>
      <c r="AZ468" s="65"/>
      <c r="BA468" s="65"/>
    </row>
    <row r="469" spans="3:56">
      <c r="C469" s="8"/>
      <c r="D469" s="8"/>
      <c r="AG469" s="65"/>
      <c r="AH469" s="65"/>
      <c r="AI469" s="65"/>
      <c r="AJ469" s="65"/>
      <c r="AK469" s="65"/>
      <c r="AM469" s="93"/>
      <c r="AT469" s="65"/>
      <c r="AU469" s="65"/>
      <c r="AV469" s="65"/>
      <c r="AW469" s="65"/>
      <c r="AX469" s="65"/>
      <c r="AY469" s="65"/>
      <c r="AZ469" s="65"/>
      <c r="BA469" s="65"/>
    </row>
    <row r="470" spans="3:56">
      <c r="C470" s="8"/>
      <c r="D470" s="8"/>
      <c r="AG470" s="65"/>
      <c r="AH470" s="65"/>
      <c r="AI470" s="65"/>
      <c r="AJ470" s="65"/>
      <c r="AK470" s="65"/>
      <c r="AM470" s="93"/>
      <c r="AT470" s="65"/>
      <c r="AU470" s="65"/>
      <c r="AV470" s="65"/>
      <c r="AW470" s="65"/>
      <c r="AX470" s="65"/>
      <c r="AY470" s="65"/>
      <c r="AZ470" s="65"/>
      <c r="BA470" s="65"/>
    </row>
    <row r="471" spans="3:56">
      <c r="C471" s="8"/>
      <c r="D471" s="8"/>
      <c r="AG471" s="65"/>
      <c r="AH471" s="65"/>
      <c r="AI471" s="65"/>
      <c r="AJ471" s="65"/>
      <c r="AK471" s="65"/>
      <c r="AM471" s="93"/>
      <c r="AT471" s="65"/>
      <c r="AU471" s="65"/>
      <c r="AV471" s="65"/>
      <c r="AW471" s="65"/>
      <c r="AX471" s="65"/>
      <c r="AY471" s="65"/>
      <c r="AZ471" s="65"/>
      <c r="BA471" s="65"/>
      <c r="BB471" s="65"/>
      <c r="BD471" s="65"/>
    </row>
    <row r="472" spans="3:56">
      <c r="C472" s="8"/>
      <c r="D472" s="8"/>
      <c r="AG472" s="65"/>
      <c r="AH472" s="65"/>
      <c r="AI472" s="65"/>
      <c r="AJ472" s="65"/>
      <c r="AK472" s="65"/>
      <c r="AM472" s="93"/>
      <c r="AT472" s="65"/>
      <c r="AU472" s="65"/>
      <c r="AV472" s="65"/>
      <c r="AW472" s="65"/>
      <c r="AX472" s="65"/>
      <c r="AY472" s="65"/>
      <c r="AZ472" s="65"/>
      <c r="BA472" s="65"/>
    </row>
    <row r="473" spans="3:56">
      <c r="C473" s="8"/>
      <c r="D473" s="8"/>
      <c r="AG473" s="65"/>
      <c r="AH473" s="65"/>
      <c r="AI473" s="65"/>
      <c r="AJ473" s="65"/>
      <c r="AK473" s="65"/>
      <c r="AM473" s="93"/>
      <c r="AT473" s="65"/>
      <c r="AU473" s="65"/>
      <c r="AV473" s="65"/>
      <c r="AW473" s="65"/>
      <c r="AX473" s="65"/>
      <c r="AY473" s="65"/>
      <c r="AZ473" s="65"/>
      <c r="BA473" s="65"/>
    </row>
    <row r="474" spans="3:56">
      <c r="C474" s="8"/>
      <c r="D474" s="8"/>
      <c r="AG474" s="65"/>
      <c r="AH474" s="65"/>
      <c r="AI474" s="65"/>
      <c r="AJ474" s="65"/>
      <c r="AK474" s="65"/>
      <c r="AM474" s="93"/>
      <c r="AT474" s="65"/>
      <c r="AU474" s="65"/>
      <c r="AV474" s="65"/>
      <c r="AW474" s="65"/>
      <c r="AX474" s="65"/>
      <c r="AY474" s="65"/>
      <c r="AZ474" s="65"/>
      <c r="BA474" s="65"/>
    </row>
    <row r="475" spans="3:56">
      <c r="C475" s="8"/>
      <c r="D475" s="8"/>
      <c r="AG475" s="65"/>
      <c r="AH475" s="65"/>
      <c r="AI475" s="65"/>
      <c r="AJ475" s="65"/>
      <c r="AK475" s="65"/>
      <c r="AM475" s="93"/>
      <c r="AT475" s="65"/>
      <c r="AU475" s="65"/>
      <c r="AV475" s="65"/>
      <c r="AW475" s="65"/>
      <c r="AX475" s="65"/>
      <c r="AY475" s="65"/>
      <c r="AZ475" s="65"/>
      <c r="BA475" s="65"/>
    </row>
    <row r="476" spans="3:56">
      <c r="C476" s="8"/>
      <c r="D476" s="8"/>
      <c r="AG476" s="65"/>
      <c r="AH476" s="65"/>
      <c r="AI476" s="65"/>
      <c r="AJ476" s="65"/>
      <c r="AK476" s="65"/>
      <c r="AM476" s="93"/>
      <c r="AT476" s="65"/>
      <c r="AU476" s="65"/>
      <c r="AV476" s="65"/>
      <c r="AW476" s="65"/>
      <c r="AX476" s="65"/>
      <c r="AY476" s="65"/>
      <c r="AZ476" s="65"/>
      <c r="BA476" s="65"/>
    </row>
    <row r="477" spans="3:56">
      <c r="C477" s="8"/>
      <c r="D477" s="8"/>
      <c r="AG477" s="65"/>
      <c r="AH477" s="65"/>
      <c r="AI477" s="65"/>
      <c r="AJ477" s="65"/>
      <c r="AK477" s="65"/>
      <c r="AM477" s="93"/>
      <c r="AT477" s="65"/>
      <c r="AU477" s="65"/>
      <c r="AV477" s="65"/>
      <c r="AW477" s="65"/>
      <c r="AX477" s="65"/>
      <c r="AY477" s="65"/>
      <c r="AZ477" s="65"/>
      <c r="BA477" s="65"/>
    </row>
    <row r="478" spans="3:56">
      <c r="C478" s="8"/>
      <c r="D478" s="8"/>
      <c r="AG478" s="65"/>
      <c r="AH478" s="65"/>
      <c r="AI478" s="65"/>
      <c r="AJ478" s="65"/>
      <c r="AK478" s="65"/>
      <c r="AM478" s="93"/>
      <c r="AT478" s="65"/>
      <c r="AU478" s="65"/>
      <c r="AV478" s="65"/>
      <c r="AW478" s="65"/>
      <c r="AX478" s="65"/>
      <c r="AY478" s="65"/>
      <c r="AZ478" s="65"/>
      <c r="BA478" s="65"/>
    </row>
    <row r="479" spans="3:56">
      <c r="C479" s="8"/>
      <c r="D479" s="8"/>
      <c r="AG479" s="65"/>
      <c r="AH479" s="65"/>
      <c r="AI479" s="65"/>
      <c r="AJ479" s="65"/>
      <c r="AK479" s="65"/>
      <c r="AM479" s="93"/>
      <c r="AT479" s="65"/>
      <c r="AU479" s="65"/>
      <c r="AV479" s="65"/>
      <c r="AW479" s="65"/>
      <c r="AX479" s="65"/>
      <c r="AY479" s="65"/>
      <c r="AZ479" s="65"/>
      <c r="BA479" s="65"/>
    </row>
    <row r="480" spans="3:56">
      <c r="C480" s="8"/>
      <c r="D480" s="8"/>
      <c r="AG480" s="65"/>
      <c r="AH480" s="65"/>
      <c r="AI480" s="65"/>
      <c r="AJ480" s="65"/>
      <c r="AK480" s="65"/>
      <c r="AM480" s="93"/>
      <c r="AT480" s="65"/>
      <c r="AU480" s="65"/>
      <c r="AV480" s="65"/>
      <c r="AW480" s="65"/>
      <c r="AX480" s="65"/>
      <c r="AY480" s="65"/>
      <c r="AZ480" s="65"/>
      <c r="BA480" s="65"/>
    </row>
    <row r="481" spans="3:70">
      <c r="C481" s="8"/>
      <c r="D481" s="8"/>
      <c r="AG481" s="65"/>
      <c r="AH481" s="65"/>
      <c r="AI481" s="65"/>
      <c r="AJ481" s="65"/>
      <c r="AK481" s="65"/>
      <c r="AM481" s="93"/>
      <c r="AT481" s="65"/>
      <c r="AU481" s="65"/>
      <c r="AV481" s="65"/>
      <c r="AW481" s="65"/>
      <c r="AX481" s="65"/>
      <c r="AY481" s="65"/>
      <c r="AZ481" s="65"/>
      <c r="BA481" s="65"/>
    </row>
    <row r="482" spans="3:70">
      <c r="C482" s="8"/>
      <c r="D482" s="8"/>
      <c r="AG482" s="65"/>
      <c r="AH482" s="65"/>
      <c r="AI482" s="65"/>
      <c r="AJ482" s="65"/>
      <c r="AK482" s="65"/>
      <c r="AM482" s="93"/>
      <c r="AT482" s="65"/>
      <c r="AU482" s="65"/>
      <c r="AV482" s="65"/>
      <c r="AW482" s="65"/>
      <c r="AX482" s="65"/>
      <c r="AY482" s="65"/>
      <c r="AZ482" s="65"/>
      <c r="BA482" s="65"/>
    </row>
    <row r="483" spans="3:70">
      <c r="C483" s="8"/>
      <c r="D483" s="8"/>
      <c r="AG483" s="65"/>
      <c r="AH483" s="65"/>
      <c r="AI483" s="65"/>
      <c r="AJ483" s="65"/>
      <c r="AK483" s="65"/>
      <c r="AM483" s="93"/>
      <c r="AT483" s="65"/>
      <c r="AU483" s="65"/>
      <c r="AV483" s="65"/>
      <c r="AW483" s="65"/>
      <c r="AX483" s="65"/>
      <c r="AY483" s="65"/>
      <c r="AZ483" s="65"/>
      <c r="BA483" s="65"/>
    </row>
    <row r="484" spans="3:70">
      <c r="C484" s="8"/>
      <c r="D484" s="8"/>
      <c r="AG484" s="65"/>
      <c r="AH484" s="65"/>
      <c r="AI484" s="65"/>
      <c r="AJ484" s="65"/>
      <c r="AK484" s="65"/>
      <c r="AM484" s="93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  <c r="BM484" s="65"/>
      <c r="BN484" s="65"/>
      <c r="BO484" s="65"/>
      <c r="BP484" s="65"/>
      <c r="BQ484" s="65"/>
      <c r="BR484" s="65"/>
    </row>
    <row r="485" spans="3:70">
      <c r="C485" s="8"/>
      <c r="D485" s="8"/>
      <c r="AG485" s="65"/>
      <c r="AH485" s="65"/>
      <c r="AI485" s="65"/>
      <c r="AJ485" s="65"/>
      <c r="AK485" s="65"/>
      <c r="AM485" s="93"/>
      <c r="AT485" s="65"/>
      <c r="AU485" s="65"/>
      <c r="AV485" s="65"/>
      <c r="AW485" s="65"/>
      <c r="AX485" s="65"/>
      <c r="AY485" s="65"/>
      <c r="AZ485" s="65"/>
      <c r="BA485" s="65"/>
    </row>
    <row r="486" spans="3:70">
      <c r="C486" s="8"/>
      <c r="D486" s="8"/>
      <c r="AG486" s="65"/>
      <c r="AH486" s="65"/>
      <c r="AI486" s="65"/>
      <c r="AJ486" s="65"/>
      <c r="AK486" s="65"/>
      <c r="AM486" s="93"/>
      <c r="AT486" s="65"/>
      <c r="AU486" s="65"/>
      <c r="AV486" s="65"/>
      <c r="AW486" s="65"/>
      <c r="AX486" s="65"/>
      <c r="AY486" s="65"/>
      <c r="AZ486" s="65"/>
      <c r="BA486" s="65"/>
    </row>
    <row r="487" spans="3:70">
      <c r="C487" s="8"/>
      <c r="D487" s="8"/>
      <c r="AG487" s="65"/>
      <c r="AH487" s="65"/>
      <c r="AI487" s="65"/>
      <c r="AJ487" s="65"/>
      <c r="AK487" s="65"/>
      <c r="AM487" s="93"/>
      <c r="AT487" s="65"/>
      <c r="AU487" s="65"/>
      <c r="AV487" s="65"/>
      <c r="AW487" s="65"/>
      <c r="AX487" s="65"/>
      <c r="AY487" s="65"/>
      <c r="AZ487" s="65"/>
      <c r="BA487" s="65"/>
    </row>
    <row r="488" spans="3:70">
      <c r="C488" s="8"/>
      <c r="D488" s="8"/>
      <c r="AG488" s="65"/>
      <c r="AH488" s="65"/>
      <c r="AI488" s="65"/>
      <c r="AJ488" s="65"/>
      <c r="AK488" s="65"/>
      <c r="AM488" s="93"/>
      <c r="AT488" s="65"/>
      <c r="AU488" s="65"/>
      <c r="AV488" s="65"/>
      <c r="AW488" s="65"/>
      <c r="AX488" s="65"/>
      <c r="AY488" s="65"/>
      <c r="AZ488" s="65"/>
      <c r="BA488" s="65"/>
    </row>
    <row r="489" spans="3:70">
      <c r="C489" s="8"/>
      <c r="D489" s="8"/>
      <c r="AG489" s="65"/>
      <c r="AH489" s="65"/>
      <c r="AI489" s="65"/>
      <c r="AJ489" s="65"/>
      <c r="AK489" s="65"/>
      <c r="AM489" s="93"/>
      <c r="AT489" s="65"/>
      <c r="AU489" s="65"/>
      <c r="AV489" s="65"/>
      <c r="AW489" s="65"/>
      <c r="AX489" s="65"/>
      <c r="AY489" s="65"/>
      <c r="AZ489" s="65"/>
      <c r="BA489" s="65"/>
    </row>
    <row r="490" spans="3:70">
      <c r="C490" s="8"/>
      <c r="D490" s="8"/>
      <c r="AG490" s="65"/>
      <c r="AH490" s="65"/>
      <c r="AI490" s="65"/>
      <c r="AJ490" s="65"/>
      <c r="AK490" s="65"/>
      <c r="AM490" s="93"/>
      <c r="AT490" s="65"/>
      <c r="AU490" s="65"/>
      <c r="AV490" s="65"/>
      <c r="AW490" s="65"/>
      <c r="AX490" s="65"/>
      <c r="AY490" s="65"/>
      <c r="AZ490" s="65"/>
      <c r="BA490" s="65"/>
    </row>
    <row r="491" spans="3:70">
      <c r="C491" s="8"/>
      <c r="D491" s="8"/>
      <c r="AG491" s="65"/>
      <c r="AH491" s="65"/>
      <c r="AI491" s="65"/>
      <c r="AJ491" s="65"/>
      <c r="AK491" s="65"/>
      <c r="AM491" s="93"/>
      <c r="AT491" s="65"/>
      <c r="AU491" s="65"/>
      <c r="AV491" s="65"/>
      <c r="AW491" s="65"/>
      <c r="AX491" s="65"/>
      <c r="AY491" s="65"/>
      <c r="AZ491" s="65"/>
      <c r="BA491" s="65"/>
    </row>
    <row r="492" spans="3:70">
      <c r="C492" s="8"/>
      <c r="D492" s="8"/>
      <c r="AG492" s="65"/>
      <c r="AH492" s="65"/>
      <c r="AI492" s="65"/>
      <c r="AJ492" s="65"/>
      <c r="AK492" s="65"/>
      <c r="AM492" s="93"/>
      <c r="AT492" s="65"/>
      <c r="AU492" s="65"/>
      <c r="AV492" s="65"/>
      <c r="AW492" s="65"/>
      <c r="AX492" s="65"/>
      <c r="AY492" s="65"/>
      <c r="AZ492" s="65"/>
      <c r="BA492" s="65"/>
    </row>
    <row r="493" spans="3:70">
      <c r="C493" s="8"/>
      <c r="D493" s="8"/>
      <c r="AG493" s="65"/>
      <c r="AH493" s="65"/>
      <c r="AI493" s="65"/>
      <c r="AJ493" s="65"/>
      <c r="AK493" s="65"/>
      <c r="AM493" s="93"/>
      <c r="AT493" s="65"/>
      <c r="AU493" s="65"/>
      <c r="AV493" s="65"/>
      <c r="AW493" s="65"/>
      <c r="AX493" s="65"/>
      <c r="AY493" s="65"/>
      <c r="AZ493" s="65"/>
      <c r="BA493" s="65"/>
    </row>
    <row r="494" spans="3:70">
      <c r="C494" s="8"/>
      <c r="D494" s="8"/>
      <c r="AG494" s="65"/>
      <c r="AH494" s="65"/>
      <c r="AI494" s="65"/>
      <c r="AJ494" s="65"/>
      <c r="AK494" s="65"/>
      <c r="AM494" s="93"/>
      <c r="AT494" s="65"/>
      <c r="AU494" s="65"/>
      <c r="AV494" s="65"/>
      <c r="AW494" s="65"/>
      <c r="AX494" s="65"/>
      <c r="AY494" s="65"/>
      <c r="AZ494" s="65"/>
      <c r="BA494" s="65"/>
    </row>
    <row r="495" spans="3:70">
      <c r="C495" s="8"/>
      <c r="D495" s="8"/>
      <c r="AG495" s="65"/>
      <c r="AH495" s="65"/>
      <c r="AI495" s="65"/>
      <c r="AJ495" s="65"/>
      <c r="AK495" s="65"/>
      <c r="AM495" s="93"/>
      <c r="AT495" s="65"/>
      <c r="AU495" s="65"/>
      <c r="AV495" s="65"/>
      <c r="AW495" s="65"/>
      <c r="AX495" s="65"/>
      <c r="AY495" s="65"/>
      <c r="AZ495" s="65"/>
      <c r="BA495" s="65"/>
    </row>
    <row r="496" spans="3:70">
      <c r="C496" s="8"/>
      <c r="D496" s="8"/>
      <c r="AG496" s="65"/>
      <c r="AH496" s="65"/>
      <c r="AI496" s="65"/>
      <c r="AJ496" s="65"/>
      <c r="AK496" s="65"/>
      <c r="AM496" s="93"/>
      <c r="AT496" s="65"/>
      <c r="AU496" s="65"/>
      <c r="AV496" s="65"/>
      <c r="AW496" s="65"/>
      <c r="AX496" s="65"/>
      <c r="AY496" s="65"/>
      <c r="AZ496" s="65"/>
      <c r="BA496" s="65"/>
    </row>
    <row r="497" spans="3:53">
      <c r="C497" s="8"/>
      <c r="D497" s="8"/>
      <c r="AG497" s="65"/>
      <c r="AH497" s="65"/>
      <c r="AI497" s="65"/>
      <c r="AJ497" s="65"/>
      <c r="AK497" s="65"/>
      <c r="AM497" s="93"/>
      <c r="AT497" s="65"/>
      <c r="AU497" s="65"/>
      <c r="AV497" s="65"/>
      <c r="AW497" s="65"/>
      <c r="AX497" s="65"/>
      <c r="AY497" s="65"/>
      <c r="AZ497" s="65"/>
      <c r="BA497" s="65"/>
    </row>
    <row r="498" spans="3:53">
      <c r="C498" s="8"/>
      <c r="D498" s="8"/>
      <c r="AG498" s="65"/>
      <c r="AH498" s="65"/>
      <c r="AI498" s="65"/>
      <c r="AJ498" s="65"/>
      <c r="AK498" s="65"/>
      <c r="AM498" s="93"/>
      <c r="AT498" s="65"/>
      <c r="AU498" s="65"/>
      <c r="AV498" s="65"/>
      <c r="AW498" s="65"/>
      <c r="AX498" s="65"/>
      <c r="AY498" s="65"/>
      <c r="AZ498" s="65"/>
      <c r="BA498" s="65"/>
    </row>
    <row r="499" spans="3:53">
      <c r="C499" s="8"/>
      <c r="D499" s="8"/>
      <c r="AG499" s="65"/>
      <c r="AH499" s="65"/>
      <c r="AI499" s="65"/>
      <c r="AJ499" s="65"/>
      <c r="AK499" s="65"/>
      <c r="AM499" s="93"/>
      <c r="AT499" s="65"/>
      <c r="AU499" s="65"/>
      <c r="AV499" s="65"/>
      <c r="AW499" s="65"/>
      <c r="AX499" s="65"/>
      <c r="AY499" s="65"/>
      <c r="AZ499" s="65"/>
      <c r="BA499" s="65"/>
    </row>
    <row r="500" spans="3:53">
      <c r="C500" s="8"/>
      <c r="D500" s="8"/>
      <c r="AG500" s="65"/>
      <c r="AH500" s="65"/>
      <c r="AI500" s="65"/>
      <c r="AJ500" s="65"/>
      <c r="AK500" s="65"/>
      <c r="AM500" s="93"/>
      <c r="AT500" s="65"/>
      <c r="AU500" s="65"/>
      <c r="AV500" s="65"/>
      <c r="AW500" s="65"/>
      <c r="AX500" s="65"/>
      <c r="AY500" s="65"/>
      <c r="AZ500" s="65"/>
      <c r="BA500" s="65"/>
    </row>
    <row r="501" spans="3:53">
      <c r="C501" s="8"/>
      <c r="D501" s="8"/>
      <c r="AG501" s="65"/>
      <c r="AH501" s="65"/>
      <c r="AI501" s="65"/>
      <c r="AJ501" s="65"/>
      <c r="AK501" s="65"/>
      <c r="AM501" s="93"/>
      <c r="AT501" s="65"/>
      <c r="AU501" s="65"/>
      <c r="AV501" s="65"/>
      <c r="AW501" s="65"/>
      <c r="AX501" s="65"/>
      <c r="AY501" s="65"/>
      <c r="AZ501" s="65"/>
      <c r="BA501" s="65"/>
    </row>
    <row r="502" spans="3:53">
      <c r="C502" s="8"/>
      <c r="D502" s="8"/>
      <c r="AG502" s="65"/>
      <c r="AH502" s="65"/>
      <c r="AI502" s="65"/>
      <c r="AJ502" s="65"/>
      <c r="AK502" s="65"/>
      <c r="AM502" s="93"/>
      <c r="AT502" s="65"/>
      <c r="AU502" s="65"/>
      <c r="AV502" s="65"/>
      <c r="AW502" s="65"/>
      <c r="AX502" s="65"/>
      <c r="AY502" s="65"/>
      <c r="AZ502" s="65"/>
      <c r="BA502" s="65"/>
    </row>
    <row r="503" spans="3:53">
      <c r="C503" s="8"/>
      <c r="D503" s="8"/>
      <c r="AG503" s="65"/>
      <c r="AH503" s="65"/>
      <c r="AI503" s="65"/>
      <c r="AJ503" s="65"/>
      <c r="AK503" s="65"/>
      <c r="AM503" s="93"/>
      <c r="AT503" s="65"/>
      <c r="AU503" s="65"/>
      <c r="AV503" s="65"/>
      <c r="AW503" s="65"/>
      <c r="AX503" s="65"/>
      <c r="AY503" s="65"/>
      <c r="AZ503" s="65"/>
      <c r="BA503" s="65"/>
    </row>
    <row r="504" spans="3:53">
      <c r="C504" s="8"/>
      <c r="D504" s="8"/>
      <c r="AG504" s="65"/>
      <c r="AH504" s="65"/>
      <c r="AI504" s="65"/>
      <c r="AJ504" s="65"/>
      <c r="AK504" s="65"/>
      <c r="AM504" s="93"/>
      <c r="AT504" s="65"/>
      <c r="AU504" s="65"/>
      <c r="AV504" s="65"/>
      <c r="AW504" s="65"/>
      <c r="AX504" s="65"/>
      <c r="AY504" s="65"/>
      <c r="AZ504" s="65"/>
      <c r="BA504" s="65"/>
    </row>
    <row r="505" spans="3:53">
      <c r="C505" s="8"/>
      <c r="D505" s="8"/>
      <c r="AG505" s="65"/>
      <c r="AH505" s="65"/>
      <c r="AI505" s="65"/>
      <c r="AJ505" s="65"/>
      <c r="AK505" s="65"/>
      <c r="AM505" s="93"/>
      <c r="AT505" s="65"/>
      <c r="AU505" s="65"/>
      <c r="AV505" s="65"/>
      <c r="AW505" s="65"/>
      <c r="AX505" s="65"/>
      <c r="AY505" s="65"/>
      <c r="AZ505" s="65"/>
      <c r="BA505" s="65"/>
    </row>
    <row r="506" spans="3:53">
      <c r="C506" s="8"/>
      <c r="D506" s="8"/>
      <c r="AG506" s="65"/>
      <c r="AH506" s="65"/>
      <c r="AI506" s="65"/>
      <c r="AJ506" s="65"/>
      <c r="AK506" s="65"/>
      <c r="AM506" s="93"/>
      <c r="AT506" s="65"/>
      <c r="AU506" s="65"/>
      <c r="AV506" s="65"/>
      <c r="AW506" s="65"/>
      <c r="AX506" s="65"/>
      <c r="AY506" s="65"/>
      <c r="AZ506" s="65"/>
      <c r="BA506" s="65"/>
    </row>
    <row r="507" spans="3:53">
      <c r="C507" s="8"/>
      <c r="D507" s="8"/>
      <c r="AG507" s="65"/>
      <c r="AH507" s="65"/>
      <c r="AI507" s="65"/>
      <c r="AJ507" s="65"/>
      <c r="AK507" s="65"/>
      <c r="AM507" s="93"/>
      <c r="AT507" s="65"/>
      <c r="AU507" s="65"/>
      <c r="AV507" s="65"/>
      <c r="AW507" s="65"/>
      <c r="AX507" s="65"/>
      <c r="AY507" s="65"/>
      <c r="AZ507" s="65"/>
      <c r="BA507" s="65"/>
    </row>
    <row r="508" spans="3:53">
      <c r="C508" s="8"/>
      <c r="D508" s="8"/>
      <c r="AG508" s="65"/>
      <c r="AH508" s="65"/>
      <c r="AI508" s="65"/>
      <c r="AJ508" s="65"/>
      <c r="AK508" s="65"/>
      <c r="AM508" s="93"/>
      <c r="AT508" s="65"/>
      <c r="AU508" s="65"/>
      <c r="AV508" s="65"/>
      <c r="AW508" s="65"/>
      <c r="AX508" s="65"/>
      <c r="AY508" s="65"/>
      <c r="AZ508" s="65"/>
      <c r="BA508" s="65"/>
    </row>
    <row r="509" spans="3:53">
      <c r="C509" s="8"/>
      <c r="D509" s="8"/>
      <c r="AG509" s="65"/>
      <c r="AH509" s="65"/>
      <c r="AI509" s="65"/>
      <c r="AJ509" s="65"/>
      <c r="AK509" s="65"/>
      <c r="AM509" s="93"/>
      <c r="AT509" s="65"/>
      <c r="AU509" s="65"/>
      <c r="AV509" s="65"/>
      <c r="AW509" s="65"/>
      <c r="AX509" s="65"/>
      <c r="AY509" s="65"/>
      <c r="AZ509" s="65"/>
      <c r="BA509" s="65"/>
    </row>
    <row r="510" spans="3:53">
      <c r="C510" s="8"/>
      <c r="D510" s="8"/>
      <c r="AG510" s="65"/>
      <c r="AH510" s="65"/>
      <c r="AI510" s="65"/>
      <c r="AJ510" s="65"/>
      <c r="AK510" s="65"/>
      <c r="AM510" s="93"/>
      <c r="AT510" s="65"/>
      <c r="AU510" s="65"/>
      <c r="AV510" s="65"/>
      <c r="AW510" s="65"/>
      <c r="AX510" s="65"/>
      <c r="AY510" s="65"/>
      <c r="AZ510" s="65"/>
      <c r="BA510" s="65"/>
    </row>
    <row r="511" spans="3:53">
      <c r="C511" s="8"/>
      <c r="D511" s="8"/>
      <c r="AG511" s="65"/>
      <c r="AH511" s="65"/>
      <c r="AI511" s="65"/>
      <c r="AJ511" s="65"/>
      <c r="AK511" s="65"/>
      <c r="AM511" s="93"/>
      <c r="AT511" s="65"/>
      <c r="AU511" s="65"/>
      <c r="AV511" s="65"/>
      <c r="AW511" s="65"/>
      <c r="AX511" s="65"/>
      <c r="AY511" s="65"/>
      <c r="AZ511" s="65"/>
      <c r="BA511" s="65"/>
    </row>
    <row r="512" spans="3:53">
      <c r="C512" s="8"/>
      <c r="D512" s="8"/>
      <c r="AG512" s="65"/>
      <c r="AH512" s="65"/>
      <c r="AI512" s="65"/>
      <c r="AJ512" s="65"/>
      <c r="AK512" s="65"/>
      <c r="AM512" s="93"/>
      <c r="AT512" s="65"/>
      <c r="AU512" s="65"/>
      <c r="AV512" s="65"/>
      <c r="AW512" s="65"/>
      <c r="AX512" s="65"/>
      <c r="AY512" s="65"/>
      <c r="AZ512" s="65"/>
      <c r="BA512" s="65"/>
    </row>
    <row r="513" spans="3:70">
      <c r="C513" s="8"/>
      <c r="D513" s="8"/>
      <c r="AG513" s="65"/>
      <c r="AH513" s="65"/>
      <c r="AI513" s="65"/>
      <c r="AJ513" s="65"/>
      <c r="AK513" s="65"/>
      <c r="AM513" s="93"/>
      <c r="AT513" s="65"/>
      <c r="AU513" s="65"/>
      <c r="AV513" s="65"/>
      <c r="AW513" s="65"/>
      <c r="AX513" s="65"/>
      <c r="AY513" s="65"/>
      <c r="AZ513" s="65"/>
      <c r="BA513" s="65"/>
    </row>
    <row r="514" spans="3:70">
      <c r="C514" s="8"/>
      <c r="D514" s="8"/>
      <c r="AG514" s="65"/>
      <c r="AH514" s="65"/>
      <c r="AI514" s="65"/>
      <c r="AJ514" s="65"/>
      <c r="AK514" s="65"/>
      <c r="AM514" s="93"/>
      <c r="AT514" s="65"/>
      <c r="AU514" s="65"/>
      <c r="AV514" s="65"/>
      <c r="AW514" s="65"/>
      <c r="AX514" s="65"/>
      <c r="AY514" s="65"/>
      <c r="AZ514" s="65"/>
      <c r="BA514" s="65"/>
      <c r="BB514" s="65"/>
    </row>
    <row r="515" spans="3:70">
      <c r="C515" s="8"/>
      <c r="D515" s="8"/>
      <c r="AG515" s="65"/>
      <c r="AH515" s="65"/>
      <c r="AI515" s="65"/>
      <c r="AJ515" s="65"/>
      <c r="AK515" s="65"/>
      <c r="AM515" s="93"/>
      <c r="AT515" s="65"/>
      <c r="AU515" s="65"/>
      <c r="AV515" s="65"/>
      <c r="AW515" s="65"/>
      <c r="AX515" s="65"/>
      <c r="AY515" s="65"/>
      <c r="AZ515" s="65"/>
      <c r="BA515" s="65"/>
    </row>
    <row r="516" spans="3:70">
      <c r="C516" s="8"/>
      <c r="D516" s="8"/>
      <c r="AG516" s="65"/>
      <c r="AH516" s="65"/>
      <c r="AI516" s="65"/>
      <c r="AJ516" s="65"/>
      <c r="AK516" s="65"/>
      <c r="AM516" s="93"/>
      <c r="AT516" s="65"/>
      <c r="AU516" s="65"/>
      <c r="AV516" s="65"/>
      <c r="AW516" s="65"/>
      <c r="AX516" s="65"/>
      <c r="AY516" s="65"/>
      <c r="AZ516" s="65"/>
      <c r="BA516" s="65"/>
    </row>
    <row r="517" spans="3:70">
      <c r="C517" s="8"/>
      <c r="D517" s="8"/>
      <c r="AG517" s="65"/>
      <c r="AH517" s="65"/>
      <c r="AI517" s="65"/>
      <c r="AJ517" s="65"/>
      <c r="AK517" s="65"/>
      <c r="AM517" s="93"/>
      <c r="AT517" s="65"/>
      <c r="AU517" s="65"/>
      <c r="AV517" s="65"/>
      <c r="AW517" s="65"/>
      <c r="AX517" s="65"/>
      <c r="AY517" s="65"/>
      <c r="AZ517" s="65"/>
      <c r="BA517" s="65"/>
      <c r="BB517" s="65"/>
    </row>
    <row r="518" spans="3:70">
      <c r="C518" s="8"/>
      <c r="D518" s="8"/>
      <c r="AG518" s="65"/>
      <c r="AH518" s="65"/>
      <c r="AI518" s="65"/>
      <c r="AJ518" s="65"/>
      <c r="AK518" s="65"/>
      <c r="AM518" s="93"/>
      <c r="AT518" s="65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5"/>
      <c r="BF518" s="65"/>
      <c r="BG518" s="65"/>
      <c r="BH518" s="65"/>
      <c r="BI518" s="65"/>
      <c r="BJ518" s="65"/>
      <c r="BK518" s="65"/>
      <c r="BL518" s="65"/>
      <c r="BM518" s="65"/>
      <c r="BN518" s="65"/>
      <c r="BO518" s="65"/>
      <c r="BP518" s="65"/>
      <c r="BQ518" s="65"/>
      <c r="BR518" s="65"/>
    </row>
    <row r="519" spans="3:70">
      <c r="C519" s="8"/>
      <c r="D519" s="8"/>
      <c r="AG519" s="65"/>
      <c r="AH519" s="65"/>
      <c r="AI519" s="65"/>
      <c r="AJ519" s="65"/>
      <c r="AK519" s="65"/>
      <c r="AM519" s="93"/>
      <c r="AT519" s="65"/>
      <c r="AU519" s="65"/>
      <c r="AV519" s="65"/>
      <c r="AW519" s="65"/>
      <c r="AX519" s="65"/>
      <c r="AY519" s="65"/>
      <c r="AZ519" s="65"/>
      <c r="BA519" s="65"/>
    </row>
    <row r="520" spans="3:70">
      <c r="C520" s="8"/>
      <c r="D520" s="8"/>
      <c r="AG520" s="65"/>
      <c r="AH520" s="65"/>
      <c r="AI520" s="65"/>
      <c r="AJ520" s="65"/>
      <c r="AK520" s="65"/>
      <c r="AM520" s="93"/>
      <c r="AT520" s="65"/>
      <c r="AU520" s="65"/>
      <c r="AV520" s="65"/>
      <c r="AW520" s="65"/>
      <c r="AX520" s="65"/>
      <c r="AY520" s="65"/>
      <c r="AZ520" s="65"/>
      <c r="BA520" s="65"/>
    </row>
    <row r="521" spans="3:70">
      <c r="C521" s="8"/>
      <c r="D521" s="8"/>
      <c r="AG521" s="65"/>
      <c r="AH521" s="65"/>
      <c r="AI521" s="65"/>
      <c r="AJ521" s="65"/>
      <c r="AK521" s="65"/>
      <c r="AM521" s="93"/>
      <c r="AT521" s="65"/>
      <c r="AU521" s="65"/>
      <c r="AV521" s="65"/>
      <c r="AW521" s="65"/>
      <c r="AX521" s="65"/>
      <c r="AY521" s="65"/>
      <c r="AZ521" s="65"/>
      <c r="BA521" s="65"/>
    </row>
    <row r="522" spans="3:70">
      <c r="C522" s="8"/>
      <c r="D522" s="8"/>
      <c r="AG522" s="65"/>
      <c r="AH522" s="65"/>
      <c r="AI522" s="65"/>
      <c r="AJ522" s="65"/>
      <c r="AK522" s="65"/>
      <c r="AM522" s="93"/>
      <c r="AT522" s="65"/>
      <c r="AU522" s="65"/>
      <c r="AV522" s="65"/>
      <c r="AW522" s="65"/>
      <c r="AX522" s="65"/>
      <c r="AY522" s="65"/>
      <c r="AZ522" s="65"/>
      <c r="BA522" s="65"/>
    </row>
    <row r="523" spans="3:70">
      <c r="C523" s="8"/>
      <c r="D523" s="8"/>
      <c r="AG523" s="65"/>
      <c r="AH523" s="65"/>
      <c r="AI523" s="65"/>
      <c r="AJ523" s="65"/>
      <c r="AK523" s="65"/>
      <c r="AM523" s="93"/>
      <c r="AT523" s="65"/>
      <c r="AU523" s="65"/>
      <c r="AV523" s="65"/>
      <c r="AW523" s="65"/>
      <c r="AX523" s="65"/>
      <c r="AY523" s="65"/>
      <c r="AZ523" s="65"/>
      <c r="BA523" s="65"/>
    </row>
    <row r="524" spans="3:70">
      <c r="C524" s="8"/>
      <c r="D524" s="8"/>
      <c r="AG524" s="65"/>
      <c r="AH524" s="65"/>
      <c r="AI524" s="65"/>
      <c r="AJ524" s="65"/>
      <c r="AK524" s="65"/>
      <c r="AM524" s="93"/>
      <c r="AT524" s="65"/>
      <c r="AU524" s="65"/>
      <c r="AV524" s="65"/>
      <c r="AW524" s="65"/>
      <c r="AX524" s="65"/>
      <c r="AY524" s="65"/>
      <c r="AZ524" s="65"/>
      <c r="BA524" s="65"/>
    </row>
    <row r="525" spans="3:70">
      <c r="C525" s="8"/>
      <c r="D525" s="8"/>
      <c r="AG525" s="65"/>
      <c r="AH525" s="65"/>
      <c r="AI525" s="65"/>
      <c r="AJ525" s="65"/>
      <c r="AK525" s="65"/>
      <c r="AM525" s="93"/>
      <c r="AT525" s="65"/>
      <c r="AU525" s="65"/>
      <c r="AV525" s="65"/>
      <c r="AW525" s="65"/>
      <c r="AX525" s="65"/>
      <c r="AY525" s="65"/>
      <c r="AZ525" s="65"/>
      <c r="BA525" s="65"/>
    </row>
    <row r="526" spans="3:70">
      <c r="C526" s="8"/>
      <c r="D526" s="8"/>
      <c r="AG526" s="65"/>
      <c r="AH526" s="65"/>
      <c r="AI526" s="65"/>
      <c r="AJ526" s="65"/>
      <c r="AK526" s="65"/>
      <c r="AM526" s="93"/>
      <c r="AT526" s="65"/>
      <c r="AU526" s="65"/>
      <c r="AV526" s="65"/>
      <c r="AW526" s="65"/>
      <c r="AX526" s="65"/>
      <c r="AY526" s="65"/>
      <c r="AZ526" s="65"/>
      <c r="BA526" s="65"/>
    </row>
    <row r="527" spans="3:70">
      <c r="C527" s="8"/>
      <c r="D527" s="8"/>
      <c r="AG527" s="65"/>
      <c r="AH527" s="65"/>
      <c r="AI527" s="65"/>
      <c r="AJ527" s="65"/>
      <c r="AK527" s="65"/>
      <c r="AM527" s="93"/>
      <c r="AT527" s="65"/>
      <c r="AU527" s="65"/>
      <c r="AV527" s="65"/>
      <c r="AW527" s="65"/>
      <c r="AX527" s="65"/>
      <c r="AY527" s="65"/>
      <c r="AZ527" s="65"/>
      <c r="BA527" s="65"/>
      <c r="BB527" s="65"/>
      <c r="BD527" s="65"/>
    </row>
    <row r="528" spans="3:70">
      <c r="C528" s="8"/>
      <c r="D528" s="8"/>
      <c r="AG528" s="65"/>
      <c r="AH528" s="65"/>
      <c r="AI528" s="65"/>
      <c r="AJ528" s="65"/>
      <c r="AK528" s="65"/>
      <c r="AM528" s="93"/>
      <c r="AT528" s="65"/>
      <c r="AU528" s="65"/>
      <c r="AV528" s="65"/>
      <c r="AW528" s="65"/>
      <c r="AX528" s="65"/>
      <c r="AY528" s="65"/>
      <c r="AZ528" s="65"/>
      <c r="BA528" s="65"/>
    </row>
    <row r="529" spans="3:70">
      <c r="C529" s="8"/>
      <c r="D529" s="8"/>
      <c r="AG529" s="65"/>
      <c r="AH529" s="65"/>
      <c r="AI529" s="65"/>
      <c r="AJ529" s="65"/>
      <c r="AK529" s="65"/>
      <c r="AM529" s="93"/>
      <c r="AT529" s="65"/>
      <c r="AU529" s="65"/>
      <c r="AV529" s="65"/>
      <c r="AW529" s="65"/>
      <c r="AX529" s="65"/>
      <c r="AY529" s="65"/>
      <c r="AZ529" s="65"/>
      <c r="BA529" s="65"/>
    </row>
    <row r="530" spans="3:70">
      <c r="C530" s="8"/>
      <c r="D530" s="8"/>
      <c r="AG530" s="65"/>
      <c r="AH530" s="65"/>
      <c r="AI530" s="65"/>
      <c r="AJ530" s="65"/>
      <c r="AK530" s="65"/>
      <c r="AM530" s="93"/>
      <c r="AT530" s="65"/>
      <c r="AU530" s="65"/>
      <c r="AV530" s="65"/>
      <c r="AW530" s="65"/>
      <c r="AX530" s="65"/>
      <c r="AY530" s="65"/>
      <c r="AZ530" s="65"/>
      <c r="BA530" s="65"/>
    </row>
    <row r="531" spans="3:70">
      <c r="C531" s="8"/>
      <c r="D531" s="8"/>
      <c r="AG531" s="65"/>
      <c r="AH531" s="65"/>
      <c r="AI531" s="65"/>
      <c r="AJ531" s="65"/>
      <c r="AK531" s="65"/>
      <c r="AM531" s="93"/>
      <c r="AT531" s="65"/>
      <c r="AU531" s="65"/>
      <c r="AV531" s="65"/>
      <c r="AW531" s="65"/>
      <c r="AX531" s="65"/>
      <c r="AY531" s="65"/>
      <c r="AZ531" s="65"/>
      <c r="BA531" s="65"/>
    </row>
    <row r="532" spans="3:70">
      <c r="C532" s="8"/>
      <c r="D532" s="8"/>
      <c r="AG532" s="65"/>
      <c r="AH532" s="65"/>
      <c r="AI532" s="65"/>
      <c r="AJ532" s="65"/>
      <c r="AK532" s="65"/>
      <c r="AM532" s="93"/>
      <c r="AT532" s="65"/>
      <c r="AU532" s="65"/>
      <c r="AV532" s="65"/>
      <c r="AW532" s="65"/>
      <c r="AX532" s="65"/>
      <c r="AY532" s="65"/>
      <c r="AZ532" s="65"/>
      <c r="BA532" s="65"/>
    </row>
    <row r="533" spans="3:70">
      <c r="C533" s="8"/>
      <c r="D533" s="8"/>
      <c r="AG533" s="65"/>
      <c r="AH533" s="65"/>
      <c r="AI533" s="65"/>
      <c r="AJ533" s="65"/>
      <c r="AK533" s="65"/>
      <c r="AM533" s="93"/>
      <c r="AT533" s="65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5"/>
      <c r="BF533" s="65"/>
      <c r="BG533" s="65"/>
      <c r="BH533" s="65"/>
      <c r="BI533" s="65"/>
      <c r="BJ533" s="65"/>
      <c r="BK533" s="65"/>
      <c r="BL533" s="65"/>
      <c r="BM533" s="65"/>
      <c r="BN533" s="65"/>
      <c r="BO533" s="65"/>
      <c r="BP533" s="65"/>
      <c r="BQ533" s="65"/>
      <c r="BR533" s="65"/>
    </row>
    <row r="534" spans="3:70">
      <c r="C534" s="8"/>
      <c r="D534" s="8"/>
      <c r="AG534" s="65"/>
      <c r="AH534" s="65"/>
      <c r="AI534" s="65"/>
      <c r="AJ534" s="65"/>
      <c r="AK534" s="65"/>
      <c r="AM534" s="93"/>
      <c r="AT534" s="65"/>
      <c r="AU534" s="65"/>
      <c r="AV534" s="65"/>
      <c r="AW534" s="65"/>
      <c r="AX534" s="65"/>
      <c r="AY534" s="65"/>
      <c r="AZ534" s="65"/>
      <c r="BA534" s="65"/>
    </row>
    <row r="535" spans="3:70">
      <c r="C535" s="8"/>
      <c r="D535" s="8"/>
      <c r="AG535" s="65"/>
      <c r="AH535" s="65"/>
      <c r="AI535" s="65"/>
      <c r="AJ535" s="65"/>
      <c r="AK535" s="65"/>
      <c r="AM535" s="93"/>
      <c r="AT535" s="65"/>
      <c r="AU535" s="65"/>
      <c r="AV535" s="65"/>
      <c r="AW535" s="65"/>
      <c r="AX535" s="65"/>
      <c r="AY535" s="65"/>
      <c r="AZ535" s="65"/>
      <c r="BA535" s="65"/>
    </row>
    <row r="536" spans="3:70">
      <c r="C536" s="8"/>
      <c r="D536" s="8"/>
      <c r="AG536" s="65"/>
      <c r="AH536" s="65"/>
      <c r="AI536" s="65"/>
      <c r="AJ536" s="65"/>
      <c r="AK536" s="65"/>
      <c r="AM536" s="93"/>
      <c r="AT536" s="65"/>
      <c r="AU536" s="65"/>
      <c r="AV536" s="65"/>
      <c r="AW536" s="65"/>
      <c r="AX536" s="65"/>
      <c r="AY536" s="65"/>
      <c r="AZ536" s="65"/>
      <c r="BA536" s="65"/>
    </row>
    <row r="537" spans="3:70">
      <c r="C537" s="8"/>
      <c r="D537" s="8"/>
      <c r="AG537" s="65"/>
      <c r="AH537" s="65"/>
      <c r="AI537" s="65"/>
      <c r="AJ537" s="65"/>
      <c r="AK537" s="65"/>
      <c r="AM537" s="93"/>
      <c r="AT537" s="65"/>
      <c r="AU537" s="65"/>
      <c r="AV537" s="65"/>
      <c r="AW537" s="65"/>
      <c r="AX537" s="65"/>
      <c r="AY537" s="65"/>
      <c r="AZ537" s="65"/>
      <c r="BA537" s="65"/>
    </row>
    <row r="538" spans="3:70">
      <c r="C538" s="8"/>
      <c r="D538" s="8"/>
      <c r="AG538" s="65"/>
      <c r="AH538" s="65"/>
      <c r="AI538" s="65"/>
      <c r="AJ538" s="65"/>
      <c r="AK538" s="65"/>
      <c r="AM538" s="93"/>
      <c r="AT538" s="65"/>
      <c r="AU538" s="65"/>
      <c r="AV538" s="65"/>
      <c r="AW538" s="65"/>
      <c r="AX538" s="65"/>
      <c r="AY538" s="65"/>
      <c r="AZ538" s="65"/>
      <c r="BA538" s="65"/>
    </row>
    <row r="539" spans="3:70">
      <c r="C539" s="8"/>
      <c r="D539" s="8"/>
      <c r="AG539" s="65"/>
      <c r="AH539" s="65"/>
      <c r="AI539" s="65"/>
      <c r="AJ539" s="65"/>
      <c r="AK539" s="65"/>
      <c r="AM539" s="93"/>
      <c r="AT539" s="65"/>
      <c r="AU539" s="65"/>
      <c r="AV539" s="65"/>
      <c r="AW539" s="65"/>
      <c r="AX539" s="65"/>
      <c r="AY539" s="65"/>
      <c r="AZ539" s="65"/>
      <c r="BA539" s="65"/>
    </row>
    <row r="540" spans="3:70">
      <c r="C540" s="8"/>
      <c r="D540" s="8"/>
      <c r="AG540" s="65"/>
      <c r="AH540" s="65"/>
      <c r="AI540" s="65"/>
      <c r="AJ540" s="65"/>
      <c r="AK540" s="65"/>
      <c r="AM540" s="93"/>
      <c r="AT540" s="65"/>
      <c r="AU540" s="65"/>
      <c r="AV540" s="65"/>
      <c r="AW540" s="65"/>
      <c r="AX540" s="65"/>
      <c r="AY540" s="65"/>
      <c r="AZ540" s="65"/>
      <c r="BA540" s="65"/>
    </row>
    <row r="541" spans="3:70">
      <c r="C541" s="8"/>
      <c r="D541" s="8"/>
      <c r="AG541" s="65"/>
      <c r="AH541" s="65"/>
      <c r="AI541" s="65"/>
      <c r="AJ541" s="65"/>
      <c r="AK541" s="65"/>
      <c r="AM541" s="93"/>
      <c r="AT541" s="65"/>
      <c r="AU541" s="65"/>
      <c r="AV541" s="65"/>
      <c r="AW541" s="65"/>
      <c r="AX541" s="65"/>
      <c r="AY541" s="65"/>
      <c r="AZ541" s="65"/>
      <c r="BA541" s="65"/>
    </row>
    <row r="542" spans="3:70">
      <c r="C542" s="8"/>
      <c r="D542" s="8"/>
      <c r="AG542" s="65"/>
      <c r="AH542" s="65"/>
      <c r="AI542" s="65"/>
      <c r="AJ542" s="65"/>
      <c r="AK542" s="65"/>
      <c r="AM542" s="93"/>
      <c r="AT542" s="65"/>
      <c r="AU542" s="65"/>
      <c r="AV542" s="65"/>
      <c r="AW542" s="65"/>
      <c r="AX542" s="65"/>
      <c r="AY542" s="65"/>
      <c r="AZ542" s="65"/>
      <c r="BA542" s="65"/>
    </row>
    <row r="543" spans="3:70">
      <c r="C543" s="8"/>
      <c r="D543" s="8"/>
      <c r="AG543" s="65"/>
      <c r="AH543" s="65"/>
      <c r="AI543" s="65"/>
      <c r="AJ543" s="65"/>
      <c r="AK543" s="65"/>
      <c r="AM543" s="93"/>
      <c r="AT543" s="65"/>
      <c r="AU543" s="65"/>
      <c r="AV543" s="65"/>
      <c r="AW543" s="65"/>
      <c r="AX543" s="65"/>
      <c r="AY543" s="65"/>
      <c r="AZ543" s="65"/>
      <c r="BA543" s="65"/>
    </row>
    <row r="544" spans="3:70">
      <c r="C544" s="8"/>
      <c r="D544" s="8"/>
      <c r="AG544" s="65"/>
      <c r="AH544" s="65"/>
      <c r="AI544" s="65"/>
      <c r="AJ544" s="65"/>
      <c r="AK544" s="65"/>
      <c r="AM544" s="93"/>
      <c r="AT544" s="65"/>
      <c r="AU544" s="65"/>
      <c r="AV544" s="65"/>
      <c r="AW544" s="65"/>
      <c r="AX544" s="65"/>
      <c r="AY544" s="65"/>
      <c r="AZ544" s="65"/>
      <c r="BA544" s="65"/>
    </row>
    <row r="545" spans="3:54">
      <c r="C545" s="8"/>
      <c r="D545" s="8"/>
      <c r="AG545" s="65"/>
      <c r="AH545" s="65"/>
      <c r="AI545" s="65"/>
      <c r="AJ545" s="65"/>
      <c r="AK545" s="65"/>
      <c r="AM545" s="93"/>
      <c r="AT545" s="65"/>
      <c r="AU545" s="65"/>
      <c r="AV545" s="65"/>
      <c r="AW545" s="65"/>
      <c r="AX545" s="65"/>
      <c r="AY545" s="65"/>
      <c r="AZ545" s="65"/>
      <c r="BA545" s="65"/>
    </row>
    <row r="546" spans="3:54">
      <c r="C546" s="8"/>
      <c r="D546" s="8"/>
      <c r="AG546" s="65"/>
      <c r="AH546" s="65"/>
      <c r="AI546" s="65"/>
      <c r="AJ546" s="65"/>
      <c r="AK546" s="65"/>
      <c r="AM546" s="93"/>
      <c r="AT546" s="65"/>
      <c r="AU546" s="65"/>
      <c r="AV546" s="65"/>
      <c r="AW546" s="65"/>
      <c r="AX546" s="65"/>
      <c r="AY546" s="65"/>
      <c r="AZ546" s="65"/>
      <c r="BA546" s="65"/>
    </row>
    <row r="547" spans="3:54">
      <c r="C547" s="8"/>
      <c r="D547" s="8"/>
      <c r="AG547" s="65"/>
      <c r="AH547" s="65"/>
      <c r="AI547" s="65"/>
      <c r="AJ547" s="65"/>
      <c r="AK547" s="65"/>
      <c r="AM547" s="93"/>
      <c r="AT547" s="65"/>
      <c r="AU547" s="65"/>
      <c r="AV547" s="65"/>
      <c r="AW547" s="65"/>
      <c r="AX547" s="65"/>
      <c r="AY547" s="65"/>
      <c r="AZ547" s="65"/>
      <c r="BA547" s="65"/>
    </row>
    <row r="548" spans="3:54">
      <c r="C548" s="8"/>
      <c r="D548" s="8"/>
      <c r="AG548" s="65"/>
      <c r="AH548" s="65"/>
      <c r="AI548" s="65"/>
      <c r="AJ548" s="65"/>
      <c r="AK548" s="65"/>
      <c r="AM548" s="93"/>
      <c r="AT548" s="65"/>
      <c r="AU548" s="65"/>
      <c r="AV548" s="65"/>
      <c r="AW548" s="65"/>
      <c r="AX548" s="65"/>
      <c r="AY548" s="65"/>
      <c r="AZ548" s="65"/>
      <c r="BA548" s="65"/>
    </row>
    <row r="549" spans="3:54">
      <c r="C549" s="8"/>
      <c r="D549" s="8"/>
      <c r="AG549" s="65"/>
      <c r="AH549" s="65"/>
      <c r="AI549" s="65"/>
      <c r="AJ549" s="65"/>
      <c r="AK549" s="65"/>
      <c r="AM549" s="93"/>
      <c r="AT549" s="65"/>
      <c r="AU549" s="65"/>
      <c r="AV549" s="65"/>
      <c r="AW549" s="65"/>
      <c r="AX549" s="65"/>
      <c r="AY549" s="65"/>
      <c r="AZ549" s="65"/>
      <c r="BA549" s="65"/>
    </row>
    <row r="550" spans="3:54">
      <c r="C550" s="8"/>
      <c r="D550" s="8"/>
      <c r="AG550" s="65"/>
      <c r="AH550" s="65"/>
      <c r="AI550" s="65"/>
      <c r="AJ550" s="65"/>
      <c r="AK550" s="65"/>
      <c r="AM550" s="93"/>
      <c r="AT550" s="65"/>
      <c r="AU550" s="65"/>
      <c r="AV550" s="65"/>
      <c r="AW550" s="65"/>
      <c r="AX550" s="65"/>
      <c r="AY550" s="65"/>
      <c r="AZ550" s="65"/>
      <c r="BA550" s="65"/>
    </row>
    <row r="551" spans="3:54">
      <c r="C551" s="8"/>
      <c r="D551" s="8"/>
      <c r="AG551" s="65"/>
      <c r="AH551" s="65"/>
      <c r="AI551" s="65"/>
      <c r="AJ551" s="65"/>
      <c r="AK551" s="65"/>
      <c r="AM551" s="93"/>
      <c r="AT551" s="65"/>
      <c r="AU551" s="65"/>
      <c r="AV551" s="65"/>
      <c r="AW551" s="65"/>
      <c r="AX551" s="65"/>
      <c r="AY551" s="65"/>
      <c r="AZ551" s="65"/>
      <c r="BA551" s="65"/>
    </row>
    <row r="552" spans="3:54">
      <c r="C552" s="8"/>
      <c r="D552" s="8"/>
      <c r="AG552" s="65"/>
      <c r="AH552" s="65"/>
      <c r="AI552" s="65"/>
      <c r="AJ552" s="65"/>
      <c r="AK552" s="65"/>
      <c r="AM552" s="93"/>
      <c r="AT552" s="65"/>
      <c r="AU552" s="65"/>
      <c r="AV552" s="65"/>
      <c r="AW552" s="65"/>
      <c r="AX552" s="65"/>
      <c r="AY552" s="65"/>
      <c r="AZ552" s="65"/>
      <c r="BA552" s="65"/>
    </row>
    <row r="553" spans="3:54">
      <c r="C553" s="8"/>
      <c r="D553" s="8"/>
      <c r="AG553" s="65"/>
      <c r="AH553" s="65"/>
      <c r="AI553" s="65"/>
      <c r="AJ553" s="65"/>
      <c r="AK553" s="65"/>
      <c r="AM553" s="93"/>
      <c r="AT553" s="65"/>
      <c r="AU553" s="65"/>
      <c r="AV553" s="65"/>
      <c r="AW553" s="65"/>
      <c r="AX553" s="65"/>
      <c r="AY553" s="65"/>
      <c r="AZ553" s="65"/>
      <c r="BA553" s="65"/>
    </row>
    <row r="554" spans="3:54">
      <c r="C554" s="8"/>
      <c r="D554" s="8"/>
      <c r="AG554" s="65"/>
      <c r="AH554" s="65"/>
      <c r="AI554" s="65"/>
      <c r="AJ554" s="65"/>
      <c r="AK554" s="65"/>
      <c r="AM554" s="93"/>
      <c r="AT554" s="65"/>
      <c r="AU554" s="65"/>
      <c r="AV554" s="65"/>
      <c r="AW554" s="65"/>
      <c r="AX554" s="65"/>
      <c r="AY554" s="65"/>
      <c r="AZ554" s="65"/>
      <c r="BA554" s="65"/>
    </row>
    <row r="555" spans="3:54">
      <c r="C555" s="8"/>
      <c r="D555" s="8"/>
      <c r="AG555" s="65"/>
      <c r="AH555" s="65"/>
      <c r="AI555" s="65"/>
      <c r="AJ555" s="65"/>
      <c r="AK555" s="65"/>
      <c r="AM555" s="93"/>
      <c r="AT555" s="65"/>
      <c r="AU555" s="65"/>
      <c r="AV555" s="65"/>
      <c r="AW555" s="65"/>
      <c r="AX555" s="65"/>
      <c r="AY555" s="65"/>
      <c r="AZ555" s="65"/>
      <c r="BA555" s="65"/>
    </row>
    <row r="556" spans="3:54">
      <c r="C556" s="8"/>
      <c r="D556" s="8"/>
      <c r="AG556" s="65"/>
      <c r="AH556" s="65"/>
      <c r="AI556" s="65"/>
      <c r="AJ556" s="65"/>
      <c r="AK556" s="65"/>
      <c r="AM556" s="93"/>
      <c r="AT556" s="65"/>
      <c r="AU556" s="65"/>
      <c r="AV556" s="65"/>
      <c r="AW556" s="65"/>
      <c r="AX556" s="65"/>
      <c r="AY556" s="65"/>
      <c r="AZ556" s="65"/>
      <c r="BA556" s="65"/>
    </row>
    <row r="557" spans="3:54">
      <c r="C557" s="8"/>
      <c r="D557" s="8"/>
      <c r="AG557" s="65"/>
      <c r="AH557" s="65"/>
      <c r="AI557" s="65"/>
      <c r="AJ557" s="65"/>
      <c r="AK557" s="65"/>
      <c r="AM557" s="93"/>
      <c r="AT557" s="65"/>
      <c r="AU557" s="65"/>
      <c r="AV557" s="65"/>
      <c r="AW557" s="65"/>
      <c r="AX557" s="65"/>
      <c r="AY557" s="65"/>
      <c r="AZ557" s="65"/>
      <c r="BA557" s="65"/>
    </row>
    <row r="558" spans="3:54">
      <c r="C558" s="8"/>
      <c r="D558" s="8"/>
      <c r="AG558" s="65"/>
      <c r="AH558" s="65"/>
      <c r="AI558" s="65"/>
      <c r="AJ558" s="65"/>
      <c r="AK558" s="65"/>
      <c r="AM558" s="93"/>
      <c r="AT558" s="65"/>
      <c r="AU558" s="65"/>
      <c r="AV558" s="65"/>
      <c r="AW558" s="65"/>
      <c r="AX558" s="65"/>
      <c r="AY558" s="65"/>
      <c r="AZ558" s="65"/>
      <c r="BA558" s="65"/>
      <c r="BB558" s="65"/>
    </row>
    <row r="559" spans="3:54">
      <c r="C559" s="8"/>
      <c r="D559" s="8"/>
      <c r="AG559" s="65"/>
      <c r="AH559" s="65"/>
      <c r="AI559" s="65"/>
      <c r="AJ559" s="65"/>
      <c r="AK559" s="65"/>
      <c r="AM559" s="93"/>
      <c r="AT559" s="65"/>
      <c r="AU559" s="65"/>
      <c r="AV559" s="65"/>
      <c r="AW559" s="65"/>
      <c r="AX559" s="65"/>
      <c r="AY559" s="65"/>
      <c r="AZ559" s="65"/>
      <c r="BA559" s="65"/>
    </row>
    <row r="560" spans="3:54">
      <c r="C560" s="8"/>
      <c r="D560" s="8"/>
      <c r="AG560" s="65"/>
      <c r="AH560" s="65"/>
      <c r="AI560" s="65"/>
      <c r="AJ560" s="65"/>
      <c r="AK560" s="65"/>
      <c r="AM560" s="93"/>
      <c r="AT560" s="65"/>
      <c r="AU560" s="65"/>
      <c r="AV560" s="65"/>
      <c r="AW560" s="65"/>
      <c r="AX560" s="65"/>
      <c r="AY560" s="65"/>
      <c r="AZ560" s="65"/>
      <c r="BA560" s="65"/>
    </row>
    <row r="561" spans="3:53">
      <c r="C561" s="8"/>
      <c r="D561" s="8"/>
      <c r="AG561" s="65"/>
      <c r="AH561" s="65"/>
      <c r="AI561" s="65"/>
      <c r="AJ561" s="65"/>
      <c r="AK561" s="65"/>
      <c r="AM561" s="93"/>
      <c r="AT561" s="65"/>
      <c r="AU561" s="65"/>
      <c r="AV561" s="65"/>
      <c r="AW561" s="65"/>
      <c r="AX561" s="65"/>
      <c r="AY561" s="65"/>
      <c r="AZ561" s="65"/>
      <c r="BA561" s="65"/>
    </row>
    <row r="562" spans="3:53">
      <c r="C562" s="8"/>
      <c r="D562" s="8"/>
      <c r="AG562" s="65"/>
      <c r="AH562" s="65"/>
      <c r="AI562" s="65"/>
      <c r="AJ562" s="65"/>
      <c r="AK562" s="65"/>
      <c r="AM562" s="93"/>
      <c r="AT562" s="65"/>
      <c r="AU562" s="65"/>
      <c r="AV562" s="65"/>
      <c r="AW562" s="65"/>
      <c r="AX562" s="65"/>
      <c r="AY562" s="65"/>
      <c r="AZ562" s="65"/>
      <c r="BA562" s="65"/>
    </row>
    <row r="563" spans="3:53">
      <c r="C563" s="8"/>
      <c r="D563" s="8"/>
      <c r="AG563" s="65"/>
      <c r="AH563" s="65"/>
      <c r="AI563" s="65"/>
      <c r="AJ563" s="65"/>
      <c r="AK563" s="65"/>
      <c r="AM563" s="93"/>
      <c r="AT563" s="65"/>
      <c r="AU563" s="65"/>
      <c r="AV563" s="65"/>
      <c r="AW563" s="65"/>
      <c r="AX563" s="65"/>
      <c r="AY563" s="65"/>
      <c r="AZ563" s="65"/>
      <c r="BA563" s="65"/>
    </row>
    <row r="564" spans="3:53">
      <c r="C564" s="8"/>
      <c r="D564" s="8"/>
      <c r="AG564" s="65"/>
      <c r="AH564" s="65"/>
      <c r="AI564" s="65"/>
      <c r="AJ564" s="65"/>
      <c r="AK564" s="65"/>
      <c r="AM564" s="93"/>
      <c r="AT564" s="65"/>
      <c r="AU564" s="65"/>
      <c r="AV564" s="65"/>
      <c r="AW564" s="65"/>
      <c r="AX564" s="65"/>
      <c r="AY564" s="65"/>
      <c r="AZ564" s="65"/>
      <c r="BA564" s="65"/>
    </row>
    <row r="565" spans="3:53">
      <c r="C565" s="8"/>
      <c r="D565" s="8"/>
      <c r="AG565" s="65"/>
      <c r="AH565" s="65"/>
      <c r="AI565" s="65"/>
      <c r="AJ565" s="65"/>
      <c r="AK565" s="65"/>
      <c r="AM565" s="93"/>
      <c r="AT565" s="65"/>
      <c r="AU565" s="65"/>
      <c r="AV565" s="65"/>
      <c r="AW565" s="65"/>
      <c r="AX565" s="65"/>
      <c r="AY565" s="65"/>
      <c r="AZ565" s="65"/>
      <c r="BA565" s="65"/>
    </row>
    <row r="566" spans="3:53">
      <c r="C566" s="8"/>
      <c r="D566" s="8"/>
      <c r="AG566" s="65"/>
      <c r="AH566" s="65"/>
      <c r="AI566" s="65"/>
      <c r="AJ566" s="65"/>
      <c r="AK566" s="65"/>
      <c r="AM566" s="93"/>
      <c r="AT566" s="65"/>
      <c r="AU566" s="65"/>
      <c r="AV566" s="65"/>
      <c r="AW566" s="65"/>
      <c r="AX566" s="65"/>
      <c r="AY566" s="65"/>
      <c r="AZ566" s="65"/>
      <c r="BA566" s="65"/>
    </row>
    <row r="567" spans="3:53">
      <c r="C567" s="8"/>
      <c r="D567" s="8"/>
      <c r="AG567" s="65"/>
      <c r="AH567" s="65"/>
      <c r="AI567" s="65"/>
      <c r="AJ567" s="65"/>
      <c r="AK567" s="65"/>
      <c r="AM567" s="93"/>
      <c r="AT567" s="65"/>
      <c r="AU567" s="65"/>
      <c r="AV567" s="65"/>
      <c r="AW567" s="65"/>
      <c r="AX567" s="65"/>
      <c r="AY567" s="65"/>
      <c r="AZ567" s="65"/>
      <c r="BA567" s="65"/>
    </row>
    <row r="568" spans="3:53">
      <c r="C568" s="8"/>
      <c r="D568" s="8"/>
      <c r="AG568" s="65"/>
      <c r="AH568" s="65"/>
      <c r="AI568" s="65"/>
      <c r="AJ568" s="65"/>
      <c r="AK568" s="65"/>
      <c r="AM568" s="93"/>
      <c r="AT568" s="65"/>
      <c r="AU568" s="65"/>
      <c r="AV568" s="65"/>
      <c r="AW568" s="65"/>
      <c r="AX568" s="65"/>
      <c r="AY568" s="65"/>
      <c r="AZ568" s="65"/>
      <c r="BA568" s="65"/>
    </row>
    <row r="569" spans="3:53">
      <c r="C569" s="8"/>
      <c r="D569" s="8"/>
      <c r="AG569" s="65"/>
      <c r="AH569" s="65"/>
      <c r="AI569" s="65"/>
      <c r="AJ569" s="65"/>
      <c r="AK569" s="65"/>
      <c r="AM569" s="93"/>
      <c r="AT569" s="65"/>
      <c r="AU569" s="65"/>
      <c r="AV569" s="65"/>
      <c r="AW569" s="65"/>
      <c r="AX569" s="65"/>
      <c r="AY569" s="65"/>
      <c r="AZ569" s="65"/>
      <c r="BA569" s="65"/>
    </row>
    <row r="570" spans="3:53">
      <c r="C570" s="8"/>
      <c r="D570" s="8"/>
      <c r="AG570" s="65"/>
      <c r="AH570" s="65"/>
      <c r="AI570" s="65"/>
      <c r="AJ570" s="65"/>
      <c r="AK570" s="65"/>
      <c r="AM570" s="93"/>
      <c r="AT570" s="65"/>
      <c r="AU570" s="65"/>
      <c r="AV570" s="65"/>
      <c r="AW570" s="65"/>
      <c r="AX570" s="65"/>
      <c r="AY570" s="65"/>
      <c r="AZ570" s="65"/>
      <c r="BA570" s="65"/>
    </row>
    <row r="571" spans="3:53">
      <c r="C571" s="8"/>
      <c r="D571" s="8"/>
      <c r="AG571" s="65"/>
      <c r="AH571" s="65"/>
      <c r="AI571" s="65"/>
      <c r="AJ571" s="65"/>
      <c r="AK571" s="65"/>
      <c r="AM571" s="93"/>
      <c r="AT571" s="65"/>
      <c r="AU571" s="65"/>
      <c r="AV571" s="65"/>
      <c r="AW571" s="65"/>
      <c r="AX571" s="65"/>
      <c r="AY571" s="65"/>
      <c r="AZ571" s="65"/>
      <c r="BA571" s="65"/>
    </row>
    <row r="572" spans="3:53">
      <c r="C572" s="8"/>
      <c r="D572" s="8"/>
      <c r="AG572" s="65"/>
      <c r="AH572" s="65"/>
      <c r="AI572" s="65"/>
      <c r="AJ572" s="65"/>
      <c r="AK572" s="65"/>
      <c r="AM572" s="93"/>
      <c r="AT572" s="65"/>
      <c r="AU572" s="65"/>
      <c r="AV572" s="65"/>
      <c r="AW572" s="65"/>
      <c r="AX572" s="65"/>
      <c r="AY572" s="65"/>
      <c r="AZ572" s="65"/>
      <c r="BA572" s="65"/>
    </row>
    <row r="573" spans="3:53">
      <c r="C573" s="8"/>
      <c r="D573" s="8"/>
      <c r="AG573" s="65"/>
      <c r="AH573" s="65"/>
      <c r="AI573" s="65"/>
      <c r="AJ573" s="65"/>
      <c r="AK573" s="65"/>
      <c r="AM573" s="93"/>
      <c r="AT573" s="65"/>
      <c r="AU573" s="65"/>
      <c r="AV573" s="65"/>
      <c r="AW573" s="65"/>
      <c r="AX573" s="65"/>
      <c r="AY573" s="65"/>
      <c r="AZ573" s="65"/>
      <c r="BA573" s="65"/>
    </row>
    <row r="574" spans="3:53">
      <c r="C574" s="8"/>
      <c r="D574" s="8"/>
      <c r="AG574" s="65"/>
      <c r="AH574" s="65"/>
      <c r="AI574" s="65"/>
      <c r="AJ574" s="65"/>
      <c r="AK574" s="65"/>
      <c r="AM574" s="93"/>
      <c r="AT574" s="65"/>
      <c r="AU574" s="65"/>
      <c r="AV574" s="65"/>
      <c r="AW574" s="65"/>
      <c r="AX574" s="65"/>
      <c r="AY574" s="65"/>
      <c r="AZ574" s="65"/>
      <c r="BA574" s="65"/>
    </row>
    <row r="575" spans="3:53">
      <c r="C575" s="8"/>
      <c r="D575" s="8"/>
      <c r="AG575" s="65"/>
      <c r="AH575" s="65"/>
      <c r="AI575" s="65"/>
      <c r="AJ575" s="65"/>
      <c r="AK575" s="65"/>
      <c r="AM575" s="93"/>
      <c r="AT575" s="65"/>
      <c r="AU575" s="65"/>
      <c r="AV575" s="65"/>
      <c r="AW575" s="65"/>
      <c r="AX575" s="65"/>
      <c r="AY575" s="65"/>
      <c r="AZ575" s="65"/>
      <c r="BA575" s="65"/>
    </row>
    <row r="576" spans="3:53">
      <c r="C576" s="8"/>
      <c r="D576" s="8"/>
      <c r="AG576" s="65"/>
      <c r="AH576" s="65"/>
      <c r="AI576" s="65"/>
      <c r="AJ576" s="65"/>
      <c r="AK576" s="65"/>
      <c r="AM576" s="93"/>
      <c r="AT576" s="65"/>
      <c r="AU576" s="65"/>
      <c r="AV576" s="65"/>
      <c r="AW576" s="65"/>
      <c r="AX576" s="65"/>
      <c r="AY576" s="65"/>
      <c r="AZ576" s="65"/>
      <c r="BA576" s="65"/>
    </row>
    <row r="577" spans="3:56">
      <c r="C577" s="8"/>
      <c r="D577" s="8"/>
      <c r="AG577" s="65"/>
      <c r="AH577" s="65"/>
      <c r="AI577" s="65"/>
      <c r="AJ577" s="65"/>
      <c r="AK577" s="65"/>
      <c r="AM577" s="93"/>
      <c r="AT577" s="65"/>
      <c r="AU577" s="65"/>
      <c r="AV577" s="65"/>
      <c r="AW577" s="65"/>
      <c r="AX577" s="65"/>
      <c r="AY577" s="65"/>
      <c r="AZ577" s="65"/>
      <c r="BA577" s="65"/>
    </row>
    <row r="578" spans="3:56">
      <c r="C578" s="8"/>
      <c r="D578" s="8"/>
      <c r="AG578" s="65"/>
      <c r="AH578" s="65"/>
      <c r="AI578" s="65"/>
      <c r="AJ578" s="65"/>
      <c r="AK578" s="65"/>
      <c r="AM578" s="93"/>
      <c r="AT578" s="65"/>
      <c r="AU578" s="65"/>
      <c r="AV578" s="65"/>
      <c r="AW578" s="65"/>
      <c r="AX578" s="65"/>
      <c r="AY578" s="65"/>
      <c r="AZ578" s="65"/>
      <c r="BA578" s="65"/>
      <c r="BB578" s="65"/>
    </row>
    <row r="579" spans="3:56">
      <c r="C579" s="8"/>
      <c r="D579" s="8"/>
      <c r="AG579" s="65"/>
      <c r="AH579" s="65"/>
      <c r="AI579" s="65"/>
      <c r="AJ579" s="65"/>
      <c r="AK579" s="65"/>
      <c r="AM579" s="93"/>
      <c r="AT579" s="65"/>
      <c r="AU579" s="65"/>
      <c r="AV579" s="65"/>
      <c r="AW579" s="65"/>
      <c r="AX579" s="65"/>
      <c r="AY579" s="65"/>
      <c r="AZ579" s="65"/>
      <c r="BA579" s="65"/>
    </row>
    <row r="580" spans="3:56">
      <c r="C580" s="8"/>
      <c r="D580" s="8"/>
      <c r="AG580" s="65"/>
      <c r="AH580" s="65"/>
      <c r="AI580" s="65"/>
      <c r="AJ580" s="65"/>
      <c r="AK580" s="65"/>
      <c r="AM580" s="93"/>
      <c r="AT580" s="65"/>
      <c r="AU580" s="65"/>
      <c r="AV580" s="65"/>
      <c r="AW580" s="65"/>
      <c r="AX580" s="65"/>
      <c r="AY580" s="65"/>
      <c r="AZ580" s="65"/>
      <c r="BA580" s="65"/>
    </row>
    <row r="581" spans="3:56">
      <c r="C581" s="8"/>
      <c r="D581" s="8"/>
      <c r="AG581" s="65"/>
      <c r="AH581" s="65"/>
      <c r="AI581" s="65"/>
      <c r="AJ581" s="65"/>
      <c r="AK581" s="65"/>
      <c r="AM581" s="93"/>
      <c r="AT581" s="65"/>
      <c r="AU581" s="65"/>
      <c r="AV581" s="65"/>
      <c r="AW581" s="65"/>
      <c r="AX581" s="65"/>
      <c r="AY581" s="65"/>
      <c r="AZ581" s="65"/>
      <c r="BA581" s="65"/>
    </row>
    <row r="582" spans="3:56">
      <c r="C582" s="8"/>
      <c r="D582" s="8"/>
      <c r="AG582" s="65"/>
      <c r="AH582" s="65"/>
      <c r="AI582" s="65"/>
      <c r="AJ582" s="65"/>
      <c r="AK582" s="65"/>
      <c r="AM582" s="93"/>
      <c r="AT582" s="65"/>
      <c r="AU582" s="65"/>
      <c r="AV582" s="65"/>
      <c r="AW582" s="65"/>
      <c r="AX582" s="65"/>
      <c r="AY582" s="65"/>
      <c r="AZ582" s="65"/>
      <c r="BA582" s="65"/>
    </row>
    <row r="583" spans="3:56">
      <c r="C583" s="8"/>
      <c r="D583" s="8"/>
      <c r="AG583" s="65"/>
      <c r="AH583" s="65"/>
      <c r="AI583" s="65"/>
      <c r="AJ583" s="65"/>
      <c r="AK583" s="65"/>
      <c r="AM583" s="93"/>
      <c r="AT583" s="65"/>
      <c r="AU583" s="65"/>
      <c r="AV583" s="65"/>
      <c r="AW583" s="65"/>
      <c r="AX583" s="65"/>
      <c r="AY583" s="65"/>
      <c r="AZ583" s="65"/>
      <c r="BA583" s="65"/>
    </row>
    <row r="584" spans="3:56">
      <c r="C584" s="8"/>
      <c r="D584" s="8"/>
      <c r="AG584" s="65"/>
      <c r="AH584" s="65"/>
      <c r="AI584" s="65"/>
      <c r="AJ584" s="65"/>
      <c r="AK584" s="65"/>
      <c r="AM584" s="93"/>
      <c r="AT584" s="65"/>
      <c r="AU584" s="65"/>
      <c r="AV584" s="65"/>
      <c r="AW584" s="65"/>
      <c r="AX584" s="65"/>
      <c r="AY584" s="65"/>
      <c r="AZ584" s="65"/>
      <c r="BA584" s="65"/>
    </row>
    <row r="585" spans="3:56">
      <c r="C585" s="8"/>
      <c r="D585" s="8"/>
      <c r="AG585" s="65"/>
      <c r="AH585" s="65"/>
      <c r="AI585" s="65"/>
      <c r="AJ585" s="65"/>
      <c r="AK585" s="65"/>
      <c r="AM585" s="93"/>
      <c r="AT585" s="65"/>
      <c r="AU585" s="65"/>
      <c r="AV585" s="65"/>
      <c r="AW585" s="65"/>
      <c r="AX585" s="65"/>
      <c r="AY585" s="65"/>
      <c r="AZ585" s="65"/>
      <c r="BA585" s="65"/>
    </row>
    <row r="586" spans="3:56">
      <c r="C586" s="8"/>
      <c r="D586" s="8"/>
      <c r="AG586" s="65"/>
      <c r="AH586" s="65"/>
      <c r="AI586" s="65"/>
      <c r="AJ586" s="65"/>
      <c r="AK586" s="65"/>
      <c r="AM586" s="93"/>
      <c r="AT586" s="65"/>
      <c r="AU586" s="65"/>
      <c r="AV586" s="65"/>
      <c r="AW586" s="65"/>
      <c r="AX586" s="65"/>
      <c r="AY586" s="65"/>
      <c r="AZ586" s="65"/>
      <c r="BA586" s="65"/>
    </row>
    <row r="587" spans="3:56">
      <c r="C587" s="8"/>
      <c r="D587" s="8"/>
      <c r="AG587" s="65"/>
      <c r="AH587" s="65"/>
      <c r="AI587" s="65"/>
      <c r="AJ587" s="65"/>
      <c r="AK587" s="65"/>
      <c r="AM587" s="93"/>
      <c r="AT587" s="65"/>
      <c r="AU587" s="65"/>
      <c r="AV587" s="65"/>
      <c r="AW587" s="65"/>
      <c r="AX587" s="65"/>
      <c r="AY587" s="65"/>
      <c r="AZ587" s="65"/>
      <c r="BA587" s="65"/>
    </row>
    <row r="588" spans="3:56">
      <c r="C588" s="8"/>
      <c r="D588" s="8"/>
      <c r="AG588" s="65"/>
      <c r="AH588" s="65"/>
      <c r="AI588" s="65"/>
      <c r="AJ588" s="65"/>
      <c r="AK588" s="65"/>
      <c r="AM588" s="93"/>
      <c r="AT588" s="65"/>
      <c r="AU588" s="65"/>
      <c r="AV588" s="65"/>
      <c r="AW588" s="65"/>
      <c r="AX588" s="65"/>
      <c r="AY588" s="65"/>
      <c r="AZ588" s="65"/>
      <c r="BA588" s="65"/>
    </row>
    <row r="589" spans="3:56">
      <c r="C589" s="8"/>
      <c r="D589" s="8"/>
      <c r="AG589" s="65"/>
      <c r="AH589" s="65"/>
      <c r="AI589" s="65"/>
      <c r="AJ589" s="65"/>
      <c r="AK589" s="65"/>
      <c r="AM589" s="93"/>
      <c r="AT589" s="65"/>
      <c r="AU589" s="65"/>
      <c r="AV589" s="65"/>
      <c r="AW589" s="65"/>
      <c r="AX589" s="65"/>
      <c r="AY589" s="65"/>
      <c r="AZ589" s="65"/>
      <c r="BA589" s="65"/>
    </row>
    <row r="590" spans="3:56">
      <c r="C590" s="8"/>
      <c r="D590" s="8"/>
      <c r="AG590" s="65"/>
      <c r="AH590" s="65"/>
      <c r="AI590" s="65"/>
      <c r="AJ590" s="65"/>
      <c r="AK590" s="65"/>
      <c r="AM590" s="93"/>
      <c r="AT590" s="65"/>
      <c r="AU590" s="65"/>
      <c r="AV590" s="65"/>
      <c r="AW590" s="65"/>
      <c r="AX590" s="65"/>
      <c r="AY590" s="65"/>
      <c r="AZ590" s="65"/>
      <c r="BA590" s="65"/>
      <c r="BB590" s="65"/>
    </row>
    <row r="591" spans="3:56">
      <c r="C591" s="8"/>
      <c r="D591" s="8"/>
      <c r="AG591" s="65"/>
      <c r="AH591" s="65"/>
      <c r="AI591" s="65"/>
      <c r="AJ591" s="65"/>
      <c r="AK591" s="65"/>
      <c r="AM591" s="93"/>
      <c r="AT591" s="65"/>
      <c r="AU591" s="65"/>
      <c r="AV591" s="65"/>
      <c r="AW591" s="65"/>
      <c r="AX591" s="65"/>
      <c r="AY591" s="65"/>
      <c r="AZ591" s="65"/>
      <c r="BA591" s="65"/>
      <c r="BB591" s="65"/>
    </row>
    <row r="592" spans="3:56">
      <c r="C592" s="8"/>
      <c r="D592" s="8"/>
      <c r="AG592" s="65"/>
      <c r="AH592" s="65"/>
      <c r="AI592" s="65"/>
      <c r="AJ592" s="65"/>
      <c r="AK592" s="65"/>
      <c r="AM592" s="93"/>
      <c r="AT592" s="65"/>
      <c r="AU592" s="65"/>
      <c r="AV592" s="65"/>
      <c r="AW592" s="65"/>
      <c r="AX592" s="65"/>
      <c r="AY592" s="65"/>
      <c r="AZ592" s="65"/>
      <c r="BA592" s="65"/>
      <c r="BB592" s="65"/>
      <c r="BD592" s="65"/>
    </row>
    <row r="593" spans="3:70">
      <c r="C593" s="8"/>
      <c r="D593" s="8"/>
      <c r="AG593" s="65"/>
      <c r="AH593" s="65"/>
      <c r="AI593" s="65"/>
      <c r="AJ593" s="65"/>
      <c r="AK593" s="65"/>
      <c r="AM593" s="93"/>
      <c r="AT593" s="65"/>
      <c r="AU593" s="65"/>
      <c r="AV593" s="65"/>
      <c r="AW593" s="65"/>
      <c r="AX593" s="65"/>
      <c r="AY593" s="65"/>
      <c r="AZ593" s="65"/>
      <c r="BA593" s="65"/>
      <c r="BB593" s="65"/>
    </row>
    <row r="594" spans="3:70">
      <c r="C594" s="8"/>
      <c r="D594" s="8"/>
      <c r="AG594" s="65"/>
      <c r="AH594" s="65"/>
      <c r="AI594" s="65"/>
      <c r="AJ594" s="65"/>
      <c r="AK594" s="65"/>
      <c r="AM594" s="93"/>
      <c r="AT594" s="65"/>
      <c r="AU594" s="65"/>
      <c r="AV594" s="65"/>
      <c r="AW594" s="65"/>
      <c r="AX594" s="65"/>
      <c r="AY594" s="65"/>
      <c r="AZ594" s="65"/>
      <c r="BA594" s="65"/>
    </row>
    <row r="595" spans="3:70">
      <c r="C595" s="8"/>
      <c r="D595" s="8"/>
      <c r="AG595" s="65"/>
      <c r="AH595" s="65"/>
      <c r="AI595" s="65"/>
      <c r="AJ595" s="65"/>
      <c r="AK595" s="65"/>
      <c r="AM595" s="93"/>
      <c r="AT595" s="65"/>
      <c r="AU595" s="65"/>
      <c r="AV595" s="65"/>
      <c r="AW595" s="65"/>
      <c r="AX595" s="65"/>
      <c r="AY595" s="65"/>
      <c r="AZ595" s="65"/>
      <c r="BA595" s="65"/>
    </row>
    <row r="596" spans="3:70">
      <c r="C596" s="8"/>
      <c r="D596" s="8"/>
      <c r="AG596" s="65"/>
      <c r="AH596" s="65"/>
      <c r="AI596" s="65"/>
      <c r="AJ596" s="65"/>
      <c r="AK596" s="65"/>
      <c r="AM596" s="93"/>
      <c r="AT596" s="65"/>
      <c r="AU596" s="65"/>
      <c r="AV596" s="65"/>
      <c r="AW596" s="65"/>
      <c r="AX596" s="65"/>
      <c r="AY596" s="65"/>
      <c r="AZ596" s="65"/>
      <c r="BA596" s="65"/>
    </row>
    <row r="597" spans="3:70">
      <c r="C597" s="8"/>
      <c r="D597" s="8"/>
      <c r="AG597" s="65"/>
      <c r="AH597" s="65"/>
      <c r="AI597" s="65"/>
      <c r="AJ597" s="65"/>
      <c r="AK597" s="65"/>
      <c r="AM597" s="93"/>
      <c r="AT597" s="65"/>
      <c r="AU597" s="65"/>
      <c r="AV597" s="65"/>
      <c r="AW597" s="65"/>
      <c r="AX597" s="65"/>
      <c r="AY597" s="65"/>
      <c r="AZ597" s="65"/>
      <c r="BA597" s="65"/>
    </row>
    <row r="598" spans="3:70">
      <c r="C598" s="8"/>
      <c r="D598" s="8"/>
      <c r="AG598" s="65"/>
      <c r="AH598" s="65"/>
      <c r="AI598" s="65"/>
      <c r="AJ598" s="65"/>
      <c r="AK598" s="65"/>
      <c r="AM598" s="93"/>
      <c r="AT598" s="65"/>
      <c r="AU598" s="65"/>
      <c r="AV598" s="65"/>
      <c r="AW598" s="65"/>
      <c r="AX598" s="65"/>
      <c r="AY598" s="65"/>
      <c r="AZ598" s="65"/>
      <c r="BA598" s="65"/>
    </row>
    <row r="599" spans="3:70">
      <c r="C599" s="8"/>
      <c r="D599" s="8"/>
      <c r="AG599" s="65"/>
      <c r="AH599" s="65"/>
      <c r="AI599" s="65"/>
      <c r="AJ599" s="65"/>
      <c r="AK599" s="65"/>
      <c r="AM599" s="93"/>
      <c r="AT599" s="65"/>
      <c r="AU599" s="65"/>
      <c r="AV599" s="65"/>
      <c r="AW599" s="65"/>
      <c r="AX599" s="65"/>
      <c r="AY599" s="65"/>
      <c r="AZ599" s="65"/>
      <c r="BA599" s="65"/>
    </row>
    <row r="600" spans="3:70">
      <c r="C600" s="8"/>
      <c r="D600" s="8"/>
      <c r="AG600" s="65"/>
      <c r="AH600" s="65"/>
      <c r="AI600" s="65"/>
      <c r="AJ600" s="65"/>
      <c r="AK600" s="65"/>
      <c r="AM600" s="93"/>
      <c r="AT600" s="65"/>
      <c r="AU600" s="65"/>
      <c r="AV600" s="65"/>
      <c r="AW600" s="65"/>
      <c r="AX600" s="65"/>
      <c r="AY600" s="65"/>
      <c r="AZ600" s="65"/>
      <c r="BA600" s="65"/>
    </row>
    <row r="601" spans="3:70">
      <c r="C601" s="8"/>
      <c r="D601" s="8"/>
      <c r="AG601" s="65"/>
      <c r="AH601" s="65"/>
      <c r="AI601" s="65"/>
      <c r="AJ601" s="65"/>
      <c r="AK601" s="65"/>
      <c r="AM601" s="93"/>
      <c r="AT601" s="65"/>
      <c r="AU601" s="65"/>
      <c r="AV601" s="65"/>
      <c r="AW601" s="65"/>
      <c r="AX601" s="65"/>
      <c r="AY601" s="65"/>
      <c r="AZ601" s="65"/>
      <c r="BA601" s="65"/>
    </row>
    <row r="602" spans="3:70">
      <c r="C602" s="8"/>
      <c r="D602" s="8"/>
      <c r="AG602" s="65"/>
      <c r="AH602" s="65"/>
      <c r="AI602" s="65"/>
      <c r="AJ602" s="65"/>
      <c r="AK602" s="65"/>
      <c r="AM602" s="93"/>
      <c r="AT602" s="65"/>
      <c r="AU602" s="65"/>
      <c r="AV602" s="65"/>
      <c r="AW602" s="65"/>
      <c r="AX602" s="65"/>
      <c r="AY602" s="65"/>
      <c r="AZ602" s="65"/>
      <c r="BA602" s="65"/>
    </row>
    <row r="603" spans="3:70">
      <c r="C603" s="8"/>
      <c r="D603" s="8"/>
      <c r="AG603" s="65"/>
      <c r="AH603" s="65"/>
      <c r="AI603" s="65"/>
      <c r="AJ603" s="65"/>
      <c r="AK603" s="65"/>
      <c r="AM603" s="93"/>
      <c r="AT603" s="65"/>
      <c r="AU603" s="65"/>
      <c r="AV603" s="65"/>
      <c r="AW603" s="65"/>
      <c r="AX603" s="65"/>
      <c r="AY603" s="65"/>
      <c r="AZ603" s="65"/>
      <c r="BA603" s="65"/>
    </row>
    <row r="604" spans="3:70">
      <c r="C604" s="8"/>
      <c r="D604" s="8"/>
      <c r="AG604" s="65"/>
      <c r="AH604" s="65"/>
      <c r="AI604" s="65"/>
      <c r="AJ604" s="65"/>
      <c r="AK604" s="65"/>
      <c r="AM604" s="93"/>
      <c r="AT604" s="65"/>
      <c r="AU604" s="65"/>
      <c r="AV604" s="65"/>
      <c r="AW604" s="65"/>
      <c r="AX604" s="65"/>
      <c r="AY604" s="65"/>
      <c r="AZ604" s="65"/>
      <c r="BA604" s="65"/>
      <c r="BB604" s="65"/>
      <c r="BC604" s="65"/>
      <c r="BD604" s="65"/>
      <c r="BE604" s="65"/>
      <c r="BF604" s="65"/>
      <c r="BG604" s="65"/>
      <c r="BH604" s="65"/>
      <c r="BI604" s="65"/>
      <c r="BJ604" s="65"/>
      <c r="BK604" s="65"/>
      <c r="BL604" s="65"/>
      <c r="BM604" s="65"/>
      <c r="BN604" s="65"/>
      <c r="BO604" s="65"/>
      <c r="BP604" s="65"/>
      <c r="BQ604" s="65"/>
      <c r="BR604" s="65"/>
    </row>
    <row r="605" spans="3:70">
      <c r="C605" s="8"/>
      <c r="D605" s="8"/>
      <c r="AG605" s="65"/>
      <c r="AH605" s="65"/>
      <c r="AI605" s="65"/>
      <c r="AJ605" s="65"/>
      <c r="AK605" s="65"/>
      <c r="AM605" s="93"/>
      <c r="AT605" s="65"/>
      <c r="AU605" s="65"/>
      <c r="AV605" s="65"/>
      <c r="AW605" s="65"/>
      <c r="AX605" s="65"/>
      <c r="AY605" s="65"/>
      <c r="AZ605" s="65"/>
      <c r="BA605" s="65"/>
    </row>
    <row r="606" spans="3:70">
      <c r="C606" s="8"/>
      <c r="D606" s="8"/>
      <c r="AG606" s="65"/>
      <c r="AH606" s="65"/>
      <c r="AI606" s="65"/>
      <c r="AJ606" s="65"/>
      <c r="AK606" s="65"/>
      <c r="AM606" s="93"/>
      <c r="AT606" s="65"/>
      <c r="AU606" s="65"/>
      <c r="AV606" s="65"/>
      <c r="AW606" s="65"/>
      <c r="AX606" s="65"/>
      <c r="AY606" s="65"/>
      <c r="AZ606" s="65"/>
      <c r="BA606" s="65"/>
    </row>
    <row r="607" spans="3:70">
      <c r="C607" s="8"/>
      <c r="D607" s="8"/>
      <c r="AG607" s="65"/>
      <c r="AH607" s="65"/>
      <c r="AI607" s="65"/>
      <c r="AJ607" s="65"/>
      <c r="AK607" s="65"/>
      <c r="AM607" s="93"/>
      <c r="AT607" s="65"/>
      <c r="AU607" s="65"/>
      <c r="AV607" s="65"/>
      <c r="AW607" s="65"/>
      <c r="AX607" s="65"/>
      <c r="AY607" s="65"/>
      <c r="AZ607" s="65"/>
      <c r="BA607" s="65"/>
    </row>
    <row r="608" spans="3:70">
      <c r="C608" s="8"/>
      <c r="D608" s="8"/>
      <c r="AG608" s="65"/>
      <c r="AH608" s="65"/>
      <c r="AI608" s="65"/>
      <c r="AJ608" s="65"/>
      <c r="AK608" s="65"/>
      <c r="AM608" s="93"/>
      <c r="AT608" s="65"/>
      <c r="AU608" s="65"/>
      <c r="AV608" s="65"/>
      <c r="AW608" s="65"/>
      <c r="AX608" s="65"/>
      <c r="AY608" s="65"/>
      <c r="AZ608" s="65"/>
      <c r="BA608" s="65"/>
    </row>
    <row r="609" spans="3:70">
      <c r="C609" s="8"/>
      <c r="D609" s="8"/>
      <c r="AG609" s="65"/>
      <c r="AH609" s="65"/>
      <c r="AI609" s="65"/>
      <c r="AJ609" s="65"/>
      <c r="AK609" s="65"/>
      <c r="AM609" s="93"/>
      <c r="AT609" s="65"/>
      <c r="AU609" s="65"/>
      <c r="AV609" s="65"/>
      <c r="AW609" s="65"/>
      <c r="AX609" s="65"/>
      <c r="AY609" s="65"/>
      <c r="AZ609" s="65"/>
      <c r="BA609" s="65"/>
    </row>
    <row r="610" spans="3:70">
      <c r="C610" s="8"/>
      <c r="D610" s="8"/>
      <c r="AG610" s="65"/>
      <c r="AH610" s="65"/>
      <c r="AI610" s="65"/>
      <c r="AJ610" s="65"/>
      <c r="AK610" s="65"/>
      <c r="AM610" s="93"/>
      <c r="AT610" s="65"/>
      <c r="AU610" s="65"/>
      <c r="AV610" s="65"/>
      <c r="AW610" s="65"/>
      <c r="AX610" s="65"/>
      <c r="AY610" s="65"/>
      <c r="AZ610" s="65"/>
      <c r="BA610" s="65"/>
    </row>
    <row r="611" spans="3:70">
      <c r="C611" s="8"/>
      <c r="D611" s="8"/>
      <c r="AG611" s="65"/>
      <c r="AH611" s="65"/>
      <c r="AI611" s="65"/>
      <c r="AJ611" s="65"/>
      <c r="AK611" s="65"/>
      <c r="AM611" s="93"/>
      <c r="AT611" s="65"/>
      <c r="AU611" s="65"/>
      <c r="AV611" s="65"/>
      <c r="AW611" s="65"/>
      <c r="AX611" s="65"/>
      <c r="AY611" s="65"/>
      <c r="AZ611" s="65"/>
      <c r="BA611" s="65"/>
    </row>
    <row r="612" spans="3:70">
      <c r="C612" s="8"/>
      <c r="D612" s="8"/>
      <c r="AG612" s="65"/>
      <c r="AH612" s="65"/>
      <c r="AI612" s="65"/>
      <c r="AJ612" s="65"/>
      <c r="AK612" s="65"/>
      <c r="AM612" s="93"/>
      <c r="AT612" s="65"/>
      <c r="AU612" s="65"/>
      <c r="AV612" s="65"/>
      <c r="AW612" s="65"/>
      <c r="AX612" s="65"/>
      <c r="AY612" s="65"/>
      <c r="AZ612" s="65"/>
      <c r="BA612" s="65"/>
    </row>
    <row r="613" spans="3:70">
      <c r="C613" s="8"/>
      <c r="D613" s="8"/>
      <c r="AG613" s="65"/>
      <c r="AH613" s="65"/>
      <c r="AI613" s="65"/>
      <c r="AJ613" s="65"/>
      <c r="AK613" s="65"/>
      <c r="AM613" s="93"/>
      <c r="AT613" s="65"/>
      <c r="AU613" s="65"/>
      <c r="AV613" s="65"/>
      <c r="AW613" s="65"/>
      <c r="AX613" s="65"/>
      <c r="AY613" s="65"/>
      <c r="AZ613" s="65"/>
      <c r="BA613" s="65"/>
      <c r="BB613" s="65"/>
    </row>
    <row r="614" spans="3:70">
      <c r="C614" s="8"/>
      <c r="D614" s="8"/>
      <c r="AG614" s="65"/>
      <c r="AH614" s="65"/>
      <c r="AI614" s="65"/>
      <c r="AJ614" s="65"/>
      <c r="AK614" s="65"/>
      <c r="AM614" s="93"/>
      <c r="AT614" s="65"/>
      <c r="AU614" s="65"/>
      <c r="AV614" s="65"/>
      <c r="AW614" s="65"/>
      <c r="AX614" s="65"/>
      <c r="AY614" s="65"/>
      <c r="AZ614" s="65"/>
      <c r="BA614" s="65"/>
    </row>
    <row r="615" spans="3:70">
      <c r="C615" s="8"/>
      <c r="D615" s="8"/>
      <c r="AG615" s="65"/>
      <c r="AH615" s="65"/>
      <c r="AI615" s="65"/>
      <c r="AJ615" s="65"/>
      <c r="AK615" s="65"/>
      <c r="AM615" s="93"/>
      <c r="AT615" s="65"/>
      <c r="AU615" s="65"/>
      <c r="AV615" s="65"/>
      <c r="AW615" s="65"/>
      <c r="AX615" s="65"/>
      <c r="AY615" s="65"/>
      <c r="AZ615" s="65"/>
      <c r="BA615" s="65"/>
    </row>
    <row r="616" spans="3:70">
      <c r="C616" s="8"/>
      <c r="D616" s="8"/>
      <c r="AG616" s="65"/>
      <c r="AH616" s="65"/>
      <c r="AI616" s="65"/>
      <c r="AJ616" s="65"/>
      <c r="AK616" s="65"/>
      <c r="AM616" s="93"/>
      <c r="AT616" s="65"/>
      <c r="AU616" s="65"/>
      <c r="AV616" s="65"/>
      <c r="AW616" s="65"/>
      <c r="AX616" s="65"/>
      <c r="AY616" s="65"/>
      <c r="AZ616" s="65"/>
      <c r="BA616" s="65"/>
    </row>
    <row r="617" spans="3:70">
      <c r="C617" s="8"/>
      <c r="D617" s="8"/>
      <c r="AG617" s="65"/>
      <c r="AH617" s="65"/>
      <c r="AI617" s="65"/>
      <c r="AJ617" s="65"/>
      <c r="AK617" s="65"/>
      <c r="AM617" s="93"/>
      <c r="AT617" s="65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5"/>
      <c r="BF617" s="65"/>
      <c r="BG617" s="65"/>
      <c r="BH617" s="65"/>
      <c r="BI617" s="65"/>
      <c r="BJ617" s="65"/>
      <c r="BK617" s="65"/>
      <c r="BL617" s="65"/>
      <c r="BM617" s="65"/>
      <c r="BN617" s="65"/>
      <c r="BO617" s="65"/>
      <c r="BP617" s="65"/>
      <c r="BQ617" s="65"/>
      <c r="BR617" s="65"/>
    </row>
    <row r="618" spans="3:70">
      <c r="C618" s="8"/>
      <c r="D618" s="8"/>
      <c r="AG618" s="65"/>
      <c r="AH618" s="65"/>
      <c r="AI618" s="65"/>
      <c r="AJ618" s="65"/>
      <c r="AK618" s="65"/>
      <c r="AM618" s="93"/>
      <c r="AT618" s="65"/>
      <c r="AU618" s="65"/>
      <c r="AV618" s="65"/>
      <c r="AW618" s="65"/>
      <c r="AX618" s="65"/>
      <c r="AY618" s="65"/>
      <c r="AZ618" s="65"/>
      <c r="BA618" s="65"/>
    </row>
    <row r="619" spans="3:70">
      <c r="C619" s="8"/>
      <c r="D619" s="8"/>
      <c r="AG619" s="65"/>
      <c r="AH619" s="65"/>
      <c r="AI619" s="65"/>
      <c r="AJ619" s="65"/>
      <c r="AK619" s="65"/>
      <c r="AM619" s="93"/>
      <c r="AT619" s="65"/>
      <c r="AU619" s="65"/>
      <c r="AV619" s="65"/>
      <c r="AW619" s="65"/>
      <c r="AX619" s="65"/>
      <c r="AY619" s="65"/>
      <c r="AZ619" s="65"/>
      <c r="BA619" s="65"/>
    </row>
    <row r="620" spans="3:70">
      <c r="C620" s="8"/>
      <c r="D620" s="8"/>
      <c r="AG620" s="65"/>
      <c r="AH620" s="65"/>
      <c r="AI620" s="65"/>
      <c r="AJ620" s="65"/>
      <c r="AK620" s="65"/>
      <c r="AM620" s="93"/>
      <c r="AT620" s="65"/>
      <c r="AU620" s="65"/>
      <c r="AV620" s="65"/>
      <c r="AW620" s="65"/>
      <c r="AX620" s="65"/>
      <c r="AY620" s="65"/>
      <c r="AZ620" s="65"/>
      <c r="BA620" s="65"/>
    </row>
    <row r="621" spans="3:70">
      <c r="C621" s="8"/>
      <c r="D621" s="8"/>
      <c r="AG621" s="65"/>
      <c r="AH621" s="65"/>
      <c r="AI621" s="65"/>
      <c r="AJ621" s="65"/>
      <c r="AK621" s="65"/>
      <c r="AM621" s="93"/>
      <c r="AT621" s="65"/>
      <c r="AU621" s="65"/>
      <c r="AV621" s="65"/>
      <c r="AW621" s="65"/>
      <c r="AX621" s="65"/>
      <c r="AY621" s="65"/>
      <c r="AZ621" s="65"/>
      <c r="BA621" s="65"/>
    </row>
    <row r="622" spans="3:70">
      <c r="C622" s="8"/>
      <c r="D622" s="8"/>
      <c r="AG622" s="65"/>
      <c r="AH622" s="65"/>
      <c r="AI622" s="65"/>
      <c r="AJ622" s="65"/>
      <c r="AK622" s="65"/>
      <c r="AM622" s="93"/>
      <c r="AT622" s="65"/>
      <c r="AU622" s="65"/>
      <c r="AV622" s="65"/>
      <c r="AW622" s="65"/>
      <c r="AX622" s="65"/>
      <c r="AY622" s="65"/>
      <c r="AZ622" s="65"/>
      <c r="BA622" s="65"/>
    </row>
    <row r="623" spans="3:70">
      <c r="C623" s="8"/>
      <c r="D623" s="8"/>
      <c r="AG623" s="65"/>
      <c r="AH623" s="65"/>
      <c r="AI623" s="65"/>
      <c r="AJ623" s="65"/>
      <c r="AK623" s="65"/>
      <c r="AM623" s="93"/>
      <c r="AT623" s="65"/>
      <c r="AU623" s="65"/>
      <c r="AV623" s="65"/>
      <c r="AW623" s="65"/>
      <c r="AX623" s="65"/>
      <c r="AY623" s="65"/>
      <c r="AZ623" s="65"/>
      <c r="BA623" s="65"/>
    </row>
    <row r="624" spans="3:70">
      <c r="C624" s="8"/>
      <c r="D624" s="8"/>
      <c r="AG624" s="65"/>
      <c r="AH624" s="65"/>
      <c r="AI624" s="65"/>
      <c r="AJ624" s="65"/>
      <c r="AK624" s="65"/>
      <c r="AM624" s="93"/>
      <c r="AT624" s="65"/>
      <c r="AU624" s="65"/>
      <c r="AV624" s="65"/>
      <c r="AW624" s="65"/>
      <c r="AX624" s="65"/>
      <c r="AY624" s="65"/>
      <c r="AZ624" s="65"/>
      <c r="BA624" s="65"/>
    </row>
    <row r="625" spans="3:70">
      <c r="C625" s="8"/>
      <c r="D625" s="8"/>
      <c r="AG625" s="65"/>
      <c r="AH625" s="65"/>
      <c r="AI625" s="65"/>
      <c r="AJ625" s="65"/>
      <c r="AK625" s="65"/>
      <c r="AM625" s="93"/>
      <c r="AT625" s="65"/>
      <c r="AU625" s="65"/>
      <c r="AV625" s="65"/>
      <c r="AW625" s="65"/>
      <c r="AX625" s="65"/>
      <c r="AY625" s="65"/>
      <c r="AZ625" s="65"/>
      <c r="BA625" s="65"/>
      <c r="BB625" s="65"/>
      <c r="BC625" s="65"/>
      <c r="BD625" s="65"/>
      <c r="BE625" s="65"/>
      <c r="BF625" s="65"/>
      <c r="BG625" s="65"/>
      <c r="BH625" s="65"/>
      <c r="BI625" s="65"/>
      <c r="BJ625" s="65"/>
      <c r="BK625" s="65"/>
      <c r="BL625" s="65"/>
      <c r="BM625" s="65"/>
      <c r="BN625" s="65"/>
      <c r="BO625" s="65"/>
      <c r="BP625" s="65"/>
      <c r="BQ625" s="65"/>
      <c r="BR625" s="65"/>
    </row>
    <row r="626" spans="3:70">
      <c r="C626" s="8"/>
      <c r="D626" s="8"/>
      <c r="AG626" s="65"/>
      <c r="AH626" s="65"/>
      <c r="AI626" s="65"/>
      <c r="AJ626" s="65"/>
      <c r="AK626" s="65"/>
      <c r="AM626" s="93"/>
      <c r="AT626" s="65"/>
      <c r="AU626" s="65"/>
      <c r="AV626" s="65"/>
      <c r="AW626" s="65"/>
      <c r="AX626" s="65"/>
      <c r="AY626" s="65"/>
      <c r="AZ626" s="65"/>
      <c r="BA626" s="65"/>
    </row>
    <row r="627" spans="3:70">
      <c r="C627" s="8"/>
      <c r="D627" s="8"/>
      <c r="AG627" s="65"/>
      <c r="AH627" s="65"/>
      <c r="AI627" s="65"/>
      <c r="AJ627" s="65"/>
      <c r="AK627" s="65"/>
      <c r="AM627" s="93"/>
      <c r="AT627" s="65"/>
      <c r="AU627" s="65"/>
      <c r="AV627" s="65"/>
      <c r="AW627" s="65"/>
      <c r="AX627" s="65"/>
      <c r="AY627" s="65"/>
      <c r="AZ627" s="65"/>
      <c r="BA627" s="65"/>
    </row>
    <row r="628" spans="3:70">
      <c r="C628" s="8"/>
      <c r="D628" s="8"/>
      <c r="AG628" s="65"/>
      <c r="AH628" s="65"/>
      <c r="AI628" s="65"/>
      <c r="AJ628" s="65"/>
      <c r="AK628" s="65"/>
      <c r="AM628" s="93"/>
      <c r="AT628" s="65"/>
      <c r="AU628" s="65"/>
      <c r="AV628" s="65"/>
      <c r="AW628" s="65"/>
      <c r="AX628" s="65"/>
      <c r="AY628" s="65"/>
      <c r="AZ628" s="65"/>
      <c r="BA628" s="65"/>
    </row>
    <row r="629" spans="3:70">
      <c r="C629" s="8"/>
      <c r="D629" s="8"/>
      <c r="AG629" s="65"/>
      <c r="AH629" s="65"/>
      <c r="AI629" s="65"/>
      <c r="AJ629" s="65"/>
      <c r="AK629" s="65"/>
      <c r="AM629" s="93"/>
      <c r="AT629" s="65"/>
      <c r="AU629" s="65"/>
      <c r="AV629" s="65"/>
      <c r="AW629" s="65"/>
      <c r="AX629" s="65"/>
      <c r="AY629" s="65"/>
      <c r="AZ629" s="65"/>
      <c r="BA629" s="65"/>
    </row>
    <row r="630" spans="3:70">
      <c r="C630" s="8"/>
      <c r="D630" s="8"/>
      <c r="AG630" s="65"/>
      <c r="AH630" s="65"/>
      <c r="AI630" s="65"/>
      <c r="AJ630" s="65"/>
      <c r="AK630" s="65"/>
      <c r="AM630" s="93"/>
      <c r="AT630" s="65"/>
      <c r="AU630" s="65"/>
      <c r="AV630" s="65"/>
      <c r="AW630" s="65"/>
      <c r="AX630" s="65"/>
      <c r="AY630" s="65"/>
      <c r="AZ630" s="65"/>
      <c r="BA630" s="65"/>
    </row>
    <row r="631" spans="3:70">
      <c r="C631" s="8"/>
      <c r="D631" s="8"/>
      <c r="AG631" s="65"/>
      <c r="AH631" s="65"/>
      <c r="AI631" s="65"/>
      <c r="AJ631" s="65"/>
      <c r="AK631" s="65"/>
      <c r="AM631" s="93"/>
      <c r="AT631" s="65"/>
      <c r="AU631" s="65"/>
      <c r="AV631" s="65"/>
      <c r="AW631" s="65"/>
      <c r="AX631" s="65"/>
      <c r="AY631" s="65"/>
      <c r="AZ631" s="65"/>
      <c r="BA631" s="65"/>
    </row>
    <row r="632" spans="3:70">
      <c r="C632" s="8"/>
      <c r="D632" s="8"/>
      <c r="AG632" s="65"/>
      <c r="AH632" s="65"/>
      <c r="AI632" s="65"/>
      <c r="AJ632" s="65"/>
      <c r="AK632" s="65"/>
      <c r="AM632" s="93"/>
      <c r="AT632" s="65"/>
      <c r="AU632" s="65"/>
      <c r="AV632" s="65"/>
      <c r="AW632" s="65"/>
      <c r="AX632" s="65"/>
      <c r="AY632" s="65"/>
      <c r="AZ632" s="65"/>
      <c r="BA632" s="65"/>
    </row>
    <row r="633" spans="3:70">
      <c r="C633" s="8"/>
      <c r="D633" s="8"/>
      <c r="AG633" s="65"/>
      <c r="AH633" s="65"/>
      <c r="AI633" s="65"/>
      <c r="AJ633" s="65"/>
      <c r="AK633" s="65"/>
      <c r="AM633" s="93"/>
      <c r="AT633" s="65"/>
      <c r="AU633" s="65"/>
      <c r="AV633" s="65"/>
      <c r="AW633" s="65"/>
      <c r="AX633" s="65"/>
      <c r="AY633" s="65"/>
      <c r="AZ633" s="65"/>
      <c r="BA633" s="65"/>
    </row>
    <row r="634" spans="3:70">
      <c r="C634" s="8"/>
      <c r="D634" s="8"/>
      <c r="AG634" s="65"/>
      <c r="AH634" s="65"/>
      <c r="AI634" s="65"/>
      <c r="AJ634" s="65"/>
      <c r="AK634" s="65"/>
      <c r="AM634" s="93"/>
      <c r="AT634" s="65"/>
      <c r="AU634" s="65"/>
      <c r="AV634" s="65"/>
      <c r="AW634" s="65"/>
      <c r="AX634" s="65"/>
      <c r="AY634" s="65"/>
      <c r="AZ634" s="65"/>
      <c r="BA634" s="65"/>
    </row>
    <row r="635" spans="3:70">
      <c r="C635" s="8"/>
      <c r="D635" s="8"/>
      <c r="AG635" s="65"/>
      <c r="AH635" s="65"/>
      <c r="AI635" s="65"/>
      <c r="AJ635" s="65"/>
      <c r="AK635" s="65"/>
      <c r="AM635" s="93"/>
      <c r="AT635" s="65"/>
      <c r="AU635" s="65"/>
      <c r="AV635" s="65"/>
      <c r="AW635" s="65"/>
      <c r="AX635" s="65"/>
      <c r="AY635" s="65"/>
      <c r="AZ635" s="65"/>
      <c r="BA635" s="65"/>
    </row>
    <row r="636" spans="3:70">
      <c r="C636" s="8"/>
      <c r="D636" s="8"/>
      <c r="AG636" s="65"/>
      <c r="AH636" s="65"/>
      <c r="AI636" s="65"/>
      <c r="AJ636" s="65"/>
      <c r="AK636" s="65"/>
      <c r="AM636" s="93"/>
      <c r="AT636" s="65"/>
      <c r="AU636" s="65"/>
      <c r="AV636" s="65"/>
      <c r="AW636" s="65"/>
      <c r="AX636" s="65"/>
      <c r="AY636" s="65"/>
      <c r="AZ636" s="65"/>
      <c r="BA636" s="65"/>
    </row>
    <row r="637" spans="3:70">
      <c r="C637" s="8"/>
      <c r="D637" s="8"/>
      <c r="AG637" s="65"/>
      <c r="AH637" s="65"/>
      <c r="AI637" s="65"/>
      <c r="AJ637" s="65"/>
      <c r="AK637" s="65"/>
      <c r="AM637" s="93"/>
      <c r="AT637" s="65"/>
      <c r="AU637" s="65"/>
      <c r="AV637" s="65"/>
      <c r="AW637" s="65"/>
      <c r="AX637" s="65"/>
      <c r="AY637" s="65"/>
      <c r="AZ637" s="65"/>
      <c r="BA637" s="65"/>
    </row>
    <row r="638" spans="3:70">
      <c r="C638" s="8"/>
      <c r="D638" s="8"/>
      <c r="AG638" s="65"/>
      <c r="AH638" s="65"/>
      <c r="AI638" s="65"/>
      <c r="AJ638" s="65"/>
      <c r="AK638" s="65"/>
      <c r="AM638" s="93"/>
      <c r="AT638" s="65"/>
      <c r="AU638" s="65"/>
      <c r="AV638" s="65"/>
      <c r="AW638" s="65"/>
      <c r="AX638" s="65"/>
      <c r="AY638" s="65"/>
      <c r="AZ638" s="65"/>
      <c r="BA638" s="65"/>
    </row>
    <row r="639" spans="3:70">
      <c r="C639" s="8"/>
      <c r="D639" s="8"/>
      <c r="AG639" s="65"/>
      <c r="AH639" s="65"/>
      <c r="AI639" s="65"/>
      <c r="AJ639" s="65"/>
      <c r="AK639" s="65"/>
      <c r="AM639" s="93"/>
      <c r="AT639" s="65"/>
      <c r="AU639" s="65"/>
      <c r="AV639" s="65"/>
      <c r="AW639" s="65"/>
      <c r="AX639" s="65"/>
      <c r="AY639" s="65"/>
      <c r="AZ639" s="65"/>
      <c r="BA639" s="65"/>
      <c r="BB639" s="65"/>
    </row>
    <row r="640" spans="3:70">
      <c r="C640" s="8"/>
      <c r="D640" s="8"/>
      <c r="AG640" s="65"/>
      <c r="AH640" s="65"/>
      <c r="AI640" s="65"/>
      <c r="AJ640" s="65"/>
      <c r="AK640" s="65"/>
      <c r="AM640" s="93"/>
      <c r="AT640" s="65"/>
      <c r="AU640" s="65"/>
      <c r="AV640" s="65"/>
      <c r="AW640" s="65"/>
      <c r="AX640" s="65"/>
      <c r="AY640" s="65"/>
      <c r="AZ640" s="65"/>
      <c r="BA640" s="65"/>
    </row>
    <row r="641" spans="3:53">
      <c r="C641" s="8"/>
      <c r="D641" s="8"/>
      <c r="AG641" s="65"/>
      <c r="AH641" s="65"/>
      <c r="AI641" s="65"/>
      <c r="AJ641" s="65"/>
      <c r="AK641" s="65"/>
      <c r="AM641" s="93"/>
      <c r="AT641" s="65"/>
      <c r="AU641" s="65"/>
      <c r="AV641" s="65"/>
      <c r="AW641" s="65"/>
      <c r="AX641" s="65"/>
      <c r="AY641" s="65"/>
      <c r="AZ641" s="65"/>
      <c r="BA641" s="65"/>
    </row>
    <row r="642" spans="3:53">
      <c r="C642" s="8"/>
      <c r="D642" s="8"/>
      <c r="AG642" s="65"/>
      <c r="AH642" s="65"/>
      <c r="AI642" s="65"/>
      <c r="AJ642" s="65"/>
      <c r="AK642" s="65"/>
      <c r="AM642" s="93"/>
      <c r="AT642" s="65"/>
      <c r="AU642" s="65"/>
      <c r="AV642" s="65"/>
      <c r="AW642" s="65"/>
      <c r="AX642" s="65"/>
      <c r="AY642" s="65"/>
      <c r="AZ642" s="65"/>
      <c r="BA642" s="65"/>
    </row>
    <row r="643" spans="3:53">
      <c r="C643" s="8"/>
      <c r="D643" s="8"/>
      <c r="AG643" s="65"/>
      <c r="AH643" s="65"/>
      <c r="AI643" s="65"/>
      <c r="AJ643" s="65"/>
      <c r="AK643" s="65"/>
      <c r="AM643" s="93"/>
      <c r="AT643" s="65"/>
      <c r="AU643" s="65"/>
      <c r="AV643" s="65"/>
      <c r="AW643" s="65"/>
      <c r="AX643" s="65"/>
      <c r="AY643" s="65"/>
      <c r="AZ643" s="65"/>
      <c r="BA643" s="65"/>
    </row>
    <row r="644" spans="3:53">
      <c r="C644" s="8"/>
      <c r="D644" s="8"/>
      <c r="AG644" s="65"/>
      <c r="AH644" s="65"/>
      <c r="AI644" s="65"/>
      <c r="AJ644" s="65"/>
      <c r="AK644" s="65"/>
      <c r="AM644" s="93"/>
      <c r="AT644" s="65"/>
      <c r="AU644" s="65"/>
      <c r="AV644" s="65"/>
      <c r="AW644" s="65"/>
      <c r="AX644" s="65"/>
      <c r="AY644" s="65"/>
      <c r="AZ644" s="65"/>
      <c r="BA644" s="65"/>
    </row>
    <row r="645" spans="3:53">
      <c r="C645" s="8"/>
      <c r="D645" s="8"/>
      <c r="AG645" s="65"/>
      <c r="AH645" s="65"/>
      <c r="AI645" s="65"/>
      <c r="AJ645" s="65"/>
      <c r="AK645" s="65"/>
      <c r="AM645" s="93"/>
      <c r="AT645" s="65"/>
      <c r="AU645" s="65"/>
      <c r="AV645" s="65"/>
      <c r="AW645" s="65"/>
      <c r="AX645" s="65"/>
      <c r="AY645" s="65"/>
      <c r="AZ645" s="65"/>
      <c r="BA645" s="65"/>
    </row>
    <row r="646" spans="3:53">
      <c r="C646" s="8"/>
      <c r="D646" s="8"/>
      <c r="AG646" s="65"/>
      <c r="AH646" s="65"/>
      <c r="AI646" s="65"/>
      <c r="AJ646" s="65"/>
      <c r="AK646" s="65"/>
      <c r="AM646" s="93"/>
      <c r="AT646" s="65"/>
      <c r="AU646" s="65"/>
      <c r="AV646" s="65"/>
      <c r="AW646" s="65"/>
      <c r="AX646" s="65"/>
      <c r="AY646" s="65"/>
      <c r="AZ646" s="65"/>
      <c r="BA646" s="65"/>
    </row>
    <row r="647" spans="3:53">
      <c r="C647" s="8"/>
      <c r="D647" s="8"/>
      <c r="AG647" s="65"/>
      <c r="AH647" s="65"/>
      <c r="AI647" s="65"/>
      <c r="AJ647" s="65"/>
      <c r="AK647" s="65"/>
      <c r="AM647" s="93"/>
      <c r="AT647" s="65"/>
      <c r="AU647" s="65"/>
      <c r="AV647" s="65"/>
      <c r="AW647" s="65"/>
      <c r="AX647" s="65"/>
      <c r="AY647" s="65"/>
      <c r="AZ647" s="65"/>
      <c r="BA647" s="65"/>
    </row>
    <row r="648" spans="3:53">
      <c r="C648" s="8"/>
      <c r="D648" s="8"/>
      <c r="AG648" s="65"/>
      <c r="AH648" s="65"/>
      <c r="AI648" s="65"/>
      <c r="AJ648" s="65"/>
      <c r="AK648" s="65"/>
      <c r="AM648" s="93"/>
      <c r="AT648" s="65"/>
      <c r="AU648" s="65"/>
      <c r="AV648" s="65"/>
      <c r="AW648" s="65"/>
      <c r="AX648" s="65"/>
      <c r="AY648" s="65"/>
      <c r="AZ648" s="65"/>
      <c r="BA648" s="65"/>
    </row>
    <row r="649" spans="3:53">
      <c r="C649" s="8"/>
      <c r="D649" s="8"/>
      <c r="AG649" s="65"/>
      <c r="AH649" s="65"/>
      <c r="AI649" s="65"/>
      <c r="AJ649" s="65"/>
      <c r="AK649" s="65"/>
      <c r="AM649" s="93"/>
      <c r="AT649" s="65"/>
      <c r="AU649" s="65"/>
      <c r="AV649" s="65"/>
      <c r="AW649" s="65"/>
      <c r="AX649" s="65"/>
      <c r="AY649" s="65"/>
      <c r="AZ649" s="65"/>
      <c r="BA649" s="65"/>
    </row>
    <row r="650" spans="3:53">
      <c r="C650" s="8"/>
      <c r="D650" s="8"/>
      <c r="AG650" s="65"/>
      <c r="AH650" s="65"/>
      <c r="AI650" s="65"/>
      <c r="AJ650" s="65"/>
      <c r="AK650" s="65"/>
      <c r="AM650" s="93"/>
      <c r="AT650" s="65"/>
      <c r="AU650" s="65"/>
      <c r="AV650" s="65"/>
      <c r="AW650" s="65"/>
      <c r="AX650" s="65"/>
      <c r="AY650" s="65"/>
      <c r="AZ650" s="65"/>
      <c r="BA650" s="65"/>
    </row>
    <row r="651" spans="3:53">
      <c r="C651" s="8"/>
      <c r="D651" s="8"/>
      <c r="AG651" s="65"/>
      <c r="AH651" s="65"/>
      <c r="AI651" s="65"/>
      <c r="AJ651" s="65"/>
      <c r="AK651" s="65"/>
      <c r="AM651" s="93"/>
      <c r="AT651" s="65"/>
      <c r="AU651" s="65"/>
      <c r="AV651" s="65"/>
      <c r="AW651" s="65"/>
      <c r="AX651" s="65"/>
      <c r="AY651" s="65"/>
      <c r="AZ651" s="65"/>
      <c r="BA651" s="65"/>
    </row>
    <row r="652" spans="3:53">
      <c r="C652" s="8"/>
      <c r="D652" s="8"/>
      <c r="AG652" s="65"/>
      <c r="AH652" s="65"/>
      <c r="AI652" s="65"/>
      <c r="AJ652" s="65"/>
      <c r="AK652" s="65"/>
      <c r="AM652" s="93"/>
      <c r="AT652" s="65"/>
      <c r="AU652" s="65"/>
      <c r="AV652" s="65"/>
      <c r="AW652" s="65"/>
      <c r="AX652" s="65"/>
      <c r="AY652" s="65"/>
      <c r="AZ652" s="65"/>
      <c r="BA652" s="65"/>
    </row>
    <row r="653" spans="3:53">
      <c r="C653" s="8"/>
      <c r="D653" s="8"/>
      <c r="AG653" s="65"/>
      <c r="AH653" s="65"/>
      <c r="AI653" s="65"/>
      <c r="AJ653" s="65"/>
      <c r="AK653" s="65"/>
      <c r="AM653" s="93"/>
      <c r="AT653" s="65"/>
      <c r="AU653" s="65"/>
      <c r="AV653" s="65"/>
      <c r="AW653" s="65"/>
      <c r="AX653" s="65"/>
      <c r="AY653" s="65"/>
      <c r="AZ653" s="65"/>
      <c r="BA653" s="65"/>
    </row>
    <row r="654" spans="3:53">
      <c r="C654" s="8"/>
      <c r="D654" s="8"/>
      <c r="AG654" s="65"/>
      <c r="AH654" s="65"/>
      <c r="AI654" s="65"/>
      <c r="AJ654" s="65"/>
      <c r="AK654" s="65"/>
      <c r="AM654" s="93"/>
      <c r="AT654" s="65"/>
      <c r="AU654" s="65"/>
      <c r="AV654" s="65"/>
      <c r="AW654" s="65"/>
      <c r="AX654" s="65"/>
      <c r="AY654" s="65"/>
      <c r="AZ654" s="65"/>
      <c r="BA654" s="65"/>
    </row>
    <row r="655" spans="3:53">
      <c r="C655" s="8"/>
      <c r="D655" s="8"/>
      <c r="AG655" s="65"/>
      <c r="AH655" s="65"/>
      <c r="AI655" s="65"/>
      <c r="AJ655" s="65"/>
      <c r="AK655" s="65"/>
      <c r="AM655" s="93"/>
      <c r="AT655" s="65"/>
      <c r="AU655" s="65"/>
      <c r="AV655" s="65"/>
      <c r="AW655" s="65"/>
      <c r="AX655" s="65"/>
      <c r="AY655" s="65"/>
      <c r="AZ655" s="65"/>
      <c r="BA655" s="65"/>
    </row>
    <row r="656" spans="3:53">
      <c r="C656" s="8"/>
      <c r="D656" s="8"/>
      <c r="AG656" s="65"/>
      <c r="AH656" s="65"/>
      <c r="AI656" s="65"/>
      <c r="AJ656" s="65"/>
      <c r="AK656" s="65"/>
      <c r="AM656" s="93"/>
      <c r="AT656" s="65"/>
      <c r="AU656" s="65"/>
      <c r="AV656" s="65"/>
      <c r="AW656" s="65"/>
      <c r="AX656" s="65"/>
      <c r="AY656" s="65"/>
      <c r="AZ656" s="65"/>
      <c r="BA656" s="65"/>
    </row>
    <row r="657" spans="3:70">
      <c r="C657" s="8"/>
      <c r="D657" s="8"/>
      <c r="AG657" s="65"/>
      <c r="AH657" s="65"/>
      <c r="AI657" s="65"/>
      <c r="AJ657" s="65"/>
      <c r="AK657" s="65"/>
      <c r="AM657" s="93"/>
      <c r="AT657" s="65"/>
      <c r="AU657" s="65"/>
      <c r="AV657" s="65"/>
      <c r="AW657" s="65"/>
      <c r="AX657" s="65"/>
      <c r="AY657" s="65"/>
      <c r="AZ657" s="65"/>
      <c r="BA657" s="65"/>
    </row>
    <row r="658" spans="3:70">
      <c r="C658" s="8"/>
      <c r="D658" s="8"/>
      <c r="AG658" s="65"/>
      <c r="AH658" s="65"/>
      <c r="AI658" s="65"/>
      <c r="AJ658" s="65"/>
      <c r="AK658" s="65"/>
      <c r="AM658" s="93"/>
      <c r="AT658" s="65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/>
      <c r="BI658" s="65"/>
      <c r="BJ658" s="65"/>
      <c r="BK658" s="65"/>
      <c r="BL658" s="65"/>
      <c r="BM658" s="65"/>
      <c r="BN658" s="65"/>
      <c r="BO658" s="65"/>
      <c r="BP658" s="65"/>
      <c r="BQ658" s="65"/>
      <c r="BR658" s="65"/>
    </row>
    <row r="659" spans="3:70">
      <c r="C659" s="8"/>
      <c r="D659" s="8"/>
      <c r="AG659" s="65"/>
      <c r="AH659" s="65"/>
      <c r="AI659" s="65"/>
      <c r="AJ659" s="65"/>
      <c r="AK659" s="65"/>
      <c r="AM659" s="93"/>
      <c r="AT659" s="65"/>
      <c r="AU659" s="65"/>
      <c r="AV659" s="65"/>
      <c r="AW659" s="65"/>
      <c r="AX659" s="65"/>
      <c r="AY659" s="65"/>
      <c r="AZ659" s="65"/>
      <c r="BA659" s="65"/>
    </row>
    <row r="660" spans="3:70">
      <c r="C660" s="8"/>
      <c r="D660" s="8"/>
      <c r="AG660" s="65"/>
      <c r="AH660" s="65"/>
      <c r="AI660" s="65"/>
      <c r="AJ660" s="65"/>
      <c r="AK660" s="65"/>
      <c r="AM660" s="93"/>
      <c r="AT660" s="65"/>
      <c r="AU660" s="65"/>
      <c r="AV660" s="65"/>
      <c r="AW660" s="65"/>
      <c r="AX660" s="65"/>
      <c r="AY660" s="65"/>
      <c r="AZ660" s="65"/>
      <c r="BA660" s="65"/>
    </row>
    <row r="661" spans="3:70">
      <c r="C661" s="8"/>
      <c r="D661" s="8"/>
      <c r="AG661" s="65"/>
      <c r="AH661" s="65"/>
      <c r="AI661" s="65"/>
      <c r="AJ661" s="65"/>
      <c r="AK661" s="65"/>
      <c r="AM661" s="93"/>
      <c r="AT661" s="65"/>
      <c r="AU661" s="65"/>
      <c r="AV661" s="65"/>
      <c r="AW661" s="65"/>
      <c r="AX661" s="65"/>
      <c r="AY661" s="65"/>
      <c r="AZ661" s="65"/>
      <c r="BA661" s="65"/>
    </row>
    <row r="662" spans="3:70">
      <c r="C662" s="8"/>
      <c r="D662" s="8"/>
      <c r="AG662" s="65"/>
      <c r="AH662" s="65"/>
      <c r="AI662" s="65"/>
      <c r="AJ662" s="65"/>
      <c r="AK662" s="65"/>
      <c r="AM662" s="93"/>
      <c r="AT662" s="65"/>
      <c r="AU662" s="65"/>
      <c r="AV662" s="65"/>
      <c r="AW662" s="65"/>
      <c r="AX662" s="65"/>
      <c r="AY662" s="65"/>
      <c r="AZ662" s="65"/>
      <c r="BA662" s="65"/>
    </row>
    <row r="663" spans="3:70">
      <c r="C663" s="8"/>
      <c r="D663" s="8"/>
      <c r="AG663" s="65"/>
      <c r="AH663" s="65"/>
      <c r="AI663" s="65"/>
      <c r="AJ663" s="65"/>
      <c r="AK663" s="65"/>
      <c r="AM663" s="93"/>
      <c r="AT663" s="65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5"/>
      <c r="BF663" s="65"/>
      <c r="BG663" s="65"/>
      <c r="BH663" s="65"/>
      <c r="BI663" s="65"/>
      <c r="BJ663" s="65"/>
      <c r="BK663" s="65"/>
      <c r="BL663" s="65"/>
      <c r="BM663" s="65"/>
      <c r="BN663" s="65"/>
      <c r="BO663" s="65"/>
      <c r="BP663" s="65"/>
      <c r="BQ663" s="65"/>
      <c r="BR663" s="65"/>
    </row>
    <row r="664" spans="3:70">
      <c r="C664" s="8"/>
      <c r="D664" s="8"/>
      <c r="AG664" s="65"/>
      <c r="AH664" s="65"/>
      <c r="AI664" s="65"/>
      <c r="AJ664" s="65"/>
      <c r="AK664" s="65"/>
      <c r="AM664" s="93"/>
      <c r="AT664" s="65"/>
      <c r="AU664" s="65"/>
      <c r="AV664" s="65"/>
      <c r="AW664" s="65"/>
      <c r="AX664" s="65"/>
      <c r="AY664" s="65"/>
      <c r="AZ664" s="65"/>
      <c r="BA664" s="65"/>
    </row>
    <row r="665" spans="3:70">
      <c r="C665" s="8"/>
      <c r="D665" s="8"/>
      <c r="AG665" s="65"/>
      <c r="AH665" s="65"/>
      <c r="AI665" s="65"/>
      <c r="AJ665" s="65"/>
      <c r="AK665" s="65"/>
      <c r="AM665" s="93"/>
      <c r="AT665" s="65"/>
      <c r="AU665" s="65"/>
      <c r="AV665" s="65"/>
      <c r="AW665" s="65"/>
      <c r="AX665" s="65"/>
      <c r="AY665" s="65"/>
      <c r="AZ665" s="65"/>
      <c r="BA665" s="65"/>
    </row>
    <row r="666" spans="3:70">
      <c r="C666" s="8"/>
      <c r="D666" s="8"/>
      <c r="AG666" s="65"/>
      <c r="AH666" s="65"/>
      <c r="AI666" s="65"/>
      <c r="AJ666" s="65"/>
      <c r="AK666" s="65"/>
      <c r="AM666" s="93"/>
      <c r="AT666" s="65"/>
      <c r="AU666" s="65"/>
      <c r="AV666" s="65"/>
      <c r="AW666" s="65"/>
      <c r="AX666" s="65"/>
      <c r="AY666" s="65"/>
      <c r="AZ666" s="65"/>
      <c r="BA666" s="65"/>
    </row>
    <row r="667" spans="3:70">
      <c r="C667" s="8"/>
      <c r="D667" s="8"/>
      <c r="AG667" s="65"/>
      <c r="AH667" s="65"/>
      <c r="AI667" s="65"/>
      <c r="AJ667" s="65"/>
      <c r="AK667" s="65"/>
      <c r="AM667" s="93"/>
      <c r="AT667" s="65"/>
      <c r="AU667" s="65"/>
      <c r="AV667" s="65"/>
      <c r="AW667" s="65"/>
      <c r="AX667" s="65"/>
      <c r="AY667" s="65"/>
      <c r="AZ667" s="65"/>
      <c r="BA667" s="65"/>
    </row>
    <row r="668" spans="3:70">
      <c r="C668" s="8"/>
      <c r="D668" s="8"/>
      <c r="AG668" s="65"/>
      <c r="AH668" s="65"/>
      <c r="AI668" s="65"/>
      <c r="AJ668" s="65"/>
      <c r="AK668" s="65"/>
      <c r="AM668" s="93"/>
      <c r="AT668" s="65"/>
      <c r="AU668" s="65"/>
      <c r="AV668" s="65"/>
      <c r="AW668" s="65"/>
      <c r="AX668" s="65"/>
      <c r="AY668" s="65"/>
      <c r="AZ668" s="65"/>
      <c r="BA668" s="65"/>
      <c r="BB668" s="65"/>
      <c r="BD668" s="65"/>
    </row>
    <row r="669" spans="3:70">
      <c r="C669" s="8"/>
      <c r="D669" s="8"/>
      <c r="AG669" s="65"/>
      <c r="AH669" s="65"/>
      <c r="AI669" s="65"/>
      <c r="AJ669" s="65"/>
      <c r="AK669" s="65"/>
      <c r="AM669" s="93"/>
      <c r="AT669" s="65"/>
      <c r="AU669" s="65"/>
      <c r="AV669" s="65"/>
      <c r="AW669" s="65"/>
      <c r="AX669" s="65"/>
      <c r="AY669" s="65"/>
      <c r="AZ669" s="65"/>
      <c r="BA669" s="65"/>
    </row>
    <row r="670" spans="3:70">
      <c r="C670" s="8"/>
      <c r="D670" s="8"/>
      <c r="AG670" s="65"/>
      <c r="AH670" s="65"/>
      <c r="AI670" s="65"/>
      <c r="AJ670" s="65"/>
      <c r="AK670" s="65"/>
      <c r="AM670" s="93"/>
      <c r="AT670" s="65"/>
      <c r="AU670" s="65"/>
      <c r="AV670" s="65"/>
      <c r="AW670" s="65"/>
      <c r="AX670" s="65"/>
      <c r="AY670" s="65"/>
      <c r="AZ670" s="65"/>
      <c r="BA670" s="65"/>
    </row>
    <row r="671" spans="3:70">
      <c r="C671" s="8"/>
      <c r="D671" s="8"/>
      <c r="AG671" s="65"/>
      <c r="AH671" s="65"/>
      <c r="AI671" s="65"/>
      <c r="AJ671" s="65"/>
      <c r="AK671" s="65"/>
      <c r="AM671" s="93"/>
      <c r="AT671" s="65"/>
      <c r="AU671" s="65"/>
      <c r="AV671" s="65"/>
      <c r="AW671" s="65"/>
      <c r="AX671" s="65"/>
      <c r="AY671" s="65"/>
      <c r="AZ671" s="65"/>
      <c r="BA671" s="65"/>
    </row>
    <row r="672" spans="3:70">
      <c r="C672" s="8"/>
      <c r="D672" s="8"/>
      <c r="AG672" s="65"/>
      <c r="AH672" s="65"/>
      <c r="AI672" s="65"/>
      <c r="AJ672" s="65"/>
      <c r="AK672" s="65"/>
      <c r="AM672" s="93"/>
      <c r="AT672" s="65"/>
      <c r="AU672" s="65"/>
      <c r="AV672" s="65"/>
      <c r="AW672" s="65"/>
      <c r="AX672" s="65"/>
      <c r="AY672" s="65"/>
      <c r="AZ672" s="65"/>
      <c r="BA672" s="65"/>
    </row>
    <row r="673" spans="3:53">
      <c r="C673" s="8"/>
      <c r="D673" s="8"/>
      <c r="AG673" s="65"/>
      <c r="AH673" s="65"/>
      <c r="AI673" s="65"/>
      <c r="AJ673" s="65"/>
      <c r="AK673" s="65"/>
      <c r="AM673" s="93"/>
      <c r="AT673" s="65"/>
      <c r="AU673" s="65"/>
      <c r="AV673" s="65"/>
      <c r="AW673" s="65"/>
      <c r="AX673" s="65"/>
      <c r="AY673" s="65"/>
      <c r="AZ673" s="65"/>
      <c r="BA673" s="65"/>
    </row>
    <row r="674" spans="3:53">
      <c r="C674" s="8"/>
      <c r="D674" s="8"/>
      <c r="AG674" s="65"/>
      <c r="AH674" s="65"/>
      <c r="AI674" s="65"/>
      <c r="AJ674" s="65"/>
      <c r="AK674" s="65"/>
      <c r="AM674" s="93"/>
      <c r="AT674" s="65"/>
      <c r="AU674" s="65"/>
      <c r="AV674" s="65"/>
      <c r="AW674" s="65"/>
      <c r="AX674" s="65"/>
      <c r="AY674" s="65"/>
      <c r="AZ674" s="65"/>
      <c r="BA674" s="65"/>
    </row>
    <row r="675" spans="3:53">
      <c r="C675" s="8"/>
      <c r="D675" s="8"/>
      <c r="AG675" s="65"/>
      <c r="AH675" s="65"/>
      <c r="AI675" s="65"/>
      <c r="AJ675" s="65"/>
      <c r="AK675" s="65"/>
      <c r="AM675" s="93"/>
      <c r="AT675" s="65"/>
      <c r="AU675" s="65"/>
      <c r="AV675" s="65"/>
      <c r="AW675" s="65"/>
      <c r="AX675" s="65"/>
      <c r="AY675" s="65"/>
      <c r="AZ675" s="65"/>
      <c r="BA675" s="65"/>
    </row>
    <row r="676" spans="3:53">
      <c r="C676" s="8"/>
      <c r="D676" s="8"/>
      <c r="AG676" s="65"/>
      <c r="AH676" s="65"/>
      <c r="AI676" s="65"/>
      <c r="AJ676" s="65"/>
      <c r="AK676" s="65"/>
      <c r="AM676" s="93"/>
      <c r="AT676" s="65"/>
      <c r="AU676" s="65"/>
      <c r="AV676" s="65"/>
      <c r="AW676" s="65"/>
      <c r="AX676" s="65"/>
      <c r="AY676" s="65"/>
      <c r="AZ676" s="65"/>
      <c r="BA676" s="65"/>
    </row>
    <row r="677" spans="3:53">
      <c r="C677" s="8"/>
      <c r="D677" s="8"/>
      <c r="AG677" s="65"/>
      <c r="AH677" s="65"/>
      <c r="AI677" s="65"/>
      <c r="AJ677" s="65"/>
      <c r="AK677" s="65"/>
      <c r="AM677" s="93"/>
      <c r="AT677" s="65"/>
      <c r="AU677" s="65"/>
      <c r="AV677" s="65"/>
      <c r="AW677" s="65"/>
      <c r="AX677" s="65"/>
      <c r="AY677" s="65"/>
      <c r="AZ677" s="65"/>
      <c r="BA677" s="65"/>
    </row>
    <row r="678" spans="3:53">
      <c r="C678" s="8"/>
      <c r="D678" s="8"/>
      <c r="AG678" s="65"/>
      <c r="AH678" s="65"/>
      <c r="AI678" s="65"/>
      <c r="AJ678" s="65"/>
      <c r="AK678" s="65"/>
      <c r="AM678" s="93"/>
      <c r="AT678" s="65"/>
      <c r="AU678" s="65"/>
      <c r="AV678" s="65"/>
      <c r="AW678" s="65"/>
      <c r="AX678" s="65"/>
      <c r="AY678" s="65"/>
      <c r="AZ678" s="65"/>
      <c r="BA678" s="65"/>
    </row>
    <row r="679" spans="3:53">
      <c r="C679" s="8"/>
      <c r="D679" s="8"/>
      <c r="AG679" s="65"/>
      <c r="AH679" s="65"/>
      <c r="AI679" s="65"/>
      <c r="AJ679" s="65"/>
      <c r="AK679" s="65"/>
      <c r="AM679" s="93"/>
      <c r="AT679" s="65"/>
      <c r="AU679" s="65"/>
      <c r="AV679" s="65"/>
      <c r="AW679" s="65"/>
      <c r="AX679" s="65"/>
      <c r="AY679" s="65"/>
      <c r="AZ679" s="65"/>
      <c r="BA679" s="65"/>
    </row>
    <row r="680" spans="3:53">
      <c r="C680" s="8"/>
      <c r="D680" s="8"/>
      <c r="AG680" s="65"/>
      <c r="AH680" s="65"/>
      <c r="AI680" s="65"/>
      <c r="AJ680" s="65"/>
      <c r="AK680" s="65"/>
      <c r="AM680" s="93"/>
      <c r="AT680" s="65"/>
      <c r="AU680" s="65"/>
      <c r="AV680" s="65"/>
      <c r="AW680" s="65"/>
      <c r="AX680" s="65"/>
      <c r="AY680" s="65"/>
      <c r="AZ680" s="65"/>
      <c r="BA680" s="65"/>
    </row>
    <row r="681" spans="3:53">
      <c r="C681" s="8"/>
      <c r="D681" s="8"/>
      <c r="AG681" s="65"/>
      <c r="AH681" s="65"/>
      <c r="AI681" s="65"/>
      <c r="AJ681" s="65"/>
      <c r="AK681" s="65"/>
      <c r="AM681" s="93"/>
      <c r="AT681" s="65"/>
      <c r="AU681" s="65"/>
      <c r="AV681" s="65"/>
      <c r="AW681" s="65"/>
      <c r="AX681" s="65"/>
      <c r="AY681" s="65"/>
      <c r="AZ681" s="65"/>
      <c r="BA681" s="65"/>
    </row>
    <row r="682" spans="3:53">
      <c r="C682" s="8"/>
      <c r="D682" s="8"/>
      <c r="AG682" s="65"/>
      <c r="AH682" s="65"/>
      <c r="AI682" s="65"/>
      <c r="AJ682" s="65"/>
      <c r="AK682" s="65"/>
      <c r="AM682" s="93"/>
      <c r="AT682" s="65"/>
      <c r="AU682" s="65"/>
      <c r="AV682" s="65"/>
      <c r="AW682" s="65"/>
      <c r="AX682" s="65"/>
      <c r="AY682" s="65"/>
      <c r="AZ682" s="65"/>
      <c r="BA682" s="65"/>
    </row>
    <row r="683" spans="3:53">
      <c r="C683" s="8"/>
      <c r="D683" s="8"/>
      <c r="AG683" s="65"/>
      <c r="AH683" s="65"/>
      <c r="AI683" s="65"/>
      <c r="AJ683" s="65"/>
      <c r="AK683" s="65"/>
      <c r="AM683" s="93"/>
      <c r="AT683" s="65"/>
      <c r="AU683" s="65"/>
      <c r="AV683" s="65"/>
      <c r="AW683" s="65"/>
      <c r="AX683" s="65"/>
      <c r="AY683" s="65"/>
      <c r="AZ683" s="65"/>
      <c r="BA683" s="65"/>
    </row>
    <row r="684" spans="3:53">
      <c r="C684" s="8"/>
      <c r="D684" s="8"/>
      <c r="AG684" s="65"/>
      <c r="AH684" s="65"/>
      <c r="AI684" s="65"/>
      <c r="AJ684" s="65"/>
      <c r="AK684" s="65"/>
      <c r="AM684" s="93"/>
      <c r="AT684" s="65"/>
      <c r="AU684" s="65"/>
      <c r="AV684" s="65"/>
      <c r="AW684" s="65"/>
      <c r="AX684" s="65"/>
      <c r="AY684" s="65"/>
      <c r="AZ684" s="65"/>
      <c r="BA684" s="65"/>
    </row>
    <row r="685" spans="3:53">
      <c r="C685" s="8"/>
      <c r="D685" s="8"/>
      <c r="AG685" s="65"/>
      <c r="AH685" s="65"/>
      <c r="AI685" s="65"/>
      <c r="AJ685" s="65"/>
      <c r="AK685" s="65"/>
      <c r="AM685" s="93"/>
      <c r="AT685" s="65"/>
      <c r="AU685" s="65"/>
      <c r="AV685" s="65"/>
      <c r="AW685" s="65"/>
      <c r="AX685" s="65"/>
      <c r="AY685" s="65"/>
      <c r="AZ685" s="65"/>
      <c r="BA685" s="65"/>
    </row>
    <row r="686" spans="3:53">
      <c r="C686" s="8"/>
      <c r="D686" s="8"/>
      <c r="AG686" s="65"/>
      <c r="AH686" s="65"/>
      <c r="AI686" s="65"/>
      <c r="AJ686" s="65"/>
      <c r="AK686" s="65"/>
      <c r="AM686" s="93"/>
      <c r="AT686" s="65"/>
      <c r="AU686" s="65"/>
      <c r="AV686" s="65"/>
      <c r="AW686" s="65"/>
      <c r="AX686" s="65"/>
      <c r="AY686" s="65"/>
      <c r="AZ686" s="65"/>
      <c r="BA686" s="65"/>
    </row>
    <row r="687" spans="3:53">
      <c r="C687" s="8"/>
      <c r="D687" s="8"/>
      <c r="AG687" s="65"/>
      <c r="AH687" s="65"/>
      <c r="AI687" s="65"/>
      <c r="AJ687" s="65"/>
      <c r="AK687" s="65"/>
      <c r="AM687" s="93"/>
      <c r="AT687" s="65"/>
      <c r="AU687" s="65"/>
      <c r="AV687" s="65"/>
      <c r="AW687" s="65"/>
      <c r="AX687" s="65"/>
      <c r="AY687" s="65"/>
      <c r="AZ687" s="65"/>
      <c r="BA687" s="65"/>
    </row>
    <row r="688" spans="3:53">
      <c r="C688" s="8"/>
      <c r="D688" s="8"/>
      <c r="AG688" s="65"/>
      <c r="AH688" s="65"/>
      <c r="AI688" s="65"/>
      <c r="AJ688" s="65"/>
      <c r="AK688" s="65"/>
      <c r="AM688" s="93"/>
      <c r="AT688" s="65"/>
      <c r="AU688" s="65"/>
      <c r="AV688" s="65"/>
      <c r="AW688" s="65"/>
      <c r="AX688" s="65"/>
      <c r="AY688" s="65"/>
      <c r="AZ688" s="65"/>
      <c r="BA688" s="65"/>
    </row>
    <row r="689" spans="3:70">
      <c r="C689" s="8"/>
      <c r="D689" s="8"/>
      <c r="AG689" s="65"/>
      <c r="AH689" s="65"/>
      <c r="AI689" s="65"/>
      <c r="AJ689" s="65"/>
      <c r="AK689" s="65"/>
      <c r="AM689" s="93"/>
      <c r="AT689" s="65"/>
      <c r="AU689" s="65"/>
      <c r="AV689" s="65"/>
      <c r="AW689" s="65"/>
      <c r="AX689" s="65"/>
      <c r="AY689" s="65"/>
      <c r="AZ689" s="65"/>
      <c r="BA689" s="65"/>
    </row>
    <row r="690" spans="3:70">
      <c r="C690" s="8"/>
      <c r="D690" s="8"/>
      <c r="AG690" s="65"/>
      <c r="AH690" s="65"/>
      <c r="AI690" s="65"/>
      <c r="AJ690" s="65"/>
      <c r="AK690" s="65"/>
      <c r="AM690" s="93"/>
      <c r="AT690" s="65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/>
      <c r="BI690" s="65"/>
      <c r="BJ690" s="65"/>
      <c r="BK690" s="65"/>
      <c r="BL690" s="65"/>
      <c r="BM690" s="65"/>
      <c r="BN690" s="65"/>
      <c r="BO690" s="65"/>
      <c r="BP690" s="65"/>
      <c r="BQ690" s="65"/>
      <c r="BR690" s="65"/>
    </row>
    <row r="691" spans="3:70">
      <c r="C691" s="8"/>
      <c r="D691" s="8"/>
      <c r="AG691" s="65"/>
      <c r="AH691" s="65"/>
      <c r="AI691" s="65"/>
      <c r="AJ691" s="65"/>
      <c r="AK691" s="65"/>
      <c r="AM691" s="93"/>
      <c r="AT691" s="65"/>
      <c r="AU691" s="65"/>
      <c r="AV691" s="65"/>
      <c r="AW691" s="65"/>
      <c r="AX691" s="65"/>
      <c r="AY691" s="65"/>
      <c r="AZ691" s="65"/>
      <c r="BA691" s="65"/>
    </row>
    <row r="692" spans="3:70">
      <c r="C692" s="8"/>
      <c r="D692" s="8"/>
      <c r="AG692" s="65"/>
      <c r="AH692" s="65"/>
      <c r="AI692" s="65"/>
      <c r="AJ692" s="65"/>
      <c r="AK692" s="65"/>
      <c r="AM692" s="93"/>
      <c r="AT692" s="65"/>
      <c r="AU692" s="65"/>
      <c r="AV692" s="65"/>
      <c r="AW692" s="65"/>
      <c r="AX692" s="65"/>
      <c r="AY692" s="65"/>
      <c r="AZ692" s="65"/>
      <c r="BA692" s="65"/>
    </row>
    <row r="693" spans="3:70">
      <c r="C693" s="8"/>
      <c r="D693" s="8"/>
      <c r="AG693" s="65"/>
      <c r="AH693" s="65"/>
      <c r="AI693" s="65"/>
      <c r="AJ693" s="65"/>
      <c r="AK693" s="65"/>
      <c r="AM693" s="93"/>
      <c r="AT693" s="65"/>
      <c r="AU693" s="65"/>
      <c r="AV693" s="65"/>
      <c r="AW693" s="65"/>
      <c r="AX693" s="65"/>
      <c r="AY693" s="65"/>
      <c r="AZ693" s="65"/>
      <c r="BA693" s="65"/>
    </row>
    <row r="694" spans="3:70">
      <c r="C694" s="8"/>
      <c r="D694" s="8"/>
      <c r="AG694" s="65"/>
      <c r="AH694" s="65"/>
      <c r="AI694" s="65"/>
      <c r="AJ694" s="65"/>
      <c r="AK694" s="65"/>
      <c r="AM694" s="93"/>
      <c r="AT694" s="65"/>
      <c r="AU694" s="65"/>
      <c r="AV694" s="65"/>
      <c r="AW694" s="65"/>
      <c r="AX694" s="65"/>
      <c r="AY694" s="65"/>
      <c r="AZ694" s="65"/>
      <c r="BA694" s="65"/>
    </row>
    <row r="695" spans="3:70">
      <c r="C695" s="8"/>
      <c r="D695" s="8"/>
      <c r="AG695" s="65"/>
      <c r="AH695" s="65"/>
      <c r="AI695" s="65"/>
      <c r="AJ695" s="65"/>
      <c r="AK695" s="65"/>
      <c r="AM695" s="93"/>
      <c r="AT695" s="65"/>
      <c r="AU695" s="65"/>
      <c r="AV695" s="65"/>
      <c r="AW695" s="65"/>
      <c r="AX695" s="65"/>
      <c r="AY695" s="65"/>
      <c r="AZ695" s="65"/>
      <c r="BA695" s="65"/>
    </row>
    <row r="696" spans="3:70">
      <c r="C696" s="8"/>
      <c r="D696" s="8"/>
      <c r="AG696" s="65"/>
      <c r="AH696" s="65"/>
      <c r="AI696" s="65"/>
      <c r="AJ696" s="65"/>
      <c r="AK696" s="65"/>
      <c r="AM696" s="93"/>
      <c r="AT696" s="65"/>
      <c r="AU696" s="65"/>
      <c r="AV696" s="65"/>
      <c r="AW696" s="65"/>
      <c r="AX696" s="65"/>
      <c r="AY696" s="65"/>
      <c r="AZ696" s="65"/>
      <c r="BA696" s="65"/>
    </row>
    <row r="697" spans="3:70">
      <c r="C697" s="8"/>
      <c r="D697" s="8"/>
      <c r="AG697" s="65"/>
      <c r="AH697" s="65"/>
      <c r="AI697" s="65"/>
      <c r="AJ697" s="65"/>
      <c r="AK697" s="65"/>
      <c r="AM697" s="93"/>
      <c r="AT697" s="65"/>
      <c r="AU697" s="65"/>
      <c r="AV697" s="65"/>
      <c r="AW697" s="65"/>
      <c r="AX697" s="65"/>
      <c r="AY697" s="65"/>
      <c r="AZ697" s="65"/>
      <c r="BA697" s="65"/>
    </row>
    <row r="698" spans="3:70">
      <c r="C698" s="8"/>
      <c r="D698" s="8"/>
      <c r="AG698" s="65"/>
      <c r="AH698" s="65"/>
      <c r="AI698" s="65"/>
      <c r="AJ698" s="65"/>
      <c r="AK698" s="65"/>
      <c r="AM698" s="93"/>
      <c r="AT698" s="65"/>
      <c r="AU698" s="65"/>
      <c r="AV698" s="65"/>
      <c r="AW698" s="65"/>
      <c r="AX698" s="65"/>
      <c r="AY698" s="65"/>
      <c r="AZ698" s="65"/>
      <c r="BA698" s="65"/>
    </row>
    <row r="699" spans="3:70">
      <c r="C699" s="8"/>
      <c r="D699" s="8"/>
      <c r="AG699" s="65"/>
      <c r="AH699" s="65"/>
      <c r="AI699" s="65"/>
      <c r="AJ699" s="65"/>
      <c r="AK699" s="65"/>
      <c r="AM699" s="93"/>
      <c r="AT699" s="65"/>
      <c r="AU699" s="65"/>
      <c r="AV699" s="65"/>
      <c r="AW699" s="65"/>
      <c r="AX699" s="65"/>
      <c r="AY699" s="65"/>
      <c r="AZ699" s="65"/>
      <c r="BA699" s="65"/>
    </row>
    <row r="700" spans="3:70">
      <c r="C700" s="8"/>
      <c r="D700" s="8"/>
      <c r="AG700" s="65"/>
      <c r="AH700" s="65"/>
      <c r="AI700" s="65"/>
      <c r="AJ700" s="65"/>
      <c r="AK700" s="65"/>
      <c r="AM700" s="93"/>
      <c r="AT700" s="65"/>
      <c r="AU700" s="65"/>
      <c r="AV700" s="65"/>
      <c r="AW700" s="65"/>
      <c r="AX700" s="65"/>
      <c r="AY700" s="65"/>
      <c r="AZ700" s="65"/>
      <c r="BA700" s="65"/>
    </row>
    <row r="701" spans="3:70">
      <c r="C701" s="8"/>
      <c r="D701" s="8"/>
      <c r="AG701" s="65"/>
      <c r="AH701" s="65"/>
      <c r="AI701" s="65"/>
      <c r="AJ701" s="65"/>
      <c r="AK701" s="65"/>
      <c r="AM701" s="93"/>
      <c r="AT701" s="65"/>
      <c r="AU701" s="65"/>
      <c r="AV701" s="65"/>
      <c r="AW701" s="65"/>
      <c r="AX701" s="65"/>
      <c r="AY701" s="65"/>
      <c r="AZ701" s="65"/>
      <c r="BA701" s="65"/>
    </row>
    <row r="702" spans="3:70">
      <c r="C702" s="8"/>
      <c r="D702" s="8"/>
      <c r="AG702" s="65"/>
      <c r="AH702" s="65"/>
      <c r="AI702" s="65"/>
      <c r="AJ702" s="65"/>
      <c r="AK702" s="65"/>
      <c r="AM702" s="93"/>
      <c r="AT702" s="65"/>
      <c r="AU702" s="65"/>
      <c r="AV702" s="65"/>
      <c r="AW702" s="65"/>
      <c r="AX702" s="65"/>
      <c r="AY702" s="65"/>
      <c r="AZ702" s="65"/>
      <c r="BA702" s="65"/>
    </row>
    <row r="703" spans="3:70">
      <c r="C703" s="8"/>
      <c r="D703" s="8"/>
      <c r="AG703" s="65"/>
      <c r="AH703" s="65"/>
      <c r="AI703" s="65"/>
      <c r="AJ703" s="65"/>
      <c r="AK703" s="65"/>
      <c r="AM703" s="93"/>
      <c r="AT703" s="65"/>
      <c r="AU703" s="65"/>
      <c r="AV703" s="65"/>
      <c r="AW703" s="65"/>
      <c r="AX703" s="65"/>
      <c r="AY703" s="65"/>
      <c r="AZ703" s="65"/>
      <c r="BA703" s="65"/>
    </row>
    <row r="704" spans="3:70">
      <c r="C704" s="8"/>
      <c r="D704" s="8"/>
      <c r="AG704" s="65"/>
      <c r="AH704" s="65"/>
      <c r="AI704" s="65"/>
      <c r="AJ704" s="65"/>
      <c r="AK704" s="65"/>
      <c r="AM704" s="93"/>
      <c r="AT704" s="65"/>
      <c r="AU704" s="65"/>
      <c r="AV704" s="65"/>
      <c r="AW704" s="65"/>
      <c r="AX704" s="65"/>
      <c r="AY704" s="65"/>
      <c r="AZ704" s="65"/>
      <c r="BA704" s="65"/>
    </row>
    <row r="705" spans="3:53">
      <c r="C705" s="8"/>
      <c r="D705" s="8"/>
      <c r="AG705" s="65"/>
      <c r="AH705" s="65"/>
      <c r="AI705" s="65"/>
      <c r="AJ705" s="65"/>
      <c r="AK705" s="65"/>
      <c r="AM705" s="93"/>
      <c r="AT705" s="65"/>
      <c r="AU705" s="65"/>
      <c r="AV705" s="65"/>
      <c r="AW705" s="65"/>
      <c r="AX705" s="65"/>
      <c r="AY705" s="65"/>
      <c r="AZ705" s="65"/>
      <c r="BA705" s="65"/>
    </row>
    <row r="706" spans="3:53">
      <c r="C706" s="8"/>
      <c r="D706" s="8"/>
      <c r="AG706" s="65"/>
      <c r="AH706" s="65"/>
      <c r="AI706" s="65"/>
      <c r="AJ706" s="65"/>
      <c r="AK706" s="65"/>
      <c r="AM706" s="93"/>
      <c r="AT706" s="65"/>
      <c r="AU706" s="65"/>
      <c r="AV706" s="65"/>
      <c r="AW706" s="65"/>
      <c r="AX706" s="65"/>
      <c r="AY706" s="65"/>
      <c r="AZ706" s="65"/>
      <c r="BA706" s="65"/>
    </row>
    <row r="707" spans="3:53">
      <c r="C707" s="8"/>
      <c r="D707" s="8"/>
      <c r="AG707" s="65"/>
      <c r="AH707" s="65"/>
      <c r="AI707" s="65"/>
      <c r="AJ707" s="65"/>
      <c r="AK707" s="65"/>
      <c r="AM707" s="93"/>
      <c r="AT707" s="65"/>
      <c r="AU707" s="65"/>
      <c r="AV707" s="65"/>
      <c r="AW707" s="65"/>
      <c r="AX707" s="65"/>
      <c r="AY707" s="65"/>
      <c r="AZ707" s="65"/>
      <c r="BA707" s="65"/>
    </row>
    <row r="708" spans="3:53">
      <c r="C708" s="8"/>
      <c r="D708" s="8"/>
      <c r="AG708" s="65"/>
      <c r="AH708" s="65"/>
      <c r="AI708" s="65"/>
      <c r="AJ708" s="65"/>
      <c r="AK708" s="65"/>
      <c r="AM708" s="93"/>
      <c r="AT708" s="65"/>
      <c r="AU708" s="65"/>
      <c r="AV708" s="65"/>
      <c r="AW708" s="65"/>
      <c r="AX708" s="65"/>
      <c r="AY708" s="65"/>
      <c r="AZ708" s="65"/>
      <c r="BA708" s="65"/>
    </row>
    <row r="709" spans="3:53">
      <c r="C709" s="8"/>
      <c r="D709" s="8"/>
      <c r="AG709" s="65"/>
      <c r="AH709" s="65"/>
      <c r="AI709" s="65"/>
      <c r="AJ709" s="65"/>
      <c r="AK709" s="65"/>
      <c r="AM709" s="93"/>
      <c r="AT709" s="65"/>
      <c r="AU709" s="65"/>
      <c r="AV709" s="65"/>
      <c r="AW709" s="65"/>
      <c r="AX709" s="65"/>
      <c r="AY709" s="65"/>
      <c r="AZ709" s="65"/>
      <c r="BA709" s="65"/>
    </row>
    <row r="710" spans="3:53">
      <c r="C710" s="8"/>
      <c r="D710" s="8"/>
      <c r="AG710" s="65"/>
      <c r="AH710" s="65"/>
      <c r="AI710" s="65"/>
      <c r="AJ710" s="65"/>
      <c r="AK710" s="65"/>
      <c r="AM710" s="93"/>
      <c r="AT710" s="65"/>
      <c r="AU710" s="65"/>
      <c r="AV710" s="65"/>
      <c r="AW710" s="65"/>
      <c r="AX710" s="65"/>
      <c r="AY710" s="65"/>
      <c r="AZ710" s="65"/>
      <c r="BA710" s="65"/>
    </row>
    <row r="711" spans="3:53">
      <c r="C711" s="8"/>
      <c r="D711" s="8"/>
      <c r="AG711" s="65"/>
      <c r="AH711" s="65"/>
      <c r="AI711" s="65"/>
      <c r="AJ711" s="65"/>
      <c r="AK711" s="65"/>
      <c r="AM711" s="93"/>
      <c r="AT711" s="65"/>
      <c r="AU711" s="65"/>
      <c r="AV711" s="65"/>
      <c r="AW711" s="65"/>
      <c r="AX711" s="65"/>
      <c r="AY711" s="65"/>
      <c r="AZ711" s="65"/>
      <c r="BA711" s="65"/>
    </row>
    <row r="712" spans="3:53">
      <c r="C712" s="8"/>
      <c r="D712" s="8"/>
      <c r="AG712" s="65"/>
      <c r="AH712" s="65"/>
      <c r="AI712" s="65"/>
      <c r="AJ712" s="65"/>
      <c r="AK712" s="65"/>
      <c r="AM712" s="93"/>
      <c r="AT712" s="65"/>
      <c r="AU712" s="65"/>
      <c r="AV712" s="65"/>
      <c r="AW712" s="65"/>
      <c r="AX712" s="65"/>
      <c r="AY712" s="65"/>
      <c r="AZ712" s="65"/>
      <c r="BA712" s="65"/>
    </row>
    <row r="713" spans="3:53">
      <c r="C713" s="8"/>
      <c r="D713" s="8"/>
      <c r="AG713" s="65"/>
      <c r="AH713" s="65"/>
      <c r="AI713" s="65"/>
      <c r="AJ713" s="65"/>
      <c r="AK713" s="65"/>
      <c r="AM713" s="93"/>
      <c r="AT713" s="65"/>
      <c r="AU713" s="65"/>
      <c r="AV713" s="65"/>
      <c r="AW713" s="65"/>
      <c r="AX713" s="65"/>
      <c r="AY713" s="65"/>
      <c r="AZ713" s="65"/>
      <c r="BA713" s="65"/>
    </row>
    <row r="714" spans="3:53">
      <c r="C714" s="8"/>
      <c r="D714" s="8"/>
      <c r="AG714" s="65"/>
      <c r="AH714" s="65"/>
      <c r="AI714" s="65"/>
      <c r="AJ714" s="65"/>
      <c r="AK714" s="65"/>
      <c r="AM714" s="93"/>
      <c r="AT714" s="65"/>
      <c r="AU714" s="65"/>
      <c r="AV714" s="65"/>
      <c r="AW714" s="65"/>
      <c r="AX714" s="65"/>
      <c r="AY714" s="65"/>
      <c r="AZ714" s="65"/>
      <c r="BA714" s="65"/>
    </row>
    <row r="715" spans="3:53">
      <c r="C715" s="8"/>
      <c r="D715" s="8"/>
      <c r="AG715" s="65"/>
      <c r="AH715" s="65"/>
      <c r="AI715" s="65"/>
      <c r="AJ715" s="65"/>
      <c r="AK715" s="65"/>
      <c r="AM715" s="93"/>
      <c r="AT715" s="65"/>
      <c r="AU715" s="65"/>
      <c r="AV715" s="65"/>
      <c r="AW715" s="65"/>
      <c r="AX715" s="65"/>
      <c r="AY715" s="65"/>
      <c r="AZ715" s="65"/>
      <c r="BA715" s="65"/>
    </row>
    <row r="716" spans="3:53">
      <c r="C716" s="8"/>
      <c r="D716" s="8"/>
      <c r="AG716" s="65"/>
      <c r="AH716" s="65"/>
      <c r="AI716" s="65"/>
      <c r="AJ716" s="65"/>
      <c r="AK716" s="65"/>
      <c r="AM716" s="93"/>
      <c r="AT716" s="65"/>
      <c r="AU716" s="65"/>
      <c r="AV716" s="65"/>
      <c r="AW716" s="65"/>
      <c r="AX716" s="65"/>
      <c r="AY716" s="65"/>
      <c r="AZ716" s="65"/>
      <c r="BA716" s="65"/>
    </row>
    <row r="717" spans="3:53">
      <c r="C717" s="8"/>
      <c r="D717" s="8"/>
      <c r="AG717" s="65"/>
      <c r="AH717" s="65"/>
      <c r="AI717" s="65"/>
      <c r="AJ717" s="65"/>
      <c r="AK717" s="65"/>
      <c r="AM717" s="93"/>
      <c r="AT717" s="65"/>
      <c r="AU717" s="65"/>
      <c r="AV717" s="65"/>
      <c r="AW717" s="65"/>
      <c r="AX717" s="65"/>
      <c r="AY717" s="65"/>
      <c r="AZ717" s="65"/>
      <c r="BA717" s="65"/>
    </row>
    <row r="718" spans="3:53">
      <c r="C718" s="8"/>
      <c r="D718" s="8"/>
      <c r="AG718" s="65"/>
      <c r="AH718" s="65"/>
      <c r="AI718" s="65"/>
      <c r="AJ718" s="65"/>
      <c r="AK718" s="65"/>
      <c r="AM718" s="93"/>
      <c r="AT718" s="65"/>
      <c r="AU718" s="65"/>
      <c r="AV718" s="65"/>
      <c r="AW718" s="65"/>
      <c r="AX718" s="65"/>
      <c r="AY718" s="65"/>
      <c r="AZ718" s="65"/>
      <c r="BA718" s="65"/>
    </row>
    <row r="719" spans="3:53">
      <c r="C719" s="8"/>
      <c r="D719" s="8"/>
      <c r="AG719" s="65"/>
      <c r="AH719" s="65"/>
      <c r="AI719" s="65"/>
      <c r="AJ719" s="65"/>
      <c r="AK719" s="65"/>
      <c r="AM719" s="93"/>
      <c r="AT719" s="65"/>
      <c r="AU719" s="65"/>
      <c r="AV719" s="65"/>
      <c r="AW719" s="65"/>
      <c r="AX719" s="65"/>
      <c r="AY719" s="65"/>
      <c r="AZ719" s="65"/>
      <c r="BA719" s="65"/>
    </row>
    <row r="720" spans="3:53">
      <c r="C720" s="8"/>
      <c r="D720" s="8"/>
      <c r="AG720" s="65"/>
      <c r="AH720" s="65"/>
      <c r="AI720" s="65"/>
      <c r="AJ720" s="65"/>
      <c r="AK720" s="65"/>
      <c r="AM720" s="93"/>
      <c r="AT720" s="65"/>
      <c r="AU720" s="65"/>
      <c r="AV720" s="65"/>
      <c r="AW720" s="65"/>
      <c r="AX720" s="65"/>
      <c r="AY720" s="65"/>
      <c r="AZ720" s="65"/>
      <c r="BA720" s="65"/>
    </row>
    <row r="721" spans="3:70">
      <c r="C721" s="8"/>
      <c r="D721" s="8"/>
      <c r="AG721" s="65"/>
      <c r="AH721" s="65"/>
      <c r="AI721" s="65"/>
      <c r="AJ721" s="65"/>
      <c r="AK721" s="65"/>
      <c r="AM721" s="93"/>
      <c r="AT721" s="65"/>
      <c r="AU721" s="65"/>
      <c r="AV721" s="65"/>
      <c r="AW721" s="65"/>
      <c r="AX721" s="65"/>
      <c r="AY721" s="65"/>
      <c r="AZ721" s="65"/>
      <c r="BA721" s="65"/>
    </row>
    <row r="722" spans="3:70">
      <c r="C722" s="8"/>
      <c r="D722" s="8"/>
      <c r="AG722" s="65"/>
      <c r="AH722" s="65"/>
      <c r="AI722" s="65"/>
      <c r="AJ722" s="65"/>
      <c r="AK722" s="65"/>
      <c r="AM722" s="93"/>
      <c r="AT722" s="65"/>
      <c r="AU722" s="65"/>
      <c r="AV722" s="65"/>
      <c r="AW722" s="65"/>
      <c r="AX722" s="65"/>
      <c r="AY722" s="65"/>
      <c r="AZ722" s="65"/>
      <c r="BA722" s="65"/>
    </row>
    <row r="723" spans="3:70">
      <c r="C723" s="8"/>
      <c r="D723" s="8"/>
      <c r="AG723" s="65"/>
      <c r="AH723" s="65"/>
      <c r="AI723" s="65"/>
      <c r="AJ723" s="65"/>
      <c r="AK723" s="65"/>
      <c r="AM723" s="93"/>
      <c r="AT723" s="65"/>
      <c r="AU723" s="65"/>
      <c r="AV723" s="65"/>
      <c r="AW723" s="65"/>
      <c r="AX723" s="65"/>
      <c r="AY723" s="65"/>
      <c r="AZ723" s="65"/>
      <c r="BA723" s="65"/>
    </row>
    <row r="724" spans="3:70">
      <c r="C724" s="8"/>
      <c r="D724" s="8"/>
      <c r="AG724" s="65"/>
      <c r="AH724" s="65"/>
      <c r="AI724" s="65"/>
      <c r="AJ724" s="65"/>
      <c r="AK724" s="65"/>
      <c r="AM724" s="93"/>
      <c r="AT724" s="65"/>
      <c r="AU724" s="65"/>
      <c r="AV724" s="65"/>
      <c r="AW724" s="65"/>
      <c r="AX724" s="65"/>
      <c r="AY724" s="65"/>
      <c r="AZ724" s="65"/>
      <c r="BA724" s="65"/>
    </row>
    <row r="725" spans="3:70">
      <c r="C725" s="8"/>
      <c r="D725" s="8"/>
      <c r="AG725" s="65"/>
      <c r="AH725" s="65"/>
      <c r="AI725" s="65"/>
      <c r="AJ725" s="65"/>
      <c r="AK725" s="65"/>
      <c r="AM725" s="93"/>
      <c r="AT725" s="65"/>
      <c r="AU725" s="65"/>
      <c r="AV725" s="65"/>
      <c r="AW725" s="65"/>
      <c r="AX725" s="65"/>
      <c r="AY725" s="65"/>
      <c r="AZ725" s="65"/>
      <c r="BA725" s="65"/>
    </row>
    <row r="726" spans="3:70">
      <c r="C726" s="8"/>
      <c r="D726" s="8"/>
      <c r="AG726" s="65"/>
      <c r="AH726" s="65"/>
      <c r="AI726" s="65"/>
      <c r="AJ726" s="65"/>
      <c r="AK726" s="65"/>
      <c r="AM726" s="93"/>
      <c r="AT726" s="65"/>
      <c r="AU726" s="65"/>
      <c r="AV726" s="65"/>
      <c r="AW726" s="65"/>
      <c r="AX726" s="65"/>
      <c r="AY726" s="65"/>
      <c r="AZ726" s="65"/>
      <c r="BA726" s="65"/>
      <c r="BB726" s="65"/>
    </row>
    <row r="727" spans="3:70">
      <c r="C727" s="8"/>
      <c r="D727" s="8"/>
      <c r="AG727" s="65"/>
      <c r="AH727" s="65"/>
      <c r="AI727" s="65"/>
      <c r="AJ727" s="65"/>
      <c r="AK727" s="65"/>
      <c r="AM727" s="93"/>
      <c r="AT727" s="65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/>
      <c r="BI727" s="65"/>
      <c r="BJ727" s="65"/>
      <c r="BK727" s="65"/>
      <c r="BL727" s="65"/>
      <c r="BM727" s="65"/>
      <c r="BN727" s="65"/>
      <c r="BO727" s="65"/>
      <c r="BP727" s="65"/>
      <c r="BQ727" s="65"/>
      <c r="BR727" s="65"/>
    </row>
    <row r="728" spans="3:70">
      <c r="C728" s="8"/>
      <c r="D728" s="8"/>
      <c r="AG728" s="65"/>
      <c r="AH728" s="65"/>
      <c r="AI728" s="65"/>
      <c r="AJ728" s="65"/>
      <c r="AK728" s="65"/>
      <c r="AM728" s="93"/>
      <c r="AT728" s="65"/>
      <c r="AU728" s="65"/>
      <c r="AV728" s="65"/>
      <c r="AW728" s="65"/>
      <c r="AX728" s="65"/>
      <c r="AY728" s="65"/>
      <c r="AZ728" s="65"/>
      <c r="BA728" s="65"/>
    </row>
    <row r="729" spans="3:70">
      <c r="C729" s="8"/>
      <c r="D729" s="8"/>
      <c r="AG729" s="65"/>
      <c r="AH729" s="65"/>
      <c r="AI729" s="65"/>
      <c r="AJ729" s="65"/>
      <c r="AK729" s="65"/>
      <c r="AM729" s="93"/>
      <c r="AT729" s="65"/>
      <c r="AU729" s="65"/>
      <c r="AV729" s="65"/>
      <c r="AW729" s="65"/>
      <c r="AX729" s="65"/>
      <c r="AY729" s="65"/>
      <c r="AZ729" s="65"/>
      <c r="BA729" s="65"/>
    </row>
    <row r="730" spans="3:70">
      <c r="C730" s="8"/>
      <c r="D730" s="8"/>
      <c r="AG730" s="65"/>
      <c r="AH730" s="65"/>
      <c r="AI730" s="65"/>
      <c r="AJ730" s="65"/>
      <c r="AK730" s="65"/>
      <c r="AM730" s="93"/>
      <c r="AT730" s="65"/>
      <c r="AU730" s="65"/>
      <c r="AV730" s="65"/>
      <c r="AW730" s="65"/>
      <c r="AX730" s="65"/>
      <c r="AY730" s="65"/>
      <c r="AZ730" s="65"/>
      <c r="BA730" s="65"/>
    </row>
    <row r="731" spans="3:70">
      <c r="C731" s="8"/>
      <c r="D731" s="8"/>
      <c r="AG731" s="65"/>
      <c r="AH731" s="65"/>
      <c r="AI731" s="65"/>
      <c r="AJ731" s="65"/>
      <c r="AK731" s="65"/>
      <c r="AM731" s="93"/>
      <c r="AT731" s="65"/>
      <c r="AU731" s="65"/>
      <c r="AV731" s="65"/>
      <c r="AW731" s="65"/>
      <c r="AX731" s="65"/>
      <c r="AY731" s="65"/>
      <c r="AZ731" s="65"/>
      <c r="BA731" s="65"/>
    </row>
    <row r="732" spans="3:70">
      <c r="C732" s="8"/>
      <c r="D732" s="8"/>
      <c r="AG732" s="65"/>
      <c r="AH732" s="65"/>
      <c r="AI732" s="65"/>
      <c r="AJ732" s="65"/>
      <c r="AK732" s="65"/>
      <c r="AM732" s="93"/>
      <c r="AT732" s="65"/>
      <c r="AU732" s="65"/>
      <c r="AV732" s="65"/>
      <c r="AW732" s="65"/>
      <c r="AX732" s="65"/>
      <c r="AY732" s="65"/>
      <c r="AZ732" s="65"/>
      <c r="BA732" s="65"/>
    </row>
    <row r="733" spans="3:70">
      <c r="C733" s="8"/>
      <c r="D733" s="8"/>
      <c r="AG733" s="65"/>
      <c r="AH733" s="65"/>
      <c r="AI733" s="65"/>
      <c r="AJ733" s="65"/>
      <c r="AK733" s="65"/>
      <c r="AM733" s="93"/>
      <c r="AT733" s="65"/>
      <c r="AU733" s="65"/>
      <c r="AV733" s="65"/>
      <c r="AW733" s="65"/>
      <c r="AX733" s="65"/>
      <c r="AY733" s="65"/>
      <c r="AZ733" s="65"/>
      <c r="BA733" s="65"/>
    </row>
    <row r="734" spans="3:70">
      <c r="C734" s="8"/>
      <c r="D734" s="8"/>
      <c r="AG734" s="65"/>
      <c r="AH734" s="65"/>
      <c r="AI734" s="65"/>
      <c r="AJ734" s="65"/>
      <c r="AK734" s="65"/>
      <c r="AM734" s="93"/>
      <c r="AT734" s="65"/>
      <c r="AU734" s="65"/>
      <c r="AV734" s="65"/>
      <c r="AW734" s="65"/>
      <c r="AX734" s="65"/>
      <c r="AY734" s="65"/>
      <c r="AZ734" s="65"/>
      <c r="BA734" s="65"/>
    </row>
    <row r="735" spans="3:70">
      <c r="C735" s="8"/>
      <c r="D735" s="8"/>
      <c r="AG735" s="65"/>
      <c r="AH735" s="65"/>
      <c r="AI735" s="65"/>
      <c r="AJ735" s="65"/>
      <c r="AK735" s="65"/>
      <c r="AM735" s="93"/>
      <c r="AT735" s="65"/>
      <c r="AU735" s="65"/>
      <c r="AV735" s="65"/>
      <c r="AW735" s="65"/>
      <c r="AX735" s="65"/>
      <c r="AY735" s="65"/>
      <c r="AZ735" s="65"/>
      <c r="BA735" s="65"/>
    </row>
    <row r="736" spans="3:70">
      <c r="C736" s="8"/>
      <c r="D736" s="8"/>
      <c r="AG736" s="65"/>
      <c r="AH736" s="65"/>
      <c r="AI736" s="65"/>
      <c r="AJ736" s="65"/>
      <c r="AK736" s="65"/>
      <c r="AM736" s="93"/>
      <c r="AT736" s="65"/>
      <c r="AU736" s="65"/>
      <c r="AV736" s="65"/>
      <c r="AW736" s="65"/>
      <c r="AX736" s="65"/>
      <c r="AY736" s="65"/>
      <c r="AZ736" s="65"/>
      <c r="BA736" s="65"/>
    </row>
    <row r="737" spans="3:70">
      <c r="C737" s="8"/>
      <c r="D737" s="8"/>
      <c r="AG737" s="65"/>
      <c r="AH737" s="65"/>
      <c r="AI737" s="65"/>
      <c r="AJ737" s="65"/>
      <c r="AK737" s="65"/>
      <c r="AM737" s="93"/>
      <c r="AT737" s="65"/>
      <c r="AU737" s="65"/>
      <c r="AV737" s="65"/>
      <c r="AW737" s="65"/>
      <c r="AX737" s="65"/>
      <c r="AY737" s="65"/>
      <c r="AZ737" s="65"/>
      <c r="BA737" s="65"/>
    </row>
    <row r="738" spans="3:70">
      <c r="C738" s="8"/>
      <c r="D738" s="8"/>
      <c r="AG738" s="65"/>
      <c r="AH738" s="65"/>
      <c r="AI738" s="65"/>
      <c r="AJ738" s="65"/>
      <c r="AK738" s="65"/>
      <c r="AM738" s="93"/>
      <c r="AT738" s="65"/>
      <c r="AU738" s="65"/>
      <c r="AV738" s="65"/>
      <c r="AW738" s="65"/>
      <c r="AX738" s="65"/>
      <c r="AY738" s="65"/>
      <c r="AZ738" s="65"/>
      <c r="BA738" s="65"/>
    </row>
    <row r="739" spans="3:70">
      <c r="C739" s="8"/>
      <c r="D739" s="8"/>
      <c r="AG739" s="65"/>
      <c r="AH739" s="65"/>
      <c r="AI739" s="65"/>
      <c r="AJ739" s="65"/>
      <c r="AK739" s="65"/>
      <c r="AM739" s="93"/>
      <c r="AT739" s="65"/>
      <c r="AU739" s="65"/>
      <c r="AV739" s="65"/>
      <c r="AW739" s="65"/>
      <c r="AX739" s="65"/>
      <c r="AY739" s="65"/>
      <c r="AZ739" s="65"/>
      <c r="BA739" s="65"/>
    </row>
    <row r="740" spans="3:70">
      <c r="C740" s="8"/>
      <c r="D740" s="8"/>
      <c r="AG740" s="65"/>
      <c r="AH740" s="65"/>
      <c r="AI740" s="65"/>
      <c r="AJ740" s="65"/>
      <c r="AK740" s="65"/>
      <c r="AM740" s="93"/>
      <c r="AT740" s="65"/>
      <c r="AU740" s="65"/>
      <c r="AV740" s="65"/>
      <c r="AW740" s="65"/>
      <c r="AX740" s="65"/>
      <c r="AY740" s="65"/>
      <c r="AZ740" s="65"/>
      <c r="BA740" s="65"/>
    </row>
    <row r="741" spans="3:70">
      <c r="C741" s="8"/>
      <c r="D741" s="8"/>
      <c r="AG741" s="65"/>
      <c r="AH741" s="65"/>
      <c r="AI741" s="65"/>
      <c r="AJ741" s="65"/>
      <c r="AK741" s="65"/>
      <c r="AM741" s="93"/>
      <c r="AT741" s="65"/>
      <c r="AU741" s="65"/>
      <c r="AV741" s="65"/>
      <c r="AW741" s="65"/>
      <c r="AX741" s="65"/>
      <c r="AY741" s="65"/>
      <c r="AZ741" s="65"/>
      <c r="BA741" s="65"/>
    </row>
    <row r="742" spans="3:70">
      <c r="C742" s="8"/>
      <c r="D742" s="8"/>
      <c r="AG742" s="65"/>
      <c r="AH742" s="65"/>
      <c r="AI742" s="65"/>
      <c r="AJ742" s="65"/>
      <c r="AK742" s="65"/>
      <c r="AM742" s="93"/>
      <c r="AT742" s="65"/>
      <c r="AU742" s="65"/>
      <c r="AV742" s="65"/>
      <c r="AW742" s="65"/>
      <c r="AX742" s="65"/>
      <c r="AY742" s="65"/>
      <c r="AZ742" s="65"/>
      <c r="BA742" s="65"/>
    </row>
    <row r="743" spans="3:70">
      <c r="C743" s="8"/>
      <c r="D743" s="8"/>
      <c r="AG743" s="65"/>
      <c r="AH743" s="65"/>
      <c r="AI743" s="65"/>
      <c r="AJ743" s="65"/>
      <c r="AK743" s="65"/>
      <c r="AM743" s="93"/>
      <c r="AT743" s="65"/>
      <c r="AU743" s="65"/>
      <c r="AV743" s="65"/>
      <c r="AW743" s="65"/>
      <c r="AX743" s="65"/>
      <c r="AY743" s="65"/>
      <c r="AZ743" s="65"/>
      <c r="BA743" s="65"/>
    </row>
    <row r="744" spans="3:70">
      <c r="C744" s="8"/>
      <c r="D744" s="8"/>
      <c r="AG744" s="65"/>
      <c r="AH744" s="65"/>
      <c r="AI744" s="65"/>
      <c r="AJ744" s="65"/>
      <c r="AK744" s="65"/>
      <c r="AM744" s="93"/>
      <c r="AT744" s="65"/>
      <c r="AU744" s="65"/>
      <c r="AV744" s="65"/>
      <c r="AW744" s="65"/>
      <c r="AX744" s="65"/>
      <c r="AY744" s="65"/>
      <c r="AZ744" s="65"/>
      <c r="BA744" s="65"/>
    </row>
    <row r="745" spans="3:70">
      <c r="C745" s="8"/>
      <c r="D745" s="8"/>
      <c r="AG745" s="65"/>
      <c r="AH745" s="65"/>
      <c r="AI745" s="65"/>
      <c r="AJ745" s="65"/>
      <c r="AK745" s="65"/>
      <c r="AM745" s="93"/>
      <c r="AT745" s="65"/>
      <c r="AU745" s="65"/>
      <c r="AV745" s="65"/>
      <c r="AW745" s="65"/>
      <c r="AX745" s="65"/>
      <c r="AY745" s="65"/>
      <c r="AZ745" s="65"/>
      <c r="BA745" s="65"/>
    </row>
    <row r="746" spans="3:70">
      <c r="C746" s="8"/>
      <c r="D746" s="8"/>
      <c r="AG746" s="65"/>
      <c r="AH746" s="65"/>
      <c r="AI746" s="65"/>
      <c r="AJ746" s="65"/>
      <c r="AK746" s="65"/>
      <c r="AM746" s="93"/>
      <c r="AT746" s="65"/>
      <c r="AU746" s="65"/>
      <c r="AV746" s="65"/>
      <c r="AW746" s="65"/>
      <c r="AX746" s="65"/>
      <c r="AY746" s="65"/>
      <c r="AZ746" s="65"/>
      <c r="BA746" s="65"/>
    </row>
    <row r="747" spans="3:70">
      <c r="C747" s="8"/>
      <c r="D747" s="8"/>
      <c r="AG747" s="65"/>
      <c r="AH747" s="65"/>
      <c r="AI747" s="65"/>
      <c r="AJ747" s="65"/>
      <c r="AK747" s="65"/>
      <c r="AM747" s="93"/>
      <c r="AT747" s="65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5"/>
      <c r="BF747" s="65"/>
      <c r="BG747" s="65"/>
      <c r="BH747" s="65"/>
      <c r="BI747" s="65"/>
      <c r="BJ747" s="65"/>
      <c r="BK747" s="65"/>
      <c r="BL747" s="65"/>
      <c r="BM747" s="65"/>
      <c r="BN747" s="65"/>
      <c r="BO747" s="65"/>
      <c r="BP747" s="65"/>
      <c r="BQ747" s="65"/>
      <c r="BR747" s="65"/>
    </row>
    <row r="748" spans="3:70">
      <c r="C748" s="8"/>
      <c r="D748" s="8"/>
      <c r="AG748" s="65"/>
      <c r="AH748" s="65"/>
      <c r="AI748" s="65"/>
      <c r="AJ748" s="65"/>
      <c r="AK748" s="65"/>
      <c r="AM748" s="93"/>
      <c r="AT748" s="65"/>
      <c r="AU748" s="65"/>
      <c r="AV748" s="65"/>
      <c r="AW748" s="65"/>
      <c r="AX748" s="65"/>
      <c r="AY748" s="65"/>
      <c r="AZ748" s="65"/>
      <c r="BA748" s="65"/>
    </row>
    <row r="749" spans="3:70">
      <c r="C749" s="8"/>
      <c r="D749" s="8"/>
      <c r="AG749" s="65"/>
      <c r="AH749" s="65"/>
      <c r="AI749" s="65"/>
      <c r="AJ749" s="65"/>
      <c r="AK749" s="65"/>
      <c r="AM749" s="93"/>
      <c r="AT749" s="65"/>
      <c r="AU749" s="65"/>
      <c r="AV749" s="65"/>
      <c r="AW749" s="65"/>
      <c r="AX749" s="65"/>
      <c r="AY749" s="65"/>
      <c r="AZ749" s="65"/>
      <c r="BA749" s="65"/>
    </row>
    <row r="750" spans="3:70">
      <c r="C750" s="8"/>
      <c r="D750" s="8"/>
      <c r="AG750" s="65"/>
      <c r="AH750" s="65"/>
      <c r="AI750" s="65"/>
      <c r="AJ750" s="65"/>
      <c r="AK750" s="65"/>
      <c r="AM750" s="93"/>
      <c r="AT750" s="65"/>
      <c r="AU750" s="65"/>
      <c r="AV750" s="65"/>
      <c r="AW750" s="65"/>
      <c r="AX750" s="65"/>
      <c r="AY750" s="65"/>
      <c r="AZ750" s="65"/>
      <c r="BA750" s="65"/>
    </row>
    <row r="751" spans="3:70">
      <c r="C751" s="8"/>
      <c r="D751" s="8"/>
      <c r="AG751" s="65"/>
      <c r="AH751" s="65"/>
      <c r="AI751" s="65"/>
      <c r="AJ751" s="65"/>
      <c r="AK751" s="65"/>
      <c r="AM751" s="93"/>
      <c r="AT751" s="65"/>
      <c r="AU751" s="65"/>
      <c r="AV751" s="65"/>
      <c r="AW751" s="65"/>
      <c r="AX751" s="65"/>
      <c r="AY751" s="65"/>
      <c r="AZ751" s="65"/>
      <c r="BA751" s="65"/>
    </row>
    <row r="752" spans="3:70">
      <c r="C752" s="8"/>
      <c r="D752" s="8"/>
      <c r="AG752" s="65"/>
      <c r="AH752" s="65"/>
      <c r="AI752" s="65"/>
      <c r="AJ752" s="65"/>
      <c r="AK752" s="65"/>
      <c r="AM752" s="93"/>
      <c r="AT752" s="65"/>
      <c r="AU752" s="65"/>
      <c r="AV752" s="65"/>
      <c r="AW752" s="65"/>
      <c r="AX752" s="65"/>
      <c r="AY752" s="65"/>
      <c r="AZ752" s="65"/>
      <c r="BA752" s="65"/>
    </row>
    <row r="753" spans="3:70">
      <c r="C753" s="8"/>
      <c r="D753" s="8"/>
      <c r="AG753" s="65"/>
      <c r="AH753" s="65"/>
      <c r="AI753" s="65"/>
      <c r="AJ753" s="65"/>
      <c r="AK753" s="65"/>
      <c r="AM753" s="93"/>
      <c r="AT753" s="65"/>
      <c r="AU753" s="65"/>
      <c r="AV753" s="65"/>
      <c r="AW753" s="65"/>
      <c r="AX753" s="65"/>
      <c r="AY753" s="65"/>
      <c r="AZ753" s="65"/>
      <c r="BA753" s="65"/>
    </row>
    <row r="754" spans="3:70">
      <c r="C754" s="8"/>
      <c r="D754" s="8"/>
      <c r="AG754" s="65"/>
      <c r="AH754" s="65"/>
      <c r="AI754" s="65"/>
      <c r="AJ754" s="65"/>
      <c r="AK754" s="65"/>
      <c r="AM754" s="93"/>
      <c r="AT754" s="65"/>
      <c r="AU754" s="65"/>
      <c r="AV754" s="65"/>
      <c r="AW754" s="65"/>
      <c r="AX754" s="65"/>
      <c r="AY754" s="65"/>
      <c r="AZ754" s="65"/>
      <c r="BA754" s="65"/>
    </row>
    <row r="755" spans="3:70">
      <c r="C755" s="8"/>
      <c r="D755" s="8"/>
      <c r="AG755" s="65"/>
      <c r="AH755" s="65"/>
      <c r="AI755" s="65"/>
      <c r="AJ755" s="65"/>
      <c r="AK755" s="65"/>
      <c r="AM755" s="93"/>
      <c r="AT755" s="65"/>
      <c r="AU755" s="65"/>
      <c r="AV755" s="65"/>
      <c r="AW755" s="65"/>
      <c r="AX755" s="65"/>
      <c r="AY755" s="65"/>
      <c r="AZ755" s="65"/>
      <c r="BA755" s="65"/>
    </row>
    <row r="756" spans="3:70">
      <c r="C756" s="8"/>
      <c r="D756" s="8"/>
      <c r="AG756" s="65"/>
      <c r="AH756" s="65"/>
      <c r="AI756" s="65"/>
      <c r="AJ756" s="65"/>
      <c r="AK756" s="65"/>
      <c r="AM756" s="93"/>
      <c r="AT756" s="65"/>
      <c r="AU756" s="65"/>
      <c r="AV756" s="65"/>
      <c r="AW756" s="65"/>
      <c r="AX756" s="65"/>
      <c r="AY756" s="65"/>
      <c r="AZ756" s="65"/>
      <c r="BA756" s="65"/>
    </row>
    <row r="757" spans="3:70">
      <c r="C757" s="8"/>
      <c r="D757" s="8"/>
      <c r="AG757" s="65"/>
      <c r="AH757" s="65"/>
      <c r="AI757" s="65"/>
      <c r="AJ757" s="65"/>
      <c r="AK757" s="65"/>
      <c r="AM757" s="93"/>
      <c r="AT757" s="65"/>
      <c r="AU757" s="65"/>
      <c r="AV757" s="65"/>
      <c r="AW757" s="65"/>
      <c r="AX757" s="65"/>
      <c r="AY757" s="65"/>
      <c r="AZ757" s="65"/>
      <c r="BA757" s="65"/>
    </row>
    <row r="758" spans="3:70">
      <c r="C758" s="8"/>
      <c r="D758" s="8"/>
      <c r="AG758" s="65"/>
      <c r="AH758" s="65"/>
      <c r="AI758" s="65"/>
      <c r="AJ758" s="65"/>
      <c r="AK758" s="65"/>
      <c r="AM758" s="93"/>
      <c r="AT758" s="65"/>
      <c r="AU758" s="65"/>
      <c r="AV758" s="65"/>
      <c r="AW758" s="65"/>
      <c r="AX758" s="65"/>
      <c r="AY758" s="65"/>
      <c r="AZ758" s="65"/>
      <c r="BA758" s="65"/>
      <c r="BB758" s="65"/>
    </row>
    <row r="759" spans="3:70">
      <c r="C759" s="8"/>
      <c r="D759" s="8"/>
      <c r="AG759" s="65"/>
      <c r="AH759" s="65"/>
      <c r="AI759" s="65"/>
      <c r="AJ759" s="65"/>
      <c r="AK759" s="65"/>
      <c r="AM759" s="93"/>
      <c r="AT759" s="65"/>
      <c r="AU759" s="65"/>
      <c r="AV759" s="65"/>
      <c r="AW759" s="65"/>
      <c r="AX759" s="65"/>
      <c r="AY759" s="65"/>
      <c r="AZ759" s="65"/>
      <c r="BA759" s="65"/>
    </row>
    <row r="760" spans="3:70">
      <c r="C760" s="8"/>
      <c r="D760" s="8"/>
      <c r="AG760" s="65"/>
      <c r="AH760" s="65"/>
      <c r="AI760" s="65"/>
      <c r="AJ760" s="65"/>
      <c r="AK760" s="65"/>
      <c r="AM760" s="93"/>
      <c r="AT760" s="65"/>
      <c r="AU760" s="65"/>
      <c r="AV760" s="65"/>
      <c r="AW760" s="65"/>
      <c r="AX760" s="65"/>
      <c r="AY760" s="65"/>
      <c r="AZ760" s="65"/>
      <c r="BA760" s="65"/>
    </row>
    <row r="761" spans="3:70">
      <c r="C761" s="8"/>
      <c r="D761" s="8"/>
      <c r="AG761" s="65"/>
      <c r="AH761" s="65"/>
      <c r="AI761" s="65"/>
      <c r="AJ761" s="65"/>
      <c r="AK761" s="65"/>
      <c r="AM761" s="93"/>
      <c r="AT761" s="65"/>
      <c r="AU761" s="65"/>
      <c r="AV761" s="65"/>
      <c r="AW761" s="65"/>
      <c r="AX761" s="65"/>
      <c r="AY761" s="65"/>
      <c r="AZ761" s="65"/>
      <c r="BA761" s="65"/>
    </row>
    <row r="762" spans="3:70">
      <c r="C762" s="8"/>
      <c r="D762" s="8"/>
      <c r="AG762" s="65"/>
      <c r="AH762" s="65"/>
      <c r="AI762" s="65"/>
      <c r="AJ762" s="65"/>
      <c r="AK762" s="65"/>
      <c r="AM762" s="93"/>
      <c r="AT762" s="65"/>
      <c r="AU762" s="65"/>
      <c r="AV762" s="65"/>
      <c r="AW762" s="65"/>
      <c r="AX762" s="65"/>
      <c r="AY762" s="65"/>
      <c r="AZ762" s="65"/>
      <c r="BA762" s="65"/>
    </row>
    <row r="763" spans="3:70">
      <c r="C763" s="8"/>
      <c r="D763" s="8"/>
      <c r="AG763" s="65"/>
      <c r="AH763" s="65"/>
      <c r="AI763" s="65"/>
      <c r="AJ763" s="65"/>
      <c r="AK763" s="65"/>
      <c r="AM763" s="93"/>
      <c r="AT763" s="65"/>
      <c r="AU763" s="65"/>
      <c r="AV763" s="65"/>
      <c r="AW763" s="65"/>
      <c r="AX763" s="65"/>
      <c r="AY763" s="65"/>
      <c r="AZ763" s="65"/>
      <c r="BA763" s="65"/>
    </row>
    <row r="764" spans="3:70">
      <c r="C764" s="8"/>
      <c r="D764" s="8"/>
      <c r="AG764" s="65"/>
      <c r="AH764" s="65"/>
      <c r="AI764" s="65"/>
      <c r="AJ764" s="65"/>
      <c r="AK764" s="65"/>
      <c r="AM764" s="93"/>
      <c r="AT764" s="65"/>
      <c r="AU764" s="65"/>
      <c r="AV764" s="65"/>
      <c r="AW764" s="65"/>
      <c r="AX764" s="65"/>
      <c r="AY764" s="65"/>
      <c r="AZ764" s="65"/>
      <c r="BA764" s="65"/>
    </row>
    <row r="765" spans="3:70">
      <c r="C765" s="8"/>
      <c r="D765" s="8"/>
      <c r="AG765" s="65"/>
      <c r="AH765" s="65"/>
      <c r="AI765" s="65"/>
      <c r="AJ765" s="65"/>
      <c r="AK765" s="65"/>
      <c r="AM765" s="93"/>
      <c r="AT765" s="65"/>
      <c r="AU765" s="65"/>
      <c r="AV765" s="65"/>
      <c r="AW765" s="65"/>
      <c r="AX765" s="65"/>
      <c r="AY765" s="65"/>
      <c r="AZ765" s="65"/>
      <c r="BA765" s="65"/>
    </row>
    <row r="766" spans="3:70">
      <c r="C766" s="8"/>
      <c r="D766" s="8"/>
      <c r="AG766" s="65"/>
      <c r="AH766" s="65"/>
      <c r="AI766" s="65"/>
      <c r="AJ766" s="65"/>
      <c r="AK766" s="65"/>
      <c r="AM766" s="93"/>
      <c r="AT766" s="65"/>
      <c r="AU766" s="65"/>
      <c r="AV766" s="65"/>
      <c r="AW766" s="65"/>
      <c r="AX766" s="65"/>
      <c r="AY766" s="65"/>
      <c r="AZ766" s="65"/>
      <c r="BA766" s="65"/>
    </row>
    <row r="767" spans="3:70">
      <c r="C767" s="8"/>
      <c r="D767" s="8"/>
      <c r="AG767" s="65"/>
      <c r="AH767" s="65"/>
      <c r="AI767" s="65"/>
      <c r="AJ767" s="65"/>
      <c r="AK767" s="65"/>
      <c r="AM767" s="93"/>
      <c r="AT767" s="65"/>
      <c r="AU767" s="65"/>
      <c r="AV767" s="65"/>
      <c r="AW767" s="65"/>
      <c r="AX767" s="65"/>
      <c r="AY767" s="65"/>
      <c r="AZ767" s="65"/>
      <c r="BA767" s="65"/>
    </row>
    <row r="768" spans="3:70">
      <c r="C768" s="8"/>
      <c r="D768" s="8"/>
      <c r="AG768" s="65"/>
      <c r="AH768" s="65"/>
      <c r="AI768" s="65"/>
      <c r="AJ768" s="65"/>
      <c r="AK768" s="65"/>
      <c r="AM768" s="93"/>
      <c r="AT768" s="65"/>
      <c r="AU768" s="65"/>
      <c r="AV768" s="65"/>
      <c r="AW768" s="65"/>
      <c r="AX768" s="65"/>
      <c r="AY768" s="65"/>
      <c r="AZ768" s="65"/>
      <c r="BA768" s="65"/>
      <c r="BB768" s="65"/>
      <c r="BD768" s="65"/>
      <c r="BE768" s="65"/>
      <c r="BF768" s="65"/>
      <c r="BG768" s="65"/>
      <c r="BH768" s="65"/>
      <c r="BI768" s="65"/>
      <c r="BJ768" s="65"/>
      <c r="BK768" s="65"/>
      <c r="BL768" s="65"/>
      <c r="BM768" s="65"/>
      <c r="BN768" s="65"/>
      <c r="BO768" s="65"/>
      <c r="BP768" s="65"/>
      <c r="BQ768" s="65"/>
      <c r="BR768" s="65"/>
    </row>
    <row r="769" spans="3:70">
      <c r="C769" s="8"/>
      <c r="D769" s="8"/>
      <c r="AG769" s="65"/>
      <c r="AH769" s="65"/>
      <c r="AI769" s="65"/>
      <c r="AJ769" s="65"/>
      <c r="AK769" s="65"/>
      <c r="AM769" s="93"/>
      <c r="AT769" s="65"/>
      <c r="AU769" s="65"/>
      <c r="AV769" s="65"/>
      <c r="AW769" s="65"/>
      <c r="AX769" s="65"/>
      <c r="AY769" s="65"/>
      <c r="AZ769" s="65"/>
      <c r="BA769" s="65"/>
    </row>
    <row r="770" spans="3:70">
      <c r="C770" s="8"/>
      <c r="D770" s="8"/>
      <c r="AG770" s="65"/>
      <c r="AH770" s="65"/>
      <c r="AI770" s="65"/>
      <c r="AJ770" s="65"/>
      <c r="AK770" s="65"/>
      <c r="AM770" s="93"/>
      <c r="AT770" s="65"/>
      <c r="AU770" s="65"/>
      <c r="AV770" s="65"/>
      <c r="AW770" s="65"/>
      <c r="AX770" s="65"/>
      <c r="AY770" s="65"/>
      <c r="AZ770" s="65"/>
      <c r="BA770" s="65"/>
    </row>
    <row r="771" spans="3:70">
      <c r="C771" s="8"/>
      <c r="D771" s="8"/>
      <c r="AG771" s="65"/>
      <c r="AH771" s="65"/>
      <c r="AI771" s="65"/>
      <c r="AJ771" s="65"/>
      <c r="AK771" s="65"/>
      <c r="AM771" s="93"/>
      <c r="AT771" s="65"/>
      <c r="AU771" s="65"/>
      <c r="AV771" s="65"/>
      <c r="AW771" s="65"/>
      <c r="AX771" s="65"/>
      <c r="AY771" s="65"/>
      <c r="AZ771" s="65"/>
      <c r="BA771" s="65"/>
    </row>
    <row r="772" spans="3:70">
      <c r="C772" s="8"/>
      <c r="D772" s="8"/>
      <c r="AG772" s="65"/>
      <c r="AH772" s="65"/>
      <c r="AI772" s="65"/>
      <c r="AJ772" s="65"/>
      <c r="AK772" s="65"/>
      <c r="AM772" s="93"/>
      <c r="AT772" s="65"/>
      <c r="AU772" s="65"/>
      <c r="AV772" s="65"/>
      <c r="AW772" s="65"/>
      <c r="AX772" s="65"/>
      <c r="AY772" s="65"/>
      <c r="AZ772" s="65"/>
      <c r="BA772" s="65"/>
    </row>
    <row r="773" spans="3:70">
      <c r="C773" s="8"/>
      <c r="D773" s="8"/>
      <c r="AG773" s="65"/>
      <c r="AH773" s="65"/>
      <c r="AI773" s="65"/>
      <c r="AJ773" s="65"/>
      <c r="AK773" s="65"/>
      <c r="AM773" s="93"/>
      <c r="AT773" s="65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5"/>
      <c r="BF773" s="65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</row>
    <row r="774" spans="3:70">
      <c r="C774" s="8"/>
      <c r="D774" s="8"/>
      <c r="AG774" s="65"/>
      <c r="AH774" s="65"/>
      <c r="AI774" s="65"/>
      <c r="AJ774" s="65"/>
      <c r="AK774" s="65"/>
      <c r="AM774" s="93"/>
      <c r="AT774" s="65"/>
      <c r="AU774" s="65"/>
      <c r="AV774" s="65"/>
      <c r="AW774" s="65"/>
      <c r="AX774" s="65"/>
      <c r="AY774" s="65"/>
      <c r="AZ774" s="65"/>
      <c r="BA774" s="65"/>
    </row>
    <row r="775" spans="3:70">
      <c r="C775" s="8"/>
      <c r="D775" s="8"/>
      <c r="AG775" s="65"/>
      <c r="AH775" s="65"/>
      <c r="AI775" s="65"/>
      <c r="AJ775" s="65"/>
      <c r="AK775" s="65"/>
      <c r="AM775" s="93"/>
      <c r="AT775" s="65"/>
      <c r="AU775" s="65"/>
      <c r="AV775" s="65"/>
      <c r="AW775" s="65"/>
      <c r="AX775" s="65"/>
      <c r="AY775" s="65"/>
      <c r="AZ775" s="65"/>
      <c r="BA775" s="65"/>
    </row>
    <row r="776" spans="3:70">
      <c r="C776" s="8"/>
      <c r="D776" s="8"/>
      <c r="AG776" s="65"/>
      <c r="AH776" s="65"/>
      <c r="AI776" s="65"/>
      <c r="AJ776" s="65"/>
      <c r="AK776" s="65"/>
      <c r="AM776" s="93"/>
      <c r="AT776" s="65"/>
      <c r="AU776" s="65"/>
      <c r="AV776" s="65"/>
      <c r="AW776" s="65"/>
      <c r="AX776" s="65"/>
      <c r="AY776" s="65"/>
      <c r="AZ776" s="65"/>
      <c r="BA776" s="65"/>
    </row>
    <row r="777" spans="3:70">
      <c r="C777" s="8"/>
      <c r="D777" s="8"/>
      <c r="AG777" s="65"/>
      <c r="AH777" s="65"/>
      <c r="AI777" s="65"/>
      <c r="AJ777" s="65"/>
      <c r="AK777" s="65"/>
      <c r="AM777" s="93"/>
      <c r="AT777" s="65"/>
      <c r="AU777" s="65"/>
      <c r="AV777" s="65"/>
      <c r="AW777" s="65"/>
      <c r="AX777" s="65"/>
      <c r="AY777" s="65"/>
      <c r="AZ777" s="65"/>
      <c r="BA777" s="65"/>
    </row>
    <row r="778" spans="3:70">
      <c r="C778" s="8"/>
      <c r="D778" s="8"/>
      <c r="AG778" s="65"/>
      <c r="AH778" s="65"/>
      <c r="AI778" s="65"/>
      <c r="AJ778" s="65"/>
      <c r="AK778" s="65"/>
      <c r="AM778" s="93"/>
      <c r="AT778" s="65"/>
      <c r="AU778" s="65"/>
      <c r="AV778" s="65"/>
      <c r="AW778" s="65"/>
      <c r="AX778" s="65"/>
      <c r="AY778" s="65"/>
      <c r="AZ778" s="65"/>
      <c r="BA778" s="65"/>
    </row>
    <row r="779" spans="3:70">
      <c r="C779" s="8"/>
      <c r="D779" s="8"/>
      <c r="AG779" s="65"/>
      <c r="AH779" s="65"/>
      <c r="AI779" s="65"/>
      <c r="AJ779" s="65"/>
      <c r="AK779" s="65"/>
      <c r="AM779" s="93"/>
      <c r="AT779" s="65"/>
      <c r="AU779" s="65"/>
      <c r="AV779" s="65"/>
      <c r="AW779" s="65"/>
      <c r="AX779" s="65"/>
      <c r="AY779" s="65"/>
      <c r="AZ779" s="65"/>
      <c r="BA779" s="65"/>
    </row>
    <row r="780" spans="3:70">
      <c r="C780" s="8"/>
      <c r="D780" s="8"/>
      <c r="AG780" s="65"/>
      <c r="AH780" s="65"/>
      <c r="AI780" s="65"/>
      <c r="AJ780" s="65"/>
      <c r="AK780" s="65"/>
      <c r="AM780" s="93"/>
      <c r="AT780" s="65"/>
      <c r="AU780" s="65"/>
      <c r="AV780" s="65"/>
      <c r="AW780" s="65"/>
      <c r="AX780" s="65"/>
      <c r="AY780" s="65"/>
      <c r="AZ780" s="65"/>
      <c r="BA780" s="65"/>
    </row>
    <row r="781" spans="3:70">
      <c r="C781" s="8"/>
      <c r="D781" s="8"/>
      <c r="AG781" s="65"/>
      <c r="AH781" s="65"/>
      <c r="AI781" s="65"/>
      <c r="AJ781" s="65"/>
      <c r="AK781" s="65"/>
      <c r="AM781" s="93"/>
      <c r="AT781" s="65"/>
      <c r="AU781" s="65"/>
      <c r="AV781" s="65"/>
      <c r="AW781" s="65"/>
      <c r="AX781" s="65"/>
      <c r="AY781" s="65"/>
      <c r="AZ781" s="65"/>
      <c r="BA781" s="65"/>
    </row>
    <row r="782" spans="3:70">
      <c r="C782" s="8"/>
      <c r="D782" s="8"/>
      <c r="AG782" s="65"/>
      <c r="AH782" s="65"/>
      <c r="AI782" s="65"/>
      <c r="AJ782" s="65"/>
      <c r="AK782" s="65"/>
      <c r="AM782" s="93"/>
      <c r="AT782" s="65"/>
      <c r="AU782" s="65"/>
      <c r="AV782" s="65"/>
      <c r="AW782" s="65"/>
      <c r="AX782" s="65"/>
      <c r="AY782" s="65"/>
      <c r="AZ782" s="65"/>
      <c r="BA782" s="65"/>
      <c r="BB782" s="65"/>
    </row>
    <row r="783" spans="3:70">
      <c r="C783" s="8"/>
      <c r="D783" s="8"/>
      <c r="AG783" s="65"/>
      <c r="AH783" s="65"/>
      <c r="AI783" s="65"/>
      <c r="AJ783" s="65"/>
      <c r="AK783" s="65"/>
      <c r="AM783" s="93"/>
      <c r="AT783" s="65"/>
      <c r="AU783" s="65"/>
      <c r="AV783" s="65"/>
      <c r="AW783" s="65"/>
      <c r="AX783" s="65"/>
      <c r="AY783" s="65"/>
      <c r="AZ783" s="65"/>
      <c r="BA783" s="65"/>
    </row>
    <row r="784" spans="3:70">
      <c r="C784" s="8"/>
      <c r="D784" s="8"/>
      <c r="AG784" s="65"/>
      <c r="AH784" s="65"/>
      <c r="AI784" s="65"/>
      <c r="AJ784" s="65"/>
      <c r="AK784" s="65"/>
      <c r="AM784" s="93"/>
      <c r="AT784" s="65"/>
      <c r="AU784" s="65"/>
      <c r="AV784" s="65"/>
      <c r="AW784" s="65"/>
      <c r="AX784" s="65"/>
      <c r="AY784" s="65"/>
      <c r="AZ784" s="65"/>
      <c r="BA784" s="65"/>
    </row>
    <row r="785" spans="3:53">
      <c r="C785" s="8"/>
      <c r="D785" s="8"/>
      <c r="AG785" s="65"/>
      <c r="AH785" s="65"/>
      <c r="AI785" s="65"/>
      <c r="AJ785" s="65"/>
      <c r="AK785" s="65"/>
      <c r="AM785" s="93"/>
      <c r="AT785" s="65"/>
      <c r="AU785" s="65"/>
      <c r="AV785" s="65"/>
      <c r="AW785" s="65"/>
      <c r="AX785" s="65"/>
      <c r="AY785" s="65"/>
      <c r="AZ785" s="65"/>
      <c r="BA785" s="65"/>
    </row>
    <row r="786" spans="3:53">
      <c r="C786" s="8"/>
      <c r="D786" s="8"/>
      <c r="AG786" s="65"/>
      <c r="AH786" s="65"/>
      <c r="AI786" s="65"/>
      <c r="AJ786" s="65"/>
      <c r="AK786" s="65"/>
      <c r="AM786" s="93"/>
      <c r="AT786" s="65"/>
      <c r="AU786" s="65"/>
      <c r="AV786" s="65"/>
      <c r="AW786" s="65"/>
      <c r="AX786" s="65"/>
      <c r="AY786" s="65"/>
      <c r="AZ786" s="65"/>
      <c r="BA786" s="65"/>
    </row>
    <row r="787" spans="3:53">
      <c r="C787" s="8"/>
      <c r="D787" s="8"/>
      <c r="AG787" s="65"/>
      <c r="AH787" s="65"/>
      <c r="AI787" s="65"/>
      <c r="AJ787" s="65"/>
      <c r="AK787" s="65"/>
      <c r="AM787" s="93"/>
      <c r="AT787" s="65"/>
      <c r="AU787" s="65"/>
      <c r="AV787" s="65"/>
      <c r="AW787" s="65"/>
      <c r="AX787" s="65"/>
      <c r="AY787" s="65"/>
      <c r="AZ787" s="65"/>
      <c r="BA787" s="65"/>
    </row>
    <row r="788" spans="3:53">
      <c r="C788" s="8"/>
      <c r="D788" s="8"/>
      <c r="AG788" s="65"/>
      <c r="AH788" s="65"/>
      <c r="AI788" s="65"/>
      <c r="AJ788" s="65"/>
      <c r="AK788" s="65"/>
      <c r="AM788" s="93"/>
      <c r="AT788" s="65"/>
      <c r="AU788" s="65"/>
      <c r="AV788" s="65"/>
      <c r="AW788" s="65"/>
      <c r="AX788" s="65"/>
      <c r="AY788" s="65"/>
      <c r="AZ788" s="65"/>
      <c r="BA788" s="65"/>
    </row>
    <row r="789" spans="3:53">
      <c r="C789" s="8"/>
      <c r="D789" s="8"/>
      <c r="AG789" s="65"/>
      <c r="AH789" s="65"/>
      <c r="AI789" s="65"/>
      <c r="AJ789" s="65"/>
      <c r="AK789" s="65"/>
      <c r="AM789" s="93"/>
      <c r="AT789" s="65"/>
      <c r="AU789" s="65"/>
      <c r="AV789" s="65"/>
      <c r="AW789" s="65"/>
      <c r="AX789" s="65"/>
      <c r="AY789" s="65"/>
      <c r="AZ789" s="65"/>
      <c r="BA789" s="65"/>
    </row>
    <row r="790" spans="3:53">
      <c r="C790" s="8"/>
      <c r="D790" s="8"/>
      <c r="AG790" s="65"/>
      <c r="AH790" s="65"/>
      <c r="AI790" s="65"/>
      <c r="AJ790" s="65"/>
      <c r="AK790" s="65"/>
      <c r="AM790" s="93"/>
      <c r="AT790" s="65"/>
      <c r="AU790" s="65"/>
      <c r="AV790" s="65"/>
      <c r="AW790" s="65"/>
      <c r="AX790" s="65"/>
      <c r="AY790" s="65"/>
      <c r="AZ790" s="65"/>
      <c r="BA790" s="65"/>
    </row>
    <row r="791" spans="3:53">
      <c r="C791" s="8"/>
      <c r="D791" s="8"/>
      <c r="AG791" s="65"/>
      <c r="AH791" s="65"/>
      <c r="AI791" s="65"/>
      <c r="AJ791" s="65"/>
      <c r="AK791" s="65"/>
      <c r="AM791" s="93"/>
      <c r="AT791" s="65"/>
      <c r="AU791" s="65"/>
      <c r="AV791" s="65"/>
      <c r="AW791" s="65"/>
      <c r="AX791" s="65"/>
      <c r="AY791" s="65"/>
      <c r="AZ791" s="65"/>
      <c r="BA791" s="65"/>
    </row>
    <row r="792" spans="3:53">
      <c r="C792" s="8"/>
      <c r="D792" s="8"/>
      <c r="AG792" s="65"/>
      <c r="AH792" s="65"/>
      <c r="AI792" s="65"/>
      <c r="AJ792" s="65"/>
      <c r="AK792" s="65"/>
      <c r="AM792" s="93"/>
      <c r="AT792" s="65"/>
      <c r="AU792" s="65"/>
      <c r="AV792" s="65"/>
      <c r="AW792" s="65"/>
      <c r="AX792" s="65"/>
      <c r="AY792" s="65"/>
      <c r="AZ792" s="65"/>
      <c r="BA792" s="65"/>
    </row>
    <row r="793" spans="3:53">
      <c r="C793" s="8"/>
      <c r="D793" s="8"/>
      <c r="AG793" s="65"/>
      <c r="AH793" s="65"/>
      <c r="AI793" s="65"/>
      <c r="AJ793" s="65"/>
      <c r="AK793" s="65"/>
      <c r="AM793" s="93"/>
      <c r="AT793" s="65"/>
      <c r="AU793" s="65"/>
      <c r="AV793" s="65"/>
      <c r="AW793" s="65"/>
      <c r="AX793" s="65"/>
      <c r="AY793" s="65"/>
      <c r="AZ793" s="65"/>
      <c r="BA793" s="65"/>
    </row>
    <row r="794" spans="3:53">
      <c r="C794" s="8"/>
      <c r="D794" s="8"/>
      <c r="AG794" s="65"/>
      <c r="AH794" s="65"/>
      <c r="AI794" s="65"/>
      <c r="AJ794" s="65"/>
      <c r="AK794" s="65"/>
      <c r="AM794" s="93"/>
      <c r="AT794" s="65"/>
      <c r="AU794" s="65"/>
      <c r="AV794" s="65"/>
      <c r="AW794" s="65"/>
      <c r="AX794" s="65"/>
      <c r="AY794" s="65"/>
      <c r="AZ794" s="65"/>
      <c r="BA794" s="65"/>
    </row>
    <row r="795" spans="3:53">
      <c r="C795" s="8"/>
      <c r="D795" s="8"/>
      <c r="AG795" s="65"/>
      <c r="AH795" s="65"/>
      <c r="AI795" s="65"/>
      <c r="AJ795" s="65"/>
      <c r="AK795" s="65"/>
      <c r="AM795" s="93"/>
      <c r="AT795" s="65"/>
      <c r="AU795" s="65"/>
      <c r="AV795" s="65"/>
      <c r="AW795" s="65"/>
      <c r="AX795" s="65"/>
      <c r="AY795" s="65"/>
      <c r="AZ795" s="65"/>
      <c r="BA795" s="65"/>
    </row>
    <row r="796" spans="3:53">
      <c r="C796" s="8"/>
      <c r="D796" s="8"/>
      <c r="AG796" s="65"/>
      <c r="AH796" s="65"/>
      <c r="AI796" s="65"/>
      <c r="AJ796" s="65"/>
      <c r="AK796" s="65"/>
      <c r="AM796" s="93"/>
      <c r="AT796" s="65"/>
      <c r="AU796" s="65"/>
      <c r="AV796" s="65"/>
      <c r="AW796" s="65"/>
      <c r="AX796" s="65"/>
      <c r="AY796" s="65"/>
      <c r="AZ796" s="65"/>
      <c r="BA796" s="65"/>
    </row>
    <row r="797" spans="3:53">
      <c r="C797" s="8"/>
      <c r="D797" s="8"/>
      <c r="AG797" s="65"/>
      <c r="AH797" s="65"/>
      <c r="AI797" s="65"/>
      <c r="AJ797" s="65"/>
      <c r="AK797" s="65"/>
      <c r="AM797" s="93"/>
      <c r="AT797" s="65"/>
      <c r="AU797" s="65"/>
      <c r="AV797" s="65"/>
      <c r="AW797" s="65"/>
      <c r="AX797" s="65"/>
      <c r="AY797" s="65"/>
      <c r="AZ797" s="65"/>
      <c r="BA797" s="65"/>
    </row>
    <row r="798" spans="3:53">
      <c r="C798" s="8"/>
      <c r="D798" s="8"/>
      <c r="AG798" s="65"/>
      <c r="AH798" s="65"/>
      <c r="AI798" s="65"/>
      <c r="AJ798" s="65"/>
      <c r="AK798" s="65"/>
      <c r="AM798" s="93"/>
      <c r="AT798" s="65"/>
      <c r="AU798" s="65"/>
      <c r="AV798" s="65"/>
      <c r="AW798" s="65"/>
      <c r="AX798" s="65"/>
      <c r="AY798" s="65"/>
      <c r="AZ798" s="65"/>
      <c r="BA798" s="65"/>
    </row>
    <row r="799" spans="3:53">
      <c r="C799" s="8"/>
      <c r="D799" s="8"/>
      <c r="AG799" s="65"/>
      <c r="AH799" s="65"/>
      <c r="AI799" s="65"/>
      <c r="AJ799" s="65"/>
      <c r="AK799" s="65"/>
      <c r="AM799" s="93"/>
      <c r="AT799" s="65"/>
      <c r="AU799" s="65"/>
      <c r="AV799" s="65"/>
      <c r="AW799" s="65"/>
      <c r="AX799" s="65"/>
      <c r="AY799" s="65"/>
      <c r="AZ799" s="65"/>
      <c r="BA799" s="65"/>
    </row>
    <row r="800" spans="3:53">
      <c r="C800" s="8"/>
      <c r="D800" s="8"/>
      <c r="AG800" s="65"/>
      <c r="AH800" s="65"/>
      <c r="AI800" s="65"/>
      <c r="AJ800" s="65"/>
      <c r="AK800" s="65"/>
      <c r="AM800" s="93"/>
      <c r="AT800" s="65"/>
      <c r="AU800" s="65"/>
      <c r="AV800" s="65"/>
      <c r="AW800" s="65"/>
      <c r="AX800" s="65"/>
      <c r="AY800" s="65"/>
      <c r="AZ800" s="65"/>
      <c r="BA800" s="65"/>
    </row>
    <row r="801" spans="3:53">
      <c r="C801" s="8"/>
      <c r="D801" s="8"/>
      <c r="AG801" s="65"/>
      <c r="AH801" s="65"/>
      <c r="AI801" s="65"/>
      <c r="AJ801" s="65"/>
      <c r="AK801" s="65"/>
      <c r="AM801" s="93"/>
      <c r="AT801" s="65"/>
      <c r="AU801" s="65"/>
      <c r="AV801" s="65"/>
      <c r="AW801" s="65"/>
      <c r="AX801" s="65"/>
      <c r="AY801" s="65"/>
      <c r="AZ801" s="65"/>
      <c r="BA801" s="65"/>
    </row>
    <row r="802" spans="3:53">
      <c r="C802" s="8"/>
      <c r="D802" s="8"/>
      <c r="AG802" s="65"/>
      <c r="AH802" s="65"/>
      <c r="AI802" s="65"/>
      <c r="AJ802" s="65"/>
      <c r="AK802" s="65"/>
      <c r="AM802" s="93"/>
      <c r="AT802" s="65"/>
      <c r="AU802" s="65"/>
      <c r="AV802" s="65"/>
      <c r="AW802" s="65"/>
      <c r="AX802" s="65"/>
      <c r="AY802" s="65"/>
      <c r="AZ802" s="65"/>
      <c r="BA802" s="65"/>
    </row>
    <row r="803" spans="3:53">
      <c r="C803" s="8"/>
      <c r="D803" s="8"/>
      <c r="AG803" s="65"/>
      <c r="AH803" s="65"/>
      <c r="AI803" s="65"/>
      <c r="AJ803" s="65"/>
      <c r="AK803" s="65"/>
      <c r="AM803" s="93"/>
      <c r="AT803" s="65"/>
      <c r="AU803" s="65"/>
      <c r="AV803" s="65"/>
      <c r="AW803" s="65"/>
      <c r="AX803" s="65"/>
      <c r="AY803" s="65"/>
      <c r="AZ803" s="65"/>
      <c r="BA803" s="65"/>
    </row>
    <row r="804" spans="3:53">
      <c r="C804" s="8"/>
      <c r="D804" s="8"/>
      <c r="AG804" s="65"/>
      <c r="AH804" s="65"/>
      <c r="AI804" s="65"/>
      <c r="AJ804" s="65"/>
      <c r="AK804" s="65"/>
      <c r="AM804" s="93"/>
      <c r="AT804" s="65"/>
      <c r="AU804" s="65"/>
      <c r="AV804" s="65"/>
      <c r="AW804" s="65"/>
      <c r="AX804" s="65"/>
      <c r="AY804" s="65"/>
      <c r="AZ804" s="65"/>
      <c r="BA804" s="65"/>
    </row>
    <row r="805" spans="3:53">
      <c r="C805" s="8"/>
      <c r="D805" s="8"/>
      <c r="AG805" s="65"/>
      <c r="AH805" s="65"/>
      <c r="AI805" s="65"/>
      <c r="AJ805" s="65"/>
      <c r="AK805" s="65"/>
      <c r="AM805" s="93"/>
      <c r="AT805" s="65"/>
      <c r="AU805" s="65"/>
      <c r="AV805" s="65"/>
      <c r="AW805" s="65"/>
      <c r="AX805" s="65"/>
      <c r="AY805" s="65"/>
      <c r="AZ805" s="65"/>
      <c r="BA805" s="65"/>
    </row>
    <row r="806" spans="3:53">
      <c r="C806" s="8"/>
      <c r="D806" s="8"/>
      <c r="AG806" s="65"/>
      <c r="AH806" s="65"/>
      <c r="AI806" s="65"/>
      <c r="AJ806" s="65"/>
      <c r="AK806" s="65"/>
      <c r="AM806" s="93"/>
      <c r="AT806" s="65"/>
      <c r="AU806" s="65"/>
      <c r="AV806" s="65"/>
      <c r="AW806" s="65"/>
      <c r="AX806" s="65"/>
      <c r="AY806" s="65"/>
      <c r="AZ806" s="65"/>
      <c r="BA806" s="65"/>
    </row>
    <row r="807" spans="3:53">
      <c r="C807" s="8"/>
      <c r="D807" s="8"/>
      <c r="AG807" s="65"/>
      <c r="AH807" s="65"/>
      <c r="AI807" s="65"/>
      <c r="AJ807" s="65"/>
      <c r="AK807" s="65"/>
      <c r="AM807" s="93"/>
      <c r="AT807" s="65"/>
      <c r="AU807" s="65"/>
      <c r="AV807" s="65"/>
      <c r="AW807" s="65"/>
      <c r="AX807" s="65"/>
      <c r="AY807" s="65"/>
      <c r="AZ807" s="65"/>
      <c r="BA807" s="65"/>
    </row>
    <row r="808" spans="3:53">
      <c r="C808" s="8"/>
      <c r="D808" s="8"/>
      <c r="AG808" s="65"/>
      <c r="AH808" s="65"/>
      <c r="AI808" s="65"/>
      <c r="AJ808" s="65"/>
      <c r="AK808" s="65"/>
      <c r="AM808" s="93"/>
      <c r="AT808" s="65"/>
      <c r="AU808" s="65"/>
      <c r="AV808" s="65"/>
      <c r="AW808" s="65"/>
      <c r="AX808" s="65"/>
      <c r="AY808" s="65"/>
      <c r="AZ808" s="65"/>
      <c r="BA808" s="65"/>
    </row>
    <row r="809" spans="3:53">
      <c r="C809" s="8"/>
      <c r="D809" s="8"/>
      <c r="AG809" s="65"/>
      <c r="AH809" s="65"/>
      <c r="AI809" s="65"/>
      <c r="AJ809" s="65"/>
      <c r="AK809" s="65"/>
      <c r="AM809" s="93"/>
      <c r="AT809" s="65"/>
      <c r="AU809" s="65"/>
      <c r="AV809" s="65"/>
      <c r="AW809" s="65"/>
      <c r="AX809" s="65"/>
      <c r="AY809" s="65"/>
      <c r="AZ809" s="65"/>
      <c r="BA809" s="65"/>
    </row>
    <row r="810" spans="3:53">
      <c r="C810" s="8"/>
      <c r="D810" s="8"/>
      <c r="AG810" s="65"/>
      <c r="AH810" s="65"/>
      <c r="AI810" s="65"/>
      <c r="AJ810" s="65"/>
      <c r="AK810" s="65"/>
      <c r="AM810" s="93"/>
      <c r="AT810" s="65"/>
      <c r="AU810" s="65"/>
      <c r="AV810" s="65"/>
      <c r="AW810" s="65"/>
      <c r="AX810" s="65"/>
      <c r="AY810" s="65"/>
      <c r="AZ810" s="65"/>
      <c r="BA810" s="65"/>
    </row>
    <row r="811" spans="3:53">
      <c r="C811" s="8"/>
      <c r="D811" s="8"/>
      <c r="AG811" s="65"/>
      <c r="AH811" s="65"/>
      <c r="AI811" s="65"/>
      <c r="AJ811" s="65"/>
      <c r="AK811" s="65"/>
      <c r="AM811" s="93"/>
      <c r="AT811" s="65"/>
      <c r="AU811" s="65"/>
      <c r="AV811" s="65"/>
      <c r="AW811" s="65"/>
      <c r="AX811" s="65"/>
      <c r="AY811" s="65"/>
      <c r="AZ811" s="65"/>
      <c r="BA811" s="65"/>
    </row>
    <row r="812" spans="3:53">
      <c r="C812" s="8"/>
      <c r="D812" s="8"/>
      <c r="AG812" s="65"/>
      <c r="AH812" s="65"/>
      <c r="AI812" s="65"/>
      <c r="AJ812" s="65"/>
      <c r="AK812" s="65"/>
      <c r="AM812" s="93"/>
      <c r="AT812" s="65"/>
      <c r="AU812" s="65"/>
      <c r="AV812" s="65"/>
      <c r="AW812" s="65"/>
      <c r="AX812" s="65"/>
      <c r="AY812" s="65"/>
      <c r="AZ812" s="65"/>
      <c r="BA812" s="65"/>
    </row>
    <row r="813" spans="3:53">
      <c r="C813" s="8"/>
      <c r="D813" s="8"/>
      <c r="AG813" s="65"/>
      <c r="AH813" s="65"/>
      <c r="AI813" s="65"/>
      <c r="AJ813" s="65"/>
      <c r="AK813" s="65"/>
      <c r="AM813" s="93"/>
      <c r="AT813" s="65"/>
      <c r="AU813" s="65"/>
      <c r="AV813" s="65"/>
      <c r="AW813" s="65"/>
      <c r="AX813" s="65"/>
      <c r="AY813" s="65"/>
      <c r="AZ813" s="65"/>
      <c r="BA813" s="65"/>
    </row>
    <row r="814" spans="3:53">
      <c r="C814" s="8"/>
      <c r="D814" s="8"/>
      <c r="AG814" s="65"/>
      <c r="AH814" s="65"/>
      <c r="AI814" s="65"/>
      <c r="AJ814" s="65"/>
      <c r="AK814" s="65"/>
      <c r="AM814" s="93"/>
      <c r="AT814" s="65"/>
      <c r="AU814" s="65"/>
      <c r="AV814" s="65"/>
      <c r="AW814" s="65"/>
      <c r="AX814" s="65"/>
      <c r="AY814" s="65"/>
      <c r="AZ814" s="65"/>
      <c r="BA814" s="65"/>
    </row>
    <row r="815" spans="3:53">
      <c r="C815" s="8"/>
      <c r="D815" s="8"/>
      <c r="AG815" s="65"/>
      <c r="AH815" s="65"/>
      <c r="AI815" s="65"/>
      <c r="AJ815" s="65"/>
      <c r="AK815" s="65"/>
      <c r="AM815" s="93"/>
      <c r="AT815" s="65"/>
      <c r="AU815" s="65"/>
      <c r="AV815" s="65"/>
      <c r="AW815" s="65"/>
      <c r="AX815" s="65"/>
      <c r="AY815" s="65"/>
      <c r="AZ815" s="65"/>
      <c r="BA815" s="65"/>
    </row>
    <row r="816" spans="3:53">
      <c r="C816" s="8"/>
      <c r="D816" s="8"/>
      <c r="AG816" s="65"/>
      <c r="AH816" s="65"/>
      <c r="AI816" s="65"/>
      <c r="AJ816" s="65"/>
      <c r="AK816" s="65"/>
      <c r="AM816" s="93"/>
      <c r="AT816" s="65"/>
      <c r="AU816" s="65"/>
      <c r="AV816" s="65"/>
      <c r="AW816" s="65"/>
      <c r="AX816" s="65"/>
      <c r="AY816" s="65"/>
      <c r="AZ816" s="65"/>
      <c r="BA816" s="65"/>
    </row>
    <row r="817" spans="3:70">
      <c r="C817" s="8"/>
      <c r="D817" s="8"/>
      <c r="AG817" s="65"/>
      <c r="AH817" s="65"/>
      <c r="AI817" s="65"/>
      <c r="AJ817" s="65"/>
      <c r="AK817" s="65"/>
      <c r="AM817" s="93"/>
      <c r="AT817" s="65"/>
      <c r="AU817" s="65"/>
      <c r="AV817" s="65"/>
      <c r="AW817" s="65"/>
      <c r="AX817" s="65"/>
      <c r="AY817" s="65"/>
      <c r="AZ817" s="65"/>
      <c r="BA817" s="65"/>
    </row>
    <row r="818" spans="3:70">
      <c r="C818" s="8"/>
      <c r="D818" s="8"/>
      <c r="AG818" s="65"/>
      <c r="AH818" s="65"/>
      <c r="AI818" s="65"/>
      <c r="AJ818" s="65"/>
      <c r="AK818" s="65"/>
      <c r="AM818" s="93"/>
      <c r="AT818" s="65"/>
      <c r="AU818" s="65"/>
      <c r="AV818" s="65"/>
      <c r="AW818" s="65"/>
      <c r="AX818" s="65"/>
      <c r="AY818" s="65"/>
      <c r="AZ818" s="65"/>
      <c r="BA818" s="65"/>
    </row>
    <row r="819" spans="3:70">
      <c r="C819" s="8"/>
      <c r="D819" s="8"/>
      <c r="AG819" s="65"/>
      <c r="AH819" s="65"/>
      <c r="AI819" s="65"/>
      <c r="AJ819" s="65"/>
      <c r="AK819" s="65"/>
      <c r="AM819" s="93"/>
      <c r="AT819" s="65"/>
      <c r="AU819" s="65"/>
      <c r="AV819" s="65"/>
      <c r="AW819" s="65"/>
      <c r="AX819" s="65"/>
      <c r="AY819" s="65"/>
      <c r="AZ819" s="65"/>
      <c r="BA819" s="65"/>
    </row>
    <row r="820" spans="3:70">
      <c r="C820" s="8"/>
      <c r="D820" s="8"/>
      <c r="AG820" s="65"/>
      <c r="AH820" s="65"/>
      <c r="AI820" s="65"/>
      <c r="AJ820" s="65"/>
      <c r="AK820" s="65"/>
      <c r="AM820" s="93"/>
      <c r="AT820" s="65"/>
      <c r="AU820" s="65"/>
      <c r="AV820" s="65"/>
      <c r="AW820" s="65"/>
      <c r="AX820" s="65"/>
      <c r="AY820" s="65"/>
      <c r="AZ820" s="65"/>
      <c r="BA820" s="65"/>
      <c r="BB820" s="65"/>
      <c r="BC820" s="65"/>
      <c r="BD820" s="65"/>
      <c r="BE820" s="65"/>
      <c r="BF820" s="65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</row>
    <row r="821" spans="3:70">
      <c r="C821" s="8"/>
      <c r="D821" s="8"/>
      <c r="AG821" s="65"/>
      <c r="AH821" s="65"/>
      <c r="AI821" s="65"/>
      <c r="AJ821" s="65"/>
      <c r="AK821" s="65"/>
      <c r="AM821" s="93"/>
      <c r="AT821" s="65"/>
      <c r="AU821" s="65"/>
      <c r="AV821" s="65"/>
      <c r="AW821" s="65"/>
      <c r="AX821" s="65"/>
      <c r="AY821" s="65"/>
      <c r="AZ821" s="65"/>
      <c r="BA821" s="65"/>
      <c r="BB821" s="65"/>
      <c r="BD821" s="65"/>
      <c r="BE821" s="65"/>
      <c r="BF821" s="65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</row>
    <row r="822" spans="3:70">
      <c r="C822" s="8"/>
      <c r="D822" s="8"/>
      <c r="AG822" s="65"/>
      <c r="AH822" s="65"/>
      <c r="AI822" s="65"/>
      <c r="AJ822" s="65"/>
      <c r="AK822" s="65"/>
      <c r="AM822" s="93"/>
      <c r="AT822" s="65"/>
      <c r="AU822" s="65"/>
      <c r="AV822" s="65"/>
      <c r="AW822" s="65"/>
      <c r="AX822" s="65"/>
      <c r="AY822" s="65"/>
      <c r="AZ822" s="65"/>
      <c r="BA822" s="65"/>
    </row>
    <row r="823" spans="3:70">
      <c r="C823" s="8"/>
      <c r="D823" s="8"/>
      <c r="AG823" s="65"/>
      <c r="AH823" s="65"/>
      <c r="AI823" s="65"/>
      <c r="AJ823" s="65"/>
      <c r="AK823" s="65"/>
      <c r="AM823" s="93"/>
      <c r="AT823" s="65"/>
      <c r="AU823" s="65"/>
      <c r="AV823" s="65"/>
      <c r="AW823" s="65"/>
      <c r="AX823" s="65"/>
      <c r="AY823" s="65"/>
      <c r="AZ823" s="65"/>
      <c r="BA823" s="65"/>
    </row>
    <row r="824" spans="3:70">
      <c r="C824" s="8"/>
      <c r="D824" s="8"/>
      <c r="AG824" s="65"/>
      <c r="AH824" s="65"/>
      <c r="AI824" s="65"/>
      <c r="AJ824" s="65"/>
      <c r="AK824" s="65"/>
      <c r="AM824" s="93"/>
      <c r="AT824" s="65"/>
      <c r="AU824" s="65"/>
      <c r="AV824" s="65"/>
      <c r="AW824" s="65"/>
      <c r="AX824" s="65"/>
      <c r="AY824" s="65"/>
      <c r="AZ824" s="65"/>
      <c r="BA824" s="65"/>
    </row>
    <row r="825" spans="3:70">
      <c r="C825" s="8"/>
      <c r="D825" s="8"/>
      <c r="AG825" s="65"/>
      <c r="AH825" s="65"/>
      <c r="AI825" s="65"/>
      <c r="AJ825" s="65"/>
      <c r="AK825" s="65"/>
      <c r="AM825" s="93"/>
      <c r="AT825" s="65"/>
      <c r="AU825" s="65"/>
      <c r="AV825" s="65"/>
      <c r="AW825" s="65"/>
      <c r="AX825" s="65"/>
      <c r="AY825" s="65"/>
      <c r="AZ825" s="65"/>
      <c r="BA825" s="65"/>
    </row>
    <row r="826" spans="3:70">
      <c r="C826" s="8"/>
      <c r="D826" s="8"/>
      <c r="AG826" s="65"/>
      <c r="AH826" s="65"/>
      <c r="AI826" s="65"/>
      <c r="AJ826" s="65"/>
      <c r="AK826" s="65"/>
      <c r="AM826" s="93"/>
      <c r="AT826" s="65"/>
      <c r="AU826" s="65"/>
      <c r="AV826" s="65"/>
      <c r="AW826" s="65"/>
      <c r="AX826" s="65"/>
      <c r="AY826" s="65"/>
      <c r="AZ826" s="65"/>
      <c r="BA826" s="65"/>
    </row>
    <row r="827" spans="3:70">
      <c r="C827" s="8"/>
      <c r="D827" s="8"/>
      <c r="AG827" s="65"/>
      <c r="AH827" s="65"/>
      <c r="AI827" s="65"/>
      <c r="AJ827" s="65"/>
      <c r="AK827" s="65"/>
      <c r="AM827" s="93"/>
      <c r="AT827" s="65"/>
      <c r="AU827" s="65"/>
      <c r="AV827" s="65"/>
      <c r="AW827" s="65"/>
      <c r="AX827" s="65"/>
      <c r="AY827" s="65"/>
      <c r="AZ827" s="65"/>
      <c r="BA827" s="65"/>
    </row>
    <row r="828" spans="3:70">
      <c r="C828" s="8"/>
      <c r="D828" s="8"/>
      <c r="AG828" s="65"/>
      <c r="AH828" s="65"/>
      <c r="AI828" s="65"/>
      <c r="AJ828" s="65"/>
      <c r="AK828" s="65"/>
      <c r="AM828" s="93"/>
      <c r="AT828" s="65"/>
      <c r="AU828" s="65"/>
      <c r="AV828" s="65"/>
      <c r="AW828" s="65"/>
      <c r="AX828" s="65"/>
      <c r="AY828" s="65"/>
      <c r="AZ828" s="65"/>
      <c r="BA828" s="65"/>
    </row>
    <row r="829" spans="3:70">
      <c r="C829" s="8"/>
      <c r="D829" s="8"/>
      <c r="AG829" s="65"/>
      <c r="AH829" s="65"/>
      <c r="AI829" s="65"/>
      <c r="AJ829" s="65"/>
      <c r="AK829" s="65"/>
      <c r="AM829" s="93"/>
      <c r="AT829" s="65"/>
      <c r="AU829" s="65"/>
      <c r="AV829" s="65"/>
      <c r="AW829" s="65"/>
      <c r="AX829" s="65"/>
      <c r="AY829" s="65"/>
      <c r="AZ829" s="65"/>
      <c r="BA829" s="65"/>
    </row>
    <row r="830" spans="3:70">
      <c r="C830" s="8"/>
      <c r="D830" s="8"/>
      <c r="AG830" s="65"/>
      <c r="AH830" s="65"/>
      <c r="AI830" s="65"/>
      <c r="AJ830" s="65"/>
      <c r="AK830" s="65"/>
      <c r="AM830" s="93"/>
      <c r="AT830" s="65"/>
      <c r="AU830" s="65"/>
      <c r="AV830" s="65"/>
      <c r="AW830" s="65"/>
      <c r="AX830" s="65"/>
      <c r="AY830" s="65"/>
      <c r="AZ830" s="65"/>
      <c r="BA830" s="65"/>
    </row>
    <row r="831" spans="3:70">
      <c r="C831" s="8"/>
      <c r="D831" s="8"/>
      <c r="AG831" s="65"/>
      <c r="AH831" s="65"/>
      <c r="AI831" s="65"/>
      <c r="AJ831" s="65"/>
      <c r="AK831" s="65"/>
      <c r="AM831" s="93"/>
      <c r="AT831" s="65"/>
      <c r="AU831" s="65"/>
      <c r="AV831" s="65"/>
      <c r="AW831" s="65"/>
      <c r="AX831" s="65"/>
      <c r="AY831" s="65"/>
      <c r="AZ831" s="65"/>
      <c r="BA831" s="65"/>
    </row>
    <row r="832" spans="3:70">
      <c r="C832" s="8"/>
      <c r="D832" s="8"/>
      <c r="AG832" s="65"/>
      <c r="AH832" s="65"/>
      <c r="AI832" s="65"/>
      <c r="AJ832" s="65"/>
      <c r="AK832" s="65"/>
      <c r="AM832" s="93"/>
      <c r="AT832" s="65"/>
      <c r="AU832" s="65"/>
      <c r="AV832" s="65"/>
      <c r="AW832" s="65"/>
      <c r="AX832" s="65"/>
      <c r="AY832" s="65"/>
      <c r="AZ832" s="65"/>
      <c r="BA832" s="65"/>
      <c r="BB832" s="65"/>
      <c r="BD832" s="65"/>
    </row>
    <row r="833" spans="3:53">
      <c r="C833" s="8"/>
      <c r="D833" s="8"/>
      <c r="AG833" s="65"/>
      <c r="AH833" s="65"/>
      <c r="AI833" s="65"/>
      <c r="AJ833" s="65"/>
      <c r="AK833" s="65"/>
      <c r="AM833" s="93"/>
      <c r="AT833" s="65"/>
      <c r="AU833" s="65"/>
      <c r="AV833" s="65"/>
      <c r="AW833" s="65"/>
      <c r="AX833" s="65"/>
      <c r="AY833" s="65"/>
      <c r="AZ833" s="65"/>
      <c r="BA833" s="65"/>
    </row>
    <row r="834" spans="3:53">
      <c r="C834" s="8"/>
      <c r="D834" s="8"/>
      <c r="AG834" s="65"/>
      <c r="AH834" s="65"/>
      <c r="AI834" s="65"/>
      <c r="AJ834" s="65"/>
      <c r="AK834" s="65"/>
      <c r="AM834" s="93"/>
      <c r="AT834" s="65"/>
      <c r="AU834" s="65"/>
      <c r="AV834" s="65"/>
      <c r="AW834" s="65"/>
      <c r="AX834" s="65"/>
      <c r="AY834" s="65"/>
      <c r="AZ834" s="65"/>
      <c r="BA834" s="65"/>
    </row>
    <row r="835" spans="3:53">
      <c r="C835" s="8"/>
      <c r="D835" s="8"/>
      <c r="AG835" s="65"/>
      <c r="AH835" s="65"/>
      <c r="AI835" s="65"/>
      <c r="AJ835" s="65"/>
      <c r="AK835" s="65"/>
      <c r="AM835" s="93"/>
      <c r="AT835" s="65"/>
      <c r="AU835" s="65"/>
      <c r="AV835" s="65"/>
      <c r="AW835" s="65"/>
      <c r="AX835" s="65"/>
      <c r="AY835" s="65"/>
      <c r="AZ835" s="65"/>
      <c r="BA835" s="65"/>
    </row>
    <row r="836" spans="3:53">
      <c r="C836" s="8"/>
      <c r="D836" s="8"/>
      <c r="AG836" s="65"/>
      <c r="AH836" s="65"/>
      <c r="AI836" s="65"/>
      <c r="AJ836" s="65"/>
      <c r="AK836" s="65"/>
      <c r="AM836" s="93"/>
      <c r="AT836" s="65"/>
      <c r="AU836" s="65"/>
      <c r="AV836" s="65"/>
      <c r="AW836" s="65"/>
      <c r="AX836" s="65"/>
      <c r="AY836" s="65"/>
      <c r="AZ836" s="65"/>
      <c r="BA836" s="65"/>
    </row>
    <row r="837" spans="3:53">
      <c r="C837" s="8"/>
      <c r="D837" s="8"/>
      <c r="AG837" s="65"/>
      <c r="AH837" s="65"/>
      <c r="AI837" s="65"/>
      <c r="AJ837" s="65"/>
      <c r="AK837" s="65"/>
      <c r="AM837" s="93"/>
      <c r="AT837" s="65"/>
      <c r="AU837" s="65"/>
      <c r="AV837" s="65"/>
      <c r="AW837" s="65"/>
      <c r="AX837" s="65"/>
      <c r="AY837" s="65"/>
      <c r="AZ837" s="65"/>
      <c r="BA837" s="65"/>
    </row>
    <row r="838" spans="3:53">
      <c r="C838" s="8"/>
      <c r="D838" s="8"/>
      <c r="AG838" s="65"/>
      <c r="AH838" s="65"/>
      <c r="AI838" s="65"/>
      <c r="AJ838" s="65"/>
      <c r="AK838" s="65"/>
      <c r="AM838" s="93"/>
      <c r="AT838" s="65"/>
      <c r="AU838" s="65"/>
      <c r="AV838" s="65"/>
      <c r="AW838" s="65"/>
      <c r="AX838" s="65"/>
      <c r="AY838" s="65"/>
      <c r="AZ838" s="65"/>
      <c r="BA838" s="65"/>
    </row>
    <row r="839" spans="3:53">
      <c r="C839" s="8"/>
      <c r="D839" s="8"/>
      <c r="AG839" s="65"/>
      <c r="AH839" s="65"/>
      <c r="AI839" s="65"/>
      <c r="AJ839" s="65"/>
      <c r="AK839" s="65"/>
      <c r="AM839" s="93"/>
      <c r="AT839" s="65"/>
      <c r="AU839" s="65"/>
      <c r="AV839" s="65"/>
      <c r="AW839" s="65"/>
      <c r="AX839" s="65"/>
      <c r="AY839" s="65"/>
      <c r="AZ839" s="65"/>
      <c r="BA839" s="65"/>
    </row>
    <row r="840" spans="3:53">
      <c r="C840" s="8"/>
      <c r="D840" s="8"/>
      <c r="AG840" s="65"/>
      <c r="AH840" s="65"/>
      <c r="AI840" s="65"/>
      <c r="AJ840" s="65"/>
      <c r="AK840" s="65"/>
      <c r="AM840" s="93"/>
      <c r="AT840" s="65"/>
      <c r="AU840" s="65"/>
      <c r="AV840" s="65"/>
      <c r="AW840" s="65"/>
      <c r="AX840" s="65"/>
      <c r="AY840" s="65"/>
      <c r="AZ840" s="65"/>
      <c r="BA840" s="65"/>
    </row>
    <row r="841" spans="3:53">
      <c r="C841" s="8"/>
      <c r="D841" s="8"/>
      <c r="AG841" s="65"/>
      <c r="AH841" s="65"/>
      <c r="AI841" s="65"/>
      <c r="AJ841" s="65"/>
      <c r="AK841" s="65"/>
      <c r="AM841" s="93"/>
      <c r="AT841" s="65"/>
      <c r="AU841" s="65"/>
      <c r="AV841" s="65"/>
      <c r="AW841" s="65"/>
      <c r="AX841" s="65"/>
      <c r="AY841" s="65"/>
      <c r="AZ841" s="65"/>
      <c r="BA841" s="65"/>
    </row>
    <row r="842" spans="3:53">
      <c r="C842" s="8"/>
      <c r="D842" s="8"/>
      <c r="AG842" s="65"/>
      <c r="AH842" s="65"/>
      <c r="AI842" s="65"/>
      <c r="AJ842" s="65"/>
      <c r="AK842" s="65"/>
      <c r="AM842" s="93"/>
      <c r="AT842" s="65"/>
      <c r="AU842" s="65"/>
      <c r="AV842" s="65"/>
      <c r="AW842" s="65"/>
      <c r="AX842" s="65"/>
      <c r="AY842" s="65"/>
      <c r="AZ842" s="65"/>
      <c r="BA842" s="65"/>
    </row>
    <row r="843" spans="3:53">
      <c r="C843" s="8"/>
      <c r="D843" s="8"/>
      <c r="AG843" s="65"/>
      <c r="AH843" s="65"/>
      <c r="AI843" s="65"/>
      <c r="AJ843" s="65"/>
      <c r="AK843" s="65"/>
      <c r="AM843" s="93"/>
      <c r="AT843" s="65"/>
      <c r="AU843" s="65"/>
      <c r="AV843" s="65"/>
      <c r="AW843" s="65"/>
      <c r="AX843" s="65"/>
      <c r="AY843" s="65"/>
      <c r="AZ843" s="65"/>
      <c r="BA843" s="65"/>
    </row>
    <row r="844" spans="3:53">
      <c r="C844" s="8"/>
      <c r="D844" s="8"/>
      <c r="AG844" s="65"/>
      <c r="AH844" s="65"/>
      <c r="AI844" s="65"/>
      <c r="AJ844" s="65"/>
      <c r="AK844" s="65"/>
      <c r="AM844" s="93"/>
      <c r="AT844" s="65"/>
      <c r="AU844" s="65"/>
      <c r="AV844" s="65"/>
      <c r="AW844" s="65"/>
      <c r="AX844" s="65"/>
      <c r="AY844" s="65"/>
      <c r="AZ844" s="65"/>
      <c r="BA844" s="65"/>
    </row>
    <row r="845" spans="3:53">
      <c r="C845" s="8"/>
      <c r="D845" s="8"/>
      <c r="AG845" s="65"/>
      <c r="AH845" s="65"/>
      <c r="AI845" s="65"/>
      <c r="AJ845" s="65"/>
      <c r="AK845" s="65"/>
      <c r="AM845" s="93"/>
      <c r="AT845" s="65"/>
      <c r="AU845" s="65"/>
      <c r="AV845" s="65"/>
      <c r="AW845" s="65"/>
      <c r="AX845" s="65"/>
      <c r="AY845" s="65"/>
      <c r="AZ845" s="65"/>
      <c r="BA845" s="65"/>
    </row>
    <row r="846" spans="3:53">
      <c r="C846" s="8"/>
      <c r="D846" s="8"/>
      <c r="AG846" s="65"/>
      <c r="AH846" s="65"/>
      <c r="AI846" s="65"/>
      <c r="AJ846" s="65"/>
      <c r="AK846" s="65"/>
      <c r="AM846" s="93"/>
      <c r="AT846" s="65"/>
      <c r="AU846" s="65"/>
      <c r="AV846" s="65"/>
      <c r="AW846" s="65"/>
      <c r="AX846" s="65"/>
      <c r="AY846" s="65"/>
      <c r="AZ846" s="65"/>
      <c r="BA846" s="65"/>
    </row>
    <row r="847" spans="3:53">
      <c r="C847" s="8"/>
      <c r="D847" s="8"/>
      <c r="AG847" s="65"/>
      <c r="AH847" s="65"/>
      <c r="AI847" s="65"/>
      <c r="AJ847" s="65"/>
      <c r="AK847" s="65"/>
      <c r="AM847" s="93"/>
      <c r="AT847" s="65"/>
      <c r="AU847" s="65"/>
      <c r="AV847" s="65"/>
      <c r="AW847" s="65"/>
      <c r="AX847" s="65"/>
      <c r="AY847" s="65"/>
      <c r="AZ847" s="65"/>
      <c r="BA847" s="65"/>
    </row>
    <row r="848" spans="3:53">
      <c r="C848" s="8"/>
      <c r="D848" s="8"/>
      <c r="AG848" s="65"/>
      <c r="AH848" s="65"/>
      <c r="AI848" s="65"/>
      <c r="AJ848" s="65"/>
      <c r="AK848" s="65"/>
      <c r="AM848" s="93"/>
      <c r="AT848" s="65"/>
      <c r="AU848" s="65"/>
      <c r="AV848" s="65"/>
      <c r="AW848" s="65"/>
      <c r="AX848" s="65"/>
      <c r="AY848" s="65"/>
      <c r="AZ848" s="65"/>
      <c r="BA848" s="65"/>
    </row>
    <row r="849" spans="3:53">
      <c r="C849" s="8"/>
      <c r="D849" s="8"/>
      <c r="AG849" s="65"/>
      <c r="AH849" s="65"/>
      <c r="AI849" s="65"/>
      <c r="AJ849" s="65"/>
      <c r="AK849" s="65"/>
      <c r="AM849" s="93"/>
      <c r="AT849" s="65"/>
      <c r="AU849" s="65"/>
      <c r="AV849" s="65"/>
      <c r="AW849" s="65"/>
      <c r="AX849" s="65"/>
      <c r="AY849" s="65"/>
      <c r="AZ849" s="65"/>
      <c r="BA849" s="65"/>
    </row>
    <row r="850" spans="3:53">
      <c r="C850" s="8"/>
      <c r="D850" s="8"/>
      <c r="AG850" s="65"/>
      <c r="AH850" s="65"/>
      <c r="AI850" s="65"/>
      <c r="AJ850" s="65"/>
      <c r="AK850" s="65"/>
      <c r="AM850" s="93"/>
      <c r="AT850" s="65"/>
      <c r="AU850" s="65"/>
      <c r="AV850" s="65"/>
      <c r="AW850" s="65"/>
      <c r="AX850" s="65"/>
      <c r="AY850" s="65"/>
      <c r="AZ850" s="65"/>
      <c r="BA850" s="65"/>
    </row>
    <row r="851" spans="3:53">
      <c r="C851" s="8"/>
      <c r="D851" s="8"/>
      <c r="AG851" s="65"/>
      <c r="AH851" s="65"/>
      <c r="AI851" s="65"/>
      <c r="AJ851" s="65"/>
      <c r="AK851" s="65"/>
      <c r="AM851" s="93"/>
      <c r="AT851" s="65"/>
      <c r="AU851" s="65"/>
      <c r="AV851" s="65"/>
      <c r="AW851" s="65"/>
      <c r="AX851" s="65"/>
      <c r="AY851" s="65"/>
      <c r="AZ851" s="65"/>
      <c r="BA851" s="65"/>
    </row>
    <row r="852" spans="3:53">
      <c r="C852" s="8"/>
      <c r="D852" s="8"/>
      <c r="AG852" s="65"/>
      <c r="AH852" s="65"/>
      <c r="AI852" s="65"/>
      <c r="AJ852" s="65"/>
      <c r="AK852" s="65"/>
      <c r="AM852" s="93"/>
      <c r="AT852" s="65"/>
      <c r="AU852" s="65"/>
      <c r="AV852" s="65"/>
      <c r="AW852" s="65"/>
      <c r="AX852" s="65"/>
      <c r="AY852" s="65"/>
      <c r="AZ852" s="65"/>
      <c r="BA852" s="65"/>
    </row>
    <row r="853" spans="3:53">
      <c r="C853" s="8"/>
      <c r="D853" s="8"/>
      <c r="AG853" s="65"/>
      <c r="AH853" s="65"/>
      <c r="AI853" s="65"/>
      <c r="AJ853" s="65"/>
      <c r="AK853" s="65"/>
      <c r="AM853" s="93"/>
      <c r="AT853" s="65"/>
      <c r="AU853" s="65"/>
      <c r="AV853" s="65"/>
      <c r="AW853" s="65"/>
      <c r="AX853" s="65"/>
      <c r="AY853" s="65"/>
      <c r="AZ853" s="65"/>
      <c r="BA853" s="65"/>
    </row>
    <row r="854" spans="3:53">
      <c r="C854" s="8"/>
      <c r="D854" s="8"/>
      <c r="AG854" s="65"/>
      <c r="AH854" s="65"/>
      <c r="AI854" s="65"/>
      <c r="AJ854" s="65"/>
      <c r="AK854" s="65"/>
      <c r="AM854" s="93"/>
      <c r="AT854" s="65"/>
      <c r="AU854" s="65"/>
      <c r="AV854" s="65"/>
      <c r="AW854" s="65"/>
      <c r="AX854" s="65"/>
      <c r="AY854" s="65"/>
      <c r="AZ854" s="65"/>
      <c r="BA854" s="65"/>
    </row>
    <row r="855" spans="3:53">
      <c r="C855" s="8"/>
      <c r="D855" s="8"/>
      <c r="AG855" s="65"/>
      <c r="AH855" s="65"/>
      <c r="AI855" s="65"/>
      <c r="AJ855" s="65"/>
      <c r="AK855" s="65"/>
      <c r="AM855" s="93"/>
      <c r="AT855" s="65"/>
      <c r="AU855" s="65"/>
      <c r="AV855" s="65"/>
      <c r="AW855" s="65"/>
      <c r="AX855" s="65"/>
      <c r="AY855" s="65"/>
      <c r="AZ855" s="65"/>
      <c r="BA855" s="65"/>
    </row>
    <row r="856" spans="3:53">
      <c r="C856" s="8"/>
      <c r="D856" s="8"/>
      <c r="AG856" s="65"/>
      <c r="AH856" s="65"/>
      <c r="AI856" s="65"/>
      <c r="AJ856" s="65"/>
      <c r="AK856" s="65"/>
      <c r="AM856" s="93"/>
      <c r="AT856" s="65"/>
      <c r="AU856" s="65"/>
      <c r="AV856" s="65"/>
      <c r="AW856" s="65"/>
      <c r="AX856" s="65"/>
      <c r="AY856" s="65"/>
      <c r="AZ856" s="65"/>
      <c r="BA856" s="65"/>
    </row>
    <row r="857" spans="3:53">
      <c r="C857" s="8"/>
      <c r="D857" s="8"/>
      <c r="AG857" s="65"/>
      <c r="AH857" s="65"/>
      <c r="AI857" s="65"/>
      <c r="AJ857" s="65"/>
      <c r="AK857" s="65"/>
      <c r="AM857" s="93"/>
      <c r="AT857" s="65"/>
      <c r="AU857" s="65"/>
      <c r="AV857" s="65"/>
      <c r="AW857" s="65"/>
      <c r="AX857" s="65"/>
      <c r="AY857" s="65"/>
      <c r="AZ857" s="65"/>
      <c r="BA857" s="65"/>
    </row>
    <row r="858" spans="3:53">
      <c r="C858" s="8"/>
      <c r="D858" s="8"/>
      <c r="AG858" s="65"/>
      <c r="AH858" s="65"/>
      <c r="AI858" s="65"/>
      <c r="AJ858" s="65"/>
      <c r="AK858" s="65"/>
      <c r="AM858" s="93"/>
      <c r="AT858" s="65"/>
      <c r="AU858" s="65"/>
      <c r="AV858" s="65"/>
      <c r="AW858" s="65"/>
      <c r="AX858" s="65"/>
      <c r="AY858" s="65"/>
      <c r="AZ858" s="65"/>
      <c r="BA858" s="65"/>
    </row>
    <row r="859" spans="3:53">
      <c r="C859" s="8"/>
      <c r="D859" s="8"/>
      <c r="AG859" s="65"/>
      <c r="AH859" s="65"/>
      <c r="AI859" s="65"/>
      <c r="AJ859" s="65"/>
      <c r="AK859" s="65"/>
      <c r="AM859" s="93"/>
      <c r="AT859" s="65"/>
      <c r="AU859" s="65"/>
      <c r="AV859" s="65"/>
      <c r="AW859" s="65"/>
      <c r="AX859" s="65"/>
      <c r="AY859" s="65"/>
      <c r="AZ859" s="65"/>
      <c r="BA859" s="65"/>
    </row>
    <row r="860" spans="3:53">
      <c r="C860" s="8"/>
      <c r="D860" s="8"/>
      <c r="AG860" s="65"/>
      <c r="AH860" s="65"/>
      <c r="AI860" s="65"/>
      <c r="AJ860" s="65"/>
      <c r="AK860" s="65"/>
      <c r="AM860" s="93"/>
      <c r="AT860" s="65"/>
      <c r="AU860" s="65"/>
      <c r="AV860" s="65"/>
      <c r="AW860" s="65"/>
      <c r="AX860" s="65"/>
      <c r="AY860" s="65"/>
      <c r="AZ860" s="65"/>
      <c r="BA860" s="65"/>
    </row>
    <row r="861" spans="3:53">
      <c r="C861" s="8"/>
      <c r="D861" s="8"/>
      <c r="AG861" s="65"/>
      <c r="AH861" s="65"/>
      <c r="AI861" s="65"/>
      <c r="AJ861" s="65"/>
      <c r="AK861" s="65"/>
      <c r="AM861" s="93"/>
      <c r="AT861" s="65"/>
      <c r="AU861" s="65"/>
      <c r="AV861" s="65"/>
      <c r="AW861" s="65"/>
      <c r="AX861" s="65"/>
      <c r="AY861" s="65"/>
      <c r="AZ861" s="65"/>
      <c r="BA861" s="65"/>
    </row>
    <row r="862" spans="3:53">
      <c r="C862" s="8"/>
      <c r="D862" s="8"/>
      <c r="AG862" s="65"/>
      <c r="AH862" s="65"/>
      <c r="AI862" s="65"/>
      <c r="AJ862" s="65"/>
      <c r="AK862" s="65"/>
      <c r="AM862" s="93"/>
      <c r="AT862" s="65"/>
      <c r="AU862" s="65"/>
      <c r="AV862" s="65"/>
      <c r="AW862" s="65"/>
      <c r="AX862" s="65"/>
      <c r="AY862" s="65"/>
      <c r="AZ862" s="65"/>
      <c r="BA862" s="65"/>
    </row>
    <row r="863" spans="3:53">
      <c r="C863" s="8"/>
      <c r="D863" s="8"/>
      <c r="AG863" s="65"/>
      <c r="AH863" s="65"/>
      <c r="AI863" s="65"/>
      <c r="AJ863" s="65"/>
      <c r="AK863" s="65"/>
      <c r="AM863" s="93"/>
      <c r="AT863" s="65"/>
      <c r="AU863" s="65"/>
      <c r="AV863" s="65"/>
      <c r="AW863" s="65"/>
      <c r="AX863" s="65"/>
      <c r="AY863" s="65"/>
      <c r="AZ863" s="65"/>
      <c r="BA863" s="65"/>
    </row>
    <row r="864" spans="3:53">
      <c r="C864" s="8"/>
      <c r="D864" s="8"/>
      <c r="AG864" s="65"/>
      <c r="AH864" s="65"/>
      <c r="AI864" s="65"/>
      <c r="AJ864" s="65"/>
      <c r="AK864" s="65"/>
      <c r="AM864" s="93"/>
      <c r="AT864" s="65"/>
      <c r="AU864" s="65"/>
      <c r="AV864" s="65"/>
      <c r="AW864" s="65"/>
      <c r="AX864" s="65"/>
      <c r="AY864" s="65"/>
      <c r="AZ864" s="65"/>
      <c r="BA864" s="65"/>
    </row>
    <row r="865" spans="3:53">
      <c r="C865" s="8"/>
      <c r="D865" s="8"/>
      <c r="AG865" s="65"/>
      <c r="AH865" s="65"/>
      <c r="AI865" s="65"/>
      <c r="AJ865" s="65"/>
      <c r="AK865" s="65"/>
      <c r="AM865" s="93"/>
      <c r="AT865" s="65"/>
      <c r="AU865" s="65"/>
      <c r="AV865" s="65"/>
      <c r="AW865" s="65"/>
      <c r="AX865" s="65"/>
      <c r="AY865" s="65"/>
      <c r="AZ865" s="65"/>
      <c r="BA865" s="65"/>
    </row>
    <row r="866" spans="3:53">
      <c r="C866" s="8"/>
      <c r="D866" s="8"/>
      <c r="AG866" s="65"/>
      <c r="AH866" s="65"/>
      <c r="AI866" s="65"/>
      <c r="AJ866" s="65"/>
      <c r="AK866" s="65"/>
      <c r="AM866" s="93"/>
      <c r="AT866" s="65"/>
      <c r="AU866" s="65"/>
      <c r="AV866" s="65"/>
      <c r="AW866" s="65"/>
      <c r="AX866" s="65"/>
      <c r="AY866" s="65"/>
      <c r="AZ866" s="65"/>
      <c r="BA866" s="65"/>
    </row>
    <row r="867" spans="3:53">
      <c r="C867" s="8"/>
      <c r="D867" s="8"/>
      <c r="AG867" s="65"/>
      <c r="AH867" s="65"/>
      <c r="AI867" s="65"/>
      <c r="AJ867" s="65"/>
      <c r="AK867" s="65"/>
      <c r="AM867" s="93"/>
      <c r="AT867" s="65"/>
      <c r="AU867" s="65"/>
      <c r="AV867" s="65"/>
      <c r="AW867" s="65"/>
      <c r="AX867" s="65"/>
      <c r="AY867" s="65"/>
      <c r="AZ867" s="65"/>
      <c r="BA867" s="65"/>
    </row>
    <row r="868" spans="3:53">
      <c r="C868" s="8"/>
      <c r="D868" s="8"/>
      <c r="AG868" s="65"/>
      <c r="AH868" s="65"/>
      <c r="AI868" s="65"/>
      <c r="AJ868" s="65"/>
      <c r="AK868" s="65"/>
      <c r="AM868" s="93"/>
      <c r="AT868" s="65"/>
      <c r="AU868" s="65"/>
      <c r="AV868" s="65"/>
      <c r="AW868" s="65"/>
      <c r="AX868" s="65"/>
      <c r="AY868" s="65"/>
      <c r="AZ868" s="65"/>
      <c r="BA868" s="65"/>
    </row>
    <row r="869" spans="3:53">
      <c r="C869" s="8"/>
      <c r="D869" s="8"/>
      <c r="AG869" s="65"/>
      <c r="AH869" s="65"/>
      <c r="AI869" s="65"/>
      <c r="AJ869" s="65"/>
      <c r="AK869" s="65"/>
      <c r="AM869" s="93"/>
      <c r="AT869" s="65"/>
      <c r="AU869" s="65"/>
      <c r="AV869" s="65"/>
      <c r="AW869" s="65"/>
      <c r="AX869" s="65"/>
      <c r="AY869" s="65"/>
      <c r="AZ869" s="65"/>
      <c r="BA869" s="65"/>
    </row>
    <row r="870" spans="3:53">
      <c r="C870" s="8"/>
      <c r="D870" s="8"/>
      <c r="AG870" s="65"/>
      <c r="AH870" s="65"/>
      <c r="AI870" s="65"/>
      <c r="AJ870" s="65"/>
      <c r="AK870" s="65"/>
      <c r="AM870" s="93"/>
      <c r="AT870" s="65"/>
      <c r="AU870" s="65"/>
      <c r="AV870" s="65"/>
      <c r="AW870" s="65"/>
      <c r="AX870" s="65"/>
      <c r="AY870" s="65"/>
      <c r="AZ870" s="65"/>
      <c r="BA870" s="65"/>
    </row>
    <row r="871" spans="3:53">
      <c r="C871" s="8"/>
      <c r="D871" s="8"/>
      <c r="AG871" s="65"/>
      <c r="AH871" s="65"/>
      <c r="AI871" s="65"/>
      <c r="AJ871" s="65"/>
      <c r="AK871" s="65"/>
      <c r="AM871" s="93"/>
      <c r="AT871" s="65"/>
      <c r="AU871" s="65"/>
      <c r="AV871" s="65"/>
      <c r="AW871" s="65"/>
      <c r="AX871" s="65"/>
      <c r="AY871" s="65"/>
      <c r="AZ871" s="65"/>
      <c r="BA871" s="65"/>
    </row>
    <row r="872" spans="3:53">
      <c r="C872" s="8"/>
      <c r="D872" s="8"/>
      <c r="AG872" s="65"/>
      <c r="AH872" s="65"/>
      <c r="AI872" s="65"/>
      <c r="AJ872" s="65"/>
      <c r="AK872" s="65"/>
      <c r="AM872" s="93"/>
      <c r="AT872" s="65"/>
      <c r="AU872" s="65"/>
      <c r="AV872" s="65"/>
      <c r="AW872" s="65"/>
      <c r="AX872" s="65"/>
      <c r="AY872" s="65"/>
      <c r="AZ872" s="65"/>
      <c r="BA872" s="65"/>
    </row>
    <row r="873" spans="3:53">
      <c r="C873" s="8"/>
      <c r="D873" s="8"/>
      <c r="AG873" s="65"/>
      <c r="AH873" s="65"/>
      <c r="AI873" s="65"/>
      <c r="AJ873" s="65"/>
      <c r="AK873" s="65"/>
      <c r="AM873" s="93"/>
      <c r="AT873" s="65"/>
      <c r="AU873" s="65"/>
      <c r="AV873" s="65"/>
      <c r="AW873" s="65"/>
      <c r="AX873" s="65"/>
      <c r="AY873" s="65"/>
      <c r="AZ873" s="65"/>
      <c r="BA873" s="65"/>
    </row>
    <row r="874" spans="3:53">
      <c r="C874" s="8"/>
      <c r="D874" s="8"/>
      <c r="AG874" s="65"/>
      <c r="AH874" s="65"/>
      <c r="AI874" s="65"/>
      <c r="AJ874" s="65"/>
      <c r="AK874" s="65"/>
      <c r="AM874" s="93"/>
      <c r="AT874" s="65"/>
      <c r="AU874" s="65"/>
      <c r="AV874" s="65"/>
      <c r="AW874" s="65"/>
      <c r="AX874" s="65"/>
      <c r="AY874" s="65"/>
      <c r="AZ874" s="65"/>
      <c r="BA874" s="65"/>
    </row>
    <row r="875" spans="3:53">
      <c r="C875" s="8"/>
      <c r="D875" s="8"/>
      <c r="AG875" s="65"/>
      <c r="AH875" s="65"/>
      <c r="AI875" s="65"/>
      <c r="AJ875" s="65"/>
      <c r="AK875" s="65"/>
      <c r="AM875" s="93"/>
      <c r="AT875" s="65"/>
      <c r="AU875" s="65"/>
      <c r="AV875" s="65"/>
      <c r="AW875" s="65"/>
      <c r="AX875" s="65"/>
      <c r="AY875" s="65"/>
      <c r="AZ875" s="65"/>
      <c r="BA875" s="65"/>
    </row>
    <row r="876" spans="3:53">
      <c r="C876" s="8"/>
      <c r="D876" s="8"/>
      <c r="AG876" s="65"/>
      <c r="AH876" s="65"/>
      <c r="AI876" s="65"/>
      <c r="AJ876" s="65"/>
      <c r="AK876" s="65"/>
      <c r="AM876" s="93"/>
      <c r="AT876" s="65"/>
      <c r="AU876" s="65"/>
      <c r="AV876" s="65"/>
      <c r="AW876" s="65"/>
      <c r="AX876" s="65"/>
      <c r="AY876" s="65"/>
      <c r="AZ876" s="65"/>
      <c r="BA876" s="65"/>
    </row>
    <row r="877" spans="3:53">
      <c r="C877" s="8"/>
      <c r="D877" s="8"/>
      <c r="AG877" s="65"/>
      <c r="AH877" s="65"/>
      <c r="AI877" s="65"/>
      <c r="AJ877" s="65"/>
      <c r="AK877" s="65"/>
      <c r="AM877" s="93"/>
      <c r="AT877" s="65"/>
      <c r="AU877" s="65"/>
      <c r="AV877" s="65"/>
      <c r="AW877" s="65"/>
      <c r="AX877" s="65"/>
      <c r="AY877" s="65"/>
      <c r="AZ877" s="65"/>
      <c r="BA877" s="65"/>
    </row>
    <row r="878" spans="3:53">
      <c r="C878" s="8"/>
      <c r="D878" s="8"/>
      <c r="AG878" s="65"/>
      <c r="AH878" s="65"/>
      <c r="AI878" s="65"/>
      <c r="AJ878" s="65"/>
      <c r="AK878" s="65"/>
      <c r="AM878" s="93"/>
      <c r="AT878" s="65"/>
      <c r="AU878" s="65"/>
      <c r="AV878" s="65"/>
      <c r="AW878" s="65"/>
      <c r="AX878" s="65"/>
      <c r="AY878" s="65"/>
      <c r="AZ878" s="65"/>
      <c r="BA878" s="65"/>
    </row>
    <row r="879" spans="3:53">
      <c r="C879" s="8"/>
      <c r="D879" s="8"/>
      <c r="AG879" s="65"/>
      <c r="AH879" s="65"/>
      <c r="AI879" s="65"/>
      <c r="AJ879" s="65"/>
      <c r="AK879" s="65"/>
      <c r="AM879" s="93"/>
      <c r="AT879" s="65"/>
      <c r="AU879" s="65"/>
      <c r="AV879" s="65"/>
      <c r="AW879" s="65"/>
      <c r="AX879" s="65"/>
      <c r="AY879" s="65"/>
      <c r="AZ879" s="65"/>
      <c r="BA879" s="65"/>
    </row>
    <row r="880" spans="3:53">
      <c r="C880" s="8"/>
      <c r="D880" s="8"/>
      <c r="AG880" s="65"/>
      <c r="AH880" s="65"/>
      <c r="AI880" s="65"/>
      <c r="AJ880" s="65"/>
      <c r="AK880" s="65"/>
      <c r="AM880" s="93"/>
      <c r="AT880" s="65"/>
      <c r="AU880" s="65"/>
      <c r="AV880" s="65"/>
      <c r="AW880" s="65"/>
      <c r="AX880" s="65"/>
      <c r="AY880" s="65"/>
      <c r="AZ880" s="65"/>
      <c r="BA880" s="65"/>
    </row>
    <row r="881" spans="3:54">
      <c r="C881" s="8"/>
      <c r="D881" s="8"/>
      <c r="AG881" s="65"/>
      <c r="AH881" s="65"/>
      <c r="AI881" s="65"/>
      <c r="AJ881" s="65"/>
      <c r="AK881" s="65"/>
      <c r="AM881" s="93"/>
      <c r="AT881" s="65"/>
      <c r="AU881" s="65"/>
      <c r="AV881" s="65"/>
      <c r="AW881" s="65"/>
      <c r="AX881" s="65"/>
      <c r="AY881" s="65"/>
      <c r="AZ881" s="65"/>
      <c r="BA881" s="65"/>
    </row>
    <row r="882" spans="3:54">
      <c r="C882" s="8"/>
      <c r="D882" s="8"/>
      <c r="AG882" s="65"/>
      <c r="AH882" s="65"/>
      <c r="AI882" s="65"/>
      <c r="AJ882" s="65"/>
      <c r="AK882" s="65"/>
      <c r="AM882" s="93"/>
      <c r="AT882" s="65"/>
      <c r="AU882" s="65"/>
      <c r="AV882" s="65"/>
      <c r="AW882" s="65"/>
      <c r="AX882" s="65"/>
      <c r="AY882" s="65"/>
      <c r="AZ882" s="65"/>
      <c r="BA882" s="65"/>
    </row>
    <row r="883" spans="3:54">
      <c r="C883" s="8"/>
      <c r="D883" s="8"/>
      <c r="AG883" s="65"/>
      <c r="AH883" s="65"/>
      <c r="AI883" s="65"/>
      <c r="AJ883" s="65"/>
      <c r="AK883" s="65"/>
      <c r="AM883" s="93"/>
      <c r="AT883" s="65"/>
      <c r="AU883" s="65"/>
      <c r="AV883" s="65"/>
      <c r="AW883" s="65"/>
      <c r="AX883" s="65"/>
      <c r="AY883" s="65"/>
      <c r="AZ883" s="65"/>
      <c r="BA883" s="65"/>
    </row>
    <row r="884" spans="3:54">
      <c r="C884" s="8"/>
      <c r="D884" s="8"/>
      <c r="AG884" s="65"/>
      <c r="AH884" s="65"/>
      <c r="AI884" s="65"/>
      <c r="AJ884" s="65"/>
      <c r="AK884" s="65"/>
      <c r="AM884" s="93"/>
      <c r="AT884" s="65"/>
      <c r="AU884" s="65"/>
      <c r="AV884" s="65"/>
      <c r="AW884" s="65"/>
      <c r="AX884" s="65"/>
      <c r="AY884" s="65"/>
      <c r="AZ884" s="65"/>
      <c r="BA884" s="65"/>
    </row>
    <row r="885" spans="3:54">
      <c r="C885" s="8"/>
      <c r="D885" s="8"/>
      <c r="AG885" s="65"/>
      <c r="AH885" s="65"/>
      <c r="AI885" s="65"/>
      <c r="AJ885" s="65"/>
      <c r="AK885" s="65"/>
      <c r="AM885" s="93"/>
      <c r="AT885" s="65"/>
      <c r="AU885" s="65"/>
      <c r="AV885" s="65"/>
      <c r="AW885" s="65"/>
      <c r="AX885" s="65"/>
      <c r="AY885" s="65"/>
      <c r="AZ885" s="65"/>
      <c r="BA885" s="65"/>
    </row>
    <row r="886" spans="3:54">
      <c r="C886" s="8"/>
      <c r="D886" s="8"/>
      <c r="AG886" s="65"/>
      <c r="AH886" s="65"/>
      <c r="AI886" s="65"/>
      <c r="AJ886" s="65"/>
      <c r="AK886" s="65"/>
      <c r="AM886" s="93"/>
      <c r="AT886" s="65"/>
      <c r="AU886" s="65"/>
      <c r="AV886" s="65"/>
      <c r="AW886" s="65"/>
      <c r="AX886" s="65"/>
      <c r="AY886" s="65"/>
      <c r="AZ886" s="65"/>
      <c r="BA886" s="65"/>
    </row>
    <row r="887" spans="3:54">
      <c r="C887" s="8"/>
      <c r="D887" s="8"/>
      <c r="AG887" s="65"/>
      <c r="AH887" s="65"/>
      <c r="AI887" s="65"/>
      <c r="AJ887" s="65"/>
      <c r="AK887" s="65"/>
      <c r="AM887" s="93"/>
      <c r="AT887" s="65"/>
      <c r="AU887" s="65"/>
      <c r="AV887" s="65"/>
      <c r="AW887" s="65"/>
      <c r="AX887" s="65"/>
      <c r="AY887" s="65"/>
      <c r="AZ887" s="65"/>
      <c r="BA887" s="65"/>
      <c r="BB887" s="65"/>
    </row>
    <row r="888" spans="3:54">
      <c r="C888" s="8"/>
      <c r="D888" s="8"/>
      <c r="AG888" s="65"/>
      <c r="AH888" s="65"/>
      <c r="AI888" s="65"/>
      <c r="AJ888" s="65"/>
      <c r="AK888" s="65"/>
      <c r="AM888" s="93"/>
      <c r="AT888" s="65"/>
      <c r="AU888" s="65"/>
      <c r="AV888" s="65"/>
      <c r="AW888" s="65"/>
      <c r="AX888" s="65"/>
      <c r="AY888" s="65"/>
      <c r="AZ888" s="65"/>
      <c r="BA888" s="65"/>
    </row>
    <row r="889" spans="3:54">
      <c r="C889" s="8"/>
      <c r="D889" s="8"/>
      <c r="AG889" s="65"/>
      <c r="AH889" s="65"/>
      <c r="AI889" s="65"/>
      <c r="AJ889" s="65"/>
      <c r="AK889" s="65"/>
      <c r="AM889" s="93"/>
      <c r="AT889" s="65"/>
      <c r="AU889" s="65"/>
      <c r="AV889" s="65"/>
      <c r="AW889" s="65"/>
      <c r="AX889" s="65"/>
      <c r="AY889" s="65"/>
      <c r="AZ889" s="65"/>
      <c r="BA889" s="65"/>
    </row>
    <row r="890" spans="3:54">
      <c r="C890" s="8"/>
      <c r="D890" s="8"/>
      <c r="AG890" s="65"/>
      <c r="AH890" s="65"/>
      <c r="AI890" s="65"/>
      <c r="AJ890" s="65"/>
      <c r="AK890" s="65"/>
      <c r="AM890" s="93"/>
      <c r="AT890" s="65"/>
      <c r="AU890" s="65"/>
      <c r="AV890" s="65"/>
      <c r="AW890" s="65"/>
      <c r="AX890" s="65"/>
      <c r="AY890" s="65"/>
      <c r="AZ890" s="65"/>
      <c r="BA890" s="65"/>
    </row>
    <row r="891" spans="3:54">
      <c r="C891" s="8"/>
      <c r="D891" s="8"/>
      <c r="AG891" s="65"/>
      <c r="AH891" s="65"/>
      <c r="AI891" s="65"/>
      <c r="AJ891" s="65"/>
      <c r="AK891" s="65"/>
      <c r="AM891" s="93"/>
      <c r="AT891" s="65"/>
      <c r="AU891" s="65"/>
      <c r="AV891" s="65"/>
      <c r="AW891" s="65"/>
      <c r="AX891" s="65"/>
      <c r="AY891" s="65"/>
      <c r="AZ891" s="65"/>
      <c r="BA891" s="65"/>
    </row>
    <row r="892" spans="3:54">
      <c r="C892" s="8"/>
      <c r="D892" s="8"/>
      <c r="AG892" s="65"/>
      <c r="AH892" s="65"/>
      <c r="AI892" s="65"/>
      <c r="AJ892" s="65"/>
      <c r="AK892" s="65"/>
      <c r="AM892" s="93"/>
      <c r="AT892" s="65"/>
      <c r="AU892" s="65"/>
      <c r="AV892" s="65"/>
      <c r="AW892" s="65"/>
      <c r="AX892" s="65"/>
      <c r="AY892" s="65"/>
      <c r="AZ892" s="65"/>
      <c r="BA892" s="65"/>
    </row>
    <row r="893" spans="3:54">
      <c r="C893" s="8"/>
      <c r="D893" s="8"/>
      <c r="AG893" s="65"/>
      <c r="AH893" s="65"/>
      <c r="AI893" s="65"/>
      <c r="AJ893" s="65"/>
      <c r="AK893" s="65"/>
      <c r="AM893" s="93"/>
      <c r="AT893" s="65"/>
      <c r="AU893" s="65"/>
      <c r="AV893" s="65"/>
      <c r="AW893" s="65"/>
      <c r="AX893" s="65"/>
      <c r="AY893" s="65"/>
      <c r="AZ893" s="65"/>
      <c r="BA893" s="65"/>
    </row>
    <row r="894" spans="3:54">
      <c r="C894" s="8"/>
      <c r="D894" s="8"/>
      <c r="AG894" s="65"/>
      <c r="AH894" s="65"/>
      <c r="AI894" s="65"/>
      <c r="AJ894" s="65"/>
      <c r="AK894" s="65"/>
      <c r="AM894" s="93"/>
      <c r="AT894" s="65"/>
      <c r="AU894" s="65"/>
      <c r="AV894" s="65"/>
      <c r="AW894" s="65"/>
      <c r="AX894" s="65"/>
      <c r="AY894" s="65"/>
      <c r="AZ894" s="65"/>
      <c r="BA894" s="65"/>
    </row>
    <row r="895" spans="3:54">
      <c r="C895" s="8"/>
      <c r="D895" s="8"/>
      <c r="AG895" s="65"/>
      <c r="AH895" s="65"/>
      <c r="AI895" s="65"/>
      <c r="AJ895" s="65"/>
      <c r="AK895" s="65"/>
      <c r="AM895" s="93"/>
      <c r="AT895" s="65"/>
      <c r="AU895" s="65"/>
      <c r="AV895" s="65"/>
      <c r="AW895" s="65"/>
      <c r="AX895" s="65"/>
      <c r="AY895" s="65"/>
      <c r="AZ895" s="65"/>
      <c r="BA895" s="65"/>
    </row>
    <row r="896" spans="3:54">
      <c r="C896" s="8"/>
      <c r="D896" s="8"/>
      <c r="AG896" s="65"/>
      <c r="AH896" s="65"/>
      <c r="AI896" s="65"/>
      <c r="AJ896" s="65"/>
      <c r="AK896" s="65"/>
      <c r="AM896" s="93"/>
      <c r="AT896" s="65"/>
      <c r="AU896" s="65"/>
      <c r="AV896" s="65"/>
      <c r="AW896" s="65"/>
      <c r="AX896" s="65"/>
      <c r="AY896" s="65"/>
      <c r="AZ896" s="65"/>
      <c r="BA896" s="65"/>
    </row>
    <row r="897" spans="3:70">
      <c r="C897" s="8"/>
      <c r="D897" s="8"/>
      <c r="AG897" s="65"/>
      <c r="AH897" s="65"/>
      <c r="AI897" s="65"/>
      <c r="AJ897" s="65"/>
      <c r="AK897" s="65"/>
      <c r="AM897" s="93"/>
      <c r="AT897" s="65"/>
      <c r="AU897" s="65"/>
      <c r="AV897" s="65"/>
      <c r="AW897" s="65"/>
      <c r="AX897" s="65"/>
      <c r="AY897" s="65"/>
      <c r="AZ897" s="65"/>
      <c r="BA897" s="65"/>
    </row>
    <row r="898" spans="3:70">
      <c r="C898" s="8"/>
      <c r="D898" s="8"/>
      <c r="AG898" s="65"/>
      <c r="AH898" s="65"/>
      <c r="AI898" s="65"/>
      <c r="AJ898" s="65"/>
      <c r="AK898" s="65"/>
      <c r="AM898" s="93"/>
      <c r="AT898" s="65"/>
      <c r="AU898" s="65"/>
      <c r="AV898" s="65"/>
      <c r="AW898" s="65"/>
      <c r="AX898" s="65"/>
      <c r="AY898" s="65"/>
      <c r="AZ898" s="65"/>
      <c r="BA898" s="65"/>
    </row>
    <row r="899" spans="3:70">
      <c r="C899" s="8"/>
      <c r="D899" s="8"/>
      <c r="AG899" s="65"/>
      <c r="AH899" s="65"/>
      <c r="AI899" s="65"/>
      <c r="AJ899" s="65"/>
      <c r="AK899" s="65"/>
      <c r="AM899" s="93"/>
      <c r="AT899" s="65"/>
      <c r="AU899" s="65"/>
      <c r="AV899" s="65"/>
      <c r="AW899" s="65"/>
      <c r="AX899" s="65"/>
      <c r="AY899" s="65"/>
      <c r="AZ899" s="65"/>
      <c r="BA899" s="65"/>
    </row>
    <row r="900" spans="3:70">
      <c r="C900" s="8"/>
      <c r="D900" s="8"/>
      <c r="AG900" s="65"/>
      <c r="AH900" s="65"/>
      <c r="AI900" s="65"/>
      <c r="AJ900" s="65"/>
      <c r="AK900" s="65"/>
      <c r="AM900" s="93"/>
      <c r="AT900" s="65"/>
      <c r="AU900" s="65"/>
      <c r="AV900" s="65"/>
      <c r="AW900" s="65"/>
      <c r="AX900" s="65"/>
      <c r="AY900" s="65"/>
      <c r="AZ900" s="65"/>
      <c r="BA900" s="65"/>
    </row>
    <row r="901" spans="3:70">
      <c r="C901" s="8"/>
      <c r="D901" s="8"/>
      <c r="AG901" s="65"/>
      <c r="AH901" s="65"/>
      <c r="AI901" s="65"/>
      <c r="AJ901" s="65"/>
      <c r="AK901" s="65"/>
      <c r="AM901" s="93"/>
      <c r="AT901" s="65"/>
      <c r="AU901" s="65"/>
      <c r="AV901" s="65"/>
      <c r="AW901" s="65"/>
      <c r="AX901" s="65"/>
      <c r="AY901" s="65"/>
      <c r="AZ901" s="65"/>
      <c r="BA901" s="65"/>
    </row>
    <row r="902" spans="3:70">
      <c r="C902" s="8"/>
      <c r="D902" s="8"/>
      <c r="AG902" s="65"/>
      <c r="AH902" s="65"/>
      <c r="AI902" s="65"/>
      <c r="AJ902" s="65"/>
      <c r="AK902" s="65"/>
      <c r="AM902" s="93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</row>
    <row r="903" spans="3:70">
      <c r="C903" s="8"/>
      <c r="D903" s="8"/>
      <c r="AG903" s="65"/>
      <c r="AH903" s="65"/>
      <c r="AI903" s="65"/>
      <c r="AJ903" s="65"/>
      <c r="AK903" s="65"/>
      <c r="AM903" s="93"/>
      <c r="AT903" s="65"/>
      <c r="AU903" s="65"/>
      <c r="AV903" s="65"/>
      <c r="AW903" s="65"/>
      <c r="AX903" s="65"/>
      <c r="AY903" s="65"/>
      <c r="AZ903" s="65"/>
      <c r="BA903" s="65"/>
    </row>
    <row r="904" spans="3:70">
      <c r="C904" s="8"/>
      <c r="D904" s="8"/>
      <c r="AG904" s="65"/>
      <c r="AH904" s="65"/>
      <c r="AI904" s="65"/>
      <c r="AJ904" s="65"/>
      <c r="AK904" s="65"/>
      <c r="AM904" s="93"/>
      <c r="AT904" s="65"/>
      <c r="AU904" s="65"/>
      <c r="AV904" s="65"/>
      <c r="AW904" s="65"/>
      <c r="AX904" s="65"/>
      <c r="AY904" s="65"/>
      <c r="AZ904" s="65"/>
      <c r="BA904" s="65"/>
    </row>
    <row r="905" spans="3:70">
      <c r="C905" s="8"/>
      <c r="D905" s="8"/>
      <c r="AG905" s="65"/>
      <c r="AH905" s="65"/>
      <c r="AI905" s="65"/>
      <c r="AJ905" s="65"/>
      <c r="AK905" s="65"/>
      <c r="AM905" s="93"/>
      <c r="AT905" s="65"/>
      <c r="AU905" s="65"/>
      <c r="AV905" s="65"/>
      <c r="AW905" s="65"/>
      <c r="AX905" s="65"/>
      <c r="AY905" s="65"/>
      <c r="AZ905" s="65"/>
      <c r="BA905" s="65"/>
    </row>
    <row r="906" spans="3:70">
      <c r="C906" s="8"/>
      <c r="D906" s="8"/>
      <c r="AG906" s="65"/>
      <c r="AH906" s="65"/>
      <c r="AI906" s="65"/>
      <c r="AJ906" s="65"/>
      <c r="AK906" s="65"/>
      <c r="AM906" s="93"/>
      <c r="AT906" s="65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</row>
    <row r="907" spans="3:70">
      <c r="C907" s="8"/>
      <c r="D907" s="8"/>
      <c r="AG907" s="65"/>
      <c r="AH907" s="65"/>
      <c r="AI907" s="65"/>
      <c r="AJ907" s="65"/>
      <c r="AK907" s="65"/>
      <c r="AM907" s="93"/>
      <c r="AT907" s="65"/>
      <c r="AU907" s="65"/>
      <c r="AV907" s="65"/>
      <c r="AW907" s="65"/>
      <c r="AX907" s="65"/>
      <c r="AY907" s="65"/>
      <c r="AZ907" s="65"/>
      <c r="BA907" s="65"/>
    </row>
    <row r="908" spans="3:70">
      <c r="C908" s="8"/>
      <c r="D908" s="8"/>
      <c r="AG908" s="65"/>
      <c r="AH908" s="65"/>
      <c r="AI908" s="65"/>
      <c r="AJ908" s="65"/>
      <c r="AK908" s="65"/>
      <c r="AM908" s="93"/>
      <c r="AT908" s="65"/>
      <c r="AU908" s="65"/>
      <c r="AV908" s="65"/>
      <c r="AW908" s="65"/>
      <c r="AX908" s="65"/>
      <c r="AY908" s="65"/>
      <c r="AZ908" s="65"/>
      <c r="BA908" s="65"/>
    </row>
    <row r="909" spans="3:70">
      <c r="C909" s="8"/>
      <c r="D909" s="8"/>
      <c r="AG909" s="65"/>
      <c r="AH909" s="65"/>
      <c r="AI909" s="65"/>
      <c r="AJ909" s="65"/>
      <c r="AK909" s="65"/>
      <c r="AM909" s="93"/>
      <c r="AT909" s="65"/>
      <c r="AU909" s="65"/>
      <c r="AV909" s="65"/>
      <c r="AW909" s="65"/>
      <c r="AX909" s="65"/>
      <c r="AY909" s="65"/>
      <c r="AZ909" s="65"/>
      <c r="BA909" s="65"/>
    </row>
    <row r="910" spans="3:70">
      <c r="C910" s="8"/>
      <c r="D910" s="8"/>
      <c r="AG910" s="65"/>
      <c r="AH910" s="65"/>
      <c r="AI910" s="65"/>
      <c r="AJ910" s="65"/>
      <c r="AK910" s="65"/>
      <c r="AM910" s="93"/>
      <c r="AT910" s="65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</row>
    <row r="911" spans="3:70">
      <c r="C911" s="8"/>
      <c r="D911" s="8"/>
      <c r="AG911" s="65"/>
      <c r="AH911" s="65"/>
      <c r="AI911" s="65"/>
      <c r="AJ911" s="65"/>
      <c r="AK911" s="65"/>
      <c r="AM911" s="93"/>
      <c r="AT911" s="65"/>
      <c r="AU911" s="65"/>
      <c r="AV911" s="65"/>
      <c r="AW911" s="65"/>
      <c r="AX911" s="65"/>
      <c r="AY911" s="65"/>
      <c r="AZ911" s="65"/>
      <c r="BA911" s="65"/>
    </row>
    <row r="912" spans="3:70">
      <c r="C912" s="8"/>
      <c r="D912" s="8"/>
      <c r="AG912" s="65"/>
      <c r="AH912" s="65"/>
      <c r="AI912" s="65"/>
      <c r="AJ912" s="65"/>
      <c r="AK912" s="65"/>
      <c r="AM912" s="93"/>
      <c r="AT912" s="65"/>
      <c r="AU912" s="65"/>
      <c r="AV912" s="65"/>
      <c r="AW912" s="65"/>
      <c r="AX912" s="65"/>
      <c r="AY912" s="65"/>
      <c r="AZ912" s="65"/>
      <c r="BA912" s="65"/>
    </row>
    <row r="913" spans="3:70">
      <c r="C913" s="8"/>
      <c r="D913" s="8"/>
      <c r="AG913" s="65"/>
      <c r="AH913" s="65"/>
      <c r="AI913" s="65"/>
      <c r="AJ913" s="65"/>
      <c r="AK913" s="65"/>
      <c r="AM913" s="93"/>
      <c r="AT913" s="65"/>
      <c r="AU913" s="65"/>
      <c r="AV913" s="65"/>
      <c r="AW913" s="65"/>
      <c r="AX913" s="65"/>
      <c r="AY913" s="65"/>
      <c r="AZ913" s="65"/>
      <c r="BA913" s="65"/>
    </row>
    <row r="914" spans="3:70">
      <c r="C914" s="8"/>
      <c r="D914" s="8"/>
      <c r="AG914" s="65"/>
      <c r="AH914" s="65"/>
      <c r="AI914" s="65"/>
      <c r="AJ914" s="65"/>
      <c r="AK914" s="65"/>
      <c r="AM914" s="93"/>
      <c r="AT914" s="65"/>
      <c r="AU914" s="65"/>
      <c r="AV914" s="65"/>
      <c r="AW914" s="65"/>
      <c r="AX914" s="65"/>
      <c r="AY914" s="65"/>
      <c r="AZ914" s="65"/>
      <c r="BA914" s="65"/>
    </row>
    <row r="915" spans="3:70">
      <c r="C915" s="8"/>
      <c r="D915" s="8"/>
      <c r="AG915" s="65"/>
      <c r="AH915" s="65"/>
      <c r="AI915" s="65"/>
      <c r="AJ915" s="65"/>
      <c r="AK915" s="65"/>
      <c r="AM915" s="93"/>
      <c r="AT915" s="65"/>
      <c r="AU915" s="65"/>
      <c r="AV915" s="65"/>
      <c r="AW915" s="65"/>
      <c r="AX915" s="65"/>
      <c r="AY915" s="65"/>
      <c r="AZ915" s="65"/>
      <c r="BA915" s="65"/>
    </row>
    <row r="916" spans="3:70">
      <c r="C916" s="8"/>
      <c r="D916" s="8"/>
      <c r="AG916" s="65"/>
      <c r="AH916" s="65"/>
      <c r="AI916" s="65"/>
      <c r="AJ916" s="65"/>
      <c r="AK916" s="65"/>
      <c r="AM916" s="93"/>
      <c r="AT916" s="65"/>
      <c r="AU916" s="65"/>
      <c r="AV916" s="65"/>
      <c r="AW916" s="65"/>
      <c r="AX916" s="65"/>
      <c r="AY916" s="65"/>
      <c r="AZ916" s="65"/>
      <c r="BA916" s="65"/>
    </row>
    <row r="917" spans="3:70">
      <c r="C917" s="8"/>
      <c r="D917" s="8"/>
      <c r="AG917" s="65"/>
      <c r="AH917" s="65"/>
      <c r="AI917" s="65"/>
      <c r="AJ917" s="65"/>
      <c r="AK917" s="65"/>
      <c r="AM917" s="93"/>
      <c r="AT917" s="65"/>
      <c r="AU917" s="65"/>
      <c r="AV917" s="65"/>
      <c r="AW917" s="65"/>
      <c r="AX917" s="65"/>
      <c r="AY917" s="65"/>
      <c r="AZ917" s="65"/>
      <c r="BA917" s="65"/>
    </row>
    <row r="918" spans="3:70">
      <c r="C918" s="8"/>
      <c r="D918" s="8"/>
      <c r="AG918" s="65"/>
      <c r="AH918" s="65"/>
      <c r="AI918" s="65"/>
      <c r="AJ918" s="65"/>
      <c r="AK918" s="65"/>
      <c r="AM918" s="93"/>
      <c r="AT918" s="65"/>
      <c r="AU918" s="65"/>
      <c r="AV918" s="65"/>
      <c r="AW918" s="65"/>
      <c r="AX918" s="65"/>
      <c r="AY918" s="65"/>
      <c r="AZ918" s="65"/>
      <c r="BA918" s="65"/>
    </row>
    <row r="919" spans="3:70">
      <c r="C919" s="8"/>
      <c r="D919" s="8"/>
      <c r="AG919" s="65"/>
      <c r="AH919" s="65"/>
      <c r="AI919" s="65"/>
      <c r="AJ919" s="65"/>
      <c r="AK919" s="65"/>
      <c r="AM919" s="93"/>
      <c r="AT919" s="65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</row>
    <row r="920" spans="3:70">
      <c r="C920" s="8"/>
      <c r="D920" s="8"/>
      <c r="AG920" s="65"/>
      <c r="AH920" s="65"/>
      <c r="AI920" s="65"/>
      <c r="AJ920" s="65"/>
      <c r="AK920" s="65"/>
      <c r="AM920" s="93"/>
      <c r="AT920" s="65"/>
      <c r="AU920" s="65"/>
      <c r="AV920" s="65"/>
      <c r="AW920" s="65"/>
      <c r="AX920" s="65"/>
      <c r="AY920" s="65"/>
      <c r="AZ920" s="65"/>
      <c r="BA920" s="65"/>
    </row>
    <row r="921" spans="3:70">
      <c r="C921" s="8"/>
      <c r="D921" s="8"/>
      <c r="AG921" s="65"/>
      <c r="AH921" s="65"/>
      <c r="AI921" s="65"/>
      <c r="AJ921" s="65"/>
      <c r="AK921" s="65"/>
      <c r="AM921" s="93"/>
      <c r="AT921" s="65"/>
      <c r="AU921" s="65"/>
      <c r="AV921" s="65"/>
      <c r="AW921" s="65"/>
      <c r="AX921" s="65"/>
      <c r="AY921" s="65"/>
      <c r="AZ921" s="65"/>
      <c r="BA921" s="65"/>
    </row>
    <row r="922" spans="3:70">
      <c r="C922" s="8"/>
      <c r="D922" s="8"/>
      <c r="AG922" s="65"/>
      <c r="AH922" s="65"/>
      <c r="AI922" s="65"/>
      <c r="AJ922" s="65"/>
      <c r="AK922" s="65"/>
      <c r="AM922" s="93"/>
      <c r="AT922" s="65"/>
      <c r="AU922" s="65"/>
      <c r="AV922" s="65"/>
      <c r="AW922" s="65"/>
      <c r="AX922" s="65"/>
      <c r="AY922" s="65"/>
      <c r="AZ922" s="65"/>
      <c r="BA922" s="65"/>
    </row>
    <row r="923" spans="3:70">
      <c r="C923" s="8"/>
      <c r="D923" s="8"/>
      <c r="AG923" s="65"/>
      <c r="AH923" s="65"/>
      <c r="AI923" s="65"/>
      <c r="AJ923" s="65"/>
      <c r="AK923" s="65"/>
      <c r="AM923" s="93"/>
      <c r="AT923" s="65"/>
      <c r="AU923" s="65"/>
      <c r="AV923" s="65"/>
      <c r="AW923" s="65"/>
      <c r="AX923" s="65"/>
      <c r="AY923" s="65"/>
      <c r="AZ923" s="65"/>
      <c r="BA923" s="65"/>
    </row>
    <row r="924" spans="3:70">
      <c r="C924" s="8"/>
      <c r="D924" s="8"/>
      <c r="AG924" s="65"/>
      <c r="AH924" s="65"/>
      <c r="AI924" s="65"/>
      <c r="AJ924" s="65"/>
      <c r="AK924" s="65"/>
      <c r="AM924" s="93"/>
      <c r="AT924" s="65"/>
      <c r="AU924" s="65"/>
      <c r="AV924" s="65"/>
      <c r="AW924" s="65"/>
      <c r="AX924" s="65"/>
      <c r="AY924" s="65"/>
      <c r="AZ924" s="65"/>
      <c r="BA924" s="65"/>
    </row>
    <row r="925" spans="3:70">
      <c r="C925" s="8"/>
      <c r="D925" s="8"/>
      <c r="AG925" s="65"/>
      <c r="AH925" s="65"/>
      <c r="AI925" s="65"/>
      <c r="AJ925" s="65"/>
      <c r="AK925" s="65"/>
      <c r="AM925" s="93"/>
      <c r="AT925" s="65"/>
      <c r="AU925" s="65"/>
      <c r="AV925" s="65"/>
      <c r="AW925" s="65"/>
      <c r="AX925" s="65"/>
      <c r="AY925" s="65"/>
      <c r="AZ925" s="65"/>
      <c r="BA925" s="65"/>
    </row>
    <row r="926" spans="3:70">
      <c r="C926" s="8"/>
      <c r="D926" s="8"/>
      <c r="AG926" s="65"/>
      <c r="AH926" s="65"/>
      <c r="AI926" s="65"/>
      <c r="AJ926" s="65"/>
      <c r="AK926" s="65"/>
      <c r="AM926" s="93"/>
      <c r="AT926" s="65"/>
      <c r="AU926" s="65"/>
      <c r="AV926" s="65"/>
      <c r="AW926" s="65"/>
      <c r="AX926" s="65"/>
      <c r="AY926" s="65"/>
      <c r="AZ926" s="65"/>
      <c r="BA926" s="65"/>
    </row>
    <row r="927" spans="3:70">
      <c r="C927" s="8"/>
      <c r="D927" s="8"/>
      <c r="AG927" s="65"/>
      <c r="AH927" s="65"/>
      <c r="AI927" s="65"/>
      <c r="AJ927" s="65"/>
      <c r="AK927" s="65"/>
      <c r="AM927" s="93"/>
      <c r="AT927" s="65"/>
      <c r="AU927" s="65"/>
      <c r="AV927" s="65"/>
      <c r="AW927" s="65"/>
      <c r="AX927" s="65"/>
      <c r="AY927" s="65"/>
      <c r="AZ927" s="65"/>
      <c r="BA927" s="65"/>
    </row>
    <row r="928" spans="3:70">
      <c r="C928" s="8"/>
      <c r="D928" s="8"/>
      <c r="AG928" s="65"/>
      <c r="AH928" s="65"/>
      <c r="AI928" s="65"/>
      <c r="AJ928" s="65"/>
      <c r="AK928" s="65"/>
      <c r="AM928" s="93"/>
      <c r="AT928" s="65"/>
      <c r="AU928" s="65"/>
      <c r="AV928" s="65"/>
      <c r="AW928" s="65"/>
      <c r="AX928" s="65"/>
      <c r="AY928" s="65"/>
      <c r="AZ928" s="65"/>
      <c r="BA928" s="65"/>
    </row>
    <row r="929" spans="3:70">
      <c r="C929" s="8"/>
      <c r="D929" s="8"/>
      <c r="AG929" s="65"/>
      <c r="AH929" s="65"/>
      <c r="AI929" s="65"/>
      <c r="AJ929" s="65"/>
      <c r="AK929" s="65"/>
      <c r="AM929" s="93"/>
      <c r="AT929" s="65"/>
      <c r="AU929" s="65"/>
      <c r="AV929" s="65"/>
      <c r="AW929" s="65"/>
      <c r="AX929" s="65"/>
      <c r="AY929" s="65"/>
      <c r="AZ929" s="65"/>
      <c r="BA929" s="65"/>
    </row>
    <row r="930" spans="3:70">
      <c r="C930" s="8"/>
      <c r="D930" s="8"/>
      <c r="AG930" s="65"/>
      <c r="AH930" s="65"/>
      <c r="AI930" s="65"/>
      <c r="AJ930" s="65"/>
      <c r="AK930" s="65"/>
      <c r="AM930" s="93"/>
      <c r="AT930" s="65"/>
      <c r="AU930" s="65"/>
      <c r="AV930" s="65"/>
      <c r="AW930" s="65"/>
      <c r="AX930" s="65"/>
      <c r="AY930" s="65"/>
      <c r="AZ930" s="65"/>
      <c r="BA930" s="65"/>
    </row>
    <row r="931" spans="3:70">
      <c r="C931" s="8"/>
      <c r="D931" s="8"/>
      <c r="AG931" s="65"/>
      <c r="AH931" s="65"/>
      <c r="AI931" s="65"/>
      <c r="AJ931" s="65"/>
      <c r="AK931" s="65"/>
      <c r="AM931" s="93"/>
      <c r="AT931" s="65"/>
      <c r="AU931" s="65"/>
      <c r="AV931" s="65"/>
      <c r="AW931" s="65"/>
      <c r="AX931" s="65"/>
      <c r="AY931" s="65"/>
      <c r="AZ931" s="65"/>
      <c r="BA931" s="65"/>
    </row>
    <row r="932" spans="3:70">
      <c r="C932" s="8"/>
      <c r="D932" s="8"/>
      <c r="AG932" s="65"/>
      <c r="AH932" s="65"/>
      <c r="AI932" s="65"/>
      <c r="AJ932" s="65"/>
      <c r="AK932" s="65"/>
      <c r="AM932" s="93"/>
      <c r="AT932" s="65"/>
      <c r="AU932" s="65"/>
      <c r="AV932" s="65"/>
      <c r="AW932" s="65"/>
      <c r="AX932" s="65"/>
      <c r="AY932" s="65"/>
      <c r="AZ932" s="65"/>
      <c r="BA932" s="65"/>
    </row>
    <row r="933" spans="3:70">
      <c r="C933" s="8"/>
      <c r="D933" s="8"/>
      <c r="AG933" s="65"/>
      <c r="AH933" s="65"/>
      <c r="AI933" s="65"/>
      <c r="AJ933" s="65"/>
      <c r="AK933" s="65"/>
      <c r="AM933" s="93"/>
      <c r="AT933" s="65"/>
      <c r="AU933" s="65"/>
      <c r="AV933" s="65"/>
      <c r="AW933" s="65"/>
      <c r="AX933" s="65"/>
      <c r="AY933" s="65"/>
      <c r="AZ933" s="65"/>
      <c r="BA933" s="65"/>
    </row>
    <row r="934" spans="3:70">
      <c r="C934" s="8"/>
      <c r="D934" s="8"/>
      <c r="AG934" s="65"/>
      <c r="AH934" s="65"/>
      <c r="AI934" s="65"/>
      <c r="AJ934" s="65"/>
      <c r="AK934" s="65"/>
      <c r="AM934" s="93"/>
      <c r="AT934" s="65"/>
      <c r="AU934" s="65"/>
      <c r="AV934" s="65"/>
      <c r="AW934" s="65"/>
      <c r="AX934" s="65"/>
      <c r="AY934" s="65"/>
      <c r="AZ934" s="65"/>
      <c r="BA934" s="65"/>
    </row>
    <row r="935" spans="3:70">
      <c r="C935" s="8"/>
      <c r="D935" s="8"/>
      <c r="AG935" s="65"/>
      <c r="AH935" s="65"/>
      <c r="AI935" s="65"/>
      <c r="AJ935" s="65"/>
      <c r="AK935" s="65"/>
      <c r="AM935" s="93"/>
      <c r="AT935" s="65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</row>
    <row r="936" spans="3:70">
      <c r="C936" s="8"/>
      <c r="D936" s="8"/>
      <c r="AG936" s="65"/>
      <c r="AH936" s="65"/>
      <c r="AI936" s="65"/>
      <c r="AJ936" s="65"/>
      <c r="AK936" s="65"/>
      <c r="AM936" s="93"/>
      <c r="AT936" s="65"/>
      <c r="AU936" s="65"/>
      <c r="AV936" s="65"/>
      <c r="AW936" s="65"/>
      <c r="AX936" s="65"/>
      <c r="AY936" s="65"/>
      <c r="AZ936" s="65"/>
      <c r="BA936" s="65"/>
    </row>
    <row r="937" spans="3:70">
      <c r="C937" s="8"/>
      <c r="D937" s="8"/>
      <c r="AG937" s="65"/>
      <c r="AH937" s="65"/>
      <c r="AI937" s="65"/>
      <c r="AJ937" s="65"/>
      <c r="AK937" s="65"/>
      <c r="AM937" s="93"/>
      <c r="AT937" s="65"/>
      <c r="AU937" s="65"/>
      <c r="AV937" s="65"/>
      <c r="AW937" s="65"/>
      <c r="AX937" s="65"/>
      <c r="AY937" s="65"/>
      <c r="AZ937" s="65"/>
      <c r="BA937" s="65"/>
    </row>
    <row r="938" spans="3:70">
      <c r="C938" s="8"/>
      <c r="D938" s="8"/>
      <c r="AG938" s="65"/>
      <c r="AH938" s="65"/>
      <c r="AI938" s="65"/>
      <c r="AJ938" s="65"/>
      <c r="AK938" s="65"/>
      <c r="AM938" s="93"/>
      <c r="AT938" s="65"/>
      <c r="AU938" s="65"/>
      <c r="AV938" s="65"/>
      <c r="AW938" s="65"/>
      <c r="AX938" s="65"/>
      <c r="AY938" s="65"/>
      <c r="AZ938" s="65"/>
      <c r="BA938" s="65"/>
    </row>
    <row r="939" spans="3:70">
      <c r="C939" s="8"/>
      <c r="D939" s="8"/>
      <c r="AG939" s="65"/>
      <c r="AH939" s="65"/>
      <c r="AI939" s="65"/>
      <c r="AJ939" s="65"/>
      <c r="AK939" s="65"/>
      <c r="AM939" s="93"/>
      <c r="AT939" s="65"/>
      <c r="AU939" s="65"/>
      <c r="AV939" s="65"/>
      <c r="AW939" s="65"/>
      <c r="AX939" s="65"/>
      <c r="AY939" s="65"/>
      <c r="AZ939" s="65"/>
      <c r="BA939" s="65"/>
    </row>
    <row r="940" spans="3:70">
      <c r="C940" s="8"/>
      <c r="D940" s="8"/>
      <c r="AG940" s="65"/>
      <c r="AH940" s="65"/>
      <c r="AI940" s="65"/>
      <c r="AJ940" s="65"/>
      <c r="AK940" s="65"/>
      <c r="AM940" s="93"/>
      <c r="AT940" s="65"/>
      <c r="AU940" s="65"/>
      <c r="AV940" s="65"/>
      <c r="AW940" s="65"/>
      <c r="AX940" s="65"/>
      <c r="AY940" s="65"/>
      <c r="AZ940" s="65"/>
      <c r="BA940" s="65"/>
    </row>
    <row r="941" spans="3:70">
      <c r="C941" s="8"/>
      <c r="D941" s="8"/>
      <c r="AG941" s="65"/>
      <c r="AH941" s="65"/>
      <c r="AI941" s="65"/>
      <c r="AJ941" s="65"/>
      <c r="AK941" s="65"/>
      <c r="AM941" s="93"/>
      <c r="AT941" s="65"/>
      <c r="AU941" s="65"/>
      <c r="AV941" s="65"/>
      <c r="AW941" s="65"/>
      <c r="AX941" s="65"/>
      <c r="AY941" s="65"/>
      <c r="AZ941" s="65"/>
      <c r="BA941" s="65"/>
    </row>
    <row r="942" spans="3:70">
      <c r="C942" s="8"/>
      <c r="D942" s="8"/>
      <c r="AG942" s="65"/>
      <c r="AH942" s="65"/>
      <c r="AI942" s="65"/>
      <c r="AJ942" s="65"/>
      <c r="AK942" s="65"/>
      <c r="AM942" s="93"/>
      <c r="AT942" s="65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</row>
    <row r="943" spans="3:70">
      <c r="C943" s="8"/>
      <c r="D943" s="8"/>
      <c r="AG943" s="65"/>
      <c r="AH943" s="65"/>
      <c r="AI943" s="65"/>
      <c r="AJ943" s="65"/>
      <c r="AK943" s="65"/>
      <c r="AM943" s="93"/>
      <c r="AT943" s="65"/>
      <c r="AU943" s="65"/>
      <c r="AV943" s="65"/>
      <c r="AW943" s="65"/>
      <c r="AX943" s="65"/>
      <c r="AY943" s="65"/>
      <c r="AZ943" s="65"/>
      <c r="BA943" s="65"/>
    </row>
    <row r="944" spans="3:70">
      <c r="C944" s="8"/>
      <c r="D944" s="8"/>
      <c r="AG944" s="65"/>
      <c r="AH944" s="65"/>
      <c r="AI944" s="65"/>
      <c r="AJ944" s="65"/>
      <c r="AK944" s="65"/>
      <c r="AM944" s="93"/>
      <c r="AT944" s="65"/>
      <c r="AU944" s="65"/>
      <c r="AV944" s="65"/>
      <c r="AW944" s="65"/>
      <c r="AX944" s="65"/>
      <c r="AY944" s="65"/>
      <c r="AZ944" s="65"/>
      <c r="BA944" s="65"/>
    </row>
    <row r="945" spans="3:70">
      <c r="C945" s="8"/>
      <c r="D945" s="8"/>
      <c r="AG945" s="65"/>
      <c r="AH945" s="65"/>
      <c r="AI945" s="65"/>
      <c r="AJ945" s="65"/>
      <c r="AK945" s="65"/>
      <c r="AM945" s="93"/>
      <c r="AT945" s="65"/>
      <c r="AU945" s="65"/>
      <c r="AV945" s="65"/>
      <c r="AW945" s="65"/>
      <c r="AX945" s="65"/>
      <c r="AY945" s="65"/>
      <c r="AZ945" s="65"/>
      <c r="BA945" s="65"/>
    </row>
    <row r="946" spans="3:70">
      <c r="C946" s="8"/>
      <c r="D946" s="8"/>
      <c r="AG946" s="65"/>
      <c r="AH946" s="65"/>
      <c r="AI946" s="65"/>
      <c r="AJ946" s="65"/>
      <c r="AK946" s="65"/>
      <c r="AM946" s="93"/>
      <c r="AT946" s="65"/>
      <c r="AU946" s="65"/>
      <c r="AV946" s="65"/>
      <c r="AW946" s="65"/>
      <c r="AX946" s="65"/>
      <c r="AY946" s="65"/>
      <c r="AZ946" s="65"/>
      <c r="BA946" s="65"/>
    </row>
    <row r="947" spans="3:70">
      <c r="C947" s="8"/>
      <c r="D947" s="8"/>
      <c r="AG947" s="65"/>
      <c r="AH947" s="65"/>
      <c r="AI947" s="65"/>
      <c r="AJ947" s="65"/>
      <c r="AK947" s="65"/>
      <c r="AM947" s="93"/>
      <c r="AT947" s="65"/>
      <c r="AU947" s="65"/>
      <c r="AV947" s="65"/>
      <c r="AW947" s="65"/>
      <c r="AX947" s="65"/>
      <c r="AY947" s="65"/>
      <c r="AZ947" s="65"/>
      <c r="BA947" s="65"/>
    </row>
    <row r="948" spans="3:70">
      <c r="C948" s="8"/>
      <c r="D948" s="8"/>
      <c r="AG948" s="65"/>
      <c r="AH948" s="65"/>
      <c r="AI948" s="65"/>
      <c r="AJ948" s="65"/>
      <c r="AK948" s="65"/>
      <c r="AM948" s="93"/>
      <c r="AT948" s="65"/>
      <c r="AU948" s="65"/>
      <c r="AV948" s="65"/>
      <c r="AW948" s="65"/>
      <c r="AX948" s="65"/>
      <c r="AY948" s="65"/>
      <c r="AZ948" s="65"/>
      <c r="BA948" s="65"/>
      <c r="BB948" s="65"/>
      <c r="BC948" s="65"/>
      <c r="BD948" s="65"/>
      <c r="BE948" s="65"/>
      <c r="BF948" s="65"/>
      <c r="BG948" s="65"/>
      <c r="BH948" s="65"/>
      <c r="BI948" s="65"/>
      <c r="BJ948" s="65"/>
      <c r="BK948" s="65"/>
      <c r="BL948" s="65"/>
      <c r="BM948" s="65"/>
      <c r="BN948" s="65"/>
      <c r="BO948" s="65"/>
      <c r="BP948" s="65"/>
      <c r="BQ948" s="65"/>
      <c r="BR948" s="65"/>
    </row>
    <row r="949" spans="3:70">
      <c r="C949" s="8"/>
      <c r="D949" s="8"/>
      <c r="AG949" s="65"/>
      <c r="AH949" s="65"/>
      <c r="AI949" s="65"/>
      <c r="AJ949" s="65"/>
      <c r="AK949" s="65"/>
      <c r="AM949" s="93"/>
      <c r="AT949" s="65"/>
      <c r="AU949" s="65"/>
      <c r="AV949" s="65"/>
      <c r="AW949" s="65"/>
      <c r="AX949" s="65"/>
      <c r="AY949" s="65"/>
      <c r="AZ949" s="65"/>
      <c r="BA949" s="65"/>
    </row>
    <row r="950" spans="3:70">
      <c r="C950" s="8"/>
      <c r="D950" s="8"/>
      <c r="AG950" s="65"/>
      <c r="AH950" s="65"/>
      <c r="AI950" s="65"/>
      <c r="AJ950" s="65"/>
      <c r="AK950" s="65"/>
      <c r="AM950" s="93"/>
      <c r="AT950" s="65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/>
      <c r="BI950" s="65"/>
      <c r="BJ950" s="65"/>
      <c r="BK950" s="65"/>
      <c r="BL950" s="65"/>
      <c r="BM950" s="65"/>
      <c r="BN950" s="65"/>
      <c r="BO950" s="65"/>
      <c r="BP950" s="65"/>
      <c r="BQ950" s="65"/>
      <c r="BR950" s="65"/>
    </row>
    <row r="951" spans="3:70">
      <c r="C951" s="8"/>
      <c r="D951" s="8"/>
      <c r="AG951" s="65"/>
      <c r="AH951" s="65"/>
      <c r="AI951" s="65"/>
      <c r="AJ951" s="65"/>
      <c r="AK951" s="65"/>
      <c r="AM951" s="93"/>
      <c r="AT951" s="65"/>
      <c r="AU951" s="65"/>
      <c r="AV951" s="65"/>
      <c r="AW951" s="65"/>
      <c r="AX951" s="65"/>
      <c r="AY951" s="65"/>
      <c r="AZ951" s="65"/>
      <c r="BA951" s="65"/>
    </row>
    <row r="952" spans="3:70">
      <c r="C952" s="8"/>
      <c r="D952" s="8"/>
      <c r="AG952" s="65"/>
      <c r="AH952" s="65"/>
      <c r="AI952" s="65"/>
      <c r="AJ952" s="65"/>
      <c r="AK952" s="65"/>
      <c r="AM952" s="93"/>
      <c r="AT952" s="65"/>
      <c r="AU952" s="65"/>
      <c r="AV952" s="65"/>
      <c r="AW952" s="65"/>
      <c r="AX952" s="65"/>
      <c r="AY952" s="65"/>
      <c r="AZ952" s="65"/>
      <c r="BA952" s="65"/>
      <c r="BB952" s="65"/>
    </row>
    <row r="953" spans="3:70">
      <c r="C953" s="8"/>
      <c r="D953" s="8"/>
      <c r="AG953" s="65"/>
      <c r="AH953" s="65"/>
      <c r="AI953" s="65"/>
      <c r="AJ953" s="65"/>
      <c r="AK953" s="65"/>
      <c r="AM953" s="93"/>
      <c r="AT953" s="65"/>
      <c r="AU953" s="65"/>
      <c r="AV953" s="65"/>
      <c r="AW953" s="65"/>
      <c r="AX953" s="65"/>
      <c r="AY953" s="65"/>
      <c r="AZ953" s="65"/>
      <c r="BA953" s="65"/>
    </row>
    <row r="954" spans="3:70">
      <c r="C954" s="8"/>
      <c r="D954" s="8"/>
      <c r="AG954" s="65"/>
      <c r="AH954" s="65"/>
      <c r="AI954" s="65"/>
      <c r="AJ954" s="65"/>
      <c r="AK954" s="65"/>
      <c r="AM954" s="93"/>
      <c r="AT954" s="65"/>
      <c r="AU954" s="65"/>
      <c r="AV954" s="65"/>
      <c r="AW954" s="65"/>
      <c r="AX954" s="65"/>
      <c r="AY954" s="65"/>
      <c r="AZ954" s="65"/>
      <c r="BA954" s="65"/>
    </row>
    <row r="955" spans="3:70">
      <c r="C955" s="8"/>
      <c r="D955" s="8"/>
      <c r="AG955" s="65"/>
      <c r="AH955" s="65"/>
      <c r="AI955" s="65"/>
      <c r="AJ955" s="65"/>
      <c r="AK955" s="65"/>
      <c r="AM955" s="93"/>
      <c r="AT955" s="65"/>
      <c r="AU955" s="65"/>
      <c r="AV955" s="65"/>
      <c r="AW955" s="65"/>
      <c r="AX955" s="65"/>
      <c r="AY955" s="65"/>
      <c r="AZ955" s="65"/>
      <c r="BA955" s="65"/>
    </row>
    <row r="956" spans="3:70">
      <c r="C956" s="8"/>
      <c r="D956" s="8"/>
      <c r="AG956" s="65"/>
      <c r="AH956" s="65"/>
      <c r="AI956" s="65"/>
      <c r="AJ956" s="65"/>
      <c r="AK956" s="65"/>
      <c r="AM956" s="93"/>
      <c r="AT956" s="65"/>
      <c r="AU956" s="65"/>
      <c r="AV956" s="65"/>
      <c r="AW956" s="65"/>
      <c r="AX956" s="65"/>
      <c r="AY956" s="65"/>
      <c r="AZ956" s="65"/>
      <c r="BA956" s="65"/>
    </row>
    <row r="957" spans="3:70">
      <c r="C957" s="8"/>
      <c r="D957" s="8"/>
      <c r="AG957" s="65"/>
      <c r="AH957" s="65"/>
      <c r="AI957" s="65"/>
      <c r="AJ957" s="65"/>
      <c r="AK957" s="65"/>
      <c r="AM957" s="93"/>
      <c r="AT957" s="65"/>
      <c r="AU957" s="65"/>
      <c r="AV957" s="65"/>
      <c r="AW957" s="65"/>
      <c r="AX957" s="65"/>
      <c r="AY957" s="65"/>
      <c r="AZ957" s="65"/>
      <c r="BA957" s="65"/>
    </row>
    <row r="958" spans="3:70">
      <c r="C958" s="8"/>
      <c r="D958" s="8"/>
      <c r="AG958" s="65"/>
      <c r="AH958" s="65"/>
      <c r="AI958" s="65"/>
      <c r="AJ958" s="65"/>
      <c r="AK958" s="65"/>
      <c r="AM958" s="93"/>
      <c r="AT958" s="65"/>
      <c r="AU958" s="65"/>
      <c r="AV958" s="65"/>
      <c r="AW958" s="65"/>
      <c r="AX958" s="65"/>
      <c r="AY958" s="65"/>
      <c r="AZ958" s="65"/>
      <c r="BA958" s="65"/>
      <c r="BB958" s="65"/>
    </row>
    <row r="959" spans="3:70">
      <c r="C959" s="8"/>
      <c r="D959" s="8"/>
      <c r="AG959" s="65"/>
      <c r="AH959" s="65"/>
      <c r="AI959" s="65"/>
      <c r="AJ959" s="65"/>
      <c r="AK959" s="65"/>
      <c r="AM959" s="93"/>
      <c r="AT959" s="65"/>
      <c r="AU959" s="65"/>
      <c r="AV959" s="65"/>
      <c r="AW959" s="65"/>
      <c r="AX959" s="65"/>
      <c r="AY959" s="65"/>
      <c r="AZ959" s="65"/>
      <c r="BA959" s="65"/>
    </row>
    <row r="960" spans="3:70">
      <c r="C960" s="8"/>
      <c r="D960" s="8"/>
      <c r="AG960" s="65"/>
      <c r="AH960" s="65"/>
      <c r="AI960" s="65"/>
      <c r="AJ960" s="65"/>
      <c r="AK960" s="65"/>
      <c r="AM960" s="93"/>
      <c r="AT960" s="65"/>
      <c r="AU960" s="65"/>
      <c r="AV960" s="65"/>
      <c r="AW960" s="65"/>
      <c r="AX960" s="65"/>
      <c r="AY960" s="65"/>
      <c r="AZ960" s="65"/>
      <c r="BA960" s="65"/>
    </row>
    <row r="961" spans="3:54">
      <c r="C961" s="8"/>
      <c r="D961" s="8"/>
      <c r="AG961" s="65"/>
      <c r="AH961" s="65"/>
      <c r="AI961" s="65"/>
      <c r="AJ961" s="65"/>
      <c r="AK961" s="65"/>
      <c r="AM961" s="93"/>
      <c r="AT961" s="65"/>
      <c r="AU961" s="65"/>
      <c r="AV961" s="65"/>
      <c r="AW961" s="65"/>
      <c r="AX961" s="65"/>
      <c r="AY961" s="65"/>
      <c r="AZ961" s="65"/>
      <c r="BA961" s="65"/>
    </row>
    <row r="962" spans="3:54">
      <c r="C962" s="8"/>
      <c r="D962" s="8"/>
      <c r="AG962" s="65"/>
      <c r="AH962" s="65"/>
      <c r="AI962" s="65"/>
      <c r="AJ962" s="65"/>
      <c r="AK962" s="65"/>
      <c r="AM962" s="93"/>
      <c r="AT962" s="65"/>
      <c r="AU962" s="65"/>
      <c r="AV962" s="65"/>
      <c r="AW962" s="65"/>
      <c r="AX962" s="65"/>
      <c r="AY962" s="65"/>
      <c r="AZ962" s="65"/>
      <c r="BA962" s="65"/>
    </row>
    <row r="963" spans="3:54">
      <c r="C963" s="8"/>
      <c r="D963" s="8"/>
      <c r="AG963" s="65"/>
      <c r="AH963" s="65"/>
      <c r="AI963" s="65"/>
      <c r="AJ963" s="65"/>
      <c r="AK963" s="65"/>
      <c r="AM963" s="93"/>
      <c r="AT963" s="65"/>
      <c r="AU963" s="65"/>
      <c r="AV963" s="65"/>
      <c r="AW963" s="65"/>
      <c r="AX963" s="65"/>
      <c r="AY963" s="65"/>
      <c r="AZ963" s="65"/>
      <c r="BA963" s="65"/>
    </row>
    <row r="964" spans="3:54">
      <c r="C964" s="8"/>
      <c r="D964" s="8"/>
      <c r="AG964" s="65"/>
      <c r="AH964" s="65"/>
      <c r="AI964" s="65"/>
      <c r="AJ964" s="65"/>
      <c r="AK964" s="65"/>
      <c r="AM964" s="93"/>
      <c r="AT964" s="65"/>
      <c r="AU964" s="65"/>
      <c r="AV964" s="65"/>
      <c r="AW964" s="65"/>
      <c r="AX964" s="65"/>
      <c r="AY964" s="65"/>
      <c r="AZ964" s="65"/>
      <c r="BA964" s="65"/>
    </row>
    <row r="965" spans="3:54">
      <c r="C965" s="8"/>
      <c r="D965" s="8"/>
      <c r="AG965" s="65"/>
      <c r="AH965" s="65"/>
      <c r="AI965" s="65"/>
      <c r="AJ965" s="65"/>
      <c r="AK965" s="65"/>
      <c r="AM965" s="93"/>
      <c r="AT965" s="65"/>
      <c r="AU965" s="65"/>
      <c r="AV965" s="65"/>
      <c r="AW965" s="65"/>
      <c r="AX965" s="65"/>
      <c r="AY965" s="65"/>
      <c r="AZ965" s="65"/>
      <c r="BA965" s="65"/>
    </row>
    <row r="966" spans="3:54">
      <c r="C966" s="8"/>
      <c r="D966" s="8"/>
      <c r="AG966" s="65"/>
      <c r="AH966" s="65"/>
      <c r="AI966" s="65"/>
      <c r="AJ966" s="65"/>
      <c r="AK966" s="65"/>
      <c r="AM966" s="93"/>
      <c r="AT966" s="65"/>
      <c r="AU966" s="65"/>
      <c r="AV966" s="65"/>
      <c r="AW966" s="65"/>
      <c r="AX966" s="65"/>
      <c r="AY966" s="65"/>
      <c r="AZ966" s="65"/>
      <c r="BA966" s="65"/>
    </row>
    <row r="967" spans="3:54">
      <c r="C967" s="8"/>
      <c r="D967" s="8"/>
      <c r="AG967" s="65"/>
      <c r="AH967" s="65"/>
      <c r="AI967" s="65"/>
      <c r="AJ967" s="65"/>
      <c r="AK967" s="65"/>
      <c r="AM967" s="93"/>
      <c r="AT967" s="65"/>
      <c r="AU967" s="65"/>
      <c r="AV967" s="65"/>
      <c r="AW967" s="65"/>
      <c r="AX967" s="65"/>
      <c r="AY967" s="65"/>
      <c r="AZ967" s="65"/>
      <c r="BA967" s="65"/>
    </row>
    <row r="968" spans="3:54">
      <c r="C968" s="8"/>
      <c r="D968" s="8"/>
      <c r="AG968" s="65"/>
      <c r="AH968" s="65"/>
      <c r="AI968" s="65"/>
      <c r="AJ968" s="65"/>
      <c r="AK968" s="65"/>
      <c r="AM968" s="93"/>
      <c r="AT968" s="65"/>
      <c r="AU968" s="65"/>
      <c r="AV968" s="65"/>
      <c r="AW968" s="65"/>
      <c r="AX968" s="65"/>
      <c r="AY968" s="65"/>
      <c r="AZ968" s="65"/>
      <c r="BA968" s="65"/>
    </row>
    <row r="969" spans="3:54">
      <c r="C969" s="8"/>
      <c r="D969" s="8"/>
      <c r="AG969" s="65"/>
      <c r="AH969" s="65"/>
      <c r="AI969" s="65"/>
      <c r="AJ969" s="65"/>
      <c r="AK969" s="65"/>
      <c r="AM969" s="93"/>
      <c r="AT969" s="65"/>
      <c r="AU969" s="65"/>
      <c r="AV969" s="65"/>
      <c r="AW969" s="65"/>
      <c r="AX969" s="65"/>
      <c r="AY969" s="65"/>
      <c r="AZ969" s="65"/>
      <c r="BA969" s="65"/>
      <c r="BB969" s="65"/>
    </row>
    <row r="970" spans="3:54">
      <c r="C970" s="8"/>
      <c r="D970" s="8"/>
      <c r="AG970" s="65"/>
      <c r="AH970" s="65"/>
      <c r="AI970" s="65"/>
      <c r="AJ970" s="65"/>
      <c r="AK970" s="65"/>
      <c r="AM970" s="93"/>
      <c r="AT970" s="65"/>
      <c r="AU970" s="65"/>
      <c r="AV970" s="65"/>
      <c r="AW970" s="65"/>
      <c r="AX970" s="65"/>
      <c r="AY970" s="65"/>
      <c r="AZ970" s="65"/>
      <c r="BA970" s="65"/>
    </row>
    <row r="971" spans="3:54">
      <c r="C971" s="8"/>
      <c r="D971" s="8"/>
      <c r="AG971" s="65"/>
      <c r="AH971" s="65"/>
      <c r="AI971" s="65"/>
      <c r="AJ971" s="65"/>
      <c r="AK971" s="65"/>
      <c r="AM971" s="93"/>
      <c r="AT971" s="65"/>
      <c r="AU971" s="65"/>
      <c r="AV971" s="65"/>
      <c r="AW971" s="65"/>
      <c r="AX971" s="65"/>
      <c r="AY971" s="65"/>
      <c r="AZ971" s="65"/>
      <c r="BA971" s="65"/>
    </row>
    <row r="972" spans="3:54">
      <c r="C972" s="8"/>
      <c r="D972" s="8"/>
      <c r="AG972" s="65"/>
      <c r="AH972" s="65"/>
      <c r="AI972" s="65"/>
      <c r="AJ972" s="65"/>
      <c r="AK972" s="65"/>
      <c r="AM972" s="93"/>
      <c r="AT972" s="65"/>
      <c r="AU972" s="65"/>
      <c r="AV972" s="65"/>
      <c r="AW972" s="65"/>
      <c r="AX972" s="65"/>
      <c r="AY972" s="65"/>
      <c r="AZ972" s="65"/>
      <c r="BA972" s="65"/>
    </row>
    <row r="973" spans="3:54">
      <c r="C973" s="8"/>
      <c r="D973" s="8"/>
      <c r="AG973" s="65"/>
      <c r="AH973" s="65"/>
      <c r="AI973" s="65"/>
      <c r="AJ973" s="65"/>
      <c r="AK973" s="65"/>
      <c r="AM973" s="93"/>
      <c r="AT973" s="65"/>
      <c r="AU973" s="65"/>
      <c r="AV973" s="65"/>
      <c r="AW973" s="65"/>
      <c r="AX973" s="65"/>
      <c r="AY973" s="65"/>
      <c r="AZ973" s="65"/>
      <c r="BA973" s="65"/>
    </row>
    <row r="974" spans="3:54">
      <c r="C974" s="8"/>
      <c r="D974" s="8"/>
      <c r="AG974" s="65"/>
      <c r="AH974" s="65"/>
      <c r="AI974" s="65"/>
      <c r="AJ974" s="65"/>
      <c r="AK974" s="65"/>
      <c r="AM974" s="93"/>
      <c r="AT974" s="65"/>
      <c r="AU974" s="65"/>
      <c r="AV974" s="65"/>
      <c r="AW974" s="65"/>
      <c r="AX974" s="65"/>
      <c r="AY974" s="65"/>
      <c r="AZ974" s="65"/>
      <c r="BA974" s="65"/>
    </row>
    <row r="975" spans="3:54">
      <c r="C975" s="8"/>
      <c r="D975" s="8"/>
      <c r="AG975" s="65"/>
      <c r="AH975" s="65"/>
      <c r="AI975" s="65"/>
      <c r="AJ975" s="65"/>
      <c r="AK975" s="65"/>
      <c r="AM975" s="93"/>
      <c r="AT975" s="65"/>
      <c r="AU975" s="65"/>
      <c r="AV975" s="65"/>
      <c r="AW975" s="65"/>
      <c r="AX975" s="65"/>
      <c r="AY975" s="65"/>
      <c r="AZ975" s="65"/>
      <c r="BA975" s="65"/>
      <c r="BB975" s="65"/>
    </row>
    <row r="976" spans="3:54">
      <c r="C976" s="8"/>
      <c r="D976" s="8"/>
      <c r="AG976" s="65"/>
      <c r="AH976" s="65"/>
      <c r="AI976" s="65"/>
      <c r="AJ976" s="65"/>
      <c r="AK976" s="65"/>
      <c r="AM976" s="93"/>
      <c r="AT976" s="65"/>
      <c r="AU976" s="65"/>
      <c r="AV976" s="65"/>
      <c r="AW976" s="65"/>
      <c r="AX976" s="65"/>
      <c r="AY976" s="65"/>
      <c r="AZ976" s="65"/>
      <c r="BA976" s="65"/>
    </row>
    <row r="977" spans="3:70">
      <c r="C977" s="8"/>
      <c r="D977" s="8"/>
      <c r="AG977" s="65"/>
      <c r="AH977" s="65"/>
      <c r="AI977" s="65"/>
      <c r="AJ977" s="65"/>
      <c r="AK977" s="65"/>
      <c r="AM977" s="93"/>
      <c r="AT977" s="65"/>
      <c r="AU977" s="65"/>
      <c r="AV977" s="65"/>
      <c r="AW977" s="65"/>
      <c r="AX977" s="65"/>
      <c r="AY977" s="65"/>
      <c r="AZ977" s="65"/>
      <c r="BA977" s="65"/>
    </row>
    <row r="978" spans="3:70">
      <c r="C978" s="8"/>
      <c r="D978" s="8"/>
      <c r="AG978" s="65"/>
      <c r="AH978" s="65"/>
      <c r="AI978" s="65"/>
      <c r="AJ978" s="65"/>
      <c r="AK978" s="65"/>
      <c r="AM978" s="93"/>
      <c r="AT978" s="65"/>
      <c r="AU978" s="65"/>
      <c r="AV978" s="65"/>
      <c r="AW978" s="65"/>
      <c r="AX978" s="65"/>
      <c r="AY978" s="65"/>
      <c r="AZ978" s="65"/>
      <c r="BA978" s="65"/>
    </row>
    <row r="979" spans="3:70">
      <c r="C979" s="8"/>
      <c r="D979" s="8"/>
      <c r="AG979" s="65"/>
      <c r="AH979" s="65"/>
      <c r="AI979" s="65"/>
      <c r="AJ979" s="65"/>
      <c r="AK979" s="65"/>
      <c r="AM979" s="93"/>
      <c r="AT979" s="65"/>
      <c r="AU979" s="65"/>
      <c r="AV979" s="65"/>
      <c r="AW979" s="65"/>
      <c r="AX979" s="65"/>
      <c r="AY979" s="65"/>
      <c r="AZ979" s="65"/>
      <c r="BA979" s="65"/>
    </row>
    <row r="980" spans="3:70">
      <c r="C980" s="8"/>
      <c r="D980" s="8"/>
      <c r="AG980" s="65"/>
      <c r="AH980" s="65"/>
      <c r="AI980" s="65"/>
      <c r="AJ980" s="65"/>
      <c r="AK980" s="65"/>
      <c r="AM980" s="93"/>
      <c r="AT980" s="65"/>
      <c r="AU980" s="65"/>
      <c r="AV980" s="65"/>
      <c r="AW980" s="65"/>
      <c r="AX980" s="65"/>
      <c r="AY980" s="65"/>
      <c r="AZ980" s="65"/>
      <c r="BA980" s="65"/>
    </row>
    <row r="981" spans="3:70">
      <c r="C981" s="8"/>
      <c r="D981" s="8"/>
      <c r="AG981" s="65"/>
      <c r="AH981" s="65"/>
      <c r="AI981" s="65"/>
      <c r="AJ981" s="65"/>
      <c r="AK981" s="65"/>
      <c r="AM981" s="93"/>
      <c r="AT981" s="65"/>
      <c r="AU981" s="65"/>
      <c r="AV981" s="65"/>
      <c r="AW981" s="65"/>
      <c r="AX981" s="65"/>
      <c r="AY981" s="65"/>
      <c r="AZ981" s="65"/>
      <c r="BA981" s="65"/>
    </row>
    <row r="982" spans="3:70">
      <c r="C982" s="8"/>
      <c r="D982" s="8"/>
      <c r="AG982" s="65"/>
      <c r="AH982" s="65"/>
      <c r="AI982" s="65"/>
      <c r="AJ982" s="65"/>
      <c r="AK982" s="65"/>
      <c r="AM982" s="93"/>
      <c r="AT982" s="65"/>
      <c r="AU982" s="65"/>
      <c r="AV982" s="65"/>
      <c r="AW982" s="65"/>
      <c r="AX982" s="65"/>
      <c r="AY982" s="65"/>
      <c r="AZ982" s="65"/>
      <c r="BA982" s="65"/>
    </row>
    <row r="983" spans="3:70">
      <c r="C983" s="8"/>
      <c r="D983" s="8"/>
      <c r="AG983" s="65"/>
      <c r="AH983" s="65"/>
      <c r="AI983" s="65"/>
      <c r="AJ983" s="65"/>
      <c r="AK983" s="65"/>
      <c r="AM983" s="93"/>
      <c r="AT983" s="65"/>
      <c r="AU983" s="65"/>
      <c r="AV983" s="65"/>
      <c r="AW983" s="65"/>
      <c r="AX983" s="65"/>
      <c r="AY983" s="65"/>
      <c r="AZ983" s="65"/>
      <c r="BA983" s="65"/>
    </row>
    <row r="984" spans="3:70">
      <c r="C984" s="8"/>
      <c r="D984" s="8"/>
      <c r="AG984" s="65"/>
      <c r="AH984" s="65"/>
      <c r="AI984" s="65"/>
      <c r="AJ984" s="65"/>
      <c r="AK984" s="65"/>
      <c r="AM984" s="93"/>
      <c r="AT984" s="65"/>
      <c r="AU984" s="65"/>
      <c r="AV984" s="65"/>
      <c r="AW984" s="65"/>
      <c r="AX984" s="65"/>
      <c r="AY984" s="65"/>
      <c r="AZ984" s="65"/>
      <c r="BA984" s="65"/>
    </row>
    <row r="985" spans="3:70">
      <c r="C985" s="8"/>
      <c r="D985" s="8"/>
      <c r="AG985" s="65"/>
      <c r="AH985" s="65"/>
      <c r="AI985" s="65"/>
      <c r="AJ985" s="65"/>
      <c r="AK985" s="65"/>
      <c r="AM985" s="93"/>
      <c r="AT985" s="65"/>
      <c r="AU985" s="65"/>
      <c r="AV985" s="65"/>
      <c r="AW985" s="65"/>
      <c r="AX985" s="65"/>
      <c r="AY985" s="65"/>
      <c r="AZ985" s="65"/>
      <c r="BA985" s="65"/>
    </row>
    <row r="986" spans="3:70">
      <c r="C986" s="8"/>
      <c r="D986" s="8"/>
      <c r="AG986" s="65"/>
      <c r="AH986" s="65"/>
      <c r="AI986" s="65"/>
      <c r="AJ986" s="65"/>
      <c r="AK986" s="65"/>
      <c r="AM986" s="93"/>
      <c r="AT986" s="65"/>
      <c r="AU986" s="65"/>
      <c r="AV986" s="65"/>
      <c r="AW986" s="65"/>
      <c r="AX986" s="65"/>
      <c r="AY986" s="65"/>
      <c r="AZ986" s="65"/>
      <c r="BA986" s="65"/>
    </row>
    <row r="987" spans="3:70">
      <c r="C987" s="8"/>
      <c r="D987" s="8"/>
      <c r="AG987" s="65"/>
      <c r="AH987" s="65"/>
      <c r="AI987" s="65"/>
      <c r="AJ987" s="65"/>
      <c r="AK987" s="65"/>
      <c r="AM987" s="93"/>
      <c r="AT987" s="65"/>
      <c r="AU987" s="65"/>
      <c r="AV987" s="65"/>
      <c r="AW987" s="65"/>
      <c r="AX987" s="65"/>
      <c r="AY987" s="65"/>
      <c r="AZ987" s="65"/>
      <c r="BA987" s="65"/>
    </row>
    <row r="988" spans="3:70">
      <c r="C988" s="8"/>
      <c r="D988" s="8"/>
      <c r="AG988" s="65"/>
      <c r="AH988" s="65"/>
      <c r="AI988" s="65"/>
      <c r="AJ988" s="65"/>
      <c r="AK988" s="65"/>
      <c r="AM988" s="93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</row>
    <row r="989" spans="3:70">
      <c r="C989" s="8"/>
      <c r="D989" s="8"/>
      <c r="AG989" s="65"/>
      <c r="AH989" s="65"/>
      <c r="AI989" s="65"/>
      <c r="AJ989" s="65"/>
      <c r="AK989" s="65"/>
      <c r="AM989" s="93"/>
      <c r="AT989" s="65"/>
      <c r="AU989" s="65"/>
      <c r="AV989" s="65"/>
      <c r="AW989" s="65"/>
      <c r="AX989" s="65"/>
      <c r="AY989" s="65"/>
      <c r="AZ989" s="65"/>
      <c r="BA989" s="65"/>
    </row>
    <row r="990" spans="3:70">
      <c r="C990" s="8"/>
      <c r="D990" s="8"/>
      <c r="AG990" s="65"/>
      <c r="AH990" s="65"/>
      <c r="AI990" s="65"/>
      <c r="AJ990" s="65"/>
      <c r="AK990" s="65"/>
      <c r="AM990" s="93"/>
      <c r="AT990" s="65"/>
      <c r="AU990" s="65"/>
      <c r="AV990" s="65"/>
      <c r="AW990" s="65"/>
      <c r="AX990" s="65"/>
      <c r="AY990" s="65"/>
      <c r="AZ990" s="65"/>
      <c r="BA990" s="65"/>
    </row>
    <row r="991" spans="3:70">
      <c r="C991" s="8"/>
      <c r="D991" s="8"/>
      <c r="AG991" s="65"/>
      <c r="AH991" s="65"/>
      <c r="AI991" s="65"/>
      <c r="AJ991" s="65"/>
      <c r="AK991" s="65"/>
      <c r="AM991" s="93"/>
      <c r="AT991" s="65"/>
      <c r="AU991" s="65"/>
      <c r="AV991" s="65"/>
      <c r="AW991" s="65"/>
      <c r="AX991" s="65"/>
      <c r="AY991" s="65"/>
      <c r="AZ991" s="65"/>
      <c r="BA991" s="65"/>
    </row>
    <row r="992" spans="3:70">
      <c r="C992" s="8"/>
      <c r="D992" s="8"/>
      <c r="AG992" s="65"/>
      <c r="AH992" s="65"/>
      <c r="AI992" s="65"/>
      <c r="AJ992" s="65"/>
      <c r="AK992" s="65"/>
      <c r="AM992" s="93"/>
      <c r="AT992" s="65"/>
      <c r="AU992" s="65"/>
      <c r="AV992" s="65"/>
      <c r="AW992" s="65"/>
      <c r="AX992" s="65"/>
      <c r="AY992" s="65"/>
      <c r="AZ992" s="65"/>
      <c r="BA992" s="65"/>
    </row>
    <row r="993" spans="3:70">
      <c r="C993" s="8"/>
      <c r="D993" s="8"/>
      <c r="AG993" s="65"/>
      <c r="AH993" s="65"/>
      <c r="AI993" s="65"/>
      <c r="AJ993" s="65"/>
      <c r="AK993" s="65"/>
      <c r="AM993" s="93"/>
      <c r="AT993" s="65"/>
      <c r="AU993" s="65"/>
      <c r="AV993" s="65"/>
      <c r="AW993" s="65"/>
      <c r="AX993" s="65"/>
      <c r="AY993" s="65"/>
      <c r="AZ993" s="65"/>
      <c r="BA993" s="65"/>
    </row>
    <row r="994" spans="3:70">
      <c r="C994" s="8"/>
      <c r="D994" s="8"/>
      <c r="AG994" s="65"/>
      <c r="AH994" s="65"/>
      <c r="AI994" s="65"/>
      <c r="AJ994" s="65"/>
      <c r="AK994" s="65"/>
      <c r="AM994" s="93"/>
      <c r="AT994" s="65"/>
      <c r="AU994" s="65"/>
      <c r="AV994" s="65"/>
      <c r="AW994" s="65"/>
      <c r="AX994" s="65"/>
      <c r="AY994" s="65"/>
      <c r="AZ994" s="65"/>
      <c r="BA994" s="65"/>
    </row>
    <row r="995" spans="3:70">
      <c r="C995" s="8"/>
      <c r="D995" s="8"/>
      <c r="AG995" s="65"/>
      <c r="AH995" s="65"/>
      <c r="AI995" s="65"/>
      <c r="AJ995" s="65"/>
      <c r="AK995" s="65"/>
      <c r="AM995" s="93"/>
      <c r="AT995" s="65"/>
      <c r="AU995" s="65"/>
      <c r="AV995" s="65"/>
      <c r="AW995" s="65"/>
      <c r="AX995" s="65"/>
      <c r="AY995" s="65"/>
      <c r="AZ995" s="65"/>
      <c r="BA995" s="65"/>
    </row>
    <row r="996" spans="3:70">
      <c r="C996" s="8"/>
      <c r="D996" s="8"/>
      <c r="AG996" s="65"/>
      <c r="AH996" s="65"/>
      <c r="AI996" s="65"/>
      <c r="AJ996" s="65"/>
      <c r="AK996" s="65"/>
      <c r="AM996" s="93"/>
      <c r="AT996" s="65"/>
      <c r="AU996" s="65"/>
      <c r="AV996" s="65"/>
      <c r="AW996" s="65"/>
      <c r="AX996" s="65"/>
      <c r="AY996" s="65"/>
      <c r="AZ996" s="65"/>
      <c r="BA996" s="65"/>
    </row>
    <row r="997" spans="3:70">
      <c r="C997" s="8"/>
      <c r="D997" s="8"/>
      <c r="AG997" s="65"/>
      <c r="AH997" s="65"/>
      <c r="AI997" s="65"/>
      <c r="AJ997" s="65"/>
      <c r="AK997" s="65"/>
      <c r="AM997" s="93"/>
      <c r="AT997" s="65"/>
      <c r="AU997" s="65"/>
      <c r="AV997" s="65"/>
      <c r="AW997" s="65"/>
      <c r="AX997" s="65"/>
      <c r="AY997" s="65"/>
      <c r="AZ997" s="65"/>
      <c r="BA997" s="65"/>
    </row>
    <row r="998" spans="3:70">
      <c r="C998" s="8"/>
      <c r="D998" s="8"/>
      <c r="AG998" s="65"/>
      <c r="AH998" s="65"/>
      <c r="AI998" s="65"/>
      <c r="AJ998" s="65"/>
      <c r="AK998" s="65"/>
      <c r="AM998" s="93"/>
      <c r="AT998" s="65"/>
      <c r="AU998" s="65"/>
      <c r="AV998" s="65"/>
      <c r="AW998" s="65"/>
      <c r="AX998" s="65"/>
      <c r="AY998" s="65"/>
      <c r="AZ998" s="65"/>
      <c r="BA998" s="65"/>
    </row>
    <row r="999" spans="3:70">
      <c r="C999" s="8"/>
      <c r="D999" s="8"/>
      <c r="AG999" s="65"/>
      <c r="AH999" s="65"/>
      <c r="AI999" s="65"/>
      <c r="AJ999" s="65"/>
      <c r="AK999" s="65"/>
      <c r="AM999" s="93"/>
      <c r="AT999" s="65"/>
      <c r="AU999" s="65"/>
      <c r="AV999" s="65"/>
      <c r="AW999" s="65"/>
      <c r="AX999" s="65"/>
      <c r="AY999" s="65"/>
      <c r="AZ999" s="65"/>
      <c r="BA999" s="65"/>
    </row>
    <row r="1000" spans="3:70">
      <c r="C1000" s="8"/>
      <c r="D1000" s="8"/>
      <c r="AG1000" s="65"/>
      <c r="AH1000" s="65"/>
      <c r="AI1000" s="65"/>
      <c r="AJ1000" s="65"/>
      <c r="AK1000" s="65"/>
      <c r="AM1000" s="93"/>
      <c r="AT1000" s="65"/>
      <c r="AU1000" s="65"/>
      <c r="AV1000" s="65"/>
      <c r="AW1000" s="65"/>
      <c r="AX1000" s="65"/>
      <c r="AY1000" s="65"/>
      <c r="AZ1000" s="65"/>
      <c r="BA1000" s="65"/>
    </row>
    <row r="1001" spans="3:70">
      <c r="C1001" s="8"/>
      <c r="D1001" s="8"/>
      <c r="AG1001" s="65"/>
      <c r="AH1001" s="65"/>
      <c r="AI1001" s="65"/>
      <c r="AJ1001" s="65"/>
      <c r="AK1001" s="65"/>
      <c r="AM1001" s="93"/>
      <c r="AT1001" s="65"/>
      <c r="AU1001" s="65"/>
      <c r="AV1001" s="65"/>
      <c r="AW1001" s="65"/>
      <c r="AX1001" s="65"/>
      <c r="AY1001" s="65"/>
      <c r="AZ1001" s="65"/>
      <c r="BA1001" s="65"/>
    </row>
    <row r="1002" spans="3:70">
      <c r="C1002" s="8"/>
      <c r="D1002" s="8"/>
      <c r="AG1002" s="65"/>
      <c r="AH1002" s="65"/>
      <c r="AI1002" s="65"/>
      <c r="AJ1002" s="65"/>
      <c r="AK1002" s="65"/>
      <c r="AM1002" s="93"/>
      <c r="AT1002" s="65"/>
      <c r="AU1002" s="65"/>
      <c r="AV1002" s="65"/>
      <c r="AW1002" s="65"/>
      <c r="AX1002" s="65"/>
      <c r="AY1002" s="65"/>
      <c r="AZ1002" s="65"/>
      <c r="BA1002" s="65"/>
    </row>
    <row r="1003" spans="3:70">
      <c r="C1003" s="8"/>
      <c r="D1003" s="8"/>
      <c r="AG1003" s="65"/>
      <c r="AH1003" s="65"/>
      <c r="AI1003" s="65"/>
      <c r="AJ1003" s="65"/>
      <c r="AK1003" s="65"/>
      <c r="AM1003" s="93"/>
      <c r="AT1003" s="65"/>
      <c r="AU1003" s="65"/>
      <c r="AV1003" s="65"/>
      <c r="AW1003" s="65"/>
      <c r="AX1003" s="65"/>
      <c r="AY1003" s="65"/>
      <c r="AZ1003" s="65"/>
      <c r="BA1003" s="65"/>
    </row>
    <row r="1004" spans="3:70">
      <c r="C1004" s="8"/>
      <c r="D1004" s="8"/>
      <c r="AG1004" s="65"/>
      <c r="AH1004" s="65"/>
      <c r="AI1004" s="65"/>
      <c r="AJ1004" s="65"/>
      <c r="AK1004" s="65"/>
      <c r="AM1004" s="93"/>
      <c r="AT1004" s="65"/>
      <c r="AU1004" s="65"/>
      <c r="AV1004" s="65"/>
      <c r="AW1004" s="65"/>
      <c r="AX1004" s="65"/>
      <c r="AY1004" s="65"/>
      <c r="AZ1004" s="65"/>
      <c r="BA1004" s="65"/>
    </row>
    <row r="1005" spans="3:70">
      <c r="C1005" s="8"/>
      <c r="D1005" s="8"/>
      <c r="AG1005" s="65"/>
      <c r="AH1005" s="65"/>
      <c r="AI1005" s="65"/>
      <c r="AJ1005" s="65"/>
      <c r="AK1005" s="65"/>
      <c r="AM1005" s="93"/>
      <c r="AT1005" s="65"/>
      <c r="AU1005" s="65"/>
      <c r="AV1005" s="65"/>
      <c r="AW1005" s="65"/>
      <c r="AX1005" s="65"/>
      <c r="AY1005" s="65"/>
      <c r="AZ1005" s="65"/>
      <c r="BA1005" s="65"/>
    </row>
    <row r="1006" spans="3:70">
      <c r="C1006" s="8"/>
      <c r="D1006" s="8"/>
      <c r="AG1006" s="65"/>
      <c r="AH1006" s="65"/>
      <c r="AI1006" s="65"/>
      <c r="AJ1006" s="65"/>
      <c r="AK1006" s="65"/>
      <c r="AM1006" s="93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</row>
    <row r="1007" spans="3:70">
      <c r="C1007" s="8"/>
      <c r="D1007" s="8"/>
      <c r="AG1007" s="65"/>
      <c r="AH1007" s="65"/>
      <c r="AI1007" s="65"/>
      <c r="AJ1007" s="65"/>
      <c r="AK1007" s="65"/>
      <c r="AM1007" s="93"/>
      <c r="AT1007" s="65"/>
      <c r="AU1007" s="65"/>
      <c r="AV1007" s="65"/>
      <c r="AW1007" s="65"/>
      <c r="AX1007" s="65"/>
      <c r="AY1007" s="65"/>
      <c r="AZ1007" s="65"/>
      <c r="BA1007" s="65"/>
    </row>
    <row r="1008" spans="3:70">
      <c r="C1008" s="8"/>
      <c r="D1008" s="8"/>
      <c r="AG1008" s="65"/>
      <c r="AH1008" s="65"/>
      <c r="AI1008" s="65"/>
      <c r="AJ1008" s="65"/>
      <c r="AK1008" s="65"/>
      <c r="AM1008" s="93"/>
      <c r="AT1008" s="65"/>
      <c r="AU1008" s="65"/>
      <c r="AV1008" s="65"/>
      <c r="AW1008" s="65"/>
      <c r="AX1008" s="65"/>
      <c r="AY1008" s="65"/>
      <c r="AZ1008" s="65"/>
      <c r="BA1008" s="65"/>
    </row>
    <row r="1009" spans="3:53">
      <c r="C1009" s="8"/>
      <c r="D1009" s="8"/>
      <c r="AG1009" s="65"/>
      <c r="AH1009" s="65"/>
      <c r="AI1009" s="65"/>
      <c r="AJ1009" s="65"/>
      <c r="AK1009" s="65"/>
      <c r="AM1009" s="93"/>
      <c r="AT1009" s="65"/>
      <c r="AU1009" s="65"/>
      <c r="AV1009" s="65"/>
      <c r="AW1009" s="65"/>
      <c r="AX1009" s="65"/>
      <c r="AY1009" s="65"/>
      <c r="AZ1009" s="65"/>
      <c r="BA1009" s="65"/>
    </row>
    <row r="1010" spans="3:53">
      <c r="C1010" s="8"/>
      <c r="D1010" s="8"/>
      <c r="AG1010" s="65"/>
      <c r="AH1010" s="65"/>
      <c r="AI1010" s="65"/>
      <c r="AJ1010" s="65"/>
      <c r="AK1010" s="65"/>
      <c r="AM1010" s="93"/>
      <c r="AT1010" s="65"/>
      <c r="AU1010" s="65"/>
      <c r="AV1010" s="65"/>
      <c r="AW1010" s="65"/>
      <c r="AX1010" s="65"/>
      <c r="AY1010" s="65"/>
      <c r="AZ1010" s="65"/>
      <c r="BA1010" s="65"/>
    </row>
    <row r="1011" spans="3:53">
      <c r="C1011" s="8"/>
      <c r="D1011" s="8"/>
      <c r="AG1011" s="65"/>
      <c r="AH1011" s="65"/>
      <c r="AI1011" s="65"/>
      <c r="AJ1011" s="65"/>
      <c r="AK1011" s="65"/>
      <c r="AM1011" s="93"/>
      <c r="AT1011" s="65"/>
      <c r="AU1011" s="65"/>
      <c r="AV1011" s="65"/>
      <c r="AW1011" s="65"/>
      <c r="AX1011" s="65"/>
      <c r="AY1011" s="65"/>
      <c r="AZ1011" s="65"/>
      <c r="BA1011" s="65"/>
    </row>
    <row r="1012" spans="3:53">
      <c r="C1012" s="8"/>
      <c r="D1012" s="8"/>
      <c r="AG1012" s="65"/>
      <c r="AH1012" s="65"/>
      <c r="AI1012" s="65"/>
      <c r="AJ1012" s="65"/>
      <c r="AK1012" s="65"/>
      <c r="AM1012" s="93"/>
      <c r="AT1012" s="65"/>
      <c r="AU1012" s="65"/>
      <c r="AV1012" s="65"/>
      <c r="AW1012" s="65"/>
      <c r="AX1012" s="65"/>
      <c r="AY1012" s="65"/>
      <c r="AZ1012" s="65"/>
      <c r="BA1012" s="65"/>
    </row>
    <row r="1013" spans="3:53">
      <c r="C1013" s="8"/>
      <c r="D1013" s="8"/>
      <c r="AG1013" s="65"/>
      <c r="AH1013" s="65"/>
      <c r="AI1013" s="65"/>
      <c r="AJ1013" s="65"/>
      <c r="AK1013" s="65"/>
      <c r="AM1013" s="93"/>
      <c r="AT1013" s="65"/>
      <c r="AU1013" s="65"/>
      <c r="AV1013" s="65"/>
      <c r="AW1013" s="65"/>
      <c r="AX1013" s="65"/>
      <c r="AY1013" s="65"/>
      <c r="AZ1013" s="65"/>
      <c r="BA1013" s="65"/>
    </row>
    <row r="1014" spans="3:53">
      <c r="C1014" s="8"/>
      <c r="D1014" s="8"/>
      <c r="AG1014" s="65"/>
      <c r="AH1014" s="65"/>
      <c r="AI1014" s="65"/>
      <c r="AJ1014" s="65"/>
      <c r="AK1014" s="65"/>
      <c r="AM1014" s="93"/>
      <c r="AT1014" s="65"/>
      <c r="AU1014" s="65"/>
      <c r="AV1014" s="65"/>
      <c r="AW1014" s="65"/>
      <c r="AX1014" s="65"/>
      <c r="AY1014" s="65"/>
      <c r="AZ1014" s="65"/>
      <c r="BA1014" s="65"/>
    </row>
    <row r="1015" spans="3:53">
      <c r="C1015" s="8"/>
      <c r="D1015" s="8"/>
      <c r="AG1015" s="65"/>
      <c r="AH1015" s="65"/>
      <c r="AI1015" s="65"/>
      <c r="AJ1015" s="65"/>
      <c r="AK1015" s="65"/>
      <c r="AM1015" s="93"/>
      <c r="AT1015" s="65"/>
      <c r="AU1015" s="65"/>
      <c r="AV1015" s="65"/>
      <c r="AW1015" s="65"/>
      <c r="AX1015" s="65"/>
      <c r="AY1015" s="65"/>
      <c r="AZ1015" s="65"/>
      <c r="BA1015" s="65"/>
    </row>
    <row r="1016" spans="3:53">
      <c r="C1016" s="8"/>
      <c r="D1016" s="8"/>
      <c r="AG1016" s="65"/>
      <c r="AH1016" s="65"/>
      <c r="AI1016" s="65"/>
      <c r="AJ1016" s="65"/>
      <c r="AK1016" s="65"/>
      <c r="AM1016" s="93"/>
      <c r="AT1016" s="65"/>
      <c r="AU1016" s="65"/>
      <c r="AV1016" s="65"/>
      <c r="AW1016" s="65"/>
      <c r="AX1016" s="65"/>
      <c r="AY1016" s="65"/>
      <c r="AZ1016" s="65"/>
      <c r="BA1016" s="65"/>
    </row>
    <row r="1017" spans="3:53">
      <c r="C1017" s="8"/>
      <c r="D1017" s="8"/>
      <c r="AG1017" s="65"/>
      <c r="AH1017" s="65"/>
      <c r="AI1017" s="65"/>
      <c r="AJ1017" s="65"/>
      <c r="AK1017" s="65"/>
      <c r="AM1017" s="93"/>
      <c r="AT1017" s="65"/>
      <c r="AU1017" s="65"/>
      <c r="AV1017" s="65"/>
      <c r="AW1017" s="65"/>
      <c r="AX1017" s="65"/>
      <c r="AY1017" s="65"/>
      <c r="AZ1017" s="65"/>
      <c r="BA1017" s="65"/>
    </row>
    <row r="1018" spans="3:53">
      <c r="C1018" s="8"/>
      <c r="D1018" s="8"/>
      <c r="AG1018" s="65"/>
      <c r="AH1018" s="65"/>
      <c r="AI1018" s="65"/>
      <c r="AJ1018" s="65"/>
      <c r="AK1018" s="65"/>
      <c r="AM1018" s="93"/>
      <c r="AT1018" s="65"/>
      <c r="AU1018" s="65"/>
      <c r="AV1018" s="65"/>
      <c r="AW1018" s="65"/>
      <c r="AX1018" s="65"/>
      <c r="AY1018" s="65"/>
      <c r="AZ1018" s="65"/>
      <c r="BA1018" s="65"/>
    </row>
    <row r="1019" spans="3:53">
      <c r="C1019" s="8"/>
      <c r="D1019" s="8"/>
      <c r="AG1019" s="65"/>
      <c r="AH1019" s="65"/>
      <c r="AI1019" s="65"/>
      <c r="AJ1019" s="65"/>
      <c r="AK1019" s="65"/>
      <c r="AM1019" s="93"/>
      <c r="AT1019" s="65"/>
      <c r="AU1019" s="65"/>
      <c r="AV1019" s="65"/>
      <c r="AW1019" s="65"/>
      <c r="AX1019" s="65"/>
      <c r="AY1019" s="65"/>
      <c r="AZ1019" s="65"/>
      <c r="BA1019" s="65"/>
    </row>
    <row r="1020" spans="3:53">
      <c r="C1020" s="8"/>
      <c r="D1020" s="8"/>
      <c r="AG1020" s="65"/>
      <c r="AH1020" s="65"/>
      <c r="AI1020" s="65"/>
      <c r="AJ1020" s="65"/>
      <c r="AK1020" s="65"/>
      <c r="AM1020" s="93"/>
      <c r="AT1020" s="65"/>
      <c r="AU1020" s="65"/>
      <c r="AV1020" s="65"/>
      <c r="AW1020" s="65"/>
      <c r="AX1020" s="65"/>
      <c r="AY1020" s="65"/>
      <c r="AZ1020" s="65"/>
      <c r="BA1020" s="65"/>
    </row>
    <row r="1021" spans="3:53">
      <c r="C1021" s="8"/>
      <c r="D1021" s="8"/>
      <c r="AG1021" s="65"/>
      <c r="AH1021" s="65"/>
      <c r="AI1021" s="65"/>
      <c r="AJ1021" s="65"/>
      <c r="AK1021" s="65"/>
      <c r="AM1021" s="93"/>
      <c r="AT1021" s="65"/>
      <c r="AU1021" s="65"/>
      <c r="AV1021" s="65"/>
      <c r="AW1021" s="65"/>
      <c r="AX1021" s="65"/>
      <c r="AY1021" s="65"/>
      <c r="AZ1021" s="65"/>
      <c r="BA1021" s="65"/>
    </row>
    <row r="1022" spans="3:53">
      <c r="C1022" s="8"/>
      <c r="D1022" s="8"/>
      <c r="AG1022" s="65"/>
      <c r="AH1022" s="65"/>
      <c r="AI1022" s="65"/>
      <c r="AJ1022" s="65"/>
      <c r="AK1022" s="65"/>
      <c r="AM1022" s="93"/>
      <c r="AT1022" s="65"/>
      <c r="AU1022" s="65"/>
      <c r="AV1022" s="65"/>
      <c r="AW1022" s="65"/>
      <c r="AX1022" s="65"/>
      <c r="AY1022" s="65"/>
      <c r="AZ1022" s="65"/>
      <c r="BA1022" s="65"/>
    </row>
    <row r="1023" spans="3:53">
      <c r="C1023" s="8"/>
      <c r="D1023" s="8"/>
      <c r="AG1023" s="65"/>
      <c r="AH1023" s="65"/>
      <c r="AI1023" s="65"/>
      <c r="AJ1023" s="65"/>
      <c r="AK1023" s="65"/>
      <c r="AM1023" s="93"/>
      <c r="AT1023" s="65"/>
      <c r="AU1023" s="65"/>
      <c r="AV1023" s="65"/>
      <c r="AW1023" s="65"/>
      <c r="AX1023" s="65"/>
      <c r="AY1023" s="65"/>
      <c r="AZ1023" s="65"/>
      <c r="BA1023" s="65"/>
    </row>
    <row r="1024" spans="3:53">
      <c r="C1024" s="8"/>
      <c r="D1024" s="8"/>
      <c r="AG1024" s="65"/>
      <c r="AH1024" s="65"/>
      <c r="AI1024" s="65"/>
      <c r="AJ1024" s="65"/>
      <c r="AK1024" s="65"/>
      <c r="AM1024" s="93"/>
      <c r="AT1024" s="65"/>
      <c r="AU1024" s="65"/>
      <c r="AV1024" s="65"/>
      <c r="AW1024" s="65"/>
      <c r="AX1024" s="65"/>
      <c r="AY1024" s="65"/>
      <c r="AZ1024" s="65"/>
      <c r="BA1024" s="65"/>
    </row>
    <row r="1025" spans="3:53">
      <c r="C1025" s="8"/>
      <c r="D1025" s="8"/>
      <c r="AG1025" s="65"/>
      <c r="AH1025" s="65"/>
      <c r="AI1025" s="65"/>
      <c r="AJ1025" s="65"/>
      <c r="AK1025" s="65"/>
      <c r="AM1025" s="93"/>
      <c r="AT1025" s="65"/>
      <c r="AU1025" s="65"/>
      <c r="AV1025" s="65"/>
      <c r="AW1025" s="65"/>
      <c r="AX1025" s="65"/>
      <c r="AY1025" s="65"/>
      <c r="AZ1025" s="65"/>
      <c r="BA1025" s="65"/>
    </row>
    <row r="1026" spans="3:53">
      <c r="C1026" s="8"/>
      <c r="D1026" s="8"/>
      <c r="AG1026" s="65"/>
      <c r="AH1026" s="65"/>
      <c r="AI1026" s="65"/>
      <c r="AJ1026" s="65"/>
      <c r="AK1026" s="65"/>
      <c r="AM1026" s="93"/>
      <c r="AT1026" s="65"/>
      <c r="AU1026" s="65"/>
      <c r="AV1026" s="65"/>
      <c r="AW1026" s="65"/>
      <c r="AX1026" s="65"/>
      <c r="AY1026" s="65"/>
      <c r="AZ1026" s="65"/>
      <c r="BA1026" s="65"/>
    </row>
    <row r="1027" spans="3:53">
      <c r="C1027" s="8"/>
      <c r="D1027" s="8"/>
      <c r="AG1027" s="65"/>
      <c r="AH1027" s="65"/>
      <c r="AI1027" s="65"/>
      <c r="AJ1027" s="65"/>
      <c r="AK1027" s="65"/>
      <c r="AM1027" s="93"/>
      <c r="AT1027" s="65"/>
      <c r="AU1027" s="65"/>
      <c r="AV1027" s="65"/>
      <c r="AW1027" s="65"/>
      <c r="AX1027" s="65"/>
      <c r="AY1027" s="65"/>
      <c r="AZ1027" s="65"/>
      <c r="BA1027" s="65"/>
    </row>
    <row r="1028" spans="3:53">
      <c r="C1028" s="8"/>
      <c r="D1028" s="8"/>
      <c r="AG1028" s="65"/>
      <c r="AH1028" s="65"/>
      <c r="AI1028" s="65"/>
      <c r="AJ1028" s="65"/>
      <c r="AK1028" s="65"/>
      <c r="AM1028" s="93"/>
      <c r="AT1028" s="65"/>
      <c r="AU1028" s="65"/>
      <c r="AV1028" s="65"/>
      <c r="AW1028" s="65"/>
      <c r="AX1028" s="65"/>
      <c r="AY1028" s="65"/>
      <c r="AZ1028" s="65"/>
      <c r="BA1028" s="65"/>
    </row>
    <row r="1029" spans="3:53">
      <c r="C1029" s="8"/>
      <c r="D1029" s="8"/>
      <c r="AG1029" s="65"/>
      <c r="AH1029" s="65"/>
      <c r="AI1029" s="65"/>
      <c r="AJ1029" s="65"/>
      <c r="AK1029" s="65"/>
      <c r="AM1029" s="93"/>
      <c r="AT1029" s="65"/>
      <c r="AU1029" s="65"/>
      <c r="AV1029" s="65"/>
      <c r="AW1029" s="65"/>
      <c r="AX1029" s="65"/>
      <c r="AY1029" s="65"/>
      <c r="AZ1029" s="65"/>
      <c r="BA1029" s="65"/>
    </row>
    <row r="1030" spans="3:53">
      <c r="C1030" s="8"/>
      <c r="D1030" s="8"/>
      <c r="AG1030" s="65"/>
      <c r="AH1030" s="65"/>
      <c r="AI1030" s="65"/>
      <c r="AJ1030" s="65"/>
      <c r="AK1030" s="65"/>
      <c r="AM1030" s="93"/>
      <c r="AT1030" s="65"/>
      <c r="AU1030" s="65"/>
      <c r="AV1030" s="65"/>
      <c r="AW1030" s="65"/>
      <c r="AX1030" s="65"/>
      <c r="AY1030" s="65"/>
      <c r="AZ1030" s="65"/>
      <c r="BA1030" s="65"/>
    </row>
    <row r="1031" spans="3:53">
      <c r="C1031" s="8"/>
      <c r="D1031" s="8"/>
      <c r="AG1031" s="65"/>
      <c r="AH1031" s="65"/>
      <c r="AI1031" s="65"/>
      <c r="AJ1031" s="65"/>
      <c r="AK1031" s="65"/>
      <c r="AM1031" s="93"/>
      <c r="AT1031" s="65"/>
      <c r="AU1031" s="65"/>
      <c r="AV1031" s="65"/>
      <c r="AW1031" s="65"/>
      <c r="AX1031" s="65"/>
      <c r="AY1031" s="65"/>
      <c r="AZ1031" s="65"/>
      <c r="BA1031" s="65"/>
    </row>
    <row r="1032" spans="3:53">
      <c r="C1032" s="8"/>
      <c r="D1032" s="8"/>
      <c r="AG1032" s="65"/>
      <c r="AH1032" s="65"/>
      <c r="AI1032" s="65"/>
      <c r="AJ1032" s="65"/>
      <c r="AK1032" s="65"/>
      <c r="AM1032" s="93"/>
      <c r="AT1032" s="65"/>
      <c r="AU1032" s="65"/>
      <c r="AV1032" s="65"/>
      <c r="AW1032" s="65"/>
      <c r="AX1032" s="65"/>
      <c r="AY1032" s="65"/>
      <c r="AZ1032" s="65"/>
      <c r="BA1032" s="65"/>
    </row>
    <row r="1033" spans="3:53">
      <c r="C1033" s="8"/>
      <c r="D1033" s="8"/>
      <c r="AG1033" s="65"/>
      <c r="AH1033" s="65"/>
      <c r="AI1033" s="65"/>
      <c r="AJ1033" s="65"/>
      <c r="AK1033" s="65"/>
      <c r="AM1033" s="93"/>
      <c r="AT1033" s="65"/>
      <c r="AU1033" s="65"/>
      <c r="AV1033" s="65"/>
      <c r="AW1033" s="65"/>
      <c r="AX1033" s="65"/>
      <c r="AY1033" s="65"/>
      <c r="AZ1033" s="65"/>
      <c r="BA1033" s="65"/>
    </row>
    <row r="1034" spans="3:53">
      <c r="C1034" s="8"/>
      <c r="D1034" s="8"/>
      <c r="AG1034" s="65"/>
      <c r="AH1034" s="65"/>
      <c r="AI1034" s="65"/>
      <c r="AJ1034" s="65"/>
      <c r="AK1034" s="65"/>
      <c r="AM1034" s="93"/>
      <c r="AT1034" s="65"/>
      <c r="AU1034" s="65"/>
      <c r="AV1034" s="65"/>
      <c r="AW1034" s="65"/>
      <c r="AX1034" s="65"/>
      <c r="AY1034" s="65"/>
      <c r="AZ1034" s="65"/>
      <c r="BA1034" s="65"/>
    </row>
    <row r="1035" spans="3:53">
      <c r="C1035" s="8"/>
      <c r="D1035" s="8"/>
      <c r="AG1035" s="65"/>
      <c r="AH1035" s="65"/>
      <c r="AI1035" s="65"/>
      <c r="AJ1035" s="65"/>
      <c r="AK1035" s="65"/>
      <c r="AM1035" s="93"/>
      <c r="AT1035" s="65"/>
      <c r="AU1035" s="65"/>
      <c r="AV1035" s="65"/>
      <c r="AW1035" s="65"/>
      <c r="AX1035" s="65"/>
      <c r="AY1035" s="65"/>
      <c r="AZ1035" s="65"/>
      <c r="BA1035" s="65"/>
    </row>
    <row r="1036" spans="3:53">
      <c r="C1036" s="8"/>
      <c r="D1036" s="8"/>
      <c r="AG1036" s="65"/>
      <c r="AH1036" s="65"/>
      <c r="AI1036" s="65"/>
      <c r="AJ1036" s="65"/>
      <c r="AK1036" s="65"/>
      <c r="AM1036" s="93"/>
      <c r="AT1036" s="65"/>
      <c r="AU1036" s="65"/>
      <c r="AV1036" s="65"/>
      <c r="AW1036" s="65"/>
      <c r="AX1036" s="65"/>
      <c r="AY1036" s="65"/>
      <c r="AZ1036" s="65"/>
      <c r="BA1036" s="65"/>
    </row>
    <row r="1037" spans="3:53">
      <c r="C1037" s="8"/>
      <c r="D1037" s="8"/>
      <c r="AG1037" s="65"/>
      <c r="AH1037" s="65"/>
      <c r="AI1037" s="65"/>
      <c r="AJ1037" s="65"/>
      <c r="AK1037" s="65"/>
      <c r="AM1037" s="93"/>
      <c r="AT1037" s="65"/>
      <c r="AU1037" s="65"/>
      <c r="AV1037" s="65"/>
      <c r="AW1037" s="65"/>
      <c r="AX1037" s="65"/>
      <c r="AY1037" s="65"/>
      <c r="AZ1037" s="65"/>
      <c r="BA1037" s="65"/>
    </row>
    <row r="1038" spans="3:53">
      <c r="C1038" s="8"/>
      <c r="D1038" s="8"/>
      <c r="AG1038" s="65"/>
      <c r="AH1038" s="65"/>
      <c r="AI1038" s="65"/>
      <c r="AJ1038" s="65"/>
      <c r="AK1038" s="65"/>
      <c r="AM1038" s="93"/>
      <c r="AT1038" s="65"/>
      <c r="AU1038" s="65"/>
      <c r="AV1038" s="65"/>
      <c r="AW1038" s="65"/>
      <c r="AX1038" s="65"/>
      <c r="AY1038" s="65"/>
      <c r="AZ1038" s="65"/>
      <c r="BA1038" s="65"/>
    </row>
    <row r="1039" spans="3:53">
      <c r="C1039" s="8"/>
      <c r="D1039" s="8"/>
      <c r="AG1039" s="65"/>
      <c r="AH1039" s="65"/>
      <c r="AI1039" s="65"/>
      <c r="AJ1039" s="65"/>
      <c r="AK1039" s="65"/>
      <c r="AM1039" s="93"/>
      <c r="AT1039" s="65"/>
      <c r="AU1039" s="65"/>
      <c r="AV1039" s="65"/>
      <c r="AW1039" s="65"/>
      <c r="AX1039" s="65"/>
      <c r="AY1039" s="65"/>
      <c r="AZ1039" s="65"/>
      <c r="BA1039" s="65"/>
    </row>
    <row r="1040" spans="3:53">
      <c r="C1040" s="8"/>
      <c r="D1040" s="8"/>
      <c r="AG1040" s="65"/>
      <c r="AH1040" s="65"/>
      <c r="AI1040" s="65"/>
      <c r="AJ1040" s="65"/>
      <c r="AK1040" s="65"/>
      <c r="AM1040" s="93"/>
      <c r="AT1040" s="65"/>
      <c r="AU1040" s="65"/>
      <c r="AV1040" s="65"/>
      <c r="AW1040" s="65"/>
      <c r="AX1040" s="65"/>
      <c r="AY1040" s="65"/>
      <c r="AZ1040" s="65"/>
      <c r="BA1040" s="65"/>
    </row>
    <row r="1041" spans="3:54">
      <c r="C1041" s="8"/>
      <c r="D1041" s="8"/>
      <c r="AG1041" s="65"/>
      <c r="AH1041" s="65"/>
      <c r="AI1041" s="65"/>
      <c r="AJ1041" s="65"/>
      <c r="AK1041" s="65"/>
      <c r="AM1041" s="93"/>
      <c r="AT1041" s="65"/>
      <c r="AU1041" s="65"/>
      <c r="AV1041" s="65"/>
      <c r="AW1041" s="65"/>
      <c r="AX1041" s="65"/>
      <c r="AY1041" s="65"/>
      <c r="AZ1041" s="65"/>
      <c r="BA1041" s="65"/>
    </row>
    <row r="1042" spans="3:54">
      <c r="C1042" s="8"/>
      <c r="D1042" s="8"/>
      <c r="AG1042" s="65"/>
      <c r="AH1042" s="65"/>
      <c r="AI1042" s="65"/>
      <c r="AJ1042" s="65"/>
      <c r="AK1042" s="65"/>
      <c r="AM1042" s="93"/>
      <c r="AT1042" s="65"/>
      <c r="AU1042" s="65"/>
      <c r="AV1042" s="65"/>
      <c r="AW1042" s="65"/>
      <c r="AX1042" s="65"/>
      <c r="AY1042" s="65"/>
      <c r="AZ1042" s="65"/>
      <c r="BA1042" s="65"/>
    </row>
    <row r="1043" spans="3:54">
      <c r="C1043" s="8"/>
      <c r="D1043" s="8"/>
      <c r="AG1043" s="65"/>
      <c r="AH1043" s="65"/>
      <c r="AI1043" s="65"/>
      <c r="AJ1043" s="65"/>
      <c r="AK1043" s="65"/>
      <c r="AM1043" s="93"/>
      <c r="AT1043" s="65"/>
      <c r="AU1043" s="65"/>
      <c r="AV1043" s="65"/>
      <c r="AW1043" s="65"/>
      <c r="AX1043" s="65"/>
      <c r="AY1043" s="65"/>
      <c r="AZ1043" s="65"/>
      <c r="BA1043" s="65"/>
      <c r="BB1043" s="65"/>
    </row>
    <row r="1044" spans="3:54">
      <c r="C1044" s="8"/>
      <c r="D1044" s="8"/>
      <c r="AG1044" s="65"/>
      <c r="AH1044" s="65"/>
      <c r="AI1044" s="65"/>
      <c r="AJ1044" s="65"/>
      <c r="AK1044" s="65"/>
      <c r="AM1044" s="93"/>
      <c r="AT1044" s="65"/>
      <c r="AU1044" s="65"/>
      <c r="AV1044" s="65"/>
      <c r="AW1044" s="65"/>
      <c r="AX1044" s="65"/>
      <c r="AY1044" s="65"/>
      <c r="AZ1044" s="65"/>
      <c r="BA1044" s="65"/>
      <c r="BB1044" s="65"/>
    </row>
    <row r="1045" spans="3:54">
      <c r="C1045" s="8"/>
      <c r="D1045" s="8"/>
      <c r="AG1045" s="65"/>
      <c r="AH1045" s="65"/>
      <c r="AI1045" s="65"/>
      <c r="AJ1045" s="65"/>
      <c r="AK1045" s="65"/>
      <c r="AM1045" s="93"/>
      <c r="AT1045" s="65"/>
      <c r="AU1045" s="65"/>
      <c r="AV1045" s="65"/>
      <c r="AW1045" s="65"/>
      <c r="AX1045" s="65"/>
      <c r="AY1045" s="65"/>
      <c r="AZ1045" s="65"/>
      <c r="BA1045" s="65"/>
    </row>
    <row r="1046" spans="3:54">
      <c r="C1046" s="8"/>
      <c r="D1046" s="8"/>
      <c r="AG1046" s="65"/>
      <c r="AH1046" s="65"/>
      <c r="AI1046" s="65"/>
      <c r="AJ1046" s="65"/>
      <c r="AK1046" s="65"/>
      <c r="AM1046" s="93"/>
      <c r="AT1046" s="65"/>
      <c r="AU1046" s="65"/>
      <c r="AV1046" s="65"/>
      <c r="AW1046" s="65"/>
      <c r="AX1046" s="65"/>
      <c r="AY1046" s="65"/>
      <c r="AZ1046" s="65"/>
      <c r="BA1046" s="65"/>
    </row>
    <row r="1047" spans="3:54">
      <c r="C1047" s="8"/>
      <c r="D1047" s="8"/>
      <c r="AG1047" s="65"/>
      <c r="AH1047" s="65"/>
      <c r="AI1047" s="65"/>
      <c r="AJ1047" s="65"/>
      <c r="AK1047" s="65"/>
      <c r="AM1047" s="93"/>
      <c r="AT1047" s="65"/>
      <c r="AU1047" s="65"/>
      <c r="AV1047" s="65"/>
      <c r="AW1047" s="65"/>
      <c r="AX1047" s="65"/>
      <c r="AY1047" s="65"/>
      <c r="AZ1047" s="65"/>
      <c r="BA1047" s="65"/>
    </row>
    <row r="1048" spans="3:54">
      <c r="C1048" s="8"/>
      <c r="D1048" s="8"/>
      <c r="AG1048" s="65"/>
      <c r="AH1048" s="65"/>
      <c r="AI1048" s="65"/>
      <c r="AJ1048" s="65"/>
      <c r="AK1048" s="65"/>
      <c r="AM1048" s="93"/>
      <c r="AT1048" s="65"/>
      <c r="AU1048" s="65"/>
      <c r="AV1048" s="65"/>
      <c r="AW1048" s="65"/>
      <c r="AX1048" s="65"/>
      <c r="AY1048" s="65"/>
      <c r="AZ1048" s="65"/>
      <c r="BA1048" s="65"/>
    </row>
    <row r="1049" spans="3:54">
      <c r="C1049" s="8"/>
      <c r="D1049" s="8"/>
      <c r="AG1049" s="65"/>
      <c r="AH1049" s="65"/>
      <c r="AI1049" s="65"/>
      <c r="AJ1049" s="65"/>
      <c r="AK1049" s="65"/>
      <c r="AM1049" s="93"/>
      <c r="AT1049" s="65"/>
      <c r="AU1049" s="65"/>
      <c r="AV1049" s="65"/>
      <c r="AW1049" s="65"/>
      <c r="AX1049" s="65"/>
      <c r="AY1049" s="65"/>
      <c r="AZ1049" s="65"/>
      <c r="BA1049" s="65"/>
    </row>
    <row r="1050" spans="3:54">
      <c r="C1050" s="8"/>
      <c r="D1050" s="8"/>
      <c r="AG1050" s="65"/>
      <c r="AH1050" s="65"/>
      <c r="AI1050" s="65"/>
      <c r="AJ1050" s="65"/>
      <c r="AK1050" s="65"/>
      <c r="AM1050" s="93"/>
      <c r="AT1050" s="65"/>
      <c r="AU1050" s="65"/>
      <c r="AV1050" s="65"/>
      <c r="AW1050" s="65"/>
      <c r="AX1050" s="65"/>
      <c r="AY1050" s="65"/>
      <c r="AZ1050" s="65"/>
      <c r="BA1050" s="65"/>
    </row>
    <row r="1051" spans="3:54">
      <c r="C1051" s="8"/>
      <c r="D1051" s="8"/>
      <c r="AG1051" s="65"/>
      <c r="AH1051" s="65"/>
      <c r="AI1051" s="65"/>
      <c r="AJ1051" s="65"/>
      <c r="AK1051" s="65"/>
      <c r="AM1051" s="93"/>
      <c r="AT1051" s="65"/>
      <c r="AU1051" s="65"/>
      <c r="AV1051" s="65"/>
      <c r="AW1051" s="65"/>
      <c r="AX1051" s="65"/>
      <c r="AY1051" s="65"/>
      <c r="AZ1051" s="65"/>
      <c r="BA1051" s="65"/>
    </row>
    <row r="1052" spans="3:54">
      <c r="C1052" s="8"/>
      <c r="D1052" s="8"/>
      <c r="AG1052" s="65"/>
      <c r="AH1052" s="65"/>
      <c r="AI1052" s="65"/>
      <c r="AJ1052" s="65"/>
      <c r="AK1052" s="65"/>
      <c r="AM1052" s="93"/>
      <c r="AT1052" s="65"/>
      <c r="AU1052" s="65"/>
      <c r="AV1052" s="65"/>
      <c r="AW1052" s="65"/>
      <c r="AX1052" s="65"/>
      <c r="AY1052" s="65"/>
      <c r="AZ1052" s="65"/>
      <c r="BA1052" s="65"/>
    </row>
    <row r="1053" spans="3:54">
      <c r="C1053" s="8"/>
      <c r="D1053" s="8"/>
      <c r="AG1053" s="65"/>
      <c r="AH1053" s="65"/>
      <c r="AI1053" s="65"/>
      <c r="AJ1053" s="65"/>
      <c r="AK1053" s="65"/>
      <c r="AM1053" s="93"/>
      <c r="AT1053" s="65"/>
      <c r="AU1053" s="65"/>
      <c r="AV1053" s="65"/>
      <c r="AW1053" s="65"/>
      <c r="AX1053" s="65"/>
      <c r="AY1053" s="65"/>
      <c r="AZ1053" s="65"/>
      <c r="BA1053" s="65"/>
    </row>
    <row r="1054" spans="3:54">
      <c r="C1054" s="8"/>
      <c r="D1054" s="8"/>
      <c r="AG1054" s="65"/>
      <c r="AH1054" s="65"/>
      <c r="AI1054" s="65"/>
      <c r="AJ1054" s="65"/>
      <c r="AK1054" s="65"/>
      <c r="AM1054" s="93"/>
      <c r="AT1054" s="65"/>
      <c r="AU1054" s="65"/>
      <c r="AV1054" s="65"/>
      <c r="AW1054" s="65"/>
      <c r="AX1054" s="65"/>
      <c r="AY1054" s="65"/>
      <c r="AZ1054" s="65"/>
      <c r="BA1054" s="65"/>
    </row>
    <row r="1055" spans="3:54">
      <c r="C1055" s="8"/>
      <c r="D1055" s="8"/>
      <c r="AG1055" s="65"/>
      <c r="AH1055" s="65"/>
      <c r="AI1055" s="65"/>
      <c r="AJ1055" s="65"/>
      <c r="AK1055" s="65"/>
      <c r="AM1055" s="93"/>
      <c r="AT1055" s="65"/>
      <c r="AU1055" s="65"/>
      <c r="AV1055" s="65"/>
      <c r="AW1055" s="65"/>
      <c r="AX1055" s="65"/>
      <c r="AY1055" s="65"/>
      <c r="AZ1055" s="65"/>
      <c r="BA1055" s="65"/>
    </row>
    <row r="1056" spans="3:54">
      <c r="C1056" s="8"/>
      <c r="D1056" s="8"/>
      <c r="AG1056" s="65"/>
      <c r="AH1056" s="65"/>
      <c r="AI1056" s="65"/>
      <c r="AJ1056" s="65"/>
      <c r="AK1056" s="65"/>
      <c r="AM1056" s="93"/>
      <c r="AT1056" s="65"/>
      <c r="AU1056" s="65"/>
      <c r="AV1056" s="65"/>
      <c r="AW1056" s="65"/>
      <c r="AX1056" s="65"/>
      <c r="AY1056" s="65"/>
      <c r="AZ1056" s="65"/>
      <c r="BA1056" s="65"/>
    </row>
    <row r="1057" spans="3:70">
      <c r="C1057" s="8"/>
      <c r="D1057" s="8"/>
      <c r="AG1057" s="65"/>
      <c r="AH1057" s="65"/>
      <c r="AI1057" s="65"/>
      <c r="AJ1057" s="65"/>
      <c r="AK1057" s="65"/>
      <c r="AM1057" s="93"/>
      <c r="AT1057" s="65"/>
      <c r="AU1057" s="65"/>
      <c r="AV1057" s="65"/>
      <c r="AW1057" s="65"/>
      <c r="AX1057" s="65"/>
      <c r="AY1057" s="65"/>
      <c r="AZ1057" s="65"/>
      <c r="BA1057" s="65"/>
    </row>
    <row r="1058" spans="3:70">
      <c r="C1058" s="8"/>
      <c r="D1058" s="8"/>
      <c r="AG1058" s="65"/>
      <c r="AH1058" s="65"/>
      <c r="AI1058" s="65"/>
      <c r="AJ1058" s="65"/>
      <c r="AK1058" s="65"/>
      <c r="AM1058" s="93"/>
      <c r="AT1058" s="65"/>
      <c r="AU1058" s="65"/>
      <c r="AV1058" s="65"/>
      <c r="AW1058" s="65"/>
      <c r="AX1058" s="65"/>
      <c r="AY1058" s="65"/>
      <c r="AZ1058" s="65"/>
      <c r="BA1058" s="65"/>
    </row>
    <row r="1059" spans="3:70">
      <c r="C1059" s="8"/>
      <c r="D1059" s="8"/>
      <c r="AG1059" s="65"/>
      <c r="AH1059" s="65"/>
      <c r="AI1059" s="65"/>
      <c r="AJ1059" s="65"/>
      <c r="AK1059" s="65"/>
      <c r="AM1059" s="93"/>
      <c r="AT1059" s="65"/>
      <c r="AU1059" s="65"/>
      <c r="AV1059" s="65"/>
      <c r="AW1059" s="65"/>
      <c r="AX1059" s="65"/>
      <c r="AY1059" s="65"/>
      <c r="AZ1059" s="65"/>
      <c r="BA1059" s="65"/>
    </row>
    <row r="1060" spans="3:70">
      <c r="C1060" s="8"/>
      <c r="D1060" s="8"/>
      <c r="AG1060" s="65"/>
      <c r="AH1060" s="65"/>
      <c r="AI1060" s="65"/>
      <c r="AJ1060" s="65"/>
      <c r="AK1060" s="65"/>
      <c r="AM1060" s="93"/>
      <c r="AT1060" s="65"/>
      <c r="AU1060" s="65"/>
      <c r="AV1060" s="65"/>
      <c r="AW1060" s="65"/>
      <c r="AX1060" s="65"/>
      <c r="AY1060" s="65"/>
      <c r="AZ1060" s="65"/>
      <c r="BA1060" s="65"/>
    </row>
    <row r="1061" spans="3:70">
      <c r="C1061" s="8"/>
      <c r="D1061" s="8"/>
      <c r="AG1061" s="65"/>
      <c r="AH1061" s="65"/>
      <c r="AI1061" s="65"/>
      <c r="AJ1061" s="65"/>
      <c r="AK1061" s="65"/>
      <c r="AM1061" s="93"/>
      <c r="AT1061" s="65"/>
      <c r="AU1061" s="65"/>
      <c r="AV1061" s="65"/>
      <c r="AW1061" s="65"/>
      <c r="AX1061" s="65"/>
      <c r="AY1061" s="65"/>
      <c r="AZ1061" s="65"/>
      <c r="BA1061" s="65"/>
    </row>
    <row r="1062" spans="3:70">
      <c r="C1062" s="8"/>
      <c r="D1062" s="8"/>
      <c r="AG1062" s="65"/>
      <c r="AH1062" s="65"/>
      <c r="AI1062" s="65"/>
      <c r="AJ1062" s="65"/>
      <c r="AK1062" s="65"/>
      <c r="AM1062" s="93"/>
      <c r="AT1062" s="65"/>
      <c r="AU1062" s="65"/>
      <c r="AV1062" s="65"/>
      <c r="AW1062" s="65"/>
      <c r="AX1062" s="65"/>
      <c r="AY1062" s="65"/>
      <c r="AZ1062" s="65"/>
      <c r="BA1062" s="65"/>
    </row>
    <row r="1063" spans="3:70">
      <c r="C1063" s="8"/>
      <c r="D1063" s="8"/>
      <c r="AG1063" s="65"/>
      <c r="AH1063" s="65"/>
      <c r="AI1063" s="65"/>
      <c r="AJ1063" s="65"/>
      <c r="AK1063" s="65"/>
      <c r="AM1063" s="93"/>
      <c r="AT1063" s="65"/>
      <c r="AU1063" s="65"/>
      <c r="AV1063" s="65"/>
      <c r="AW1063" s="65"/>
      <c r="AX1063" s="65"/>
      <c r="AY1063" s="65"/>
      <c r="AZ1063" s="65"/>
      <c r="BA1063" s="65"/>
    </row>
    <row r="1064" spans="3:70">
      <c r="C1064" s="8"/>
      <c r="D1064" s="8"/>
      <c r="AG1064" s="65"/>
      <c r="AH1064" s="65"/>
      <c r="AI1064" s="65"/>
      <c r="AJ1064" s="65"/>
      <c r="AK1064" s="65"/>
      <c r="AM1064" s="93"/>
      <c r="AT1064" s="65"/>
      <c r="AU1064" s="65"/>
      <c r="AV1064" s="65"/>
      <c r="AW1064" s="65"/>
      <c r="AX1064" s="65"/>
      <c r="AY1064" s="65"/>
      <c r="AZ1064" s="65"/>
      <c r="BA1064" s="65"/>
    </row>
    <row r="1065" spans="3:70">
      <c r="C1065" s="8"/>
      <c r="D1065" s="8"/>
      <c r="AG1065" s="65"/>
      <c r="AH1065" s="65"/>
      <c r="AI1065" s="65"/>
      <c r="AJ1065" s="65"/>
      <c r="AK1065" s="65"/>
      <c r="AM1065" s="93"/>
      <c r="AT1065" s="65"/>
      <c r="AU1065" s="65"/>
      <c r="AV1065" s="65"/>
      <c r="AW1065" s="65"/>
      <c r="AX1065" s="65"/>
      <c r="AY1065" s="65"/>
      <c r="AZ1065" s="65"/>
      <c r="BA1065" s="65"/>
    </row>
    <row r="1066" spans="3:70">
      <c r="C1066" s="8"/>
      <c r="D1066" s="8"/>
      <c r="AG1066" s="65"/>
      <c r="AH1066" s="65"/>
      <c r="AI1066" s="65"/>
      <c r="AJ1066" s="65"/>
      <c r="AK1066" s="65"/>
      <c r="AM1066" s="93"/>
      <c r="AT1066" s="65"/>
      <c r="AU1066" s="65"/>
      <c r="AV1066" s="65"/>
      <c r="AW1066" s="65"/>
      <c r="AX1066" s="65"/>
      <c r="AY1066" s="65"/>
      <c r="AZ1066" s="65"/>
      <c r="BA1066" s="65"/>
    </row>
    <row r="1067" spans="3:70">
      <c r="C1067" s="8"/>
      <c r="D1067" s="8"/>
      <c r="AG1067" s="65"/>
      <c r="AH1067" s="65"/>
      <c r="AI1067" s="65"/>
      <c r="AJ1067" s="65"/>
      <c r="AK1067" s="65"/>
      <c r="AM1067" s="93"/>
      <c r="AT1067" s="65"/>
      <c r="AU1067" s="65"/>
      <c r="AV1067" s="65"/>
      <c r="AW1067" s="65"/>
      <c r="AX1067" s="65"/>
      <c r="AY1067" s="65"/>
      <c r="AZ1067" s="65"/>
      <c r="BA1067" s="65"/>
    </row>
    <row r="1068" spans="3:70">
      <c r="C1068" s="8"/>
      <c r="D1068" s="8"/>
      <c r="AG1068" s="65"/>
      <c r="AH1068" s="65"/>
      <c r="AI1068" s="65"/>
      <c r="AJ1068" s="65"/>
      <c r="AK1068" s="65"/>
      <c r="AM1068" s="93"/>
      <c r="AT1068" s="65"/>
      <c r="AU1068" s="65"/>
      <c r="AV1068" s="65"/>
      <c r="AW1068" s="65"/>
      <c r="AX1068" s="65"/>
      <c r="AY1068" s="65"/>
      <c r="AZ1068" s="65"/>
      <c r="BA1068" s="65"/>
      <c r="BB1068" s="65"/>
      <c r="BC1068" s="65"/>
      <c r="BD1068" s="65"/>
      <c r="BE1068" s="65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</row>
    <row r="1069" spans="3:70">
      <c r="C1069" s="8"/>
      <c r="D1069" s="8"/>
      <c r="AG1069" s="65"/>
      <c r="AH1069" s="65"/>
      <c r="AI1069" s="65"/>
      <c r="AJ1069" s="65"/>
      <c r="AK1069" s="65"/>
      <c r="AM1069" s="93"/>
      <c r="AT1069" s="65"/>
      <c r="AU1069" s="65"/>
      <c r="AV1069" s="65"/>
      <c r="AW1069" s="65"/>
      <c r="AX1069" s="65"/>
      <c r="AY1069" s="65"/>
      <c r="AZ1069" s="65"/>
      <c r="BA1069" s="65"/>
    </row>
    <row r="1070" spans="3:70">
      <c r="C1070" s="8"/>
      <c r="D1070" s="8"/>
      <c r="AG1070" s="65"/>
      <c r="AH1070" s="65"/>
      <c r="AI1070" s="65"/>
      <c r="AJ1070" s="65"/>
      <c r="AK1070" s="65"/>
      <c r="AM1070" s="93"/>
      <c r="AT1070" s="65"/>
      <c r="AU1070" s="65"/>
      <c r="AV1070" s="65"/>
      <c r="AW1070" s="65"/>
      <c r="AX1070" s="65"/>
      <c r="AY1070" s="65"/>
      <c r="AZ1070" s="65"/>
      <c r="BA1070" s="65"/>
    </row>
    <row r="1071" spans="3:70">
      <c r="C1071" s="8"/>
      <c r="D1071" s="8"/>
      <c r="AG1071" s="65"/>
      <c r="AH1071" s="65"/>
      <c r="AI1071" s="65"/>
      <c r="AJ1071" s="65"/>
      <c r="AK1071" s="65"/>
      <c r="AM1071" s="93"/>
      <c r="AT1071" s="65"/>
      <c r="AU1071" s="65"/>
      <c r="AV1071" s="65"/>
      <c r="AW1071" s="65"/>
      <c r="AX1071" s="65"/>
      <c r="AY1071" s="65"/>
      <c r="AZ1071" s="65"/>
      <c r="BA1071" s="65"/>
    </row>
    <row r="1072" spans="3:70">
      <c r="C1072" s="8"/>
      <c r="D1072" s="8"/>
      <c r="AG1072" s="65"/>
      <c r="AH1072" s="65"/>
      <c r="AI1072" s="65"/>
      <c r="AJ1072" s="65"/>
      <c r="AK1072" s="65"/>
      <c r="AM1072" s="93"/>
      <c r="AT1072" s="65"/>
      <c r="AU1072" s="65"/>
      <c r="AV1072" s="65"/>
      <c r="AW1072" s="65"/>
      <c r="AX1072" s="65"/>
      <c r="AY1072" s="65"/>
      <c r="AZ1072" s="65"/>
      <c r="BA1072" s="65"/>
    </row>
    <row r="1073" spans="3:54">
      <c r="C1073" s="8"/>
      <c r="D1073" s="8"/>
      <c r="AG1073" s="65"/>
      <c r="AH1073" s="65"/>
      <c r="AI1073" s="65"/>
      <c r="AJ1073" s="65"/>
      <c r="AK1073" s="65"/>
      <c r="AM1073" s="93"/>
      <c r="AT1073" s="65"/>
      <c r="AU1073" s="65"/>
      <c r="AV1073" s="65"/>
      <c r="AW1073" s="65"/>
      <c r="AX1073" s="65"/>
      <c r="AY1073" s="65"/>
      <c r="AZ1073" s="65"/>
      <c r="BA1073" s="65"/>
    </row>
    <row r="1074" spans="3:54">
      <c r="C1074" s="8"/>
      <c r="D1074" s="8"/>
      <c r="AG1074" s="65"/>
      <c r="AH1074" s="65"/>
      <c r="AI1074" s="65"/>
      <c r="AJ1074" s="65"/>
      <c r="AK1074" s="65"/>
      <c r="AM1074" s="93"/>
      <c r="AT1074" s="65"/>
      <c r="AU1074" s="65"/>
      <c r="AV1074" s="65"/>
      <c r="AW1074" s="65"/>
      <c r="AX1074" s="65"/>
      <c r="AY1074" s="65"/>
      <c r="AZ1074" s="65"/>
      <c r="BA1074" s="65"/>
    </row>
    <row r="1075" spans="3:54">
      <c r="C1075" s="8"/>
      <c r="D1075" s="8"/>
      <c r="AG1075" s="65"/>
      <c r="AH1075" s="65"/>
      <c r="AI1075" s="65"/>
      <c r="AJ1075" s="65"/>
      <c r="AK1075" s="65"/>
      <c r="AM1075" s="93"/>
      <c r="AT1075" s="65"/>
      <c r="AU1075" s="65"/>
      <c r="AV1075" s="65"/>
      <c r="AW1075" s="65"/>
      <c r="AX1075" s="65"/>
      <c r="AY1075" s="65"/>
      <c r="AZ1075" s="65"/>
      <c r="BA1075" s="65"/>
    </row>
    <row r="1076" spans="3:54">
      <c r="C1076" s="8"/>
      <c r="D1076" s="8"/>
      <c r="AG1076" s="65"/>
      <c r="AH1076" s="65"/>
      <c r="AI1076" s="65"/>
      <c r="AJ1076" s="65"/>
      <c r="AK1076" s="65"/>
      <c r="AM1076" s="93"/>
      <c r="AT1076" s="65"/>
      <c r="AU1076" s="65"/>
      <c r="AV1076" s="65"/>
      <c r="AW1076" s="65"/>
      <c r="AX1076" s="65"/>
      <c r="AY1076" s="65"/>
      <c r="AZ1076" s="65"/>
      <c r="BA1076" s="65"/>
    </row>
    <row r="1077" spans="3:54">
      <c r="C1077" s="8"/>
      <c r="D1077" s="8"/>
      <c r="AG1077" s="65"/>
      <c r="AH1077" s="65"/>
      <c r="AI1077" s="65"/>
      <c r="AJ1077" s="65"/>
      <c r="AK1077" s="65"/>
      <c r="AM1077" s="93"/>
      <c r="AT1077" s="65"/>
      <c r="AU1077" s="65"/>
      <c r="AV1077" s="65"/>
      <c r="AW1077" s="65"/>
      <c r="AX1077" s="65"/>
      <c r="AY1077" s="65"/>
      <c r="AZ1077" s="65"/>
      <c r="BA1077" s="65"/>
    </row>
    <row r="1078" spans="3:54">
      <c r="C1078" s="8"/>
      <c r="D1078" s="8"/>
      <c r="AG1078" s="65"/>
      <c r="AH1078" s="65"/>
      <c r="AI1078" s="65"/>
      <c r="AJ1078" s="65"/>
      <c r="AK1078" s="65"/>
      <c r="AM1078" s="93"/>
      <c r="AT1078" s="65"/>
      <c r="AU1078" s="65"/>
      <c r="AV1078" s="65"/>
      <c r="AW1078" s="65"/>
      <c r="AX1078" s="65"/>
      <c r="AY1078" s="65"/>
      <c r="AZ1078" s="65"/>
      <c r="BA1078" s="65"/>
    </row>
    <row r="1079" spans="3:54">
      <c r="C1079" s="8"/>
      <c r="D1079" s="8"/>
      <c r="AG1079" s="65"/>
      <c r="AH1079" s="65"/>
      <c r="AI1079" s="65"/>
      <c r="AJ1079" s="65"/>
      <c r="AK1079" s="65"/>
      <c r="AM1079" s="93"/>
      <c r="AT1079" s="65"/>
      <c r="AU1079" s="65"/>
      <c r="AV1079" s="65"/>
      <c r="AW1079" s="65"/>
      <c r="AX1079" s="65"/>
      <c r="AY1079" s="65"/>
      <c r="AZ1079" s="65"/>
      <c r="BA1079" s="65"/>
    </row>
    <row r="1080" spans="3:54">
      <c r="C1080" s="8"/>
      <c r="D1080" s="8"/>
      <c r="AG1080" s="65"/>
      <c r="AH1080" s="65"/>
      <c r="AI1080" s="65"/>
      <c r="AJ1080" s="65"/>
      <c r="AK1080" s="65"/>
      <c r="AM1080" s="93"/>
      <c r="AT1080" s="65"/>
      <c r="AU1080" s="65"/>
      <c r="AV1080" s="65"/>
      <c r="AW1080" s="65"/>
      <c r="AX1080" s="65"/>
      <c r="AY1080" s="65"/>
      <c r="AZ1080" s="65"/>
      <c r="BA1080" s="65"/>
      <c r="BB1080" s="65"/>
    </row>
    <row r="1081" spans="3:54">
      <c r="C1081" s="8"/>
      <c r="D1081" s="8"/>
      <c r="AG1081" s="65"/>
      <c r="AH1081" s="65"/>
      <c r="AI1081" s="65"/>
      <c r="AJ1081" s="65"/>
      <c r="AK1081" s="65"/>
      <c r="AM1081" s="93"/>
      <c r="AT1081" s="65"/>
      <c r="AU1081" s="65"/>
      <c r="AV1081" s="65"/>
      <c r="AW1081" s="65"/>
      <c r="AX1081" s="65"/>
      <c r="AY1081" s="65"/>
      <c r="AZ1081" s="65"/>
      <c r="BA1081" s="65"/>
    </row>
    <row r="1082" spans="3:54">
      <c r="C1082" s="8"/>
      <c r="D1082" s="8"/>
      <c r="AG1082" s="65"/>
      <c r="AH1082" s="65"/>
      <c r="AI1082" s="65"/>
      <c r="AJ1082" s="65"/>
      <c r="AK1082" s="65"/>
      <c r="AM1082" s="93"/>
      <c r="AT1082" s="65"/>
      <c r="AU1082" s="65"/>
      <c r="AV1082" s="65"/>
      <c r="AW1082" s="65"/>
      <c r="AX1082" s="65"/>
      <c r="AY1082" s="65"/>
      <c r="AZ1082" s="65"/>
      <c r="BA1082" s="65"/>
      <c r="BB1082" s="65"/>
    </row>
    <row r="1083" spans="3:54">
      <c r="C1083" s="8"/>
      <c r="D1083" s="8"/>
      <c r="AG1083" s="65"/>
      <c r="AH1083" s="65"/>
      <c r="AI1083" s="65"/>
      <c r="AJ1083" s="65"/>
      <c r="AK1083" s="65"/>
      <c r="AM1083" s="93"/>
      <c r="AT1083" s="65"/>
      <c r="AU1083" s="65"/>
      <c r="AV1083" s="65"/>
      <c r="AW1083" s="65"/>
      <c r="AX1083" s="65"/>
      <c r="AY1083" s="65"/>
      <c r="AZ1083" s="65"/>
      <c r="BA1083" s="65"/>
    </row>
    <row r="1084" spans="3:54">
      <c r="C1084" s="8"/>
      <c r="D1084" s="8"/>
      <c r="AG1084" s="65"/>
      <c r="AH1084" s="65"/>
      <c r="AI1084" s="65"/>
      <c r="AJ1084" s="65"/>
      <c r="AK1084" s="65"/>
      <c r="AM1084" s="93"/>
      <c r="AT1084" s="65"/>
      <c r="AU1084" s="65"/>
      <c r="AV1084" s="65"/>
      <c r="AW1084" s="65"/>
      <c r="AX1084" s="65"/>
      <c r="AY1084" s="65"/>
      <c r="AZ1084" s="65"/>
      <c r="BA1084" s="65"/>
    </row>
    <row r="1085" spans="3:54">
      <c r="C1085" s="8"/>
      <c r="D1085" s="8"/>
      <c r="AG1085" s="65"/>
      <c r="AH1085" s="65"/>
      <c r="AI1085" s="65"/>
      <c r="AJ1085" s="65"/>
      <c r="AK1085" s="65"/>
      <c r="AM1085" s="93"/>
      <c r="AT1085" s="65"/>
      <c r="AU1085" s="65"/>
      <c r="AV1085" s="65"/>
      <c r="AW1085" s="65"/>
      <c r="AX1085" s="65"/>
      <c r="AY1085" s="65"/>
      <c r="AZ1085" s="65"/>
      <c r="BA1085" s="65"/>
    </row>
    <row r="1086" spans="3:54">
      <c r="C1086" s="8"/>
      <c r="D1086" s="8"/>
      <c r="AG1086" s="65"/>
      <c r="AH1086" s="65"/>
      <c r="AI1086" s="65"/>
      <c r="AJ1086" s="65"/>
      <c r="AK1086" s="65"/>
      <c r="AM1086" s="93"/>
      <c r="AT1086" s="65"/>
      <c r="AU1086" s="65"/>
      <c r="AV1086" s="65"/>
      <c r="AW1086" s="65"/>
      <c r="AX1086" s="65"/>
      <c r="AY1086" s="65"/>
      <c r="AZ1086" s="65"/>
      <c r="BA1086" s="65"/>
    </row>
    <row r="1087" spans="3:54">
      <c r="C1087" s="8"/>
      <c r="D1087" s="8"/>
      <c r="AG1087" s="65"/>
      <c r="AH1087" s="65"/>
      <c r="AI1087" s="65"/>
      <c r="AJ1087" s="65"/>
      <c r="AK1087" s="65"/>
      <c r="AM1087" s="93"/>
      <c r="AT1087" s="65"/>
      <c r="AU1087" s="65"/>
      <c r="AV1087" s="65"/>
      <c r="AW1087" s="65"/>
      <c r="AX1087" s="65"/>
      <c r="AY1087" s="65"/>
      <c r="AZ1087" s="65"/>
      <c r="BA1087" s="65"/>
    </row>
    <row r="1088" spans="3:54">
      <c r="C1088" s="8"/>
      <c r="D1088" s="8"/>
      <c r="AG1088" s="65"/>
      <c r="AH1088" s="65"/>
      <c r="AI1088" s="65"/>
      <c r="AJ1088" s="65"/>
      <c r="AK1088" s="65"/>
      <c r="AM1088" s="93"/>
      <c r="AT1088" s="65"/>
      <c r="AU1088" s="65"/>
      <c r="AV1088" s="65"/>
      <c r="AW1088" s="65"/>
      <c r="AX1088" s="65"/>
      <c r="AY1088" s="65"/>
      <c r="AZ1088" s="65"/>
      <c r="BA1088" s="65"/>
    </row>
    <row r="1089" spans="3:53">
      <c r="C1089" s="8"/>
      <c r="D1089" s="8"/>
      <c r="AG1089" s="65"/>
      <c r="AH1089" s="65"/>
      <c r="AI1089" s="65"/>
      <c r="AJ1089" s="65"/>
      <c r="AK1089" s="65"/>
      <c r="AM1089" s="93"/>
      <c r="AT1089" s="65"/>
      <c r="AU1089" s="65"/>
      <c r="AV1089" s="65"/>
      <c r="AW1089" s="65"/>
      <c r="AX1089" s="65"/>
      <c r="AY1089" s="65"/>
      <c r="AZ1089" s="65"/>
      <c r="BA1089" s="65"/>
    </row>
    <row r="1090" spans="3:53">
      <c r="C1090" s="8"/>
      <c r="D1090" s="8"/>
      <c r="AG1090" s="65"/>
      <c r="AH1090" s="65"/>
      <c r="AI1090" s="65"/>
      <c r="AJ1090" s="65"/>
      <c r="AK1090" s="65"/>
      <c r="AM1090" s="93"/>
      <c r="AT1090" s="65"/>
      <c r="AU1090" s="65"/>
      <c r="AV1090" s="65"/>
      <c r="AW1090" s="65"/>
      <c r="AX1090" s="65"/>
      <c r="AY1090" s="65"/>
      <c r="AZ1090" s="65"/>
      <c r="BA1090" s="65"/>
    </row>
    <row r="1091" spans="3:53">
      <c r="C1091" s="8"/>
      <c r="D1091" s="8"/>
      <c r="AG1091" s="65"/>
      <c r="AH1091" s="65"/>
      <c r="AI1091" s="65"/>
      <c r="AJ1091" s="65"/>
      <c r="AK1091" s="65"/>
      <c r="AM1091" s="93"/>
      <c r="AT1091" s="65"/>
      <c r="AU1091" s="65"/>
      <c r="AV1091" s="65"/>
      <c r="AW1091" s="65"/>
      <c r="AX1091" s="65"/>
      <c r="AY1091" s="65"/>
      <c r="AZ1091" s="65"/>
      <c r="BA1091" s="65"/>
    </row>
    <row r="1092" spans="3:53">
      <c r="C1092" s="8"/>
      <c r="D1092" s="8"/>
      <c r="AG1092" s="65"/>
      <c r="AH1092" s="65"/>
      <c r="AI1092" s="65"/>
      <c r="AJ1092" s="65"/>
      <c r="AK1092" s="65"/>
      <c r="AM1092" s="93"/>
      <c r="AT1092" s="65"/>
      <c r="AU1092" s="65"/>
      <c r="AV1092" s="65"/>
      <c r="AW1092" s="65"/>
      <c r="AX1092" s="65"/>
      <c r="AY1092" s="65"/>
      <c r="AZ1092" s="65"/>
      <c r="BA1092" s="65"/>
    </row>
    <row r="1093" spans="3:53">
      <c r="C1093" s="8"/>
      <c r="D1093" s="8"/>
      <c r="AG1093" s="65"/>
      <c r="AH1093" s="65"/>
      <c r="AI1093" s="65"/>
      <c r="AJ1093" s="65"/>
      <c r="AK1093" s="65"/>
      <c r="AM1093" s="93"/>
      <c r="AT1093" s="65"/>
      <c r="AU1093" s="65"/>
      <c r="AV1093" s="65"/>
      <c r="AW1093" s="65"/>
      <c r="AX1093" s="65"/>
      <c r="AY1093" s="65"/>
      <c r="AZ1093" s="65"/>
      <c r="BA1093" s="65"/>
    </row>
    <row r="1094" spans="3:53">
      <c r="C1094" s="8"/>
      <c r="D1094" s="8"/>
      <c r="AG1094" s="65"/>
      <c r="AH1094" s="65"/>
      <c r="AI1094" s="65"/>
      <c r="AJ1094" s="65"/>
      <c r="AK1094" s="65"/>
      <c r="AM1094" s="93"/>
      <c r="AT1094" s="65"/>
      <c r="AU1094" s="65"/>
      <c r="AV1094" s="65"/>
      <c r="AW1094" s="65"/>
      <c r="AX1094" s="65"/>
      <c r="AY1094" s="65"/>
      <c r="AZ1094" s="65"/>
      <c r="BA1094" s="65"/>
    </row>
    <row r="1095" spans="3:53">
      <c r="C1095" s="8"/>
      <c r="D1095" s="8"/>
      <c r="AG1095" s="65"/>
      <c r="AH1095" s="65"/>
      <c r="AI1095" s="65"/>
      <c r="AJ1095" s="65"/>
      <c r="AK1095" s="65"/>
      <c r="AM1095" s="93"/>
      <c r="AT1095" s="65"/>
      <c r="AU1095" s="65"/>
      <c r="AV1095" s="65"/>
      <c r="AW1095" s="65"/>
      <c r="AX1095" s="65"/>
      <c r="AY1095" s="65"/>
      <c r="AZ1095" s="65"/>
      <c r="BA1095" s="65"/>
    </row>
    <row r="1096" spans="3:53">
      <c r="C1096" s="8"/>
      <c r="D1096" s="8"/>
      <c r="AG1096" s="65"/>
      <c r="AH1096" s="65"/>
      <c r="AI1096" s="65"/>
      <c r="AJ1096" s="65"/>
      <c r="AK1096" s="65"/>
      <c r="AM1096" s="93"/>
      <c r="AT1096" s="65"/>
      <c r="AU1096" s="65"/>
      <c r="AV1096" s="65"/>
      <c r="AW1096" s="65"/>
      <c r="AX1096" s="65"/>
      <c r="AY1096" s="65"/>
      <c r="AZ1096" s="65"/>
      <c r="BA1096" s="65"/>
    </row>
    <row r="1097" spans="3:53">
      <c r="C1097" s="8"/>
      <c r="D1097" s="8"/>
      <c r="AG1097" s="65"/>
      <c r="AH1097" s="65"/>
      <c r="AI1097" s="65"/>
      <c r="AJ1097" s="65"/>
      <c r="AK1097" s="65"/>
      <c r="AM1097" s="93"/>
      <c r="AT1097" s="65"/>
      <c r="AU1097" s="65"/>
      <c r="AV1097" s="65"/>
      <c r="AW1097" s="65"/>
      <c r="AX1097" s="65"/>
      <c r="AY1097" s="65"/>
      <c r="AZ1097" s="65"/>
      <c r="BA1097" s="65"/>
    </row>
    <row r="1098" spans="3:53">
      <c r="C1098" s="8"/>
      <c r="D1098" s="8"/>
      <c r="AG1098" s="65"/>
      <c r="AH1098" s="65"/>
      <c r="AI1098" s="65"/>
      <c r="AJ1098" s="65"/>
      <c r="AK1098" s="65"/>
      <c r="AM1098" s="93"/>
      <c r="AT1098" s="65"/>
      <c r="AU1098" s="65"/>
      <c r="AV1098" s="65"/>
      <c r="AW1098" s="65"/>
      <c r="AX1098" s="65"/>
      <c r="AY1098" s="65"/>
      <c r="AZ1098" s="65"/>
      <c r="BA1098" s="65"/>
    </row>
    <row r="1099" spans="3:53">
      <c r="C1099" s="8"/>
      <c r="D1099" s="8"/>
      <c r="AG1099" s="65"/>
      <c r="AH1099" s="65"/>
      <c r="AI1099" s="65"/>
      <c r="AJ1099" s="65"/>
      <c r="AK1099" s="65"/>
      <c r="AM1099" s="93"/>
      <c r="AT1099" s="65"/>
      <c r="AU1099" s="65"/>
      <c r="AV1099" s="65"/>
      <c r="AW1099" s="65"/>
      <c r="AX1099" s="65"/>
      <c r="AY1099" s="65"/>
      <c r="AZ1099" s="65"/>
      <c r="BA1099" s="65"/>
    </row>
    <row r="1100" spans="3:53">
      <c r="C1100" s="8"/>
      <c r="D1100" s="8"/>
      <c r="AG1100" s="65"/>
      <c r="AH1100" s="65"/>
      <c r="AI1100" s="65"/>
      <c r="AJ1100" s="65"/>
      <c r="AK1100" s="65"/>
      <c r="AM1100" s="93"/>
      <c r="AT1100" s="65"/>
      <c r="AU1100" s="65"/>
      <c r="AV1100" s="65"/>
      <c r="AW1100" s="65"/>
      <c r="AX1100" s="65"/>
      <c r="AY1100" s="65"/>
      <c r="AZ1100" s="65"/>
      <c r="BA1100" s="65"/>
    </row>
    <row r="1101" spans="3:53">
      <c r="C1101" s="8"/>
      <c r="D1101" s="8"/>
      <c r="AG1101" s="65"/>
      <c r="AH1101" s="65"/>
      <c r="AI1101" s="65"/>
      <c r="AJ1101" s="65"/>
      <c r="AK1101" s="65"/>
      <c r="AM1101" s="93"/>
      <c r="AT1101" s="65"/>
      <c r="AU1101" s="65"/>
      <c r="AV1101" s="65"/>
      <c r="AW1101" s="65"/>
      <c r="AX1101" s="65"/>
      <c r="AY1101" s="65"/>
      <c r="AZ1101" s="65"/>
      <c r="BA1101" s="65"/>
    </row>
    <row r="1102" spans="3:53">
      <c r="C1102" s="8"/>
      <c r="D1102" s="8"/>
      <c r="AG1102" s="65"/>
      <c r="AH1102" s="65"/>
      <c r="AI1102" s="65"/>
      <c r="AJ1102" s="65"/>
      <c r="AK1102" s="65"/>
      <c r="AM1102" s="93"/>
      <c r="AT1102" s="65"/>
      <c r="AU1102" s="65"/>
      <c r="AV1102" s="65"/>
      <c r="AW1102" s="65"/>
      <c r="AX1102" s="65"/>
      <c r="AY1102" s="65"/>
      <c r="AZ1102" s="65"/>
      <c r="BA1102" s="65"/>
    </row>
    <row r="1103" spans="3:53">
      <c r="C1103" s="8"/>
      <c r="D1103" s="8"/>
      <c r="AG1103" s="65"/>
      <c r="AH1103" s="65"/>
      <c r="AI1103" s="65"/>
      <c r="AJ1103" s="65"/>
      <c r="AK1103" s="65"/>
      <c r="AM1103" s="93"/>
      <c r="AT1103" s="65"/>
      <c r="AU1103" s="65"/>
      <c r="AV1103" s="65"/>
      <c r="AW1103" s="65"/>
      <c r="AX1103" s="65"/>
      <c r="AY1103" s="65"/>
      <c r="AZ1103" s="65"/>
      <c r="BA1103" s="65"/>
    </row>
    <row r="1104" spans="3:53">
      <c r="C1104" s="8"/>
      <c r="D1104" s="8"/>
      <c r="AG1104" s="65"/>
      <c r="AH1104" s="65"/>
      <c r="AI1104" s="65"/>
      <c r="AJ1104" s="65"/>
      <c r="AK1104" s="65"/>
      <c r="AM1104" s="93"/>
      <c r="AT1104" s="65"/>
      <c r="AU1104" s="65"/>
      <c r="AV1104" s="65"/>
      <c r="AW1104" s="65"/>
      <c r="AX1104" s="65"/>
      <c r="AY1104" s="65"/>
      <c r="AZ1104" s="65"/>
      <c r="BA1104" s="65"/>
    </row>
    <row r="1105" spans="3:53">
      <c r="C1105" s="8"/>
      <c r="D1105" s="8"/>
      <c r="AG1105" s="65"/>
      <c r="AH1105" s="65"/>
      <c r="AI1105" s="65"/>
      <c r="AJ1105" s="65"/>
      <c r="AK1105" s="65"/>
      <c r="AM1105" s="93"/>
      <c r="AT1105" s="65"/>
      <c r="AU1105" s="65"/>
      <c r="AV1105" s="65"/>
      <c r="AW1105" s="65"/>
      <c r="AX1105" s="65"/>
      <c r="AY1105" s="65"/>
      <c r="AZ1105" s="65"/>
      <c r="BA1105" s="65"/>
    </row>
    <row r="1106" spans="3:53">
      <c r="C1106" s="8"/>
      <c r="D1106" s="8"/>
      <c r="AG1106" s="65"/>
      <c r="AH1106" s="65"/>
      <c r="AI1106" s="65"/>
      <c r="AJ1106" s="65"/>
      <c r="AK1106" s="65"/>
      <c r="AM1106" s="93"/>
      <c r="AT1106" s="65"/>
      <c r="AU1106" s="65"/>
      <c r="AV1106" s="65"/>
      <c r="AW1106" s="65"/>
      <c r="AX1106" s="65"/>
      <c r="AY1106" s="65"/>
      <c r="AZ1106" s="65"/>
      <c r="BA1106" s="65"/>
    </row>
    <row r="1107" spans="3:53">
      <c r="C1107" s="8"/>
      <c r="D1107" s="8"/>
      <c r="AG1107" s="65"/>
      <c r="AH1107" s="65"/>
      <c r="AI1107" s="65"/>
      <c r="AJ1107" s="65"/>
      <c r="AK1107" s="65"/>
      <c r="AM1107" s="93"/>
      <c r="AT1107" s="65"/>
      <c r="AU1107" s="65"/>
      <c r="AV1107" s="65"/>
      <c r="AW1107" s="65"/>
      <c r="AX1107" s="65"/>
      <c r="AY1107" s="65"/>
      <c r="AZ1107" s="65"/>
      <c r="BA1107" s="65"/>
    </row>
    <row r="1108" spans="3:53">
      <c r="C1108" s="8"/>
      <c r="D1108" s="8"/>
      <c r="AG1108" s="65"/>
      <c r="AH1108" s="65"/>
      <c r="AI1108" s="65"/>
      <c r="AJ1108" s="65"/>
      <c r="AK1108" s="65"/>
      <c r="AM1108" s="93"/>
      <c r="AT1108" s="65"/>
      <c r="AU1108" s="65"/>
      <c r="AV1108" s="65"/>
      <c r="AW1108" s="65"/>
      <c r="AX1108" s="65"/>
      <c r="AY1108" s="65"/>
      <c r="AZ1108" s="65"/>
      <c r="BA1108" s="65"/>
    </row>
    <row r="1109" spans="3:53">
      <c r="C1109" s="8"/>
      <c r="D1109" s="8"/>
      <c r="AG1109" s="65"/>
      <c r="AH1109" s="65"/>
      <c r="AI1109" s="65"/>
      <c r="AJ1109" s="65"/>
      <c r="AK1109" s="65"/>
      <c r="AM1109" s="93"/>
      <c r="AT1109" s="65"/>
      <c r="AU1109" s="65"/>
      <c r="AV1109" s="65"/>
      <c r="AW1109" s="65"/>
      <c r="AX1109" s="65"/>
      <c r="AY1109" s="65"/>
      <c r="AZ1109" s="65"/>
      <c r="BA1109" s="65"/>
    </row>
    <row r="1110" spans="3:53">
      <c r="C1110" s="8"/>
      <c r="D1110" s="8"/>
      <c r="AG1110" s="65"/>
      <c r="AH1110" s="65"/>
      <c r="AI1110" s="65"/>
      <c r="AJ1110" s="65"/>
      <c r="AK1110" s="65"/>
      <c r="AM1110" s="93"/>
      <c r="AT1110" s="65"/>
      <c r="AU1110" s="65"/>
      <c r="AV1110" s="65"/>
      <c r="AW1110" s="65"/>
      <c r="AX1110" s="65"/>
      <c r="AY1110" s="65"/>
      <c r="AZ1110" s="65"/>
      <c r="BA1110" s="65"/>
    </row>
    <row r="1111" spans="3:53">
      <c r="C1111" s="8"/>
      <c r="D1111" s="8"/>
      <c r="AG1111" s="65"/>
      <c r="AH1111" s="65"/>
      <c r="AI1111" s="65"/>
      <c r="AJ1111" s="65"/>
      <c r="AK1111" s="65"/>
      <c r="AM1111" s="93"/>
      <c r="AT1111" s="65"/>
      <c r="AU1111" s="65"/>
      <c r="AV1111" s="65"/>
      <c r="AW1111" s="65"/>
      <c r="AX1111" s="65"/>
      <c r="AY1111" s="65"/>
      <c r="AZ1111" s="65"/>
      <c r="BA1111" s="65"/>
    </row>
    <row r="1112" spans="3:53">
      <c r="C1112" s="8"/>
      <c r="D1112" s="8"/>
      <c r="AG1112" s="65"/>
      <c r="AH1112" s="65"/>
      <c r="AI1112" s="65"/>
      <c r="AJ1112" s="65"/>
      <c r="AK1112" s="65"/>
      <c r="AM1112" s="93"/>
      <c r="AT1112" s="65"/>
      <c r="AU1112" s="65"/>
      <c r="AV1112" s="65"/>
      <c r="AW1112" s="65"/>
      <c r="AX1112" s="65"/>
      <c r="AY1112" s="65"/>
      <c r="AZ1112" s="65"/>
      <c r="BA1112" s="65"/>
    </row>
    <row r="1113" spans="3:53">
      <c r="C1113" s="8"/>
      <c r="D1113" s="8"/>
      <c r="AG1113" s="65"/>
      <c r="AH1113" s="65"/>
      <c r="AI1113" s="65"/>
      <c r="AJ1113" s="65"/>
      <c r="AK1113" s="65"/>
      <c r="AM1113" s="93"/>
      <c r="AT1113" s="65"/>
      <c r="AU1113" s="65"/>
      <c r="AV1113" s="65"/>
      <c r="AW1113" s="65"/>
      <c r="AX1113" s="65"/>
      <c r="AY1113" s="65"/>
      <c r="AZ1113" s="65"/>
      <c r="BA1113" s="65"/>
    </row>
    <row r="1114" spans="3:53">
      <c r="C1114" s="8"/>
      <c r="D1114" s="8"/>
      <c r="AG1114" s="65"/>
      <c r="AH1114" s="65"/>
      <c r="AI1114" s="65"/>
      <c r="AJ1114" s="65"/>
      <c r="AK1114" s="65"/>
      <c r="AM1114" s="93"/>
      <c r="AT1114" s="65"/>
      <c r="AU1114" s="65"/>
      <c r="AV1114" s="65"/>
      <c r="AW1114" s="65"/>
      <c r="AX1114" s="65"/>
      <c r="AY1114" s="65"/>
      <c r="AZ1114" s="65"/>
      <c r="BA1114" s="65"/>
    </row>
    <row r="1115" spans="3:53">
      <c r="C1115" s="8"/>
      <c r="D1115" s="8"/>
      <c r="AG1115" s="65"/>
      <c r="AH1115" s="65"/>
      <c r="AI1115" s="65"/>
      <c r="AJ1115" s="65"/>
      <c r="AK1115" s="65"/>
      <c r="AM1115" s="93"/>
      <c r="AT1115" s="65"/>
      <c r="AU1115" s="65"/>
      <c r="AV1115" s="65"/>
      <c r="AW1115" s="65"/>
      <c r="AX1115" s="65"/>
      <c r="AY1115" s="65"/>
      <c r="AZ1115" s="65"/>
      <c r="BA1115" s="65"/>
    </row>
    <row r="1116" spans="3:53">
      <c r="C1116" s="8"/>
      <c r="D1116" s="8"/>
      <c r="AG1116" s="65"/>
      <c r="AH1116" s="65"/>
      <c r="AI1116" s="65"/>
      <c r="AJ1116" s="65"/>
      <c r="AK1116" s="65"/>
      <c r="AM1116" s="93"/>
      <c r="AT1116" s="65"/>
      <c r="AU1116" s="65"/>
      <c r="AV1116" s="65"/>
      <c r="AW1116" s="65"/>
      <c r="AX1116" s="65"/>
      <c r="AY1116" s="65"/>
      <c r="AZ1116" s="65"/>
      <c r="BA1116" s="65"/>
    </row>
    <row r="1117" spans="3:53">
      <c r="C1117" s="8"/>
      <c r="D1117" s="8"/>
      <c r="AG1117" s="65"/>
      <c r="AH1117" s="65"/>
      <c r="AI1117" s="65"/>
      <c r="AJ1117" s="65"/>
      <c r="AK1117" s="65"/>
      <c r="AM1117" s="93"/>
      <c r="AT1117" s="65"/>
      <c r="AU1117" s="65"/>
      <c r="AV1117" s="65"/>
      <c r="AW1117" s="65"/>
      <c r="AX1117" s="65"/>
      <c r="AY1117" s="65"/>
      <c r="AZ1117" s="65"/>
      <c r="BA1117" s="65"/>
    </row>
    <row r="1118" spans="3:53">
      <c r="C1118" s="8"/>
      <c r="D1118" s="8"/>
      <c r="AG1118" s="65"/>
      <c r="AH1118" s="65"/>
      <c r="AI1118" s="65"/>
      <c r="AJ1118" s="65"/>
      <c r="AK1118" s="65"/>
      <c r="AM1118" s="93"/>
      <c r="AT1118" s="65"/>
      <c r="AU1118" s="65"/>
      <c r="AV1118" s="65"/>
      <c r="AW1118" s="65"/>
      <c r="AX1118" s="65"/>
      <c r="AY1118" s="65"/>
      <c r="AZ1118" s="65"/>
      <c r="BA1118" s="65"/>
    </row>
    <row r="1119" spans="3:53">
      <c r="C1119" s="8"/>
      <c r="D1119" s="8"/>
      <c r="AG1119" s="65"/>
      <c r="AH1119" s="65"/>
      <c r="AI1119" s="65"/>
      <c r="AJ1119" s="65"/>
      <c r="AK1119" s="65"/>
      <c r="AM1119" s="93"/>
      <c r="AT1119" s="65"/>
      <c r="AU1119" s="65"/>
      <c r="AV1119" s="65"/>
      <c r="AW1119" s="65"/>
      <c r="AX1119" s="65"/>
      <c r="AY1119" s="65"/>
      <c r="AZ1119" s="65"/>
      <c r="BA1119" s="65"/>
    </row>
    <row r="1120" spans="3:53">
      <c r="C1120" s="8"/>
      <c r="D1120" s="8"/>
      <c r="AG1120" s="65"/>
      <c r="AH1120" s="65"/>
      <c r="AI1120" s="65"/>
      <c r="AJ1120" s="65"/>
      <c r="AK1120" s="65"/>
      <c r="AM1120" s="93"/>
      <c r="AT1120" s="65"/>
      <c r="AU1120" s="65"/>
      <c r="AV1120" s="65"/>
      <c r="AW1120" s="65"/>
      <c r="AX1120" s="65"/>
      <c r="AY1120" s="65"/>
      <c r="AZ1120" s="65"/>
      <c r="BA1120" s="65"/>
    </row>
    <row r="1121" spans="3:53">
      <c r="C1121" s="8"/>
      <c r="D1121" s="8"/>
      <c r="AG1121" s="65"/>
      <c r="AH1121" s="65"/>
      <c r="AI1121" s="65"/>
      <c r="AJ1121" s="65"/>
      <c r="AK1121" s="65"/>
      <c r="AM1121" s="93"/>
      <c r="AT1121" s="65"/>
      <c r="AU1121" s="65"/>
      <c r="AV1121" s="65"/>
      <c r="AW1121" s="65"/>
      <c r="AX1121" s="65"/>
      <c r="AY1121" s="65"/>
      <c r="AZ1121" s="65"/>
      <c r="BA1121" s="65"/>
    </row>
    <row r="1122" spans="3:53">
      <c r="C1122" s="8"/>
      <c r="D1122" s="8"/>
      <c r="AG1122" s="65"/>
      <c r="AH1122" s="65"/>
      <c r="AI1122" s="65"/>
      <c r="AJ1122" s="65"/>
      <c r="AK1122" s="65"/>
      <c r="AM1122" s="93"/>
      <c r="AT1122" s="65"/>
      <c r="AU1122" s="65"/>
      <c r="AV1122" s="65"/>
      <c r="AW1122" s="65"/>
      <c r="AX1122" s="65"/>
      <c r="AY1122" s="65"/>
      <c r="AZ1122" s="65"/>
      <c r="BA1122" s="65"/>
    </row>
    <row r="1123" spans="3:53">
      <c r="C1123" s="8"/>
      <c r="D1123" s="8"/>
      <c r="AG1123" s="65"/>
      <c r="AH1123" s="65"/>
      <c r="AI1123" s="65"/>
      <c r="AJ1123" s="65"/>
      <c r="AK1123" s="65"/>
      <c r="AM1123" s="93"/>
      <c r="AT1123" s="65"/>
      <c r="AU1123" s="65"/>
      <c r="AV1123" s="65"/>
      <c r="AW1123" s="65"/>
      <c r="AX1123" s="65"/>
      <c r="AY1123" s="65"/>
      <c r="AZ1123" s="65"/>
      <c r="BA1123" s="65"/>
    </row>
    <row r="1124" spans="3:53">
      <c r="C1124" s="8"/>
      <c r="D1124" s="8"/>
      <c r="AG1124" s="65"/>
      <c r="AH1124" s="65"/>
      <c r="AI1124" s="65"/>
      <c r="AJ1124" s="65"/>
      <c r="AK1124" s="65"/>
      <c r="AM1124" s="93"/>
      <c r="AT1124" s="65"/>
      <c r="AU1124" s="65"/>
      <c r="AV1124" s="65"/>
      <c r="AW1124" s="65"/>
      <c r="AX1124" s="65"/>
      <c r="AY1124" s="65"/>
      <c r="AZ1124" s="65"/>
      <c r="BA1124" s="65"/>
    </row>
    <row r="1125" spans="3:53">
      <c r="C1125" s="8"/>
      <c r="D1125" s="8"/>
      <c r="AG1125" s="65"/>
      <c r="AH1125" s="65"/>
      <c r="AI1125" s="65"/>
      <c r="AJ1125" s="65"/>
      <c r="AK1125" s="65"/>
      <c r="AM1125" s="93"/>
      <c r="AT1125" s="65"/>
      <c r="AU1125" s="65"/>
      <c r="AV1125" s="65"/>
      <c r="AW1125" s="65"/>
      <c r="AX1125" s="65"/>
      <c r="AY1125" s="65"/>
      <c r="AZ1125" s="65"/>
      <c r="BA1125" s="65"/>
    </row>
    <row r="1126" spans="3:53">
      <c r="C1126" s="8"/>
      <c r="D1126" s="8"/>
      <c r="AG1126" s="65"/>
      <c r="AH1126" s="65"/>
      <c r="AI1126" s="65"/>
      <c r="AJ1126" s="65"/>
      <c r="AK1126" s="65"/>
      <c r="AM1126" s="93"/>
      <c r="AT1126" s="65"/>
      <c r="AU1126" s="65"/>
      <c r="AV1126" s="65"/>
      <c r="AW1126" s="65"/>
      <c r="AX1126" s="65"/>
      <c r="AY1126" s="65"/>
      <c r="AZ1126" s="65"/>
      <c r="BA1126" s="65"/>
    </row>
    <row r="1127" spans="3:53">
      <c r="C1127" s="8"/>
      <c r="D1127" s="8"/>
      <c r="AG1127" s="65"/>
      <c r="AH1127" s="65"/>
      <c r="AI1127" s="65"/>
      <c r="AJ1127" s="65"/>
      <c r="AK1127" s="65"/>
      <c r="AM1127" s="93"/>
      <c r="AT1127" s="65"/>
      <c r="AU1127" s="65"/>
      <c r="AV1127" s="65"/>
      <c r="AW1127" s="65"/>
      <c r="AX1127" s="65"/>
      <c r="AY1127" s="65"/>
      <c r="AZ1127" s="65"/>
      <c r="BA1127" s="65"/>
    </row>
    <row r="1128" spans="3:53">
      <c r="C1128" s="8"/>
      <c r="D1128" s="8"/>
      <c r="AG1128" s="65"/>
      <c r="AH1128" s="65"/>
      <c r="AI1128" s="65"/>
      <c r="AJ1128" s="65"/>
      <c r="AK1128" s="65"/>
      <c r="AM1128" s="93"/>
      <c r="AT1128" s="65"/>
      <c r="AU1128" s="65"/>
      <c r="AV1128" s="65"/>
      <c r="AW1128" s="65"/>
      <c r="AX1128" s="65"/>
      <c r="AY1128" s="65"/>
      <c r="AZ1128" s="65"/>
      <c r="BA1128" s="65"/>
    </row>
    <row r="1129" spans="3:53">
      <c r="C1129" s="8"/>
      <c r="D1129" s="8"/>
      <c r="AG1129" s="65"/>
      <c r="AH1129" s="65"/>
      <c r="AI1129" s="65"/>
      <c r="AJ1129" s="65"/>
      <c r="AK1129" s="65"/>
      <c r="AM1129" s="93"/>
      <c r="AT1129" s="65"/>
      <c r="AU1129" s="65"/>
      <c r="AV1129" s="65"/>
      <c r="AW1129" s="65"/>
      <c r="AX1129" s="65"/>
      <c r="AY1129" s="65"/>
      <c r="AZ1129" s="65"/>
      <c r="BA1129" s="65"/>
    </row>
    <row r="1130" spans="3:53">
      <c r="C1130" s="8"/>
      <c r="D1130" s="8"/>
      <c r="AG1130" s="65"/>
      <c r="AH1130" s="65"/>
      <c r="AI1130" s="65"/>
      <c r="AJ1130" s="65"/>
      <c r="AK1130" s="65"/>
      <c r="AM1130" s="93"/>
      <c r="AT1130" s="65"/>
      <c r="AU1130" s="65"/>
      <c r="AV1130" s="65"/>
      <c r="AW1130" s="65"/>
      <c r="AX1130" s="65"/>
      <c r="AY1130" s="65"/>
      <c r="AZ1130" s="65"/>
      <c r="BA1130" s="65"/>
    </row>
    <row r="1131" spans="3:53">
      <c r="C1131" s="8"/>
      <c r="D1131" s="8"/>
      <c r="AG1131" s="65"/>
      <c r="AH1131" s="65"/>
      <c r="AI1131" s="65"/>
      <c r="AJ1131" s="65"/>
      <c r="AK1131" s="65"/>
      <c r="AM1131" s="93"/>
      <c r="AT1131" s="65"/>
      <c r="AU1131" s="65"/>
      <c r="AV1131" s="65"/>
      <c r="AW1131" s="65"/>
      <c r="AX1131" s="65"/>
      <c r="AY1131" s="65"/>
      <c r="AZ1131" s="65"/>
      <c r="BA1131" s="65"/>
    </row>
    <row r="1132" spans="3:53">
      <c r="C1132" s="8"/>
      <c r="D1132" s="8"/>
      <c r="AG1132" s="65"/>
      <c r="AH1132" s="65"/>
      <c r="AI1132" s="65"/>
      <c r="AJ1132" s="65"/>
      <c r="AK1132" s="65"/>
      <c r="AM1132" s="93"/>
      <c r="AT1132" s="65"/>
      <c r="AU1132" s="65"/>
      <c r="AV1132" s="65"/>
      <c r="AW1132" s="65"/>
      <c r="AX1132" s="65"/>
      <c r="AY1132" s="65"/>
      <c r="AZ1132" s="65"/>
      <c r="BA1132" s="65"/>
    </row>
    <row r="1133" spans="3:53">
      <c r="C1133" s="8"/>
      <c r="D1133" s="8"/>
      <c r="AG1133" s="65"/>
      <c r="AH1133" s="65"/>
      <c r="AI1133" s="65"/>
      <c r="AJ1133" s="65"/>
      <c r="AK1133" s="65"/>
      <c r="AM1133" s="93"/>
      <c r="AT1133" s="65"/>
      <c r="AU1133" s="65"/>
      <c r="AV1133" s="65"/>
      <c r="AW1133" s="65"/>
      <c r="AX1133" s="65"/>
      <c r="AY1133" s="65"/>
      <c r="AZ1133" s="65"/>
      <c r="BA1133" s="65"/>
    </row>
    <row r="1134" spans="3:53">
      <c r="C1134" s="8"/>
      <c r="D1134" s="8"/>
      <c r="AG1134" s="65"/>
      <c r="AH1134" s="65"/>
      <c r="AI1134" s="65"/>
      <c r="AJ1134" s="65"/>
      <c r="AK1134" s="65"/>
      <c r="AM1134" s="93"/>
      <c r="AT1134" s="65"/>
      <c r="AU1134" s="65"/>
      <c r="AV1134" s="65"/>
      <c r="AW1134" s="65"/>
      <c r="AX1134" s="65"/>
      <c r="AY1134" s="65"/>
      <c r="AZ1134" s="65"/>
      <c r="BA1134" s="65"/>
    </row>
    <row r="1135" spans="3:53">
      <c r="C1135" s="8"/>
      <c r="D1135" s="8"/>
      <c r="AG1135" s="65"/>
      <c r="AH1135" s="65"/>
      <c r="AI1135" s="65"/>
      <c r="AJ1135" s="65"/>
      <c r="AK1135" s="65"/>
      <c r="AM1135" s="93"/>
      <c r="AT1135" s="65"/>
      <c r="AU1135" s="65"/>
      <c r="AV1135" s="65"/>
      <c r="AW1135" s="65"/>
      <c r="AX1135" s="65"/>
      <c r="AY1135" s="65"/>
      <c r="AZ1135" s="65"/>
      <c r="BA1135" s="65"/>
    </row>
    <row r="1136" spans="3:53">
      <c r="C1136" s="8"/>
      <c r="D1136" s="8"/>
      <c r="AG1136" s="65"/>
      <c r="AH1136" s="65"/>
      <c r="AI1136" s="65"/>
      <c r="AJ1136" s="65"/>
      <c r="AK1136" s="65"/>
      <c r="AM1136" s="93"/>
      <c r="AT1136" s="65"/>
      <c r="AU1136" s="65"/>
      <c r="AV1136" s="65"/>
      <c r="AW1136" s="65"/>
      <c r="AX1136" s="65"/>
      <c r="AY1136" s="65"/>
      <c r="AZ1136" s="65"/>
      <c r="BA1136" s="65"/>
    </row>
    <row r="1137" spans="3:53">
      <c r="C1137" s="8"/>
      <c r="D1137" s="8"/>
      <c r="AG1137" s="65"/>
      <c r="AH1137" s="65"/>
      <c r="AI1137" s="65"/>
      <c r="AJ1137" s="65"/>
      <c r="AK1137" s="65"/>
      <c r="AM1137" s="93"/>
      <c r="AT1137" s="65"/>
      <c r="AU1137" s="65"/>
      <c r="AV1137" s="65"/>
      <c r="AW1137" s="65"/>
      <c r="AX1137" s="65"/>
      <c r="AY1137" s="65"/>
      <c r="AZ1137" s="65"/>
      <c r="BA1137" s="65"/>
    </row>
    <row r="1138" spans="3:53">
      <c r="C1138" s="8"/>
      <c r="D1138" s="8"/>
      <c r="AG1138" s="65"/>
      <c r="AH1138" s="65"/>
      <c r="AI1138" s="65"/>
      <c r="AJ1138" s="65"/>
      <c r="AK1138" s="65"/>
      <c r="AM1138" s="93"/>
      <c r="AT1138" s="65"/>
      <c r="AU1138" s="65"/>
      <c r="AV1138" s="65"/>
      <c r="AW1138" s="65"/>
      <c r="AX1138" s="65"/>
      <c r="AY1138" s="65"/>
      <c r="AZ1138" s="65"/>
      <c r="BA1138" s="65"/>
    </row>
    <row r="1139" spans="3:53">
      <c r="C1139" s="8"/>
      <c r="D1139" s="8"/>
      <c r="AG1139" s="65"/>
      <c r="AH1139" s="65"/>
      <c r="AI1139" s="65"/>
      <c r="AJ1139" s="65"/>
      <c r="AK1139" s="65"/>
      <c r="AM1139" s="93"/>
      <c r="AT1139" s="65"/>
      <c r="AU1139" s="65"/>
      <c r="AV1139" s="65"/>
      <c r="AW1139" s="65"/>
      <c r="AX1139" s="65"/>
      <c r="AY1139" s="65"/>
      <c r="AZ1139" s="65"/>
      <c r="BA1139" s="65"/>
    </row>
    <row r="1140" spans="3:53">
      <c r="C1140" s="8"/>
      <c r="D1140" s="8"/>
      <c r="AG1140" s="65"/>
      <c r="AH1140" s="65"/>
      <c r="AI1140" s="65"/>
      <c r="AJ1140" s="65"/>
      <c r="AK1140" s="65"/>
      <c r="AM1140" s="93"/>
      <c r="AT1140" s="65"/>
      <c r="AU1140" s="65"/>
      <c r="AV1140" s="65"/>
      <c r="AW1140" s="65"/>
      <c r="AX1140" s="65"/>
      <c r="AY1140" s="65"/>
      <c r="AZ1140" s="65"/>
      <c r="BA1140" s="65"/>
    </row>
    <row r="1141" spans="3:53">
      <c r="C1141" s="8"/>
      <c r="D1141" s="8"/>
      <c r="AG1141" s="65"/>
      <c r="AH1141" s="65"/>
      <c r="AI1141" s="65"/>
      <c r="AJ1141" s="65"/>
      <c r="AK1141" s="65"/>
      <c r="AM1141" s="93"/>
      <c r="AT1141" s="65"/>
      <c r="AU1141" s="65"/>
      <c r="AV1141" s="65"/>
      <c r="AW1141" s="65"/>
      <c r="AX1141" s="65"/>
      <c r="AY1141" s="65"/>
      <c r="AZ1141" s="65"/>
      <c r="BA1141" s="65"/>
    </row>
    <row r="1142" spans="3:53">
      <c r="C1142" s="8"/>
      <c r="D1142" s="8"/>
      <c r="AG1142" s="65"/>
      <c r="AH1142" s="65"/>
      <c r="AI1142" s="65"/>
      <c r="AJ1142" s="65"/>
      <c r="AK1142" s="65"/>
      <c r="AM1142" s="93"/>
      <c r="AT1142" s="65"/>
      <c r="AU1142" s="65"/>
      <c r="AV1142" s="65"/>
      <c r="AW1142" s="65"/>
      <c r="AX1142" s="65"/>
      <c r="AY1142" s="65"/>
      <c r="AZ1142" s="65"/>
      <c r="BA1142" s="65"/>
    </row>
    <row r="1143" spans="3:53">
      <c r="C1143" s="8"/>
      <c r="D1143" s="8"/>
      <c r="AG1143" s="65"/>
      <c r="AH1143" s="65"/>
      <c r="AI1143" s="65"/>
      <c r="AJ1143" s="65"/>
      <c r="AK1143" s="65"/>
      <c r="AM1143" s="93"/>
      <c r="AT1143" s="65"/>
      <c r="AU1143" s="65"/>
      <c r="AV1143" s="65"/>
      <c r="AW1143" s="65"/>
      <c r="AX1143" s="65"/>
      <c r="AY1143" s="65"/>
      <c r="AZ1143" s="65"/>
      <c r="BA1143" s="65"/>
    </row>
    <row r="1144" spans="3:53">
      <c r="C1144" s="8"/>
      <c r="D1144" s="8"/>
      <c r="AG1144" s="65"/>
      <c r="AH1144" s="65"/>
      <c r="AI1144" s="65"/>
      <c r="AJ1144" s="65"/>
      <c r="AK1144" s="65"/>
      <c r="AM1144" s="93"/>
      <c r="AT1144" s="65"/>
      <c r="AU1144" s="65"/>
      <c r="AV1144" s="65"/>
      <c r="AW1144" s="65"/>
      <c r="AX1144" s="65"/>
      <c r="AY1144" s="65"/>
      <c r="AZ1144" s="65"/>
      <c r="BA1144" s="65"/>
    </row>
    <row r="1145" spans="3:53">
      <c r="C1145" s="8"/>
      <c r="D1145" s="8"/>
      <c r="AG1145" s="65"/>
      <c r="AH1145" s="65"/>
      <c r="AI1145" s="65"/>
      <c r="AJ1145" s="65"/>
      <c r="AK1145" s="65"/>
      <c r="AM1145" s="93"/>
      <c r="AT1145" s="65"/>
      <c r="AU1145" s="65"/>
      <c r="AV1145" s="65"/>
      <c r="AW1145" s="65"/>
      <c r="AX1145" s="65"/>
      <c r="AY1145" s="65"/>
      <c r="AZ1145" s="65"/>
      <c r="BA1145" s="65"/>
    </row>
    <row r="1146" spans="3:53">
      <c r="C1146" s="8"/>
      <c r="D1146" s="8"/>
      <c r="AG1146" s="65"/>
      <c r="AH1146" s="65"/>
      <c r="AI1146" s="65"/>
      <c r="AJ1146" s="65"/>
      <c r="AK1146" s="65"/>
      <c r="AM1146" s="93"/>
      <c r="AT1146" s="65"/>
      <c r="AU1146" s="65"/>
      <c r="AV1146" s="65"/>
      <c r="AW1146" s="65"/>
      <c r="AX1146" s="65"/>
      <c r="AY1146" s="65"/>
      <c r="AZ1146" s="65"/>
      <c r="BA1146" s="65"/>
    </row>
    <row r="1147" spans="3:53">
      <c r="C1147" s="8"/>
      <c r="D1147" s="8"/>
      <c r="AG1147" s="65"/>
      <c r="AH1147" s="65"/>
      <c r="AI1147" s="65"/>
      <c r="AJ1147" s="65"/>
      <c r="AK1147" s="65"/>
      <c r="AM1147" s="93"/>
      <c r="AT1147" s="65"/>
      <c r="AU1147" s="65"/>
      <c r="AV1147" s="65"/>
      <c r="AW1147" s="65"/>
      <c r="AX1147" s="65"/>
      <c r="AY1147" s="65"/>
      <c r="AZ1147" s="65"/>
      <c r="BA1147" s="65"/>
    </row>
    <row r="1148" spans="3:53">
      <c r="C1148" s="8"/>
      <c r="D1148" s="8"/>
      <c r="AG1148" s="65"/>
      <c r="AH1148" s="65"/>
      <c r="AI1148" s="65"/>
      <c r="AJ1148" s="65"/>
      <c r="AK1148" s="65"/>
      <c r="AM1148" s="93"/>
      <c r="AT1148" s="65"/>
      <c r="AU1148" s="65"/>
      <c r="AV1148" s="65"/>
      <c r="AW1148" s="65"/>
      <c r="AX1148" s="65"/>
      <c r="AY1148" s="65"/>
      <c r="AZ1148" s="65"/>
      <c r="BA1148" s="65"/>
    </row>
    <row r="1149" spans="3:53">
      <c r="C1149" s="8"/>
      <c r="D1149" s="8"/>
      <c r="AG1149" s="65"/>
      <c r="AH1149" s="65"/>
      <c r="AI1149" s="65"/>
      <c r="AJ1149" s="65"/>
      <c r="AK1149" s="65"/>
      <c r="AM1149" s="93"/>
      <c r="AT1149" s="65"/>
      <c r="AU1149" s="65"/>
      <c r="AV1149" s="65"/>
      <c r="AW1149" s="65"/>
      <c r="AX1149" s="65"/>
      <c r="AY1149" s="65"/>
      <c r="AZ1149" s="65"/>
      <c r="BA1149" s="65"/>
    </row>
    <row r="1150" spans="3:53">
      <c r="C1150" s="8"/>
      <c r="D1150" s="8"/>
      <c r="AG1150" s="65"/>
      <c r="AH1150" s="65"/>
      <c r="AI1150" s="65"/>
      <c r="AJ1150" s="65"/>
      <c r="AK1150" s="65"/>
      <c r="AM1150" s="93"/>
      <c r="AT1150" s="65"/>
      <c r="AU1150" s="65"/>
      <c r="AV1150" s="65"/>
      <c r="AW1150" s="65"/>
      <c r="AX1150" s="65"/>
      <c r="AY1150" s="65"/>
      <c r="AZ1150" s="65"/>
      <c r="BA1150" s="65"/>
    </row>
    <row r="1151" spans="3:53">
      <c r="C1151" s="8"/>
      <c r="D1151" s="8"/>
      <c r="AG1151" s="65"/>
      <c r="AH1151" s="65"/>
      <c r="AI1151" s="65"/>
      <c r="AJ1151" s="65"/>
      <c r="AK1151" s="65"/>
      <c r="AM1151" s="93"/>
      <c r="AT1151" s="65"/>
      <c r="AU1151" s="65"/>
      <c r="AV1151" s="65"/>
      <c r="AW1151" s="65"/>
      <c r="AX1151" s="65"/>
      <c r="AY1151" s="65"/>
      <c r="AZ1151" s="65"/>
      <c r="BA1151" s="65"/>
    </row>
    <row r="1152" spans="3:53">
      <c r="C1152" s="8"/>
      <c r="D1152" s="8"/>
      <c r="AG1152" s="65"/>
      <c r="AH1152" s="65"/>
      <c r="AI1152" s="65"/>
      <c r="AJ1152" s="65"/>
      <c r="AK1152" s="65"/>
      <c r="AM1152" s="93"/>
      <c r="AT1152" s="65"/>
      <c r="AU1152" s="65"/>
      <c r="AV1152" s="65"/>
      <c r="AW1152" s="65"/>
      <c r="AX1152" s="65"/>
      <c r="AY1152" s="65"/>
      <c r="AZ1152" s="65"/>
      <c r="BA1152" s="65"/>
    </row>
    <row r="1153" spans="3:54">
      <c r="C1153" s="8"/>
      <c r="D1153" s="8"/>
      <c r="AG1153" s="65"/>
      <c r="AH1153" s="65"/>
      <c r="AI1153" s="65"/>
      <c r="AJ1153" s="65"/>
      <c r="AK1153" s="65"/>
      <c r="AM1153" s="93"/>
      <c r="AT1153" s="65"/>
      <c r="AU1153" s="65"/>
      <c r="AV1153" s="65"/>
      <c r="AW1153" s="65"/>
      <c r="AX1153" s="65"/>
      <c r="AY1153" s="65"/>
      <c r="AZ1153" s="65"/>
      <c r="BA1153" s="65"/>
    </row>
    <row r="1154" spans="3:54">
      <c r="C1154" s="8"/>
      <c r="D1154" s="8"/>
      <c r="AG1154" s="65"/>
      <c r="AH1154" s="65"/>
      <c r="AI1154" s="65"/>
      <c r="AJ1154" s="65"/>
      <c r="AK1154" s="65"/>
      <c r="AM1154" s="93"/>
      <c r="AT1154" s="65"/>
      <c r="AU1154" s="65"/>
      <c r="AV1154" s="65"/>
      <c r="AW1154" s="65"/>
      <c r="AX1154" s="65"/>
      <c r="AY1154" s="65"/>
      <c r="AZ1154" s="65"/>
      <c r="BA1154" s="65"/>
    </row>
    <row r="1155" spans="3:54">
      <c r="C1155" s="8"/>
      <c r="D1155" s="8"/>
      <c r="AG1155" s="65"/>
      <c r="AH1155" s="65"/>
      <c r="AI1155" s="65"/>
      <c r="AJ1155" s="65"/>
      <c r="AK1155" s="65"/>
      <c r="AM1155" s="93"/>
      <c r="AT1155" s="65"/>
      <c r="AU1155" s="65"/>
      <c r="AV1155" s="65"/>
      <c r="AW1155" s="65"/>
      <c r="AX1155" s="65"/>
      <c r="AY1155" s="65"/>
      <c r="AZ1155" s="65"/>
      <c r="BA1155" s="65"/>
    </row>
    <row r="1156" spans="3:54">
      <c r="C1156" s="8"/>
      <c r="D1156" s="8"/>
      <c r="AG1156" s="65"/>
      <c r="AH1156" s="65"/>
      <c r="AI1156" s="65"/>
      <c r="AJ1156" s="65"/>
      <c r="AK1156" s="65"/>
      <c r="AM1156" s="93"/>
      <c r="AT1156" s="65"/>
      <c r="AU1156" s="65"/>
      <c r="AV1156" s="65"/>
      <c r="AW1156" s="65"/>
      <c r="AX1156" s="65"/>
      <c r="AY1156" s="65"/>
      <c r="AZ1156" s="65"/>
      <c r="BA1156" s="65"/>
      <c r="BB1156" s="65"/>
    </row>
    <row r="1157" spans="3:54">
      <c r="C1157" s="8"/>
      <c r="D1157" s="8"/>
      <c r="AG1157" s="65"/>
      <c r="AH1157" s="65"/>
      <c r="AI1157" s="65"/>
      <c r="AJ1157" s="65"/>
      <c r="AK1157" s="65"/>
      <c r="AM1157" s="93"/>
      <c r="AT1157" s="65"/>
      <c r="AU1157" s="65"/>
      <c r="AV1157" s="65"/>
      <c r="AW1157" s="65"/>
      <c r="AX1157" s="65"/>
      <c r="AY1157" s="65"/>
      <c r="AZ1157" s="65"/>
      <c r="BA1157" s="65"/>
    </row>
    <row r="1158" spans="3:54">
      <c r="C1158" s="8"/>
      <c r="D1158" s="8"/>
      <c r="AG1158" s="65"/>
      <c r="AH1158" s="65"/>
      <c r="AI1158" s="65"/>
      <c r="AJ1158" s="65"/>
      <c r="AK1158" s="65"/>
      <c r="AM1158" s="93"/>
      <c r="AT1158" s="65"/>
      <c r="AU1158" s="65"/>
      <c r="AV1158" s="65"/>
      <c r="AW1158" s="65"/>
      <c r="AX1158" s="65"/>
      <c r="AY1158" s="65"/>
      <c r="AZ1158" s="65"/>
      <c r="BA1158" s="65"/>
    </row>
    <row r="1159" spans="3:54">
      <c r="C1159" s="8"/>
      <c r="D1159" s="8"/>
      <c r="AG1159" s="65"/>
      <c r="AH1159" s="65"/>
      <c r="AI1159" s="65"/>
      <c r="AJ1159" s="65"/>
      <c r="AK1159" s="65"/>
      <c r="AM1159" s="93"/>
      <c r="AT1159" s="65"/>
      <c r="AU1159" s="65"/>
      <c r="AV1159" s="65"/>
      <c r="AW1159" s="65"/>
      <c r="AX1159" s="65"/>
      <c r="AY1159" s="65"/>
      <c r="AZ1159" s="65"/>
      <c r="BA1159" s="65"/>
    </row>
    <row r="1160" spans="3:54">
      <c r="C1160" s="8"/>
      <c r="D1160" s="8"/>
      <c r="AG1160" s="65"/>
      <c r="AH1160" s="65"/>
      <c r="AI1160" s="65"/>
      <c r="AJ1160" s="65"/>
      <c r="AK1160" s="65"/>
      <c r="AM1160" s="93"/>
      <c r="AT1160" s="65"/>
      <c r="AU1160" s="65"/>
      <c r="AV1160" s="65"/>
      <c r="AW1160" s="65"/>
      <c r="AX1160" s="65"/>
      <c r="AY1160" s="65"/>
      <c r="AZ1160" s="65"/>
      <c r="BA1160" s="65"/>
    </row>
    <row r="1161" spans="3:54">
      <c r="C1161" s="8"/>
      <c r="D1161" s="8"/>
      <c r="AG1161" s="65"/>
      <c r="AH1161" s="65"/>
      <c r="AI1161" s="65"/>
      <c r="AJ1161" s="65"/>
      <c r="AK1161" s="65"/>
      <c r="AM1161" s="93"/>
      <c r="AT1161" s="65"/>
      <c r="AU1161" s="65"/>
      <c r="AV1161" s="65"/>
      <c r="AW1161" s="65"/>
      <c r="AX1161" s="65"/>
      <c r="AY1161" s="65"/>
      <c r="AZ1161" s="65"/>
      <c r="BA1161" s="65"/>
    </row>
    <row r="1162" spans="3:54">
      <c r="C1162" s="8"/>
      <c r="D1162" s="8"/>
      <c r="AG1162" s="65"/>
      <c r="AH1162" s="65"/>
      <c r="AI1162" s="65"/>
      <c r="AJ1162" s="65"/>
      <c r="AK1162" s="65"/>
      <c r="AM1162" s="93"/>
      <c r="AT1162" s="65"/>
      <c r="AU1162" s="65"/>
      <c r="AV1162" s="65"/>
      <c r="AW1162" s="65"/>
      <c r="AX1162" s="65"/>
      <c r="AY1162" s="65"/>
      <c r="AZ1162" s="65"/>
      <c r="BA1162" s="65"/>
    </row>
    <row r="1163" spans="3:54">
      <c r="C1163" s="8"/>
      <c r="D1163" s="8"/>
      <c r="AG1163" s="65"/>
      <c r="AH1163" s="65"/>
      <c r="AI1163" s="65"/>
      <c r="AJ1163" s="65"/>
      <c r="AK1163" s="65"/>
      <c r="AM1163" s="93"/>
      <c r="AT1163" s="65"/>
      <c r="AU1163" s="65"/>
      <c r="AV1163" s="65"/>
      <c r="AW1163" s="65"/>
      <c r="AX1163" s="65"/>
      <c r="AY1163" s="65"/>
      <c r="AZ1163" s="65"/>
      <c r="BA1163" s="65"/>
    </row>
    <row r="1164" spans="3:54">
      <c r="C1164" s="8"/>
      <c r="D1164" s="8"/>
      <c r="AG1164" s="65"/>
      <c r="AH1164" s="65"/>
      <c r="AI1164" s="65"/>
      <c r="AJ1164" s="65"/>
      <c r="AK1164" s="65"/>
      <c r="AM1164" s="93"/>
      <c r="AT1164" s="65"/>
      <c r="AU1164" s="65"/>
      <c r="AV1164" s="65"/>
      <c r="AW1164" s="65"/>
      <c r="AX1164" s="65"/>
      <c r="AY1164" s="65"/>
      <c r="AZ1164" s="65"/>
      <c r="BA1164" s="65"/>
    </row>
    <row r="1165" spans="3:54">
      <c r="C1165" s="8"/>
      <c r="D1165" s="8"/>
      <c r="AG1165" s="65"/>
      <c r="AH1165" s="65"/>
      <c r="AI1165" s="65"/>
      <c r="AJ1165" s="65"/>
      <c r="AK1165" s="65"/>
      <c r="AM1165" s="93"/>
      <c r="AT1165" s="65"/>
      <c r="AU1165" s="65"/>
      <c r="AV1165" s="65"/>
      <c r="AW1165" s="65"/>
      <c r="AX1165" s="65"/>
      <c r="AY1165" s="65"/>
      <c r="AZ1165" s="65"/>
      <c r="BA1165" s="65"/>
    </row>
    <row r="1166" spans="3:54">
      <c r="C1166" s="8"/>
      <c r="D1166" s="8"/>
      <c r="AG1166" s="65"/>
      <c r="AH1166" s="65"/>
      <c r="AI1166" s="65"/>
      <c r="AJ1166" s="65"/>
      <c r="AK1166" s="65"/>
      <c r="AM1166" s="93"/>
      <c r="AT1166" s="65"/>
      <c r="AU1166" s="65"/>
      <c r="AV1166" s="65"/>
      <c r="AW1166" s="65"/>
      <c r="AX1166" s="65"/>
      <c r="AY1166" s="65"/>
      <c r="AZ1166" s="65"/>
      <c r="BA1166" s="65"/>
    </row>
    <row r="1167" spans="3:54">
      <c r="C1167" s="8"/>
      <c r="D1167" s="8"/>
      <c r="AG1167" s="65"/>
      <c r="AH1167" s="65"/>
      <c r="AI1167" s="65"/>
      <c r="AJ1167" s="65"/>
      <c r="AK1167" s="65"/>
      <c r="AM1167" s="93"/>
      <c r="AT1167" s="65"/>
      <c r="AU1167" s="65"/>
      <c r="AV1167" s="65"/>
      <c r="AW1167" s="65"/>
      <c r="AX1167" s="65"/>
      <c r="AY1167" s="65"/>
      <c r="AZ1167" s="65"/>
      <c r="BA1167" s="65"/>
    </row>
    <row r="1168" spans="3:54">
      <c r="C1168" s="8"/>
      <c r="D1168" s="8"/>
      <c r="AG1168" s="65"/>
      <c r="AH1168" s="65"/>
      <c r="AI1168" s="65"/>
      <c r="AJ1168" s="65"/>
      <c r="AK1168" s="65"/>
      <c r="AM1168" s="93"/>
      <c r="AT1168" s="65"/>
      <c r="AU1168" s="65"/>
      <c r="AV1168" s="65"/>
      <c r="AW1168" s="65"/>
      <c r="AX1168" s="65"/>
      <c r="AY1168" s="65"/>
      <c r="AZ1168" s="65"/>
      <c r="BA1168" s="65"/>
    </row>
    <row r="1169" spans="3:70">
      <c r="C1169" s="8"/>
      <c r="D1169" s="8"/>
      <c r="AG1169" s="65"/>
      <c r="AH1169" s="65"/>
      <c r="AI1169" s="65"/>
      <c r="AJ1169" s="65"/>
      <c r="AK1169" s="65"/>
      <c r="AM1169" s="93"/>
      <c r="AT1169" s="65"/>
      <c r="AU1169" s="65"/>
      <c r="AV1169" s="65"/>
      <c r="AW1169" s="65"/>
      <c r="AX1169" s="65"/>
      <c r="AY1169" s="65"/>
      <c r="AZ1169" s="65"/>
      <c r="BA1169" s="65"/>
    </row>
    <row r="1170" spans="3:70">
      <c r="C1170" s="8"/>
      <c r="D1170" s="8"/>
      <c r="AG1170" s="65"/>
      <c r="AH1170" s="65"/>
      <c r="AI1170" s="65"/>
      <c r="AJ1170" s="65"/>
      <c r="AK1170" s="65"/>
      <c r="AM1170" s="93"/>
      <c r="AT1170" s="65"/>
      <c r="AU1170" s="65"/>
      <c r="AV1170" s="65"/>
      <c r="AW1170" s="65"/>
      <c r="AX1170" s="65"/>
      <c r="AY1170" s="65"/>
      <c r="AZ1170" s="65"/>
      <c r="BA1170" s="65"/>
    </row>
    <row r="1171" spans="3:70">
      <c r="C1171" s="8"/>
      <c r="D1171" s="8"/>
      <c r="AG1171" s="65"/>
      <c r="AH1171" s="65"/>
      <c r="AI1171" s="65"/>
      <c r="AJ1171" s="65"/>
      <c r="AK1171" s="65"/>
      <c r="AM1171" s="93"/>
      <c r="AT1171" s="65"/>
      <c r="AU1171" s="65"/>
      <c r="AV1171" s="65"/>
      <c r="AW1171" s="65"/>
      <c r="AX1171" s="65"/>
      <c r="AY1171" s="65"/>
      <c r="AZ1171" s="65"/>
      <c r="BA1171" s="65"/>
    </row>
    <row r="1172" spans="3:70">
      <c r="C1172" s="8"/>
      <c r="D1172" s="8"/>
      <c r="AG1172" s="65"/>
      <c r="AH1172" s="65"/>
      <c r="AI1172" s="65"/>
      <c r="AJ1172" s="65"/>
      <c r="AK1172" s="65"/>
      <c r="AM1172" s="93"/>
      <c r="AT1172" s="65"/>
      <c r="AU1172" s="65"/>
      <c r="AV1172" s="65"/>
      <c r="AW1172" s="65"/>
      <c r="AX1172" s="65"/>
      <c r="AY1172" s="65"/>
      <c r="AZ1172" s="65"/>
      <c r="BA1172" s="65"/>
    </row>
    <row r="1173" spans="3:70">
      <c r="C1173" s="8"/>
      <c r="D1173" s="8"/>
      <c r="AG1173" s="65"/>
      <c r="AH1173" s="65"/>
      <c r="AI1173" s="65"/>
      <c r="AJ1173" s="65"/>
      <c r="AK1173" s="65"/>
      <c r="AM1173" s="93"/>
      <c r="AT1173" s="65"/>
      <c r="AU1173" s="65"/>
      <c r="AV1173" s="65"/>
      <c r="AW1173" s="65"/>
      <c r="AX1173" s="65"/>
      <c r="AY1173" s="65"/>
      <c r="AZ1173" s="65"/>
      <c r="BA1173" s="65"/>
    </row>
    <row r="1174" spans="3:70">
      <c r="C1174" s="8"/>
      <c r="D1174" s="8"/>
      <c r="AG1174" s="65"/>
      <c r="AH1174" s="65"/>
      <c r="AI1174" s="65"/>
      <c r="AJ1174" s="65"/>
      <c r="AK1174" s="65"/>
      <c r="AM1174" s="93"/>
      <c r="AT1174" s="65"/>
      <c r="AU1174" s="65"/>
      <c r="AV1174" s="65"/>
      <c r="AW1174" s="65"/>
      <c r="AX1174" s="65"/>
      <c r="AY1174" s="65"/>
      <c r="AZ1174" s="65"/>
      <c r="BA1174" s="65"/>
    </row>
    <row r="1175" spans="3:70">
      <c r="C1175" s="8"/>
      <c r="D1175" s="8"/>
      <c r="AG1175" s="65"/>
      <c r="AH1175" s="65"/>
      <c r="AI1175" s="65"/>
      <c r="AJ1175" s="65"/>
      <c r="AK1175" s="65"/>
      <c r="AM1175" s="93"/>
      <c r="AT1175" s="65"/>
      <c r="AU1175" s="65"/>
      <c r="AV1175" s="65"/>
      <c r="AW1175" s="65"/>
      <c r="AX1175" s="65"/>
      <c r="AY1175" s="65"/>
      <c r="AZ1175" s="65"/>
      <c r="BA1175" s="65"/>
    </row>
    <row r="1176" spans="3:70">
      <c r="C1176" s="8"/>
      <c r="D1176" s="8"/>
      <c r="AG1176" s="65"/>
      <c r="AH1176" s="65"/>
      <c r="AI1176" s="65"/>
      <c r="AJ1176" s="65"/>
      <c r="AK1176" s="65"/>
      <c r="AM1176" s="93"/>
      <c r="AT1176" s="65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/>
      <c r="BI1176" s="65"/>
      <c r="BJ1176" s="65"/>
      <c r="BK1176" s="65"/>
      <c r="BL1176" s="65"/>
      <c r="BM1176" s="65"/>
      <c r="BN1176" s="65"/>
      <c r="BO1176" s="65"/>
      <c r="BP1176" s="65"/>
      <c r="BQ1176" s="65"/>
      <c r="BR1176" s="65"/>
    </row>
    <row r="1177" spans="3:70">
      <c r="C1177" s="8"/>
      <c r="D1177" s="8"/>
      <c r="AG1177" s="65"/>
      <c r="AH1177" s="65"/>
      <c r="AI1177" s="65"/>
      <c r="AJ1177" s="65"/>
      <c r="AK1177" s="65"/>
      <c r="AM1177" s="93"/>
      <c r="AT1177" s="65"/>
      <c r="AU1177" s="65"/>
      <c r="AV1177" s="65"/>
      <c r="AW1177" s="65"/>
      <c r="AX1177" s="65"/>
      <c r="AY1177" s="65"/>
      <c r="AZ1177" s="65"/>
      <c r="BA1177" s="65"/>
    </row>
    <row r="1178" spans="3:70">
      <c r="C1178" s="8"/>
      <c r="D1178" s="8"/>
      <c r="AG1178" s="65"/>
      <c r="AH1178" s="65"/>
      <c r="AI1178" s="65"/>
      <c r="AJ1178" s="65"/>
      <c r="AK1178" s="65"/>
      <c r="AM1178" s="93"/>
      <c r="AT1178" s="65"/>
      <c r="AU1178" s="65"/>
      <c r="AV1178" s="65"/>
      <c r="AW1178" s="65"/>
      <c r="AX1178" s="65"/>
      <c r="AY1178" s="65"/>
      <c r="AZ1178" s="65"/>
      <c r="BA1178" s="65"/>
    </row>
    <row r="1179" spans="3:70">
      <c r="C1179" s="8"/>
      <c r="D1179" s="8"/>
      <c r="AG1179" s="65"/>
      <c r="AH1179" s="65"/>
      <c r="AI1179" s="65"/>
      <c r="AJ1179" s="65"/>
      <c r="AK1179" s="65"/>
      <c r="AM1179" s="93"/>
      <c r="AT1179" s="65"/>
      <c r="AU1179" s="65"/>
      <c r="AV1179" s="65"/>
      <c r="AW1179" s="65"/>
      <c r="AX1179" s="65"/>
      <c r="AY1179" s="65"/>
      <c r="AZ1179" s="65"/>
      <c r="BA1179" s="65"/>
    </row>
    <row r="1180" spans="3:70">
      <c r="C1180" s="8"/>
      <c r="D1180" s="8"/>
      <c r="AG1180" s="65"/>
      <c r="AH1180" s="65"/>
      <c r="AI1180" s="65"/>
      <c r="AJ1180" s="65"/>
      <c r="AK1180" s="65"/>
      <c r="AM1180" s="93"/>
      <c r="AT1180" s="65"/>
      <c r="AU1180" s="65"/>
      <c r="AV1180" s="65"/>
      <c r="AW1180" s="65"/>
      <c r="AX1180" s="65"/>
      <c r="AY1180" s="65"/>
      <c r="AZ1180" s="65"/>
      <c r="BA1180" s="65"/>
    </row>
    <row r="1181" spans="3:70">
      <c r="C1181" s="8"/>
      <c r="D1181" s="8"/>
      <c r="AG1181" s="65"/>
      <c r="AH1181" s="65"/>
      <c r="AI1181" s="65"/>
      <c r="AJ1181" s="65"/>
      <c r="AK1181" s="65"/>
      <c r="AM1181" s="93"/>
      <c r="AT1181" s="65"/>
      <c r="AU1181" s="65"/>
      <c r="AV1181" s="65"/>
      <c r="AW1181" s="65"/>
      <c r="AX1181" s="65"/>
      <c r="AY1181" s="65"/>
      <c r="AZ1181" s="65"/>
      <c r="BA1181" s="65"/>
    </row>
    <row r="1182" spans="3:70">
      <c r="C1182" s="8"/>
      <c r="D1182" s="8"/>
      <c r="AG1182" s="65"/>
      <c r="AH1182" s="65"/>
      <c r="AI1182" s="65"/>
      <c r="AJ1182" s="65"/>
      <c r="AK1182" s="65"/>
      <c r="AM1182" s="93"/>
      <c r="AT1182" s="65"/>
      <c r="AU1182" s="65"/>
      <c r="AV1182" s="65"/>
      <c r="AW1182" s="65"/>
      <c r="AX1182" s="65"/>
      <c r="AY1182" s="65"/>
      <c r="AZ1182" s="65"/>
      <c r="BA1182" s="65"/>
    </row>
    <row r="1183" spans="3:70">
      <c r="C1183" s="8"/>
      <c r="D1183" s="8"/>
      <c r="AG1183" s="65"/>
      <c r="AH1183" s="65"/>
      <c r="AI1183" s="65"/>
      <c r="AJ1183" s="65"/>
      <c r="AK1183" s="65"/>
      <c r="AM1183" s="93"/>
      <c r="AT1183" s="65"/>
      <c r="AU1183" s="65"/>
      <c r="AV1183" s="65"/>
      <c r="AW1183" s="65"/>
      <c r="AX1183" s="65"/>
      <c r="AY1183" s="65"/>
      <c r="AZ1183" s="65"/>
      <c r="BA1183" s="65"/>
    </row>
    <row r="1184" spans="3:70">
      <c r="C1184" s="8"/>
      <c r="D1184" s="8"/>
      <c r="AG1184" s="65"/>
      <c r="AH1184" s="65"/>
      <c r="AI1184" s="65"/>
      <c r="AJ1184" s="65"/>
      <c r="AK1184" s="65"/>
      <c r="AM1184" s="93"/>
      <c r="AT1184" s="65"/>
      <c r="AU1184" s="65"/>
      <c r="AV1184" s="65"/>
      <c r="AW1184" s="65"/>
      <c r="AX1184" s="65"/>
      <c r="AY1184" s="65"/>
      <c r="AZ1184" s="65"/>
      <c r="BA1184" s="65"/>
    </row>
    <row r="1185" spans="3:54">
      <c r="C1185" s="8"/>
      <c r="D1185" s="8"/>
      <c r="AG1185" s="65"/>
      <c r="AH1185" s="65"/>
      <c r="AI1185" s="65"/>
      <c r="AJ1185" s="65"/>
      <c r="AK1185" s="65"/>
      <c r="AM1185" s="93"/>
      <c r="AT1185" s="65"/>
      <c r="AU1185" s="65"/>
      <c r="AV1185" s="65"/>
      <c r="AW1185" s="65"/>
      <c r="AX1185" s="65"/>
      <c r="AY1185" s="65"/>
      <c r="AZ1185" s="65"/>
      <c r="BA1185" s="65"/>
    </row>
    <row r="1186" spans="3:54">
      <c r="C1186" s="8"/>
      <c r="D1186" s="8"/>
      <c r="AG1186" s="65"/>
      <c r="AH1186" s="65"/>
      <c r="AI1186" s="65"/>
      <c r="AJ1186" s="65"/>
      <c r="AK1186" s="65"/>
      <c r="AM1186" s="93"/>
      <c r="AT1186" s="65"/>
      <c r="AU1186" s="65"/>
      <c r="AV1186" s="65"/>
      <c r="AW1186" s="65"/>
      <c r="AX1186" s="65"/>
      <c r="AY1186" s="65"/>
      <c r="AZ1186" s="65"/>
      <c r="BA1186" s="65"/>
    </row>
    <row r="1187" spans="3:54">
      <c r="C1187" s="8"/>
      <c r="D1187" s="8"/>
      <c r="AG1187" s="65"/>
      <c r="AH1187" s="65"/>
      <c r="AI1187" s="65"/>
      <c r="AJ1187" s="65"/>
      <c r="AK1187" s="65"/>
      <c r="AM1187" s="93"/>
      <c r="AT1187" s="65"/>
      <c r="AU1187" s="65"/>
      <c r="AV1187" s="65"/>
      <c r="AW1187" s="65"/>
      <c r="AX1187" s="65"/>
      <c r="AY1187" s="65"/>
      <c r="AZ1187" s="65"/>
      <c r="BA1187" s="65"/>
    </row>
    <row r="1188" spans="3:54">
      <c r="C1188" s="8"/>
      <c r="D1188" s="8"/>
      <c r="AG1188" s="65"/>
      <c r="AH1188" s="65"/>
      <c r="AI1188" s="65"/>
      <c r="AJ1188" s="65"/>
      <c r="AK1188" s="65"/>
      <c r="AM1188" s="93"/>
      <c r="AT1188" s="65"/>
      <c r="AU1188" s="65"/>
      <c r="AV1188" s="65"/>
      <c r="AW1188" s="65"/>
      <c r="AX1188" s="65"/>
      <c r="AY1188" s="65"/>
      <c r="AZ1188" s="65"/>
      <c r="BA1188" s="65"/>
    </row>
    <row r="1189" spans="3:54">
      <c r="C1189" s="8"/>
      <c r="D1189" s="8"/>
      <c r="AG1189" s="65"/>
      <c r="AH1189" s="65"/>
      <c r="AI1189" s="65"/>
      <c r="AJ1189" s="65"/>
      <c r="AK1189" s="65"/>
      <c r="AM1189" s="93"/>
      <c r="AT1189" s="65"/>
      <c r="AU1189" s="65"/>
      <c r="AV1189" s="65"/>
      <c r="AW1189" s="65"/>
      <c r="AX1189" s="65"/>
      <c r="AY1189" s="65"/>
      <c r="AZ1189" s="65"/>
      <c r="BA1189" s="65"/>
      <c r="BB1189" s="65"/>
    </row>
    <row r="1190" spans="3:54">
      <c r="C1190" s="8"/>
      <c r="D1190" s="8"/>
      <c r="AG1190" s="65"/>
      <c r="AH1190" s="65"/>
      <c r="AI1190" s="65"/>
      <c r="AJ1190" s="65"/>
      <c r="AK1190" s="65"/>
      <c r="AM1190" s="93"/>
      <c r="AT1190" s="65"/>
      <c r="AU1190" s="65"/>
      <c r="AV1190" s="65"/>
      <c r="AW1190" s="65"/>
      <c r="AX1190" s="65"/>
      <c r="AY1190" s="65"/>
      <c r="AZ1190" s="65"/>
      <c r="BA1190" s="65"/>
    </row>
    <row r="1191" spans="3:54">
      <c r="C1191" s="8"/>
      <c r="D1191" s="8"/>
      <c r="AG1191" s="65"/>
      <c r="AH1191" s="65"/>
      <c r="AI1191" s="65"/>
      <c r="AJ1191" s="65"/>
      <c r="AK1191" s="65"/>
      <c r="AM1191" s="93"/>
      <c r="AT1191" s="65"/>
      <c r="AU1191" s="65"/>
      <c r="AV1191" s="65"/>
      <c r="AW1191" s="65"/>
      <c r="AX1191" s="65"/>
      <c r="AY1191" s="65"/>
      <c r="AZ1191" s="65"/>
      <c r="BA1191" s="65"/>
    </row>
    <row r="1192" spans="3:54">
      <c r="C1192" s="8"/>
      <c r="D1192" s="8"/>
      <c r="AG1192" s="65"/>
      <c r="AH1192" s="65"/>
      <c r="AI1192" s="65"/>
      <c r="AJ1192" s="65"/>
      <c r="AK1192" s="65"/>
      <c r="AM1192" s="93"/>
      <c r="AT1192" s="65"/>
      <c r="AU1192" s="65"/>
      <c r="AV1192" s="65"/>
      <c r="AW1192" s="65"/>
      <c r="AX1192" s="65"/>
      <c r="AY1192" s="65"/>
      <c r="AZ1192" s="65"/>
      <c r="BA1192" s="65"/>
      <c r="BB1192" s="65"/>
    </row>
    <row r="1193" spans="3:54">
      <c r="C1193" s="8"/>
      <c r="D1193" s="8"/>
      <c r="AG1193" s="65"/>
      <c r="AH1193" s="65"/>
      <c r="AI1193" s="65"/>
      <c r="AJ1193" s="65"/>
      <c r="AK1193" s="65"/>
      <c r="AM1193" s="93"/>
      <c r="AT1193" s="65"/>
      <c r="AU1193" s="65"/>
      <c r="AV1193" s="65"/>
      <c r="AW1193" s="65"/>
      <c r="AX1193" s="65"/>
      <c r="AY1193" s="65"/>
      <c r="AZ1193" s="65"/>
      <c r="BA1193" s="65"/>
    </row>
    <row r="1194" spans="3:54">
      <c r="C1194" s="8"/>
      <c r="D1194" s="8"/>
      <c r="AG1194" s="65"/>
      <c r="AH1194" s="65"/>
      <c r="AI1194" s="65"/>
      <c r="AJ1194" s="65"/>
      <c r="AK1194" s="65"/>
      <c r="AM1194" s="93"/>
      <c r="AT1194" s="65"/>
      <c r="AU1194" s="65"/>
      <c r="AV1194" s="65"/>
      <c r="AW1194" s="65"/>
      <c r="AX1194" s="65"/>
      <c r="AY1194" s="65"/>
      <c r="AZ1194" s="65"/>
      <c r="BA1194" s="65"/>
    </row>
    <row r="1195" spans="3:54">
      <c r="C1195" s="8"/>
      <c r="D1195" s="8"/>
      <c r="AG1195" s="65"/>
      <c r="AH1195" s="65"/>
      <c r="AI1195" s="65"/>
      <c r="AJ1195" s="65"/>
      <c r="AK1195" s="65"/>
      <c r="AM1195" s="93"/>
      <c r="AT1195" s="65"/>
      <c r="AU1195" s="65"/>
      <c r="AV1195" s="65"/>
      <c r="AW1195" s="65"/>
      <c r="AX1195" s="65"/>
      <c r="AY1195" s="65"/>
      <c r="AZ1195" s="65"/>
      <c r="BA1195" s="65"/>
    </row>
    <row r="1196" spans="3:54">
      <c r="C1196" s="8"/>
      <c r="D1196" s="8"/>
      <c r="AG1196" s="65"/>
      <c r="AH1196" s="65"/>
      <c r="AI1196" s="65"/>
      <c r="AJ1196" s="65"/>
      <c r="AK1196" s="65"/>
      <c r="AM1196" s="93"/>
      <c r="AT1196" s="65"/>
      <c r="AU1196" s="65"/>
      <c r="AV1196" s="65"/>
      <c r="AW1196" s="65"/>
      <c r="AX1196" s="65"/>
      <c r="AY1196" s="65"/>
      <c r="AZ1196" s="65"/>
      <c r="BA1196" s="65"/>
    </row>
    <row r="1197" spans="3:54">
      <c r="C1197" s="8"/>
      <c r="D1197" s="8"/>
      <c r="AG1197" s="65"/>
      <c r="AH1197" s="65"/>
      <c r="AI1197" s="65"/>
      <c r="AJ1197" s="65"/>
      <c r="AK1197" s="65"/>
      <c r="AM1197" s="93"/>
      <c r="AT1197" s="65"/>
      <c r="AU1197" s="65"/>
      <c r="AV1197" s="65"/>
      <c r="AW1197" s="65"/>
      <c r="AX1197" s="65"/>
      <c r="AY1197" s="65"/>
      <c r="AZ1197" s="65"/>
      <c r="BA1197" s="65"/>
    </row>
    <row r="1198" spans="3:54">
      <c r="C1198" s="8"/>
      <c r="D1198" s="8"/>
      <c r="AG1198" s="65"/>
      <c r="AH1198" s="65"/>
      <c r="AI1198" s="65"/>
      <c r="AJ1198" s="65"/>
      <c r="AK1198" s="65"/>
      <c r="AM1198" s="93"/>
      <c r="AT1198" s="65"/>
      <c r="AU1198" s="65"/>
      <c r="AV1198" s="65"/>
      <c r="AW1198" s="65"/>
      <c r="AX1198" s="65"/>
      <c r="AY1198" s="65"/>
      <c r="AZ1198" s="65"/>
      <c r="BA1198" s="65"/>
    </row>
    <row r="1199" spans="3:54">
      <c r="C1199" s="8"/>
      <c r="D1199" s="8"/>
      <c r="AG1199" s="65"/>
      <c r="AH1199" s="65"/>
      <c r="AI1199" s="65"/>
      <c r="AJ1199" s="65"/>
      <c r="AK1199" s="65"/>
      <c r="AM1199" s="93"/>
      <c r="AT1199" s="65"/>
      <c r="AU1199" s="65"/>
      <c r="AV1199" s="65"/>
      <c r="AW1199" s="65"/>
      <c r="AX1199" s="65"/>
      <c r="AY1199" s="65"/>
      <c r="AZ1199" s="65"/>
      <c r="BA1199" s="65"/>
    </row>
    <row r="1200" spans="3:54">
      <c r="C1200" s="8"/>
      <c r="D1200" s="8"/>
      <c r="AG1200" s="65"/>
      <c r="AH1200" s="65"/>
      <c r="AI1200" s="65"/>
      <c r="AJ1200" s="65"/>
      <c r="AK1200" s="65"/>
      <c r="AM1200" s="93"/>
      <c r="AT1200" s="65"/>
      <c r="AU1200" s="65"/>
      <c r="AV1200" s="65"/>
      <c r="AW1200" s="65"/>
      <c r="AX1200" s="65"/>
      <c r="AY1200" s="65"/>
      <c r="AZ1200" s="65"/>
      <c r="BA1200" s="65"/>
    </row>
    <row r="1201" spans="3:54">
      <c r="C1201" s="8"/>
      <c r="D1201" s="8"/>
      <c r="AG1201" s="65"/>
      <c r="AH1201" s="65"/>
      <c r="AI1201" s="65"/>
      <c r="AJ1201" s="65"/>
      <c r="AK1201" s="65"/>
      <c r="AM1201" s="93"/>
      <c r="AT1201" s="65"/>
      <c r="AU1201" s="65"/>
      <c r="AV1201" s="65"/>
      <c r="AW1201" s="65"/>
      <c r="AX1201" s="65"/>
      <c r="AY1201" s="65"/>
      <c r="AZ1201" s="65"/>
      <c r="BA1201" s="65"/>
    </row>
    <row r="1202" spans="3:54">
      <c r="C1202" s="8"/>
      <c r="D1202" s="8"/>
      <c r="AG1202" s="65"/>
      <c r="AH1202" s="65"/>
      <c r="AI1202" s="65"/>
      <c r="AJ1202" s="65"/>
      <c r="AK1202" s="65"/>
      <c r="AM1202" s="93"/>
      <c r="AT1202" s="65"/>
      <c r="AU1202" s="65"/>
      <c r="AV1202" s="65"/>
      <c r="AW1202" s="65"/>
      <c r="AX1202" s="65"/>
      <c r="AY1202" s="65"/>
      <c r="AZ1202" s="65"/>
      <c r="BA1202" s="65"/>
    </row>
    <row r="1203" spans="3:54">
      <c r="C1203" s="8"/>
      <c r="D1203" s="8"/>
      <c r="AG1203" s="65"/>
      <c r="AH1203" s="65"/>
      <c r="AI1203" s="65"/>
      <c r="AJ1203" s="65"/>
      <c r="AK1203" s="65"/>
      <c r="AM1203" s="93"/>
      <c r="AT1203" s="65"/>
      <c r="AU1203" s="65"/>
      <c r="AV1203" s="65"/>
      <c r="AW1203" s="65"/>
      <c r="AX1203" s="65"/>
      <c r="AY1203" s="65"/>
      <c r="AZ1203" s="65"/>
      <c r="BA1203" s="65"/>
    </row>
    <row r="1204" spans="3:54">
      <c r="C1204" s="8"/>
      <c r="D1204" s="8"/>
      <c r="AG1204" s="65"/>
      <c r="AH1204" s="65"/>
      <c r="AI1204" s="65"/>
      <c r="AJ1204" s="65"/>
      <c r="AK1204" s="65"/>
      <c r="AM1204" s="93"/>
      <c r="AT1204" s="65"/>
      <c r="AU1204" s="65"/>
      <c r="AV1204" s="65"/>
      <c r="AW1204" s="65"/>
      <c r="AX1204" s="65"/>
      <c r="AY1204" s="65"/>
      <c r="AZ1204" s="65"/>
      <c r="BA1204" s="65"/>
      <c r="BB1204" s="65"/>
    </row>
    <row r="1205" spans="3:54">
      <c r="C1205" s="8"/>
      <c r="D1205" s="8"/>
      <c r="AG1205" s="65"/>
      <c r="AH1205" s="65"/>
      <c r="AI1205" s="65"/>
      <c r="AJ1205" s="65"/>
      <c r="AK1205" s="65"/>
      <c r="AM1205" s="93"/>
      <c r="AT1205" s="65"/>
      <c r="AU1205" s="65"/>
      <c r="AV1205" s="65"/>
      <c r="AW1205" s="65"/>
      <c r="AX1205" s="65"/>
      <c r="AY1205" s="65"/>
      <c r="AZ1205" s="65"/>
      <c r="BA1205" s="65"/>
    </row>
    <row r="1206" spans="3:54">
      <c r="C1206" s="8"/>
      <c r="D1206" s="8"/>
      <c r="AG1206" s="65"/>
      <c r="AH1206" s="65"/>
      <c r="AI1206" s="65"/>
      <c r="AJ1206" s="65"/>
      <c r="AK1206" s="65"/>
      <c r="AM1206" s="93"/>
      <c r="AT1206" s="65"/>
      <c r="AU1206" s="65"/>
      <c r="AV1206" s="65"/>
      <c r="AW1206" s="65"/>
      <c r="AX1206" s="65"/>
      <c r="AY1206" s="65"/>
      <c r="AZ1206" s="65"/>
      <c r="BA1206" s="65"/>
    </row>
    <row r="1207" spans="3:54">
      <c r="C1207" s="8"/>
      <c r="D1207" s="8"/>
      <c r="AG1207" s="65"/>
      <c r="AH1207" s="65"/>
      <c r="AI1207" s="65"/>
      <c r="AJ1207" s="65"/>
      <c r="AK1207" s="65"/>
      <c r="AM1207" s="93"/>
      <c r="AT1207" s="65"/>
      <c r="AU1207" s="65"/>
      <c r="AV1207" s="65"/>
      <c r="AW1207" s="65"/>
      <c r="AX1207" s="65"/>
      <c r="AY1207" s="65"/>
      <c r="AZ1207" s="65"/>
      <c r="BA1207" s="65"/>
    </row>
    <row r="1208" spans="3:54">
      <c r="C1208" s="8"/>
      <c r="D1208" s="8"/>
      <c r="AG1208" s="65"/>
      <c r="AH1208" s="65"/>
      <c r="AI1208" s="65"/>
      <c r="AJ1208" s="65"/>
      <c r="AK1208" s="65"/>
      <c r="AM1208" s="93"/>
      <c r="AT1208" s="65"/>
      <c r="AU1208" s="65"/>
      <c r="AV1208" s="65"/>
      <c r="AW1208" s="65"/>
      <c r="AX1208" s="65"/>
      <c r="AY1208" s="65"/>
      <c r="AZ1208" s="65"/>
      <c r="BA1208" s="65"/>
    </row>
    <row r="1209" spans="3:54">
      <c r="C1209" s="8"/>
      <c r="D1209" s="8"/>
      <c r="AG1209" s="65"/>
      <c r="AH1209" s="65"/>
      <c r="AI1209" s="65"/>
      <c r="AJ1209" s="65"/>
      <c r="AK1209" s="65"/>
      <c r="AM1209" s="93"/>
      <c r="AT1209" s="65"/>
      <c r="AU1209" s="65"/>
      <c r="AV1209" s="65"/>
      <c r="AW1209" s="65"/>
      <c r="AX1209" s="65"/>
      <c r="AY1209" s="65"/>
      <c r="AZ1209" s="65"/>
      <c r="BA1209" s="65"/>
    </row>
    <row r="1210" spans="3:54">
      <c r="C1210" s="8"/>
      <c r="D1210" s="8"/>
      <c r="AG1210" s="65"/>
      <c r="AH1210" s="65"/>
      <c r="AI1210" s="65"/>
      <c r="AJ1210" s="65"/>
      <c r="AK1210" s="65"/>
      <c r="AM1210" s="93"/>
      <c r="AT1210" s="65"/>
      <c r="AU1210" s="65"/>
      <c r="AV1210" s="65"/>
      <c r="AW1210" s="65"/>
      <c r="AX1210" s="65"/>
      <c r="AY1210" s="65"/>
      <c r="AZ1210" s="65"/>
      <c r="BA1210" s="65"/>
    </row>
    <row r="1211" spans="3:54">
      <c r="C1211" s="8"/>
      <c r="D1211" s="8"/>
      <c r="AG1211" s="65"/>
      <c r="AH1211" s="65"/>
      <c r="AI1211" s="65"/>
      <c r="AJ1211" s="65"/>
      <c r="AK1211" s="65"/>
      <c r="AM1211" s="93"/>
      <c r="AT1211" s="65"/>
      <c r="AU1211" s="65"/>
      <c r="AV1211" s="65"/>
      <c r="AW1211" s="65"/>
      <c r="AX1211" s="65"/>
      <c r="AY1211" s="65"/>
      <c r="AZ1211" s="65"/>
      <c r="BA1211" s="65"/>
    </row>
    <row r="1212" spans="3:54">
      <c r="C1212" s="8"/>
      <c r="D1212" s="8"/>
      <c r="AG1212" s="65"/>
      <c r="AH1212" s="65"/>
      <c r="AI1212" s="65"/>
      <c r="AJ1212" s="65"/>
      <c r="AK1212" s="65"/>
      <c r="AM1212" s="93"/>
      <c r="AT1212" s="65"/>
      <c r="AU1212" s="65"/>
      <c r="AV1212" s="65"/>
      <c r="AW1212" s="65"/>
      <c r="AX1212" s="65"/>
      <c r="AY1212" s="65"/>
      <c r="AZ1212" s="65"/>
      <c r="BA1212" s="65"/>
    </row>
    <row r="1213" spans="3:54">
      <c r="C1213" s="8"/>
      <c r="D1213" s="8"/>
      <c r="AG1213" s="65"/>
      <c r="AH1213" s="65"/>
      <c r="AI1213" s="65"/>
      <c r="AJ1213" s="65"/>
      <c r="AK1213" s="65"/>
      <c r="AM1213" s="93"/>
      <c r="AT1213" s="65"/>
      <c r="AU1213" s="65"/>
      <c r="AV1213" s="65"/>
      <c r="AW1213" s="65"/>
      <c r="AX1213" s="65"/>
      <c r="AY1213" s="65"/>
      <c r="AZ1213" s="65"/>
      <c r="BA1213" s="65"/>
    </row>
    <row r="1214" spans="3:54">
      <c r="C1214" s="8"/>
      <c r="D1214" s="8"/>
      <c r="AG1214" s="65"/>
      <c r="AH1214" s="65"/>
      <c r="AI1214" s="65"/>
      <c r="AJ1214" s="65"/>
      <c r="AK1214" s="65"/>
      <c r="AM1214" s="93"/>
      <c r="AT1214" s="65"/>
      <c r="AU1214" s="65"/>
      <c r="AV1214" s="65"/>
      <c r="AW1214" s="65"/>
      <c r="AX1214" s="65"/>
      <c r="AY1214" s="65"/>
      <c r="AZ1214" s="65"/>
      <c r="BA1214" s="65"/>
    </row>
    <row r="1215" spans="3:54">
      <c r="C1215" s="8"/>
      <c r="D1215" s="8"/>
      <c r="AG1215" s="65"/>
      <c r="AH1215" s="65"/>
      <c r="AI1215" s="65"/>
      <c r="AJ1215" s="65"/>
      <c r="AK1215" s="65"/>
      <c r="AM1215" s="93"/>
      <c r="AT1215" s="65"/>
      <c r="AU1215" s="65"/>
      <c r="AV1215" s="65"/>
      <c r="AW1215" s="65"/>
      <c r="AX1215" s="65"/>
      <c r="AY1215" s="65"/>
      <c r="AZ1215" s="65"/>
      <c r="BA1215" s="65"/>
    </row>
    <row r="1216" spans="3:54">
      <c r="C1216" s="8"/>
      <c r="D1216" s="8"/>
      <c r="AG1216" s="65"/>
      <c r="AH1216" s="65"/>
      <c r="AI1216" s="65"/>
      <c r="AJ1216" s="65"/>
      <c r="AK1216" s="65"/>
      <c r="AM1216" s="93"/>
      <c r="AT1216" s="65"/>
      <c r="AU1216" s="65"/>
      <c r="AV1216" s="65"/>
      <c r="AW1216" s="65"/>
      <c r="AX1216" s="65"/>
      <c r="AY1216" s="65"/>
      <c r="AZ1216" s="65"/>
      <c r="BA1216" s="65"/>
    </row>
    <row r="1217" spans="3:70">
      <c r="C1217" s="8"/>
      <c r="D1217" s="8"/>
      <c r="AG1217" s="65"/>
      <c r="AH1217" s="65"/>
      <c r="AI1217" s="65"/>
      <c r="AJ1217" s="65"/>
      <c r="AK1217" s="65"/>
      <c r="AM1217" s="93"/>
      <c r="AT1217" s="65"/>
      <c r="AU1217" s="65"/>
      <c r="AV1217" s="65"/>
      <c r="AW1217" s="65"/>
      <c r="AX1217" s="65"/>
      <c r="AY1217" s="65"/>
      <c r="AZ1217" s="65"/>
      <c r="BA1217" s="65"/>
    </row>
    <row r="1218" spans="3:70">
      <c r="C1218" s="8"/>
      <c r="D1218" s="8"/>
      <c r="AG1218" s="65"/>
      <c r="AH1218" s="65"/>
      <c r="AI1218" s="65"/>
      <c r="AJ1218" s="65"/>
      <c r="AK1218" s="65"/>
      <c r="AM1218" s="93"/>
      <c r="AT1218" s="65"/>
      <c r="AU1218" s="65"/>
      <c r="AV1218" s="65"/>
      <c r="AW1218" s="65"/>
      <c r="AX1218" s="65"/>
      <c r="AY1218" s="65"/>
      <c r="AZ1218" s="65"/>
      <c r="BA1218" s="65"/>
    </row>
    <row r="1219" spans="3:70">
      <c r="C1219" s="8"/>
      <c r="D1219" s="8"/>
      <c r="AG1219" s="65"/>
      <c r="AH1219" s="65"/>
      <c r="AI1219" s="65"/>
      <c r="AJ1219" s="65"/>
      <c r="AK1219" s="65"/>
      <c r="AM1219" s="93"/>
      <c r="AT1219" s="65"/>
      <c r="AU1219" s="65"/>
      <c r="AV1219" s="65"/>
      <c r="AW1219" s="65"/>
      <c r="AX1219" s="65"/>
      <c r="AY1219" s="65"/>
      <c r="AZ1219" s="65"/>
      <c r="BA1219" s="65"/>
    </row>
    <row r="1220" spans="3:70">
      <c r="C1220" s="8"/>
      <c r="D1220" s="8"/>
      <c r="AG1220" s="65"/>
      <c r="AH1220" s="65"/>
      <c r="AI1220" s="65"/>
      <c r="AJ1220" s="65"/>
      <c r="AK1220" s="65"/>
      <c r="AM1220" s="93"/>
      <c r="AT1220" s="65"/>
      <c r="AU1220" s="65"/>
      <c r="AV1220" s="65"/>
      <c r="AW1220" s="65"/>
      <c r="AX1220" s="65"/>
      <c r="AY1220" s="65"/>
      <c r="AZ1220" s="65"/>
      <c r="BA1220" s="65"/>
    </row>
    <row r="1221" spans="3:70">
      <c r="C1221" s="8"/>
      <c r="D1221" s="8"/>
      <c r="AG1221" s="65"/>
      <c r="AH1221" s="65"/>
      <c r="AI1221" s="65"/>
      <c r="AJ1221" s="65"/>
      <c r="AK1221" s="65"/>
      <c r="AM1221" s="93"/>
      <c r="AT1221" s="65"/>
      <c r="AU1221" s="65"/>
      <c r="AV1221" s="65"/>
      <c r="AW1221" s="65"/>
      <c r="AX1221" s="65"/>
      <c r="AY1221" s="65"/>
      <c r="AZ1221" s="65"/>
      <c r="BA1221" s="65"/>
    </row>
    <row r="1222" spans="3:70">
      <c r="C1222" s="8"/>
      <c r="D1222" s="8"/>
      <c r="AG1222" s="65"/>
      <c r="AH1222" s="65"/>
      <c r="AI1222" s="65"/>
      <c r="AJ1222" s="65"/>
      <c r="AK1222" s="65"/>
      <c r="AM1222" s="93"/>
      <c r="AT1222" s="65"/>
      <c r="AU1222" s="65"/>
      <c r="AV1222" s="65"/>
      <c r="AW1222" s="65"/>
      <c r="AX1222" s="65"/>
      <c r="AY1222" s="65"/>
      <c r="AZ1222" s="65"/>
      <c r="BA1222" s="65"/>
    </row>
    <row r="1223" spans="3:70">
      <c r="C1223" s="8"/>
      <c r="D1223" s="8"/>
      <c r="AG1223" s="65"/>
      <c r="AH1223" s="65"/>
      <c r="AI1223" s="65"/>
      <c r="AJ1223" s="65"/>
      <c r="AK1223" s="65"/>
      <c r="AM1223" s="93"/>
      <c r="AT1223" s="65"/>
      <c r="AU1223" s="65"/>
      <c r="AV1223" s="65"/>
      <c r="AW1223" s="65"/>
      <c r="AX1223" s="65"/>
      <c r="AY1223" s="65"/>
      <c r="AZ1223" s="65"/>
      <c r="BA1223" s="65"/>
    </row>
    <row r="1224" spans="3:70">
      <c r="C1224" s="8"/>
      <c r="D1224" s="8"/>
      <c r="AG1224" s="65"/>
      <c r="AH1224" s="65"/>
      <c r="AI1224" s="65"/>
      <c r="AJ1224" s="65"/>
      <c r="AK1224" s="65"/>
      <c r="AM1224" s="93"/>
      <c r="AT1224" s="65"/>
      <c r="AU1224" s="65"/>
      <c r="AV1224" s="65"/>
      <c r="AW1224" s="65"/>
      <c r="AX1224" s="65"/>
      <c r="AY1224" s="65"/>
      <c r="AZ1224" s="65"/>
      <c r="BA1224" s="65"/>
    </row>
    <row r="1225" spans="3:70">
      <c r="C1225" s="8"/>
      <c r="D1225" s="8"/>
      <c r="AG1225" s="65"/>
      <c r="AH1225" s="65"/>
      <c r="AI1225" s="65"/>
      <c r="AJ1225" s="65"/>
      <c r="AK1225" s="65"/>
      <c r="AM1225" s="93"/>
      <c r="AT1225" s="65"/>
      <c r="AU1225" s="65"/>
      <c r="AV1225" s="65"/>
      <c r="AW1225" s="65"/>
      <c r="AX1225" s="65"/>
      <c r="AY1225" s="65"/>
      <c r="AZ1225" s="65"/>
      <c r="BA1225" s="65"/>
    </row>
    <row r="1226" spans="3:70">
      <c r="C1226" s="8"/>
      <c r="D1226" s="8"/>
      <c r="AG1226" s="65"/>
      <c r="AH1226" s="65"/>
      <c r="AI1226" s="65"/>
      <c r="AJ1226" s="65"/>
      <c r="AK1226" s="65"/>
      <c r="AM1226" s="93"/>
      <c r="AT1226" s="65"/>
      <c r="AU1226" s="65"/>
      <c r="AV1226" s="65"/>
      <c r="AW1226" s="65"/>
      <c r="AX1226" s="65"/>
      <c r="AY1226" s="65"/>
      <c r="AZ1226" s="65"/>
      <c r="BA1226" s="65"/>
    </row>
    <row r="1227" spans="3:70">
      <c r="C1227" s="8"/>
      <c r="D1227" s="8"/>
      <c r="AG1227" s="65"/>
      <c r="AH1227" s="65"/>
      <c r="AI1227" s="65"/>
      <c r="AJ1227" s="65"/>
      <c r="AK1227" s="65"/>
      <c r="AM1227" s="93"/>
      <c r="AT1227" s="65"/>
      <c r="AU1227" s="65"/>
      <c r="AV1227" s="65"/>
      <c r="AW1227" s="65"/>
      <c r="AX1227" s="65"/>
      <c r="AY1227" s="65"/>
      <c r="AZ1227" s="65"/>
      <c r="BA1227" s="65"/>
    </row>
    <row r="1228" spans="3:70">
      <c r="C1228" s="8"/>
      <c r="D1228" s="8"/>
      <c r="AG1228" s="65"/>
      <c r="AH1228" s="65"/>
      <c r="AI1228" s="65"/>
      <c r="AJ1228" s="65"/>
      <c r="AK1228" s="65"/>
      <c r="AM1228" s="93"/>
      <c r="AT1228" s="65"/>
      <c r="AU1228" s="65"/>
      <c r="AV1228" s="65"/>
      <c r="AW1228" s="65"/>
      <c r="AX1228" s="65"/>
      <c r="AY1228" s="65"/>
      <c r="AZ1228" s="65"/>
      <c r="BA1228" s="65"/>
    </row>
    <row r="1229" spans="3:70">
      <c r="C1229" s="8"/>
      <c r="D1229" s="8"/>
      <c r="AG1229" s="65"/>
      <c r="AH1229" s="65"/>
      <c r="AI1229" s="65"/>
      <c r="AJ1229" s="65"/>
      <c r="AK1229" s="65"/>
      <c r="AM1229" s="93"/>
      <c r="AT1229" s="65"/>
      <c r="AU1229" s="65"/>
      <c r="AV1229" s="65"/>
      <c r="AW1229" s="65"/>
      <c r="AX1229" s="65"/>
      <c r="AY1229" s="65"/>
      <c r="AZ1229" s="65"/>
      <c r="BA1229" s="65"/>
    </row>
    <row r="1230" spans="3:70">
      <c r="C1230" s="8"/>
      <c r="D1230" s="8"/>
      <c r="AG1230" s="65"/>
      <c r="AH1230" s="65"/>
      <c r="AI1230" s="65"/>
      <c r="AJ1230" s="65"/>
      <c r="AK1230" s="65"/>
      <c r="AM1230" s="93"/>
      <c r="AT1230" s="65"/>
      <c r="AU1230" s="65"/>
      <c r="AV1230" s="65"/>
      <c r="AW1230" s="65"/>
      <c r="AX1230" s="65"/>
      <c r="AY1230" s="65"/>
      <c r="AZ1230" s="65"/>
      <c r="BA1230" s="65"/>
    </row>
    <row r="1231" spans="3:70">
      <c r="C1231" s="8"/>
      <c r="D1231" s="8"/>
      <c r="AG1231" s="65"/>
      <c r="AH1231" s="65"/>
      <c r="AI1231" s="65"/>
      <c r="AJ1231" s="65"/>
      <c r="AK1231" s="65"/>
      <c r="AM1231" s="93"/>
      <c r="AT1231" s="65"/>
      <c r="AU1231" s="65"/>
      <c r="AV1231" s="65"/>
      <c r="AW1231" s="65"/>
      <c r="AX1231" s="65"/>
      <c r="AY1231" s="65"/>
      <c r="AZ1231" s="65"/>
      <c r="BA1231" s="65"/>
      <c r="BB1231" s="65"/>
      <c r="BC1231" s="65"/>
      <c r="BD1231" s="65"/>
      <c r="BE1231" s="65"/>
      <c r="BF1231" s="65"/>
      <c r="BG1231" s="65"/>
      <c r="BH1231" s="65"/>
      <c r="BI1231" s="65"/>
      <c r="BJ1231" s="65"/>
      <c r="BK1231" s="65"/>
      <c r="BL1231" s="65"/>
      <c r="BM1231" s="65"/>
      <c r="BN1231" s="65"/>
      <c r="BO1231" s="65"/>
      <c r="BP1231" s="65"/>
      <c r="BQ1231" s="65"/>
      <c r="BR1231" s="65"/>
    </row>
    <row r="1232" spans="3:70">
      <c r="C1232" s="8"/>
      <c r="D1232" s="8"/>
      <c r="AG1232" s="65"/>
      <c r="AH1232" s="65"/>
      <c r="AI1232" s="65"/>
      <c r="AJ1232" s="65"/>
      <c r="AK1232" s="65"/>
      <c r="AM1232" s="93"/>
      <c r="AT1232" s="65"/>
      <c r="AU1232" s="65"/>
      <c r="AV1232" s="65"/>
      <c r="AW1232" s="65"/>
      <c r="AX1232" s="65"/>
      <c r="AY1232" s="65"/>
      <c r="AZ1232" s="65"/>
      <c r="BA1232" s="65"/>
    </row>
    <row r="1233" spans="3:70">
      <c r="C1233" s="8"/>
      <c r="D1233" s="8"/>
      <c r="AG1233" s="65"/>
      <c r="AH1233" s="65"/>
      <c r="AI1233" s="65"/>
      <c r="AJ1233" s="65"/>
      <c r="AK1233" s="65"/>
      <c r="AM1233" s="93"/>
      <c r="AT1233" s="65"/>
      <c r="AU1233" s="65"/>
      <c r="AV1233" s="65"/>
      <c r="AW1233" s="65"/>
      <c r="AX1233" s="65"/>
      <c r="AY1233" s="65"/>
      <c r="AZ1233" s="65"/>
      <c r="BA1233" s="65"/>
    </row>
    <row r="1234" spans="3:70">
      <c r="C1234" s="8"/>
      <c r="D1234" s="8"/>
      <c r="AG1234" s="65"/>
      <c r="AH1234" s="65"/>
      <c r="AI1234" s="65"/>
      <c r="AJ1234" s="65"/>
      <c r="AK1234" s="65"/>
      <c r="AM1234" s="93"/>
      <c r="AT1234" s="65"/>
      <c r="AU1234" s="65"/>
      <c r="AV1234" s="65"/>
      <c r="AW1234" s="65"/>
      <c r="AX1234" s="65"/>
      <c r="AY1234" s="65"/>
      <c r="AZ1234" s="65"/>
      <c r="BA1234" s="65"/>
    </row>
    <row r="1235" spans="3:70">
      <c r="C1235" s="8"/>
      <c r="D1235" s="8"/>
      <c r="AG1235" s="65"/>
      <c r="AH1235" s="65"/>
      <c r="AI1235" s="65"/>
      <c r="AJ1235" s="65"/>
      <c r="AK1235" s="65"/>
      <c r="AM1235" s="93"/>
      <c r="AT1235" s="65"/>
      <c r="AU1235" s="65"/>
      <c r="AV1235" s="65"/>
      <c r="AW1235" s="65"/>
      <c r="AX1235" s="65"/>
      <c r="AY1235" s="65"/>
      <c r="AZ1235" s="65"/>
      <c r="BA1235" s="65"/>
    </row>
    <row r="1236" spans="3:70">
      <c r="C1236" s="8"/>
      <c r="D1236" s="8"/>
      <c r="AG1236" s="65"/>
      <c r="AH1236" s="65"/>
      <c r="AI1236" s="65"/>
      <c r="AJ1236" s="65"/>
      <c r="AK1236" s="65"/>
      <c r="AM1236" s="93"/>
      <c r="AT1236" s="65"/>
      <c r="AU1236" s="65"/>
      <c r="AV1236" s="65"/>
      <c r="AW1236" s="65"/>
      <c r="AX1236" s="65"/>
      <c r="AY1236" s="65"/>
      <c r="AZ1236" s="65"/>
      <c r="BA1236" s="65"/>
    </row>
    <row r="1237" spans="3:70">
      <c r="C1237" s="8"/>
      <c r="D1237" s="8"/>
      <c r="AG1237" s="65"/>
      <c r="AH1237" s="65"/>
      <c r="AI1237" s="65"/>
      <c r="AJ1237" s="65"/>
      <c r="AK1237" s="65"/>
      <c r="AM1237" s="93"/>
      <c r="AT1237" s="65"/>
      <c r="AU1237" s="65"/>
      <c r="AV1237" s="65"/>
      <c r="AW1237" s="65"/>
      <c r="AX1237" s="65"/>
      <c r="AY1237" s="65"/>
      <c r="AZ1237" s="65"/>
      <c r="BA1237" s="65"/>
    </row>
    <row r="1238" spans="3:70">
      <c r="C1238" s="8"/>
      <c r="D1238" s="8"/>
      <c r="AG1238" s="65"/>
      <c r="AH1238" s="65"/>
      <c r="AI1238" s="65"/>
      <c r="AJ1238" s="65"/>
      <c r="AK1238" s="65"/>
      <c r="AM1238" s="93"/>
      <c r="AT1238" s="65"/>
      <c r="AU1238" s="65"/>
      <c r="AV1238" s="65"/>
      <c r="AW1238" s="65"/>
      <c r="AX1238" s="65"/>
      <c r="AY1238" s="65"/>
      <c r="AZ1238" s="65"/>
      <c r="BA1238" s="65"/>
    </row>
    <row r="1239" spans="3:70">
      <c r="C1239" s="8"/>
      <c r="D1239" s="8"/>
      <c r="AG1239" s="65"/>
      <c r="AH1239" s="65"/>
      <c r="AI1239" s="65"/>
      <c r="AJ1239" s="65"/>
      <c r="AK1239" s="65"/>
      <c r="AM1239" s="93"/>
      <c r="AT1239" s="65"/>
      <c r="AU1239" s="65"/>
      <c r="AV1239" s="65"/>
      <c r="AW1239" s="65"/>
      <c r="AX1239" s="65"/>
      <c r="AY1239" s="65"/>
      <c r="AZ1239" s="65"/>
      <c r="BA1239" s="65"/>
    </row>
    <row r="1240" spans="3:70">
      <c r="C1240" s="8"/>
      <c r="D1240" s="8"/>
      <c r="AG1240" s="65"/>
      <c r="AH1240" s="65"/>
      <c r="AI1240" s="65"/>
      <c r="AJ1240" s="65"/>
      <c r="AK1240" s="65"/>
      <c r="AM1240" s="93"/>
      <c r="AT1240" s="65"/>
      <c r="AU1240" s="65"/>
      <c r="AV1240" s="65"/>
      <c r="AW1240" s="65"/>
      <c r="AX1240" s="65"/>
      <c r="AY1240" s="65"/>
      <c r="AZ1240" s="65"/>
      <c r="BA1240" s="65"/>
    </row>
    <row r="1241" spans="3:70">
      <c r="C1241" s="8"/>
      <c r="D1241" s="8"/>
      <c r="AG1241" s="65"/>
      <c r="AH1241" s="65"/>
      <c r="AI1241" s="65"/>
      <c r="AJ1241" s="65"/>
      <c r="AK1241" s="65"/>
      <c r="AM1241" s="93"/>
      <c r="AT1241" s="65"/>
      <c r="AU1241" s="65"/>
      <c r="AV1241" s="65"/>
      <c r="AW1241" s="65"/>
      <c r="AX1241" s="65"/>
      <c r="AY1241" s="65"/>
      <c r="AZ1241" s="65"/>
      <c r="BA1241" s="65"/>
    </row>
    <row r="1242" spans="3:70">
      <c r="C1242" s="8"/>
      <c r="D1242" s="8"/>
      <c r="AG1242" s="65"/>
      <c r="AH1242" s="65"/>
      <c r="AI1242" s="65"/>
      <c r="AJ1242" s="65"/>
      <c r="AK1242" s="65"/>
      <c r="AM1242" s="93"/>
      <c r="AT1242" s="65"/>
      <c r="AU1242" s="65"/>
      <c r="AV1242" s="65"/>
      <c r="AW1242" s="65"/>
      <c r="AX1242" s="65"/>
      <c r="AY1242" s="65"/>
      <c r="AZ1242" s="65"/>
      <c r="BA1242" s="65"/>
    </row>
    <row r="1243" spans="3:70">
      <c r="C1243" s="8"/>
      <c r="D1243" s="8"/>
      <c r="AG1243" s="65"/>
      <c r="AH1243" s="65"/>
      <c r="AI1243" s="65"/>
      <c r="AJ1243" s="65"/>
      <c r="AK1243" s="65"/>
      <c r="AM1243" s="93"/>
      <c r="AT1243" s="65"/>
      <c r="AU1243" s="65"/>
      <c r="AV1243" s="65"/>
      <c r="AW1243" s="65"/>
      <c r="AX1243" s="65"/>
      <c r="AY1243" s="65"/>
      <c r="AZ1243" s="65"/>
      <c r="BA1243" s="65"/>
    </row>
    <row r="1244" spans="3:70">
      <c r="C1244" s="8"/>
      <c r="D1244" s="8"/>
      <c r="AG1244" s="65"/>
      <c r="AH1244" s="65"/>
      <c r="AI1244" s="65"/>
      <c r="AJ1244" s="65"/>
      <c r="AK1244" s="65"/>
      <c r="AM1244" s="93"/>
      <c r="AT1244" s="65"/>
      <c r="AU1244" s="65"/>
      <c r="AV1244" s="65"/>
      <c r="AW1244" s="65"/>
      <c r="AX1244" s="65"/>
      <c r="AY1244" s="65"/>
      <c r="AZ1244" s="65"/>
      <c r="BA1244" s="65"/>
    </row>
    <row r="1245" spans="3:70">
      <c r="C1245" s="8"/>
      <c r="D1245" s="8"/>
      <c r="AG1245" s="65"/>
      <c r="AH1245" s="65"/>
      <c r="AI1245" s="65"/>
      <c r="AJ1245" s="65"/>
      <c r="AK1245" s="65"/>
      <c r="AM1245" s="93"/>
      <c r="AT1245" s="65"/>
      <c r="AU1245" s="65"/>
      <c r="AV1245" s="65"/>
      <c r="AW1245" s="65"/>
      <c r="AX1245" s="65"/>
      <c r="AY1245" s="65"/>
      <c r="AZ1245" s="65"/>
      <c r="BA1245" s="65"/>
    </row>
    <row r="1246" spans="3:70">
      <c r="C1246" s="8"/>
      <c r="D1246" s="8"/>
      <c r="AG1246" s="65"/>
      <c r="AH1246" s="65"/>
      <c r="AI1246" s="65"/>
      <c r="AJ1246" s="65"/>
      <c r="AK1246" s="65"/>
      <c r="AM1246" s="93"/>
      <c r="AT1246" s="65"/>
      <c r="AU1246" s="65"/>
      <c r="AV1246" s="65"/>
      <c r="AW1246" s="65"/>
      <c r="AX1246" s="65"/>
      <c r="AY1246" s="65"/>
      <c r="AZ1246" s="65"/>
      <c r="BA1246" s="65"/>
    </row>
    <row r="1247" spans="3:70">
      <c r="C1247" s="8"/>
      <c r="D1247" s="8"/>
      <c r="AG1247" s="65"/>
      <c r="AH1247" s="65"/>
      <c r="AI1247" s="65"/>
      <c r="AJ1247" s="65"/>
      <c r="AK1247" s="65"/>
      <c r="AM1247" s="93"/>
      <c r="AT1247" s="65"/>
      <c r="AU1247" s="65"/>
      <c r="AV1247" s="65"/>
      <c r="AW1247" s="65"/>
      <c r="AX1247" s="65"/>
      <c r="AY1247" s="65"/>
      <c r="AZ1247" s="65"/>
      <c r="BA1247" s="65"/>
    </row>
    <row r="1248" spans="3:70">
      <c r="C1248" s="8"/>
      <c r="D1248" s="8"/>
      <c r="AG1248" s="65"/>
      <c r="AH1248" s="65"/>
      <c r="AI1248" s="65"/>
      <c r="AJ1248" s="65"/>
      <c r="AK1248" s="65"/>
      <c r="AM1248" s="93"/>
      <c r="AT1248" s="65"/>
      <c r="AU1248" s="65"/>
      <c r="AV1248" s="65"/>
      <c r="AW1248" s="65"/>
      <c r="AX1248" s="65"/>
      <c r="AY1248" s="65"/>
      <c r="AZ1248" s="65"/>
      <c r="BA1248" s="65"/>
      <c r="BB1248" s="65"/>
      <c r="BC1248" s="65"/>
      <c r="BD1248" s="65"/>
      <c r="BE1248" s="65"/>
      <c r="BF1248" s="65"/>
      <c r="BG1248" s="65"/>
      <c r="BH1248" s="65"/>
      <c r="BI1248" s="65"/>
      <c r="BJ1248" s="65"/>
      <c r="BK1248" s="65"/>
      <c r="BL1248" s="65"/>
      <c r="BM1248" s="65"/>
      <c r="BN1248" s="65"/>
      <c r="BO1248" s="65"/>
      <c r="BP1248" s="65"/>
      <c r="BQ1248" s="65"/>
      <c r="BR1248" s="65"/>
    </row>
    <row r="1249" spans="3:70">
      <c r="C1249" s="8"/>
      <c r="D1249" s="8"/>
      <c r="AG1249" s="65"/>
      <c r="AH1249" s="65"/>
      <c r="AI1249" s="65"/>
      <c r="AJ1249" s="65"/>
      <c r="AK1249" s="65"/>
      <c r="AM1249" s="93"/>
      <c r="AT1249" s="65"/>
      <c r="AU1249" s="65"/>
      <c r="AV1249" s="65"/>
      <c r="AW1249" s="65"/>
      <c r="AX1249" s="65"/>
      <c r="AY1249" s="65"/>
      <c r="AZ1249" s="65"/>
      <c r="BA1249" s="65"/>
    </row>
    <row r="1250" spans="3:70">
      <c r="C1250" s="8"/>
      <c r="D1250" s="8"/>
      <c r="AG1250" s="65"/>
      <c r="AH1250" s="65"/>
      <c r="AI1250" s="65"/>
      <c r="AJ1250" s="65"/>
      <c r="AK1250" s="65"/>
      <c r="AM1250" s="93"/>
      <c r="AT1250" s="65"/>
      <c r="AU1250" s="65"/>
      <c r="AV1250" s="65"/>
      <c r="AW1250" s="65"/>
      <c r="AX1250" s="65"/>
      <c r="AY1250" s="65"/>
      <c r="AZ1250" s="65"/>
      <c r="BA1250" s="65"/>
    </row>
    <row r="1251" spans="3:70">
      <c r="C1251" s="8"/>
      <c r="D1251" s="8"/>
      <c r="AG1251" s="65"/>
      <c r="AH1251" s="65"/>
      <c r="AI1251" s="65"/>
      <c r="AJ1251" s="65"/>
      <c r="AK1251" s="65"/>
      <c r="AM1251" s="93"/>
      <c r="AT1251" s="65"/>
      <c r="AU1251" s="65"/>
      <c r="AV1251" s="65"/>
      <c r="AW1251" s="65"/>
      <c r="AX1251" s="65"/>
      <c r="AY1251" s="65"/>
      <c r="AZ1251" s="65"/>
      <c r="BA1251" s="65"/>
    </row>
    <row r="1252" spans="3:70">
      <c r="C1252" s="8"/>
      <c r="D1252" s="8"/>
      <c r="AG1252" s="65"/>
      <c r="AH1252" s="65"/>
      <c r="AI1252" s="65"/>
      <c r="AJ1252" s="65"/>
      <c r="AK1252" s="65"/>
      <c r="AM1252" s="93"/>
      <c r="AT1252" s="65"/>
      <c r="AU1252" s="65"/>
      <c r="AV1252" s="65"/>
      <c r="AW1252" s="65"/>
      <c r="AX1252" s="65"/>
      <c r="AY1252" s="65"/>
      <c r="AZ1252" s="65"/>
      <c r="BA1252" s="65"/>
    </row>
    <row r="1253" spans="3:70">
      <c r="C1253" s="8"/>
      <c r="D1253" s="8"/>
      <c r="AG1253" s="65"/>
      <c r="AH1253" s="65"/>
      <c r="AI1253" s="65"/>
      <c r="AJ1253" s="65"/>
      <c r="AK1253" s="65"/>
      <c r="AM1253" s="93"/>
      <c r="AT1253" s="65"/>
      <c r="AU1253" s="65"/>
      <c r="AV1253" s="65"/>
      <c r="AW1253" s="65"/>
      <c r="AX1253" s="65"/>
      <c r="AY1253" s="65"/>
      <c r="AZ1253" s="65"/>
      <c r="BA1253" s="65"/>
    </row>
    <row r="1254" spans="3:70">
      <c r="C1254" s="8"/>
      <c r="D1254" s="8"/>
      <c r="AG1254" s="65"/>
      <c r="AH1254" s="65"/>
      <c r="AI1254" s="65"/>
      <c r="AJ1254" s="65"/>
      <c r="AK1254" s="65"/>
      <c r="AM1254" s="93"/>
      <c r="AT1254" s="65"/>
      <c r="AU1254" s="65"/>
      <c r="AV1254" s="65"/>
      <c r="AW1254" s="65"/>
      <c r="AX1254" s="65"/>
      <c r="AY1254" s="65"/>
      <c r="AZ1254" s="65"/>
      <c r="BA1254" s="65"/>
    </row>
    <row r="1255" spans="3:70">
      <c r="C1255" s="8"/>
      <c r="D1255" s="8"/>
      <c r="AG1255" s="65"/>
      <c r="AH1255" s="65"/>
      <c r="AI1255" s="65"/>
      <c r="AJ1255" s="65"/>
      <c r="AK1255" s="65"/>
      <c r="AM1255" s="93"/>
      <c r="AT1255" s="65"/>
      <c r="AU1255" s="65"/>
      <c r="AV1255" s="65"/>
      <c r="AW1255" s="65"/>
      <c r="AX1255" s="65"/>
      <c r="AY1255" s="65"/>
      <c r="AZ1255" s="65"/>
      <c r="BA1255" s="65"/>
    </row>
    <row r="1256" spans="3:70">
      <c r="C1256" s="8"/>
      <c r="D1256" s="8"/>
      <c r="AG1256" s="65"/>
      <c r="AH1256" s="65"/>
      <c r="AI1256" s="65"/>
      <c r="AJ1256" s="65"/>
      <c r="AK1256" s="65"/>
      <c r="AM1256" s="93"/>
      <c r="AT1256" s="65"/>
      <c r="AU1256" s="65"/>
      <c r="AV1256" s="65"/>
      <c r="AW1256" s="65"/>
      <c r="AX1256" s="65"/>
      <c r="AY1256" s="65"/>
      <c r="AZ1256" s="65"/>
      <c r="BA1256" s="65"/>
    </row>
    <row r="1257" spans="3:70">
      <c r="C1257" s="8"/>
      <c r="D1257" s="8"/>
      <c r="AG1257" s="65"/>
      <c r="AH1257" s="65"/>
      <c r="AI1257" s="65"/>
      <c r="AJ1257" s="65"/>
      <c r="AK1257" s="65"/>
      <c r="AM1257" s="93"/>
      <c r="AT1257" s="65"/>
      <c r="AU1257" s="65"/>
      <c r="AV1257" s="65"/>
      <c r="AW1257" s="65"/>
      <c r="AX1257" s="65"/>
      <c r="AY1257" s="65"/>
      <c r="AZ1257" s="65"/>
      <c r="BA1257" s="65"/>
      <c r="BB1257" s="65"/>
      <c r="BC1257" s="65"/>
      <c r="BD1257" s="65"/>
      <c r="BE1257" s="65"/>
      <c r="BF1257" s="65"/>
      <c r="BG1257" s="65"/>
      <c r="BH1257" s="65"/>
      <c r="BI1257" s="65"/>
      <c r="BJ1257" s="65"/>
      <c r="BK1257" s="65"/>
      <c r="BL1257" s="65"/>
      <c r="BM1257" s="65"/>
      <c r="BN1257" s="65"/>
      <c r="BO1257" s="65"/>
      <c r="BP1257" s="65"/>
      <c r="BQ1257" s="65"/>
      <c r="BR1257" s="65"/>
    </row>
    <row r="1258" spans="3:70">
      <c r="C1258" s="8"/>
      <c r="D1258" s="8"/>
      <c r="AG1258" s="65"/>
      <c r="AH1258" s="65"/>
      <c r="AI1258" s="65"/>
      <c r="AJ1258" s="65"/>
      <c r="AK1258" s="65"/>
      <c r="AM1258" s="93"/>
      <c r="AT1258" s="65"/>
      <c r="AU1258" s="65"/>
      <c r="AV1258" s="65"/>
      <c r="AW1258" s="65"/>
      <c r="AX1258" s="65"/>
      <c r="AY1258" s="65"/>
      <c r="AZ1258" s="65"/>
      <c r="BA1258" s="65"/>
    </row>
    <row r="1259" spans="3:70">
      <c r="C1259" s="8"/>
      <c r="D1259" s="8"/>
      <c r="AG1259" s="65"/>
      <c r="AH1259" s="65"/>
      <c r="AI1259" s="65"/>
      <c r="AJ1259" s="65"/>
      <c r="AK1259" s="65"/>
      <c r="AM1259" s="93"/>
      <c r="AT1259" s="65"/>
      <c r="AU1259" s="65"/>
      <c r="AV1259" s="65"/>
      <c r="AW1259" s="65"/>
      <c r="AX1259" s="65"/>
      <c r="AY1259" s="65"/>
      <c r="AZ1259" s="65"/>
      <c r="BA1259" s="65"/>
    </row>
    <row r="1260" spans="3:70">
      <c r="C1260" s="8"/>
      <c r="D1260" s="8"/>
      <c r="AG1260" s="65"/>
      <c r="AH1260" s="65"/>
      <c r="AI1260" s="65"/>
      <c r="AJ1260" s="65"/>
      <c r="AK1260" s="65"/>
      <c r="AM1260" s="93"/>
      <c r="AT1260" s="65"/>
      <c r="AU1260" s="65"/>
      <c r="AV1260" s="65"/>
      <c r="AW1260" s="65"/>
      <c r="AX1260" s="65"/>
      <c r="AY1260" s="65"/>
      <c r="AZ1260" s="65"/>
      <c r="BA1260" s="65"/>
    </row>
    <row r="1261" spans="3:70">
      <c r="C1261" s="8"/>
      <c r="D1261" s="8"/>
      <c r="AG1261" s="65"/>
      <c r="AH1261" s="65"/>
      <c r="AI1261" s="65"/>
      <c r="AJ1261" s="65"/>
      <c r="AK1261" s="65"/>
      <c r="AM1261" s="93"/>
      <c r="AT1261" s="65"/>
      <c r="AU1261" s="65"/>
      <c r="AV1261" s="65"/>
      <c r="AW1261" s="65"/>
      <c r="AX1261" s="65"/>
      <c r="AY1261" s="65"/>
      <c r="AZ1261" s="65"/>
      <c r="BA1261" s="65"/>
    </row>
    <row r="1262" spans="3:70">
      <c r="C1262" s="8"/>
      <c r="D1262" s="8"/>
      <c r="AG1262" s="65"/>
      <c r="AH1262" s="65"/>
      <c r="AI1262" s="65"/>
      <c r="AJ1262" s="65"/>
      <c r="AK1262" s="65"/>
      <c r="AM1262" s="93"/>
      <c r="AT1262" s="65"/>
      <c r="AU1262" s="65"/>
      <c r="AV1262" s="65"/>
      <c r="AW1262" s="65"/>
      <c r="AX1262" s="65"/>
      <c r="AY1262" s="65"/>
      <c r="AZ1262" s="65"/>
      <c r="BA1262" s="65"/>
    </row>
    <row r="1263" spans="3:70">
      <c r="C1263" s="8"/>
      <c r="D1263" s="8"/>
      <c r="AG1263" s="65"/>
      <c r="AH1263" s="65"/>
      <c r="AI1263" s="65"/>
      <c r="AJ1263" s="65"/>
      <c r="AK1263" s="65"/>
      <c r="AM1263" s="93"/>
      <c r="AT1263" s="65"/>
      <c r="AU1263" s="65"/>
      <c r="AV1263" s="65"/>
      <c r="AW1263" s="65"/>
      <c r="AX1263" s="65"/>
      <c r="AY1263" s="65"/>
      <c r="AZ1263" s="65"/>
      <c r="BA1263" s="65"/>
    </row>
    <row r="1264" spans="3:70">
      <c r="C1264" s="8"/>
      <c r="D1264" s="8"/>
      <c r="AG1264" s="65"/>
      <c r="AH1264" s="65"/>
      <c r="AI1264" s="65"/>
      <c r="AJ1264" s="65"/>
      <c r="AK1264" s="65"/>
      <c r="AM1264" s="93"/>
      <c r="AT1264" s="65"/>
      <c r="AU1264" s="65"/>
      <c r="AV1264" s="65"/>
      <c r="AW1264" s="65"/>
      <c r="AX1264" s="65"/>
      <c r="AY1264" s="65"/>
      <c r="AZ1264" s="65"/>
      <c r="BA1264" s="65"/>
    </row>
    <row r="1265" spans="3:53">
      <c r="C1265" s="8"/>
      <c r="D1265" s="8"/>
      <c r="AG1265" s="65"/>
      <c r="AH1265" s="65"/>
      <c r="AI1265" s="65"/>
      <c r="AJ1265" s="65"/>
      <c r="AK1265" s="65"/>
      <c r="AM1265" s="93"/>
      <c r="AT1265" s="65"/>
      <c r="AU1265" s="65"/>
      <c r="AV1265" s="65"/>
      <c r="AW1265" s="65"/>
      <c r="AX1265" s="65"/>
      <c r="AY1265" s="65"/>
      <c r="AZ1265" s="65"/>
      <c r="BA1265" s="65"/>
    </row>
    <row r="1266" spans="3:53">
      <c r="C1266" s="8"/>
      <c r="D1266" s="8"/>
      <c r="AG1266" s="65"/>
      <c r="AH1266" s="65"/>
      <c r="AI1266" s="65"/>
      <c r="AJ1266" s="65"/>
      <c r="AK1266" s="65"/>
      <c r="AM1266" s="93"/>
      <c r="AT1266" s="65"/>
      <c r="AU1266" s="65"/>
      <c r="AV1266" s="65"/>
      <c r="AW1266" s="65"/>
      <c r="AX1266" s="65"/>
      <c r="AY1266" s="65"/>
      <c r="AZ1266" s="65"/>
      <c r="BA1266" s="65"/>
    </row>
    <row r="1267" spans="3:53">
      <c r="C1267" s="8"/>
      <c r="D1267" s="8"/>
      <c r="AG1267" s="65"/>
      <c r="AH1267" s="65"/>
      <c r="AI1267" s="65"/>
      <c r="AJ1267" s="65"/>
      <c r="AK1267" s="65"/>
      <c r="AM1267" s="93"/>
      <c r="AT1267" s="65"/>
      <c r="AU1267" s="65"/>
      <c r="AV1267" s="65"/>
      <c r="AW1267" s="65"/>
      <c r="AX1267" s="65"/>
      <c r="AY1267" s="65"/>
      <c r="AZ1267" s="65"/>
      <c r="BA1267" s="65"/>
    </row>
    <row r="1268" spans="3:53">
      <c r="C1268" s="8"/>
      <c r="D1268" s="8"/>
      <c r="AG1268" s="65"/>
      <c r="AH1268" s="65"/>
      <c r="AI1268" s="65"/>
      <c r="AJ1268" s="65"/>
      <c r="AK1268" s="65"/>
      <c r="AM1268" s="93"/>
      <c r="AT1268" s="65"/>
      <c r="AU1268" s="65"/>
      <c r="AV1268" s="65"/>
      <c r="AW1268" s="65"/>
      <c r="AX1268" s="65"/>
      <c r="AY1268" s="65"/>
      <c r="AZ1268" s="65"/>
      <c r="BA1268" s="65"/>
    </row>
    <row r="1269" spans="3:53">
      <c r="C1269" s="8"/>
      <c r="D1269" s="8"/>
      <c r="AG1269" s="65"/>
      <c r="AH1269" s="65"/>
      <c r="AI1269" s="65"/>
      <c r="AJ1269" s="65"/>
      <c r="AK1269" s="65"/>
      <c r="AM1269" s="93"/>
      <c r="AT1269" s="65"/>
      <c r="AU1269" s="65"/>
      <c r="AV1269" s="65"/>
      <c r="AW1269" s="65"/>
      <c r="AX1269" s="65"/>
      <c r="AY1269" s="65"/>
      <c r="AZ1269" s="65"/>
      <c r="BA1269" s="65"/>
    </row>
    <row r="1270" spans="3:53">
      <c r="C1270" s="8"/>
      <c r="D1270" s="8"/>
      <c r="AG1270" s="65"/>
      <c r="AH1270" s="65"/>
      <c r="AI1270" s="65"/>
      <c r="AJ1270" s="65"/>
      <c r="AK1270" s="65"/>
      <c r="AM1270" s="93"/>
      <c r="AT1270" s="65"/>
      <c r="AU1270" s="65"/>
      <c r="AV1270" s="65"/>
      <c r="AW1270" s="65"/>
      <c r="AX1270" s="65"/>
      <c r="AY1270" s="65"/>
      <c r="AZ1270" s="65"/>
      <c r="BA1270" s="65"/>
    </row>
    <row r="1271" spans="3:53">
      <c r="C1271" s="8"/>
      <c r="D1271" s="8"/>
      <c r="AG1271" s="65"/>
      <c r="AH1271" s="65"/>
      <c r="AI1271" s="65"/>
      <c r="AJ1271" s="65"/>
      <c r="AK1271" s="65"/>
      <c r="AM1271" s="93"/>
      <c r="AT1271" s="65"/>
      <c r="AU1271" s="65"/>
      <c r="AV1271" s="65"/>
      <c r="AW1271" s="65"/>
      <c r="AX1271" s="65"/>
      <c r="AY1271" s="65"/>
      <c r="AZ1271" s="65"/>
      <c r="BA1271" s="65"/>
    </row>
    <row r="1272" spans="3:53">
      <c r="C1272" s="8"/>
      <c r="D1272" s="8"/>
      <c r="AG1272" s="65"/>
      <c r="AH1272" s="65"/>
      <c r="AI1272" s="65"/>
      <c r="AJ1272" s="65"/>
      <c r="AK1272" s="65"/>
      <c r="AM1272" s="93"/>
      <c r="AT1272" s="65"/>
      <c r="AU1272" s="65"/>
      <c r="AV1272" s="65"/>
      <c r="AW1272" s="65"/>
      <c r="AX1272" s="65"/>
      <c r="AY1272" s="65"/>
      <c r="AZ1272" s="65"/>
      <c r="BA1272" s="65"/>
    </row>
    <row r="1273" spans="3:53">
      <c r="C1273" s="8"/>
      <c r="D1273" s="8"/>
      <c r="AG1273" s="65"/>
      <c r="AH1273" s="65"/>
      <c r="AI1273" s="65"/>
      <c r="AJ1273" s="65"/>
      <c r="AK1273" s="65"/>
      <c r="AM1273" s="93"/>
      <c r="AT1273" s="65"/>
      <c r="AU1273" s="65"/>
      <c r="AV1273" s="65"/>
      <c r="AW1273" s="65"/>
      <c r="AX1273" s="65"/>
      <c r="AY1273" s="65"/>
      <c r="AZ1273" s="65"/>
      <c r="BA1273" s="65"/>
    </row>
    <row r="1274" spans="3:53">
      <c r="C1274" s="8"/>
      <c r="D1274" s="8"/>
      <c r="AG1274" s="65"/>
      <c r="AH1274" s="65"/>
      <c r="AI1274" s="65"/>
      <c r="AJ1274" s="65"/>
      <c r="AK1274" s="65"/>
      <c r="AM1274" s="93"/>
      <c r="AT1274" s="65"/>
      <c r="AU1274" s="65"/>
      <c r="AV1274" s="65"/>
      <c r="AW1274" s="65"/>
      <c r="AX1274" s="65"/>
      <c r="AY1274" s="65"/>
      <c r="AZ1274" s="65"/>
      <c r="BA1274" s="65"/>
    </row>
    <row r="1275" spans="3:53">
      <c r="C1275" s="8"/>
      <c r="D1275" s="8"/>
      <c r="AG1275" s="65"/>
      <c r="AH1275" s="65"/>
      <c r="AI1275" s="65"/>
      <c r="AJ1275" s="65"/>
      <c r="AK1275" s="65"/>
      <c r="AM1275" s="93"/>
      <c r="AT1275" s="65"/>
      <c r="AU1275" s="65"/>
      <c r="AV1275" s="65"/>
      <c r="AW1275" s="65"/>
      <c r="AX1275" s="65"/>
      <c r="AY1275" s="65"/>
      <c r="AZ1275" s="65"/>
      <c r="BA1275" s="65"/>
    </row>
    <row r="1276" spans="3:53">
      <c r="C1276" s="8"/>
      <c r="D1276" s="8"/>
      <c r="AG1276" s="65"/>
      <c r="AH1276" s="65"/>
      <c r="AI1276" s="65"/>
      <c r="AJ1276" s="65"/>
      <c r="AK1276" s="65"/>
      <c r="AM1276" s="93"/>
      <c r="AT1276" s="65"/>
      <c r="AU1276" s="65"/>
      <c r="AV1276" s="65"/>
      <c r="AW1276" s="65"/>
      <c r="AX1276" s="65"/>
      <c r="AY1276" s="65"/>
      <c r="AZ1276" s="65"/>
      <c r="BA1276" s="65"/>
    </row>
    <row r="1277" spans="3:53">
      <c r="C1277" s="8"/>
      <c r="D1277" s="8"/>
      <c r="AG1277" s="65"/>
      <c r="AH1277" s="65"/>
      <c r="AI1277" s="65"/>
      <c r="AJ1277" s="65"/>
      <c r="AK1277" s="65"/>
      <c r="AM1277" s="93"/>
      <c r="AT1277" s="65"/>
      <c r="AU1277" s="65"/>
      <c r="AV1277" s="65"/>
      <c r="AW1277" s="65"/>
      <c r="AX1277" s="65"/>
      <c r="AY1277" s="65"/>
      <c r="AZ1277" s="65"/>
      <c r="BA1277" s="65"/>
    </row>
    <row r="1278" spans="3:53">
      <c r="C1278" s="8"/>
      <c r="D1278" s="8"/>
      <c r="AG1278" s="65"/>
      <c r="AH1278" s="65"/>
      <c r="AI1278" s="65"/>
      <c r="AJ1278" s="65"/>
      <c r="AK1278" s="65"/>
      <c r="AM1278" s="93"/>
      <c r="AT1278" s="65"/>
      <c r="AU1278" s="65"/>
      <c r="AV1278" s="65"/>
      <c r="AW1278" s="65"/>
      <c r="AX1278" s="65"/>
      <c r="AY1278" s="65"/>
      <c r="AZ1278" s="65"/>
      <c r="BA1278" s="65"/>
    </row>
    <row r="1279" spans="3:53">
      <c r="C1279" s="8"/>
      <c r="D1279" s="8"/>
      <c r="AG1279" s="65"/>
      <c r="AH1279" s="65"/>
      <c r="AI1279" s="65"/>
      <c r="AJ1279" s="65"/>
      <c r="AK1279" s="65"/>
      <c r="AM1279" s="93"/>
      <c r="AT1279" s="65"/>
      <c r="AU1279" s="65"/>
      <c r="AV1279" s="65"/>
      <c r="AW1279" s="65"/>
      <c r="AX1279" s="65"/>
      <c r="AY1279" s="65"/>
      <c r="AZ1279" s="65"/>
      <c r="BA1279" s="65"/>
    </row>
    <row r="1280" spans="3:53">
      <c r="C1280" s="8"/>
      <c r="D1280" s="8"/>
      <c r="AG1280" s="65"/>
      <c r="AH1280" s="65"/>
      <c r="AI1280" s="65"/>
      <c r="AJ1280" s="65"/>
      <c r="AK1280" s="65"/>
      <c r="AM1280" s="93"/>
      <c r="AT1280" s="65"/>
      <c r="AU1280" s="65"/>
      <c r="AV1280" s="65"/>
      <c r="AW1280" s="65"/>
      <c r="AX1280" s="65"/>
      <c r="AY1280" s="65"/>
      <c r="AZ1280" s="65"/>
      <c r="BA1280" s="65"/>
    </row>
    <row r="1281" spans="3:70">
      <c r="C1281" s="8"/>
      <c r="D1281" s="8"/>
      <c r="AG1281" s="65"/>
      <c r="AH1281" s="65"/>
      <c r="AI1281" s="65"/>
      <c r="AJ1281" s="65"/>
      <c r="AK1281" s="65"/>
      <c r="AM1281" s="93"/>
      <c r="AT1281" s="65"/>
      <c r="AU1281" s="65"/>
      <c r="AV1281" s="65"/>
      <c r="AW1281" s="65"/>
      <c r="AX1281" s="65"/>
      <c r="AY1281" s="65"/>
      <c r="AZ1281" s="65"/>
      <c r="BA1281" s="65"/>
    </row>
    <row r="1282" spans="3:70">
      <c r="C1282" s="8"/>
      <c r="D1282" s="8"/>
      <c r="AG1282" s="65"/>
      <c r="AH1282" s="65"/>
      <c r="AI1282" s="65"/>
      <c r="AJ1282" s="65"/>
      <c r="AK1282" s="65"/>
      <c r="AM1282" s="93"/>
      <c r="AT1282" s="65"/>
      <c r="AU1282" s="65"/>
      <c r="AV1282" s="65"/>
      <c r="AW1282" s="65"/>
      <c r="AX1282" s="65"/>
      <c r="AY1282" s="65"/>
      <c r="AZ1282" s="65"/>
      <c r="BA1282" s="65"/>
    </row>
    <row r="1283" spans="3:70">
      <c r="C1283" s="8"/>
      <c r="D1283" s="8"/>
      <c r="AG1283" s="65"/>
      <c r="AH1283" s="65"/>
      <c r="AI1283" s="65"/>
      <c r="AJ1283" s="65"/>
      <c r="AK1283" s="65"/>
      <c r="AM1283" s="93"/>
      <c r="AT1283" s="65"/>
      <c r="AU1283" s="65"/>
      <c r="AV1283" s="65"/>
      <c r="AW1283" s="65"/>
      <c r="AX1283" s="65"/>
      <c r="AY1283" s="65"/>
      <c r="AZ1283" s="65"/>
      <c r="BA1283" s="65"/>
    </row>
    <row r="1284" spans="3:70">
      <c r="C1284" s="8"/>
      <c r="D1284" s="8"/>
      <c r="AG1284" s="65"/>
      <c r="AH1284" s="65"/>
      <c r="AI1284" s="65"/>
      <c r="AJ1284" s="65"/>
      <c r="AK1284" s="65"/>
      <c r="AM1284" s="93"/>
      <c r="AT1284" s="65"/>
      <c r="AU1284" s="65"/>
      <c r="AV1284" s="65"/>
      <c r="AW1284" s="65"/>
      <c r="AX1284" s="65"/>
      <c r="AY1284" s="65"/>
      <c r="AZ1284" s="65"/>
      <c r="BA1284" s="65"/>
    </row>
    <row r="1285" spans="3:70">
      <c r="C1285" s="8"/>
      <c r="D1285" s="8"/>
      <c r="AG1285" s="65"/>
      <c r="AH1285" s="65"/>
      <c r="AI1285" s="65"/>
      <c r="AJ1285" s="65"/>
      <c r="AK1285" s="65"/>
      <c r="AM1285" s="93"/>
      <c r="AT1285" s="65"/>
      <c r="AU1285" s="65"/>
      <c r="AV1285" s="65"/>
      <c r="AW1285" s="65"/>
      <c r="AX1285" s="65"/>
      <c r="AY1285" s="65"/>
      <c r="AZ1285" s="65"/>
      <c r="BA1285" s="65"/>
    </row>
    <row r="1286" spans="3:70">
      <c r="C1286" s="8"/>
      <c r="D1286" s="8"/>
      <c r="AG1286" s="65"/>
      <c r="AH1286" s="65"/>
      <c r="AI1286" s="65"/>
      <c r="AJ1286" s="65"/>
      <c r="AK1286" s="65"/>
      <c r="AM1286" s="93"/>
      <c r="AT1286" s="65"/>
      <c r="AU1286" s="65"/>
      <c r="AV1286" s="65"/>
      <c r="AW1286" s="65"/>
      <c r="AX1286" s="65"/>
      <c r="AY1286" s="65"/>
      <c r="AZ1286" s="65"/>
      <c r="BA1286" s="65"/>
    </row>
    <row r="1287" spans="3:70">
      <c r="C1287" s="8"/>
      <c r="D1287" s="8"/>
      <c r="AG1287" s="65"/>
      <c r="AH1287" s="65"/>
      <c r="AI1287" s="65"/>
      <c r="AJ1287" s="65"/>
      <c r="AK1287" s="65"/>
      <c r="AM1287" s="93"/>
      <c r="AT1287" s="65"/>
      <c r="AU1287" s="65"/>
      <c r="AV1287" s="65"/>
      <c r="AW1287" s="65"/>
      <c r="AX1287" s="65"/>
      <c r="AY1287" s="65"/>
      <c r="AZ1287" s="65"/>
      <c r="BA1287" s="65"/>
    </row>
    <row r="1288" spans="3:70">
      <c r="C1288" s="8"/>
      <c r="D1288" s="8"/>
      <c r="AG1288" s="65"/>
      <c r="AH1288" s="65"/>
      <c r="AI1288" s="65"/>
      <c r="AJ1288" s="65"/>
      <c r="AK1288" s="65"/>
      <c r="AM1288" s="93"/>
      <c r="AT1288" s="65"/>
      <c r="AU1288" s="65"/>
      <c r="AV1288" s="65"/>
      <c r="AW1288" s="65"/>
      <c r="AX1288" s="65"/>
      <c r="AY1288" s="65"/>
      <c r="AZ1288" s="65"/>
      <c r="BA1288" s="65"/>
    </row>
    <row r="1289" spans="3:70">
      <c r="C1289" s="8"/>
      <c r="D1289" s="8"/>
      <c r="AG1289" s="65"/>
      <c r="AH1289" s="65"/>
      <c r="AI1289" s="65"/>
      <c r="AJ1289" s="65"/>
      <c r="AK1289" s="65"/>
      <c r="AM1289" s="93"/>
      <c r="AT1289" s="65"/>
      <c r="AU1289" s="65"/>
      <c r="AV1289" s="65"/>
      <c r="AW1289" s="65"/>
      <c r="AX1289" s="65"/>
      <c r="AY1289" s="65"/>
      <c r="AZ1289" s="65"/>
      <c r="BA1289" s="65"/>
    </row>
    <row r="1290" spans="3:70">
      <c r="C1290" s="8"/>
      <c r="D1290" s="8"/>
      <c r="AG1290" s="65"/>
      <c r="AH1290" s="65"/>
      <c r="AI1290" s="65"/>
      <c r="AJ1290" s="65"/>
      <c r="AK1290" s="65"/>
      <c r="AM1290" s="93"/>
      <c r="AT1290" s="65"/>
      <c r="AU1290" s="65"/>
      <c r="AV1290" s="65"/>
      <c r="AW1290" s="65"/>
      <c r="AX1290" s="65"/>
      <c r="AY1290" s="65"/>
      <c r="AZ1290" s="65"/>
      <c r="BA1290" s="65"/>
      <c r="BB1290" s="65"/>
      <c r="BC1290" s="65"/>
      <c r="BD1290" s="65"/>
      <c r="BE1290" s="65"/>
      <c r="BF1290" s="65"/>
      <c r="BG1290" s="65"/>
      <c r="BH1290" s="65"/>
      <c r="BI1290" s="65"/>
      <c r="BJ1290" s="65"/>
      <c r="BK1290" s="65"/>
      <c r="BL1290" s="65"/>
      <c r="BM1290" s="65"/>
      <c r="BN1290" s="65"/>
      <c r="BO1290" s="65"/>
      <c r="BP1290" s="65"/>
      <c r="BQ1290" s="65"/>
      <c r="BR1290" s="65"/>
    </row>
    <row r="1291" spans="3:70">
      <c r="C1291" s="8"/>
      <c r="D1291" s="8"/>
      <c r="AG1291" s="65"/>
      <c r="AH1291" s="65"/>
      <c r="AI1291" s="65"/>
      <c r="AJ1291" s="65"/>
      <c r="AK1291" s="65"/>
      <c r="AM1291" s="93"/>
      <c r="AT1291" s="65"/>
      <c r="AU1291" s="65"/>
      <c r="AV1291" s="65"/>
      <c r="AW1291" s="65"/>
      <c r="AX1291" s="65"/>
      <c r="AY1291" s="65"/>
      <c r="AZ1291" s="65"/>
      <c r="BA1291" s="65"/>
    </row>
    <row r="1292" spans="3:70">
      <c r="C1292" s="8"/>
      <c r="D1292" s="8"/>
      <c r="AG1292" s="65"/>
      <c r="AH1292" s="65"/>
      <c r="AI1292" s="65"/>
      <c r="AJ1292" s="65"/>
      <c r="AK1292" s="65"/>
      <c r="AM1292" s="93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5"/>
      <c r="BF1292" s="65"/>
      <c r="BG1292" s="65"/>
      <c r="BH1292" s="65"/>
      <c r="BI1292" s="65"/>
      <c r="BJ1292" s="65"/>
      <c r="BK1292" s="65"/>
      <c r="BL1292" s="65"/>
      <c r="BM1292" s="65"/>
      <c r="BN1292" s="65"/>
      <c r="BO1292" s="65"/>
      <c r="BP1292" s="65"/>
      <c r="BQ1292" s="65"/>
      <c r="BR1292" s="65"/>
    </row>
    <row r="1293" spans="3:70">
      <c r="C1293" s="8"/>
      <c r="D1293" s="8"/>
      <c r="AG1293" s="65"/>
      <c r="AH1293" s="65"/>
      <c r="AI1293" s="65"/>
      <c r="AJ1293" s="65"/>
      <c r="AK1293" s="65"/>
      <c r="AM1293" s="93"/>
      <c r="AT1293" s="65"/>
      <c r="AU1293" s="65"/>
      <c r="AV1293" s="65"/>
      <c r="AW1293" s="65"/>
      <c r="AX1293" s="65"/>
      <c r="AY1293" s="65"/>
      <c r="AZ1293" s="65"/>
      <c r="BA1293" s="65"/>
    </row>
    <row r="1294" spans="3:70">
      <c r="C1294" s="8"/>
      <c r="D1294" s="8"/>
      <c r="AG1294" s="65"/>
      <c r="AH1294" s="65"/>
      <c r="AI1294" s="65"/>
      <c r="AJ1294" s="65"/>
      <c r="AK1294" s="65"/>
      <c r="AM1294" s="93"/>
      <c r="AT1294" s="65"/>
      <c r="AU1294" s="65"/>
      <c r="AV1294" s="65"/>
      <c r="AW1294" s="65"/>
      <c r="AX1294" s="65"/>
      <c r="AY1294" s="65"/>
      <c r="AZ1294" s="65"/>
      <c r="BA1294" s="65"/>
      <c r="BB1294" s="65"/>
    </row>
    <row r="1295" spans="3:70">
      <c r="C1295" s="8"/>
      <c r="D1295" s="8"/>
      <c r="AG1295" s="65"/>
      <c r="AH1295" s="65"/>
      <c r="AI1295" s="65"/>
      <c r="AJ1295" s="65"/>
      <c r="AK1295" s="65"/>
      <c r="AM1295" s="93"/>
      <c r="AT1295" s="65"/>
      <c r="AU1295" s="65"/>
      <c r="AV1295" s="65"/>
      <c r="AW1295" s="65"/>
      <c r="AX1295" s="65"/>
      <c r="AY1295" s="65"/>
      <c r="AZ1295" s="65"/>
      <c r="BA1295" s="65"/>
    </row>
    <row r="1296" spans="3:70">
      <c r="C1296" s="8"/>
      <c r="D1296" s="8"/>
      <c r="AG1296" s="65"/>
      <c r="AH1296" s="65"/>
      <c r="AI1296" s="65"/>
      <c r="AJ1296" s="65"/>
      <c r="AK1296" s="65"/>
      <c r="AM1296" s="93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5"/>
      <c r="BF1296" s="65"/>
      <c r="BG1296" s="65"/>
      <c r="BH1296" s="65"/>
      <c r="BI1296" s="65"/>
      <c r="BJ1296" s="65"/>
      <c r="BK1296" s="65"/>
      <c r="BL1296" s="65"/>
      <c r="BM1296" s="65"/>
      <c r="BN1296" s="65"/>
      <c r="BO1296" s="65"/>
      <c r="BP1296" s="65"/>
      <c r="BQ1296" s="65"/>
      <c r="BR1296" s="65"/>
    </row>
    <row r="1297" spans="3:54">
      <c r="C1297" s="8"/>
      <c r="D1297" s="8"/>
      <c r="AG1297" s="65"/>
      <c r="AH1297" s="65"/>
      <c r="AI1297" s="65"/>
      <c r="AJ1297" s="65"/>
      <c r="AK1297" s="65"/>
      <c r="AM1297" s="93"/>
      <c r="AT1297" s="65"/>
      <c r="AU1297" s="65"/>
      <c r="AV1297" s="65"/>
      <c r="AW1297" s="65"/>
      <c r="AX1297" s="65"/>
      <c r="AY1297" s="65"/>
      <c r="AZ1297" s="65"/>
      <c r="BA1297" s="65"/>
    </row>
    <row r="1298" spans="3:54">
      <c r="C1298" s="8"/>
      <c r="D1298" s="8"/>
      <c r="AG1298" s="65"/>
      <c r="AH1298" s="65"/>
      <c r="AI1298" s="65"/>
      <c r="AJ1298" s="65"/>
      <c r="AK1298" s="65"/>
      <c r="AM1298" s="93"/>
      <c r="AT1298" s="65"/>
      <c r="AU1298" s="65"/>
      <c r="AV1298" s="65"/>
      <c r="AW1298" s="65"/>
      <c r="AX1298" s="65"/>
      <c r="AY1298" s="65"/>
      <c r="AZ1298" s="65"/>
      <c r="BA1298" s="65"/>
    </row>
    <row r="1299" spans="3:54">
      <c r="C1299" s="8"/>
      <c r="D1299" s="8"/>
      <c r="AG1299" s="65"/>
      <c r="AH1299" s="65"/>
      <c r="AI1299" s="65"/>
      <c r="AJ1299" s="65"/>
      <c r="AK1299" s="65"/>
      <c r="AM1299" s="93"/>
      <c r="AT1299" s="65"/>
      <c r="AU1299" s="65"/>
      <c r="AV1299" s="65"/>
      <c r="AW1299" s="65"/>
      <c r="AX1299" s="65"/>
      <c r="AY1299" s="65"/>
      <c r="AZ1299" s="65"/>
      <c r="BA1299" s="65"/>
    </row>
    <row r="1300" spans="3:54">
      <c r="C1300" s="8"/>
      <c r="D1300" s="8"/>
      <c r="AG1300" s="65"/>
      <c r="AH1300" s="65"/>
      <c r="AI1300" s="65"/>
      <c r="AJ1300" s="65"/>
      <c r="AK1300" s="65"/>
      <c r="AM1300" s="93"/>
      <c r="AT1300" s="65"/>
      <c r="AU1300" s="65"/>
      <c r="AV1300" s="65"/>
      <c r="AW1300" s="65"/>
      <c r="AX1300" s="65"/>
      <c r="AY1300" s="65"/>
      <c r="AZ1300" s="65"/>
      <c r="BA1300" s="65"/>
      <c r="BB1300" s="65"/>
    </row>
    <row r="1301" spans="3:54">
      <c r="C1301" s="8"/>
      <c r="D1301" s="8"/>
      <c r="AG1301" s="65"/>
      <c r="AH1301" s="65"/>
      <c r="AI1301" s="65"/>
      <c r="AJ1301" s="65"/>
      <c r="AK1301" s="65"/>
      <c r="AM1301" s="93"/>
      <c r="AT1301" s="65"/>
      <c r="AU1301" s="65"/>
      <c r="AV1301" s="65"/>
      <c r="AW1301" s="65"/>
      <c r="AX1301" s="65"/>
      <c r="AY1301" s="65"/>
      <c r="AZ1301" s="65"/>
      <c r="BA1301" s="65"/>
    </row>
    <row r="1302" spans="3:54">
      <c r="C1302" s="8"/>
      <c r="D1302" s="8"/>
      <c r="AG1302" s="65"/>
      <c r="AH1302" s="65"/>
      <c r="AI1302" s="65"/>
      <c r="AJ1302" s="65"/>
      <c r="AK1302" s="65"/>
      <c r="AM1302" s="93"/>
      <c r="AT1302" s="65"/>
      <c r="AU1302" s="65"/>
      <c r="AV1302" s="65"/>
      <c r="AW1302" s="65"/>
      <c r="AX1302" s="65"/>
      <c r="AY1302" s="65"/>
      <c r="AZ1302" s="65"/>
      <c r="BA1302" s="65"/>
    </row>
    <row r="1303" spans="3:54">
      <c r="C1303" s="8"/>
      <c r="D1303" s="8"/>
      <c r="AG1303" s="65"/>
      <c r="AH1303" s="65"/>
      <c r="AI1303" s="65"/>
      <c r="AJ1303" s="65"/>
      <c r="AK1303" s="65"/>
      <c r="AM1303" s="93"/>
      <c r="AT1303" s="65"/>
      <c r="AU1303" s="65"/>
      <c r="AV1303" s="65"/>
      <c r="AW1303" s="65"/>
      <c r="AX1303" s="65"/>
      <c r="AY1303" s="65"/>
      <c r="AZ1303" s="65"/>
      <c r="BA1303" s="65"/>
    </row>
    <row r="1304" spans="3:54">
      <c r="C1304" s="8"/>
      <c r="D1304" s="8"/>
      <c r="AG1304" s="65"/>
      <c r="AH1304" s="65"/>
      <c r="AI1304" s="65"/>
      <c r="AJ1304" s="65"/>
      <c r="AK1304" s="65"/>
      <c r="AM1304" s="93"/>
      <c r="AT1304" s="65"/>
      <c r="AU1304" s="65"/>
      <c r="AV1304" s="65"/>
      <c r="AW1304" s="65"/>
      <c r="AX1304" s="65"/>
      <c r="AY1304" s="65"/>
      <c r="AZ1304" s="65"/>
      <c r="BA1304" s="65"/>
    </row>
    <row r="1305" spans="3:54">
      <c r="C1305" s="8"/>
      <c r="D1305" s="8"/>
      <c r="AG1305" s="65"/>
      <c r="AH1305" s="65"/>
      <c r="AI1305" s="65"/>
      <c r="AJ1305" s="65"/>
      <c r="AK1305" s="65"/>
      <c r="AM1305" s="93"/>
      <c r="AT1305" s="65"/>
      <c r="AU1305" s="65"/>
      <c r="AV1305" s="65"/>
      <c r="AW1305" s="65"/>
      <c r="AX1305" s="65"/>
      <c r="AY1305" s="65"/>
      <c r="AZ1305" s="65"/>
      <c r="BA1305" s="65"/>
    </row>
    <row r="1306" spans="3:54">
      <c r="C1306" s="8"/>
      <c r="D1306" s="8"/>
      <c r="AG1306" s="65"/>
      <c r="AH1306" s="65"/>
      <c r="AI1306" s="65"/>
      <c r="AJ1306" s="65"/>
      <c r="AK1306" s="65"/>
      <c r="AM1306" s="93"/>
      <c r="AT1306" s="65"/>
      <c r="AU1306" s="65"/>
      <c r="AV1306" s="65"/>
      <c r="AW1306" s="65"/>
      <c r="AX1306" s="65"/>
      <c r="AY1306" s="65"/>
      <c r="AZ1306" s="65"/>
      <c r="BA1306" s="65"/>
    </row>
    <row r="1307" spans="3:54">
      <c r="C1307" s="8"/>
      <c r="D1307" s="8"/>
      <c r="AG1307" s="65"/>
      <c r="AH1307" s="65"/>
      <c r="AI1307" s="65"/>
      <c r="AJ1307" s="65"/>
      <c r="AK1307" s="65"/>
      <c r="AM1307" s="93"/>
      <c r="AT1307" s="65"/>
      <c r="AU1307" s="65"/>
      <c r="AV1307" s="65"/>
      <c r="AW1307" s="65"/>
      <c r="AX1307" s="65"/>
      <c r="AY1307" s="65"/>
      <c r="AZ1307" s="65"/>
      <c r="BA1307" s="65"/>
    </row>
    <row r="1308" spans="3:54">
      <c r="C1308" s="8"/>
      <c r="D1308" s="8"/>
      <c r="AG1308" s="65"/>
      <c r="AH1308" s="65"/>
      <c r="AI1308" s="65"/>
      <c r="AJ1308" s="65"/>
      <c r="AK1308" s="65"/>
      <c r="AM1308" s="93"/>
      <c r="AT1308" s="65"/>
      <c r="AU1308" s="65"/>
      <c r="AV1308" s="65"/>
      <c r="AW1308" s="65"/>
      <c r="AX1308" s="65"/>
      <c r="AY1308" s="65"/>
      <c r="AZ1308" s="65"/>
      <c r="BA1308" s="65"/>
    </row>
    <row r="1309" spans="3:54">
      <c r="C1309" s="8"/>
      <c r="D1309" s="8"/>
      <c r="AG1309" s="65"/>
      <c r="AH1309" s="65"/>
      <c r="AI1309" s="65"/>
      <c r="AJ1309" s="65"/>
      <c r="AK1309" s="65"/>
      <c r="AM1309" s="93"/>
      <c r="AT1309" s="65"/>
      <c r="AU1309" s="65"/>
      <c r="AV1309" s="65"/>
      <c r="AW1309" s="65"/>
      <c r="AX1309" s="65"/>
      <c r="AY1309" s="65"/>
      <c r="AZ1309" s="65"/>
      <c r="BA1309" s="65"/>
    </row>
    <row r="1310" spans="3:54">
      <c r="C1310" s="8"/>
      <c r="D1310" s="8"/>
      <c r="AG1310" s="65"/>
      <c r="AH1310" s="65"/>
      <c r="AI1310" s="65"/>
      <c r="AJ1310" s="65"/>
      <c r="AK1310" s="65"/>
      <c r="AM1310" s="93"/>
      <c r="AT1310" s="65"/>
      <c r="AU1310" s="65"/>
      <c r="AV1310" s="65"/>
      <c r="AW1310" s="65"/>
      <c r="AX1310" s="65"/>
      <c r="AY1310" s="65"/>
      <c r="AZ1310" s="65"/>
      <c r="BA1310" s="65"/>
    </row>
    <row r="1311" spans="3:54">
      <c r="C1311" s="8"/>
      <c r="D1311" s="8"/>
      <c r="AG1311" s="65"/>
      <c r="AH1311" s="65"/>
      <c r="AI1311" s="65"/>
      <c r="AJ1311" s="65"/>
      <c r="AK1311" s="65"/>
      <c r="AM1311" s="93"/>
      <c r="AT1311" s="65"/>
      <c r="AU1311" s="65"/>
      <c r="AV1311" s="65"/>
      <c r="AW1311" s="65"/>
      <c r="AX1311" s="65"/>
      <c r="AY1311" s="65"/>
      <c r="AZ1311" s="65"/>
      <c r="BA1311" s="65"/>
    </row>
    <row r="1312" spans="3:54">
      <c r="C1312" s="8"/>
      <c r="D1312" s="8"/>
      <c r="AG1312" s="65"/>
      <c r="AH1312" s="65"/>
      <c r="AI1312" s="65"/>
      <c r="AJ1312" s="65"/>
      <c r="AK1312" s="65"/>
      <c r="AM1312" s="93"/>
      <c r="AT1312" s="65"/>
      <c r="AU1312" s="65"/>
      <c r="AV1312" s="65"/>
      <c r="AW1312" s="65"/>
      <c r="AX1312" s="65"/>
      <c r="AY1312" s="65"/>
      <c r="AZ1312" s="65"/>
      <c r="BA1312" s="65"/>
    </row>
    <row r="1313" spans="3:70">
      <c r="C1313" s="8"/>
      <c r="D1313" s="8"/>
      <c r="AG1313" s="65"/>
      <c r="AH1313" s="65"/>
      <c r="AI1313" s="65"/>
      <c r="AJ1313" s="65"/>
      <c r="AK1313" s="65"/>
      <c r="AM1313" s="93"/>
      <c r="AT1313" s="65"/>
      <c r="AU1313" s="65"/>
      <c r="AV1313" s="65"/>
      <c r="AW1313" s="65"/>
      <c r="AX1313" s="65"/>
      <c r="AY1313" s="65"/>
      <c r="AZ1313" s="65"/>
      <c r="BA1313" s="65"/>
    </row>
    <row r="1314" spans="3:70">
      <c r="C1314" s="8"/>
      <c r="D1314" s="8"/>
      <c r="AG1314" s="65"/>
      <c r="AH1314" s="65"/>
      <c r="AI1314" s="65"/>
      <c r="AJ1314" s="65"/>
      <c r="AK1314" s="65"/>
      <c r="AM1314" s="93"/>
      <c r="AT1314" s="65"/>
      <c r="AU1314" s="65"/>
      <c r="AV1314" s="65"/>
      <c r="AW1314" s="65"/>
      <c r="AX1314" s="65"/>
      <c r="AY1314" s="65"/>
      <c r="AZ1314" s="65"/>
      <c r="BA1314" s="65"/>
    </row>
    <row r="1315" spans="3:70">
      <c r="C1315" s="8"/>
      <c r="D1315" s="8"/>
      <c r="AG1315" s="65"/>
      <c r="AH1315" s="65"/>
      <c r="AI1315" s="65"/>
      <c r="AJ1315" s="65"/>
      <c r="AK1315" s="65"/>
      <c r="AM1315" s="93"/>
      <c r="AT1315" s="65"/>
      <c r="AU1315" s="65"/>
      <c r="AV1315" s="65"/>
      <c r="AW1315" s="65"/>
      <c r="AX1315" s="65"/>
      <c r="AY1315" s="65"/>
      <c r="AZ1315" s="65"/>
      <c r="BA1315" s="65"/>
    </row>
    <row r="1316" spans="3:70">
      <c r="C1316" s="8"/>
      <c r="D1316" s="8"/>
      <c r="AG1316" s="65"/>
      <c r="AH1316" s="65"/>
      <c r="AI1316" s="65"/>
      <c r="AJ1316" s="65"/>
      <c r="AK1316" s="65"/>
      <c r="AM1316" s="93"/>
      <c r="AT1316" s="65"/>
      <c r="AU1316" s="65"/>
      <c r="AV1316" s="65"/>
      <c r="AW1316" s="65"/>
      <c r="AX1316" s="65"/>
      <c r="AY1316" s="65"/>
      <c r="AZ1316" s="65"/>
      <c r="BA1316" s="65"/>
    </row>
    <row r="1317" spans="3:70">
      <c r="C1317" s="8"/>
      <c r="D1317" s="8"/>
      <c r="AG1317" s="65"/>
      <c r="AH1317" s="65"/>
      <c r="AI1317" s="65"/>
      <c r="AJ1317" s="65"/>
      <c r="AK1317" s="65"/>
      <c r="AM1317" s="93"/>
      <c r="AT1317" s="65"/>
      <c r="AU1317" s="65"/>
      <c r="AV1317" s="65"/>
      <c r="AW1317" s="65"/>
      <c r="AX1317" s="65"/>
      <c r="AY1317" s="65"/>
      <c r="AZ1317" s="65"/>
      <c r="BA1317" s="65"/>
    </row>
    <row r="1318" spans="3:70">
      <c r="C1318" s="8"/>
      <c r="D1318" s="8"/>
      <c r="AG1318" s="65"/>
      <c r="AH1318" s="65"/>
      <c r="AI1318" s="65"/>
      <c r="AJ1318" s="65"/>
      <c r="AK1318" s="65"/>
      <c r="AM1318" s="93"/>
      <c r="AT1318" s="65"/>
      <c r="AU1318" s="65"/>
      <c r="AV1318" s="65"/>
      <c r="AW1318" s="65"/>
      <c r="AX1318" s="65"/>
      <c r="AY1318" s="65"/>
      <c r="AZ1318" s="65"/>
      <c r="BA1318" s="65"/>
    </row>
    <row r="1319" spans="3:70">
      <c r="C1319" s="8"/>
      <c r="D1319" s="8"/>
      <c r="AG1319" s="65"/>
      <c r="AH1319" s="65"/>
      <c r="AI1319" s="65"/>
      <c r="AJ1319" s="65"/>
      <c r="AK1319" s="65"/>
      <c r="AM1319" s="93"/>
      <c r="AT1319" s="65"/>
      <c r="AU1319" s="65"/>
      <c r="AV1319" s="65"/>
      <c r="AW1319" s="65"/>
      <c r="AX1319" s="65"/>
      <c r="AY1319" s="65"/>
      <c r="AZ1319" s="65"/>
      <c r="BA1319" s="65"/>
    </row>
    <row r="1320" spans="3:70">
      <c r="C1320" s="8"/>
      <c r="D1320" s="8"/>
      <c r="AG1320" s="65"/>
      <c r="AH1320" s="65"/>
      <c r="AI1320" s="65"/>
      <c r="AJ1320" s="65"/>
      <c r="AK1320" s="65"/>
      <c r="AM1320" s="93"/>
      <c r="AT1320" s="65"/>
      <c r="AU1320" s="65"/>
      <c r="AV1320" s="65"/>
      <c r="AW1320" s="65"/>
      <c r="AX1320" s="65"/>
      <c r="AY1320" s="65"/>
      <c r="AZ1320" s="65"/>
      <c r="BA1320" s="65"/>
    </row>
    <row r="1321" spans="3:70">
      <c r="C1321" s="8"/>
      <c r="D1321" s="8"/>
      <c r="AG1321" s="65"/>
      <c r="AH1321" s="65"/>
      <c r="AI1321" s="65"/>
      <c r="AJ1321" s="65"/>
      <c r="AK1321" s="65"/>
      <c r="AM1321" s="93"/>
      <c r="AT1321" s="65"/>
      <c r="AU1321" s="65"/>
      <c r="AV1321" s="65"/>
      <c r="AW1321" s="65"/>
      <c r="AX1321" s="65"/>
      <c r="AY1321" s="65"/>
      <c r="AZ1321" s="65"/>
      <c r="BA1321" s="65"/>
    </row>
    <row r="1322" spans="3:70">
      <c r="C1322" s="8"/>
      <c r="D1322" s="8"/>
      <c r="AG1322" s="65"/>
      <c r="AH1322" s="65"/>
      <c r="AI1322" s="65"/>
      <c r="AJ1322" s="65"/>
      <c r="AK1322" s="65"/>
      <c r="AM1322" s="93"/>
      <c r="AT1322" s="65"/>
      <c r="AU1322" s="65"/>
      <c r="AV1322" s="65"/>
      <c r="AW1322" s="65"/>
      <c r="AX1322" s="65"/>
      <c r="AY1322" s="65"/>
      <c r="AZ1322" s="65"/>
      <c r="BA1322" s="65"/>
    </row>
    <row r="1323" spans="3:70">
      <c r="C1323" s="8"/>
      <c r="D1323" s="8"/>
      <c r="AG1323" s="65"/>
      <c r="AH1323" s="65"/>
      <c r="AI1323" s="65"/>
      <c r="AJ1323" s="65"/>
      <c r="AK1323" s="65"/>
      <c r="AM1323" s="93"/>
      <c r="AT1323" s="65"/>
      <c r="AU1323" s="65"/>
      <c r="AV1323" s="65"/>
      <c r="AW1323" s="65"/>
      <c r="AX1323" s="65"/>
      <c r="AY1323" s="65"/>
      <c r="AZ1323" s="65"/>
      <c r="BA1323" s="65"/>
    </row>
    <row r="1324" spans="3:70">
      <c r="C1324" s="8"/>
      <c r="D1324" s="8"/>
      <c r="AG1324" s="65"/>
      <c r="AH1324" s="65"/>
      <c r="AI1324" s="65"/>
      <c r="AJ1324" s="65"/>
      <c r="AK1324" s="65"/>
      <c r="AM1324" s="93"/>
      <c r="AT1324" s="65"/>
      <c r="AU1324" s="65"/>
      <c r="AV1324" s="65"/>
      <c r="AW1324" s="65"/>
      <c r="AX1324" s="65"/>
      <c r="AY1324" s="65"/>
      <c r="AZ1324" s="65"/>
      <c r="BA1324" s="65"/>
      <c r="BB1324" s="65"/>
      <c r="BC1324" s="65"/>
      <c r="BD1324" s="65"/>
      <c r="BE1324" s="65"/>
      <c r="BF1324" s="65"/>
      <c r="BG1324" s="65"/>
      <c r="BH1324" s="65"/>
      <c r="BI1324" s="65"/>
      <c r="BJ1324" s="65"/>
      <c r="BK1324" s="65"/>
      <c r="BL1324" s="65"/>
      <c r="BM1324" s="65"/>
      <c r="BN1324" s="65"/>
      <c r="BO1324" s="65"/>
      <c r="BP1324" s="65"/>
      <c r="BQ1324" s="65"/>
      <c r="BR1324" s="65"/>
    </row>
    <row r="1325" spans="3:70">
      <c r="C1325" s="8"/>
      <c r="D1325" s="8"/>
      <c r="AG1325" s="65"/>
      <c r="AH1325" s="65"/>
      <c r="AI1325" s="65"/>
      <c r="AJ1325" s="65"/>
      <c r="AK1325" s="65"/>
      <c r="AM1325" s="93"/>
      <c r="AT1325" s="65"/>
      <c r="AU1325" s="65"/>
      <c r="AV1325" s="65"/>
      <c r="AW1325" s="65"/>
      <c r="AX1325" s="65"/>
      <c r="AY1325" s="65"/>
      <c r="AZ1325" s="65"/>
      <c r="BA1325" s="65"/>
    </row>
    <row r="1326" spans="3:70">
      <c r="C1326" s="8"/>
      <c r="D1326" s="8"/>
      <c r="AG1326" s="65"/>
      <c r="AH1326" s="65"/>
      <c r="AI1326" s="65"/>
      <c r="AJ1326" s="65"/>
      <c r="AK1326" s="65"/>
      <c r="AM1326" s="93"/>
      <c r="AT1326" s="65"/>
      <c r="AU1326" s="65"/>
      <c r="AV1326" s="65"/>
      <c r="AW1326" s="65"/>
      <c r="AX1326" s="65"/>
      <c r="AY1326" s="65"/>
      <c r="AZ1326" s="65"/>
      <c r="BA1326" s="65"/>
      <c r="BB1326" s="65"/>
      <c r="BC1326" s="65"/>
      <c r="BD1326" s="65"/>
      <c r="BE1326" s="65"/>
      <c r="BF1326" s="65"/>
      <c r="BG1326" s="65"/>
      <c r="BH1326" s="65"/>
      <c r="BI1326" s="65"/>
      <c r="BJ1326" s="65"/>
      <c r="BK1326" s="65"/>
      <c r="BL1326" s="65"/>
      <c r="BM1326" s="65"/>
      <c r="BN1326" s="65"/>
      <c r="BO1326" s="65"/>
      <c r="BP1326" s="65"/>
      <c r="BQ1326" s="65"/>
      <c r="BR1326" s="65"/>
    </row>
    <row r="1327" spans="3:70">
      <c r="C1327" s="8"/>
      <c r="D1327" s="8"/>
      <c r="AG1327" s="65"/>
      <c r="AH1327" s="65"/>
      <c r="AI1327" s="65"/>
      <c r="AJ1327" s="65"/>
      <c r="AK1327" s="65"/>
      <c r="AM1327" s="93"/>
      <c r="AT1327" s="65"/>
      <c r="AU1327" s="65"/>
      <c r="AV1327" s="65"/>
      <c r="AW1327" s="65"/>
      <c r="AX1327" s="65"/>
      <c r="AY1327" s="65"/>
      <c r="AZ1327" s="65"/>
      <c r="BA1327" s="65"/>
    </row>
    <row r="1328" spans="3:70">
      <c r="C1328" s="8"/>
      <c r="D1328" s="8"/>
      <c r="AG1328" s="65"/>
      <c r="AH1328" s="65"/>
      <c r="AI1328" s="65"/>
      <c r="AJ1328" s="65"/>
      <c r="AK1328" s="65"/>
      <c r="AM1328" s="93"/>
      <c r="AT1328" s="65"/>
      <c r="AU1328" s="65"/>
      <c r="AV1328" s="65"/>
      <c r="AW1328" s="65"/>
      <c r="AX1328" s="65"/>
      <c r="AY1328" s="65"/>
      <c r="AZ1328" s="65"/>
      <c r="BA1328" s="65"/>
      <c r="BB1328" s="65"/>
      <c r="BC1328" s="65"/>
      <c r="BD1328" s="65"/>
      <c r="BE1328" s="65"/>
      <c r="BF1328" s="65"/>
      <c r="BG1328" s="65"/>
      <c r="BH1328" s="65"/>
      <c r="BI1328" s="65"/>
      <c r="BJ1328" s="65"/>
      <c r="BK1328" s="65"/>
      <c r="BL1328" s="65"/>
      <c r="BM1328" s="65"/>
      <c r="BN1328" s="65"/>
      <c r="BO1328" s="65"/>
      <c r="BP1328" s="65"/>
      <c r="BQ1328" s="65"/>
      <c r="BR1328" s="65"/>
    </row>
    <row r="1329" spans="3:70">
      <c r="C1329" s="8"/>
      <c r="D1329" s="8"/>
      <c r="AG1329" s="65"/>
      <c r="AH1329" s="65"/>
      <c r="AI1329" s="65"/>
      <c r="AJ1329" s="65"/>
      <c r="AK1329" s="65"/>
      <c r="AM1329" s="93"/>
      <c r="AT1329" s="65"/>
      <c r="AU1329" s="65"/>
      <c r="AV1329" s="65"/>
      <c r="AW1329" s="65"/>
      <c r="AX1329" s="65"/>
      <c r="AY1329" s="65"/>
      <c r="AZ1329" s="65"/>
      <c r="BA1329" s="65"/>
    </row>
    <row r="1330" spans="3:70">
      <c r="C1330" s="8"/>
      <c r="D1330" s="8"/>
      <c r="AG1330" s="65"/>
      <c r="AH1330" s="65"/>
      <c r="AI1330" s="65"/>
      <c r="AJ1330" s="65"/>
      <c r="AK1330" s="65"/>
      <c r="AM1330" s="93"/>
      <c r="AT1330" s="65"/>
      <c r="AU1330" s="65"/>
      <c r="AV1330" s="65"/>
      <c r="AW1330" s="65"/>
      <c r="AX1330" s="65"/>
      <c r="AY1330" s="65"/>
      <c r="AZ1330" s="65"/>
      <c r="BA1330" s="65"/>
    </row>
    <row r="1331" spans="3:70">
      <c r="C1331" s="8"/>
      <c r="D1331" s="8"/>
      <c r="AG1331" s="65"/>
      <c r="AH1331" s="65"/>
      <c r="AI1331" s="65"/>
      <c r="AJ1331" s="65"/>
      <c r="AK1331" s="65"/>
      <c r="AM1331" s="93"/>
      <c r="AT1331" s="65"/>
      <c r="AU1331" s="65"/>
      <c r="AV1331" s="65"/>
      <c r="AW1331" s="65"/>
      <c r="AX1331" s="65"/>
      <c r="AY1331" s="65"/>
      <c r="AZ1331" s="65"/>
      <c r="BA1331" s="65"/>
    </row>
    <row r="1332" spans="3:70">
      <c r="C1332" s="8"/>
      <c r="D1332" s="8"/>
      <c r="AG1332" s="65"/>
      <c r="AH1332" s="65"/>
      <c r="AI1332" s="65"/>
      <c r="AJ1332" s="65"/>
      <c r="AK1332" s="65"/>
      <c r="AM1332" s="93"/>
      <c r="AT1332" s="65"/>
      <c r="AU1332" s="65"/>
      <c r="AV1332" s="65"/>
      <c r="AW1332" s="65"/>
      <c r="AX1332" s="65"/>
      <c r="AY1332" s="65"/>
      <c r="AZ1332" s="65"/>
      <c r="BA1332" s="65"/>
    </row>
    <row r="1333" spans="3:70">
      <c r="C1333" s="8"/>
      <c r="D1333" s="8"/>
      <c r="AG1333" s="65"/>
      <c r="AH1333" s="65"/>
      <c r="AI1333" s="65"/>
      <c r="AJ1333" s="65"/>
      <c r="AK1333" s="65"/>
      <c r="AM1333" s="93"/>
      <c r="AT1333" s="65"/>
      <c r="AU1333" s="65"/>
      <c r="AV1333" s="65"/>
      <c r="AW1333" s="65"/>
      <c r="AX1333" s="65"/>
      <c r="AY1333" s="65"/>
      <c r="AZ1333" s="65"/>
      <c r="BA1333" s="65"/>
    </row>
    <row r="1334" spans="3:70">
      <c r="C1334" s="8"/>
      <c r="D1334" s="8"/>
      <c r="AG1334" s="65"/>
      <c r="AH1334" s="65"/>
      <c r="AI1334" s="65"/>
      <c r="AJ1334" s="65"/>
      <c r="AK1334" s="65"/>
      <c r="AM1334" s="93"/>
      <c r="AT1334" s="65"/>
      <c r="AU1334" s="65"/>
      <c r="AV1334" s="65"/>
      <c r="AW1334" s="65"/>
      <c r="AX1334" s="65"/>
      <c r="AY1334" s="65"/>
      <c r="AZ1334" s="65"/>
      <c r="BA1334" s="65"/>
    </row>
    <row r="1335" spans="3:70">
      <c r="C1335" s="8"/>
      <c r="D1335" s="8"/>
      <c r="AG1335" s="65"/>
      <c r="AH1335" s="65"/>
      <c r="AI1335" s="65"/>
      <c r="AJ1335" s="65"/>
      <c r="AK1335" s="65"/>
      <c r="AM1335" s="93"/>
      <c r="AT1335" s="65"/>
      <c r="AU1335" s="65"/>
      <c r="AV1335" s="65"/>
      <c r="AW1335" s="65"/>
      <c r="AX1335" s="65"/>
      <c r="AY1335" s="65"/>
      <c r="AZ1335" s="65"/>
      <c r="BA1335" s="65"/>
    </row>
    <row r="1336" spans="3:70">
      <c r="C1336" s="8"/>
      <c r="D1336" s="8"/>
      <c r="AG1336" s="65"/>
      <c r="AH1336" s="65"/>
      <c r="AI1336" s="65"/>
      <c r="AJ1336" s="65"/>
      <c r="AK1336" s="65"/>
      <c r="AM1336" s="93"/>
      <c r="AT1336" s="65"/>
      <c r="AU1336" s="65"/>
      <c r="AV1336" s="65"/>
      <c r="AW1336" s="65"/>
      <c r="AX1336" s="65"/>
      <c r="AY1336" s="65"/>
      <c r="AZ1336" s="65"/>
      <c r="BA1336" s="65"/>
    </row>
    <row r="1337" spans="3:70">
      <c r="C1337" s="8"/>
      <c r="D1337" s="8"/>
      <c r="AG1337" s="65"/>
      <c r="AH1337" s="65"/>
      <c r="AI1337" s="65"/>
      <c r="AJ1337" s="65"/>
      <c r="AK1337" s="65"/>
      <c r="AM1337" s="93"/>
      <c r="AT1337" s="65"/>
      <c r="AU1337" s="65"/>
      <c r="AV1337" s="65"/>
      <c r="AW1337" s="65"/>
      <c r="AX1337" s="65"/>
      <c r="AY1337" s="65"/>
      <c r="AZ1337" s="65"/>
      <c r="BA1337" s="65"/>
      <c r="BB1337" s="65"/>
    </row>
    <row r="1338" spans="3:70">
      <c r="C1338" s="8"/>
      <c r="D1338" s="8"/>
      <c r="AG1338" s="65"/>
      <c r="AH1338" s="65"/>
      <c r="AI1338" s="65"/>
      <c r="AJ1338" s="65"/>
      <c r="AK1338" s="65"/>
      <c r="AM1338" s="93"/>
      <c r="AT1338" s="65"/>
      <c r="AU1338" s="65"/>
      <c r="AV1338" s="65"/>
      <c r="AW1338" s="65"/>
      <c r="AX1338" s="65"/>
      <c r="AY1338" s="65"/>
      <c r="AZ1338" s="65"/>
      <c r="BA1338" s="65"/>
    </row>
    <row r="1339" spans="3:70">
      <c r="C1339" s="8"/>
      <c r="D1339" s="8"/>
      <c r="AG1339" s="65"/>
      <c r="AH1339" s="65"/>
      <c r="AI1339" s="65"/>
      <c r="AJ1339" s="65"/>
      <c r="AK1339" s="65"/>
      <c r="AM1339" s="93"/>
      <c r="AT1339" s="65"/>
      <c r="AU1339" s="65"/>
      <c r="AV1339" s="65"/>
      <c r="AW1339" s="65"/>
      <c r="AX1339" s="65"/>
      <c r="AY1339" s="65"/>
      <c r="AZ1339" s="65"/>
      <c r="BA1339" s="65"/>
      <c r="BB1339" s="65"/>
    </row>
    <row r="1340" spans="3:70">
      <c r="C1340" s="8"/>
      <c r="D1340" s="8"/>
      <c r="AG1340" s="65"/>
      <c r="AH1340" s="65"/>
      <c r="AI1340" s="65"/>
      <c r="AJ1340" s="65"/>
      <c r="AK1340" s="65"/>
      <c r="AM1340" s="93"/>
      <c r="AT1340" s="65"/>
      <c r="AU1340" s="65"/>
      <c r="AV1340" s="65"/>
      <c r="AW1340" s="65"/>
      <c r="AX1340" s="65"/>
      <c r="AY1340" s="65"/>
      <c r="AZ1340" s="65"/>
      <c r="BA1340" s="65"/>
      <c r="BB1340" s="65"/>
      <c r="BC1340" s="65"/>
      <c r="BD1340" s="65"/>
      <c r="BE1340" s="65"/>
      <c r="BF1340" s="65"/>
      <c r="BG1340" s="65"/>
      <c r="BH1340" s="65"/>
      <c r="BI1340" s="65"/>
      <c r="BJ1340" s="65"/>
      <c r="BK1340" s="65"/>
      <c r="BL1340" s="65"/>
      <c r="BM1340" s="65"/>
      <c r="BN1340" s="65"/>
      <c r="BO1340" s="65"/>
      <c r="BP1340" s="65"/>
      <c r="BQ1340" s="65"/>
      <c r="BR1340" s="65"/>
    </row>
    <row r="1341" spans="3:70">
      <c r="C1341" s="8"/>
      <c r="D1341" s="8"/>
      <c r="AG1341" s="65"/>
      <c r="AH1341" s="65"/>
      <c r="AI1341" s="65"/>
      <c r="AJ1341" s="65"/>
      <c r="AK1341" s="65"/>
      <c r="AM1341" s="93"/>
      <c r="AT1341" s="65"/>
      <c r="AU1341" s="65"/>
      <c r="AV1341" s="65"/>
      <c r="AW1341" s="65"/>
      <c r="AX1341" s="65"/>
      <c r="AY1341" s="65"/>
      <c r="AZ1341" s="65"/>
      <c r="BA1341" s="65"/>
    </row>
    <row r="1342" spans="3:70">
      <c r="C1342" s="8"/>
      <c r="D1342" s="8"/>
      <c r="AG1342" s="65"/>
      <c r="AH1342" s="65"/>
      <c r="AI1342" s="65"/>
      <c r="AJ1342" s="65"/>
      <c r="AK1342" s="65"/>
      <c r="AM1342" s="93"/>
      <c r="AT1342" s="65"/>
      <c r="AU1342" s="65"/>
      <c r="AV1342" s="65"/>
      <c r="AW1342" s="65"/>
      <c r="AX1342" s="65"/>
      <c r="AY1342" s="65"/>
      <c r="AZ1342" s="65"/>
      <c r="BA1342" s="65"/>
    </row>
    <row r="1343" spans="3:70">
      <c r="C1343" s="8"/>
      <c r="D1343" s="8"/>
      <c r="AG1343" s="65"/>
      <c r="AH1343" s="65"/>
      <c r="AI1343" s="65"/>
      <c r="AJ1343" s="65"/>
      <c r="AK1343" s="65"/>
      <c r="AM1343" s="93"/>
      <c r="AT1343" s="65"/>
      <c r="AU1343" s="65"/>
      <c r="AV1343" s="65"/>
      <c r="AW1343" s="65"/>
      <c r="AX1343" s="65"/>
      <c r="AY1343" s="65"/>
      <c r="AZ1343" s="65"/>
      <c r="BA1343" s="65"/>
    </row>
    <row r="1344" spans="3:70">
      <c r="C1344" s="8"/>
      <c r="D1344" s="8"/>
      <c r="AG1344" s="65"/>
      <c r="AH1344" s="65"/>
      <c r="AI1344" s="65"/>
      <c r="AJ1344" s="65"/>
      <c r="AK1344" s="65"/>
      <c r="AM1344" s="93"/>
      <c r="AT1344" s="65"/>
      <c r="AU1344" s="65"/>
      <c r="AV1344" s="65"/>
      <c r="AW1344" s="65"/>
      <c r="AX1344" s="65"/>
      <c r="AY1344" s="65"/>
      <c r="AZ1344" s="65"/>
      <c r="BA1344" s="65"/>
    </row>
    <row r="1345" spans="3:70">
      <c r="C1345" s="8"/>
      <c r="D1345" s="8"/>
      <c r="AG1345" s="65"/>
      <c r="AH1345" s="65"/>
      <c r="AI1345" s="65"/>
      <c r="AJ1345" s="65"/>
      <c r="AK1345" s="65"/>
      <c r="AM1345" s="93"/>
      <c r="AT1345" s="65"/>
      <c r="AU1345" s="65"/>
      <c r="AV1345" s="65"/>
      <c r="AW1345" s="65"/>
      <c r="AX1345" s="65"/>
      <c r="AY1345" s="65"/>
      <c r="AZ1345" s="65"/>
      <c r="BA1345" s="65"/>
    </row>
    <row r="1346" spans="3:70">
      <c r="C1346" s="8"/>
      <c r="D1346" s="8"/>
      <c r="AG1346" s="65"/>
      <c r="AH1346" s="65"/>
      <c r="AI1346" s="65"/>
      <c r="AJ1346" s="65"/>
      <c r="AK1346" s="65"/>
      <c r="AM1346" s="93"/>
      <c r="AT1346" s="65"/>
      <c r="AU1346" s="65"/>
      <c r="AV1346" s="65"/>
      <c r="AW1346" s="65"/>
      <c r="AX1346" s="65"/>
      <c r="AY1346" s="65"/>
      <c r="AZ1346" s="65"/>
      <c r="BA1346" s="65"/>
    </row>
    <row r="1347" spans="3:70">
      <c r="C1347" s="8"/>
      <c r="D1347" s="8"/>
      <c r="AG1347" s="65"/>
      <c r="AH1347" s="65"/>
      <c r="AI1347" s="65"/>
      <c r="AJ1347" s="65"/>
      <c r="AK1347" s="65"/>
      <c r="AM1347" s="93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5"/>
      <c r="BF1347" s="65"/>
      <c r="BG1347" s="65"/>
      <c r="BH1347" s="65"/>
      <c r="BI1347" s="65"/>
      <c r="BJ1347" s="65"/>
      <c r="BK1347" s="65"/>
      <c r="BL1347" s="65"/>
      <c r="BM1347" s="65"/>
      <c r="BN1347" s="65"/>
      <c r="BO1347" s="65"/>
      <c r="BP1347" s="65"/>
      <c r="BQ1347" s="65"/>
      <c r="BR1347" s="65"/>
    </row>
    <row r="1348" spans="3:70">
      <c r="C1348" s="8"/>
      <c r="D1348" s="8"/>
      <c r="AG1348" s="65"/>
      <c r="AH1348" s="65"/>
      <c r="AI1348" s="65"/>
      <c r="AJ1348" s="65"/>
      <c r="AK1348" s="65"/>
      <c r="AM1348" s="93"/>
      <c r="AT1348" s="65"/>
      <c r="AU1348" s="65"/>
      <c r="AV1348" s="65"/>
      <c r="AW1348" s="65"/>
      <c r="AX1348" s="65"/>
      <c r="AY1348" s="65"/>
      <c r="AZ1348" s="65"/>
      <c r="BA1348" s="65"/>
      <c r="BB1348" s="65"/>
      <c r="BD1348" s="65"/>
    </row>
    <row r="1349" spans="3:70">
      <c r="C1349" s="8"/>
      <c r="D1349" s="8"/>
      <c r="AG1349" s="65"/>
      <c r="AH1349" s="65"/>
      <c r="AI1349" s="65"/>
      <c r="AJ1349" s="65"/>
      <c r="AK1349" s="65"/>
      <c r="AM1349" s="93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5"/>
      <c r="BD1349" s="65"/>
      <c r="BE1349" s="65"/>
      <c r="BF1349" s="65"/>
      <c r="BG1349" s="65"/>
      <c r="BH1349" s="65"/>
      <c r="BI1349" s="65"/>
      <c r="BJ1349" s="65"/>
      <c r="BK1349" s="65"/>
      <c r="BL1349" s="65"/>
      <c r="BM1349" s="65"/>
      <c r="BN1349" s="65"/>
      <c r="BO1349" s="65"/>
      <c r="BP1349" s="65"/>
      <c r="BQ1349" s="65"/>
      <c r="BR1349" s="65"/>
    </row>
    <row r="1350" spans="3:70">
      <c r="C1350" s="8"/>
      <c r="D1350" s="8"/>
      <c r="AG1350" s="65"/>
      <c r="AH1350" s="65"/>
      <c r="AI1350" s="65"/>
      <c r="AJ1350" s="65"/>
      <c r="AK1350" s="65"/>
      <c r="AM1350" s="93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5"/>
      <c r="BR1350" s="65"/>
    </row>
    <row r="1351" spans="3:70">
      <c r="C1351" s="8"/>
      <c r="D1351" s="8"/>
      <c r="AG1351" s="65"/>
      <c r="AH1351" s="65"/>
      <c r="AI1351" s="65"/>
      <c r="AJ1351" s="65"/>
      <c r="AK1351" s="65"/>
      <c r="AM1351" s="93"/>
      <c r="AT1351" s="65"/>
      <c r="AU1351" s="65"/>
      <c r="AV1351" s="65"/>
      <c r="AW1351" s="65"/>
      <c r="AX1351" s="65"/>
      <c r="AY1351" s="65"/>
      <c r="AZ1351" s="65"/>
      <c r="BA1351" s="65"/>
    </row>
    <row r="1352" spans="3:70">
      <c r="C1352" s="8"/>
      <c r="D1352" s="8"/>
      <c r="AG1352" s="65"/>
      <c r="AH1352" s="65"/>
      <c r="AI1352" s="65"/>
      <c r="AJ1352" s="65"/>
      <c r="AK1352" s="65"/>
      <c r="AM1352" s="93"/>
      <c r="AT1352" s="65"/>
      <c r="AU1352" s="65"/>
      <c r="AV1352" s="65"/>
      <c r="AW1352" s="65"/>
      <c r="AX1352" s="65"/>
      <c r="AY1352" s="65"/>
      <c r="AZ1352" s="65"/>
      <c r="BA1352" s="65"/>
    </row>
    <row r="1353" spans="3:70">
      <c r="C1353" s="8"/>
      <c r="D1353" s="8"/>
      <c r="AG1353" s="65"/>
      <c r="AH1353" s="65"/>
      <c r="AI1353" s="65"/>
      <c r="AJ1353" s="65"/>
      <c r="AK1353" s="65"/>
      <c r="AM1353" s="93"/>
      <c r="AT1353" s="65"/>
      <c r="AU1353" s="65"/>
      <c r="AV1353" s="65"/>
      <c r="AW1353" s="65"/>
      <c r="AX1353" s="65"/>
      <c r="AY1353" s="65"/>
      <c r="AZ1353" s="65"/>
      <c r="BA1353" s="65"/>
    </row>
    <row r="1354" spans="3:70">
      <c r="C1354" s="8"/>
      <c r="D1354" s="8"/>
      <c r="AG1354" s="65"/>
      <c r="AH1354" s="65"/>
      <c r="AI1354" s="65"/>
      <c r="AJ1354" s="65"/>
      <c r="AK1354" s="65"/>
      <c r="AM1354" s="93"/>
      <c r="AT1354" s="65"/>
      <c r="AU1354" s="65"/>
      <c r="AV1354" s="65"/>
      <c r="AW1354" s="65"/>
      <c r="AX1354" s="65"/>
      <c r="AY1354" s="65"/>
      <c r="AZ1354" s="65"/>
      <c r="BA1354" s="65"/>
    </row>
    <row r="1355" spans="3:70">
      <c r="C1355" s="8"/>
      <c r="D1355" s="8"/>
      <c r="AG1355" s="65"/>
      <c r="AH1355" s="65"/>
      <c r="AI1355" s="65"/>
      <c r="AJ1355" s="65"/>
      <c r="AK1355" s="65"/>
      <c r="AM1355" s="93"/>
      <c r="AT1355" s="65"/>
      <c r="AU1355" s="65"/>
      <c r="AV1355" s="65"/>
      <c r="AW1355" s="65"/>
      <c r="AX1355" s="65"/>
      <c r="AY1355" s="65"/>
      <c r="AZ1355" s="65"/>
      <c r="BA1355" s="65"/>
    </row>
    <row r="1356" spans="3:70">
      <c r="C1356" s="8"/>
      <c r="D1356" s="8"/>
      <c r="AG1356" s="65"/>
      <c r="AH1356" s="65"/>
      <c r="AI1356" s="65"/>
      <c r="AJ1356" s="65"/>
      <c r="AK1356" s="65"/>
      <c r="AM1356" s="93"/>
      <c r="AT1356" s="65"/>
      <c r="AU1356" s="65"/>
      <c r="AV1356" s="65"/>
      <c r="AW1356" s="65"/>
      <c r="AX1356" s="65"/>
      <c r="AY1356" s="65"/>
      <c r="AZ1356" s="65"/>
      <c r="BA1356" s="65"/>
    </row>
    <row r="1357" spans="3:70">
      <c r="C1357" s="8"/>
      <c r="D1357" s="8"/>
      <c r="AG1357" s="65"/>
      <c r="AH1357" s="65"/>
      <c r="AI1357" s="65"/>
      <c r="AJ1357" s="65"/>
      <c r="AK1357" s="65"/>
      <c r="AM1357" s="93"/>
      <c r="AT1357" s="65"/>
      <c r="AU1357" s="65"/>
      <c r="AV1357" s="65"/>
      <c r="AW1357" s="65"/>
      <c r="AX1357" s="65"/>
      <c r="AY1357" s="65"/>
      <c r="AZ1357" s="65"/>
      <c r="BA1357" s="65"/>
    </row>
    <row r="1358" spans="3:70">
      <c r="C1358" s="8"/>
      <c r="D1358" s="8"/>
      <c r="AG1358" s="65"/>
      <c r="AH1358" s="65"/>
      <c r="AI1358" s="65"/>
      <c r="AJ1358" s="65"/>
      <c r="AK1358" s="65"/>
      <c r="AM1358" s="93"/>
      <c r="AT1358" s="65"/>
      <c r="AU1358" s="65"/>
      <c r="AV1358" s="65"/>
      <c r="AW1358" s="65"/>
      <c r="AX1358" s="65"/>
      <c r="AY1358" s="65"/>
      <c r="AZ1358" s="65"/>
      <c r="BA1358" s="65"/>
    </row>
    <row r="1359" spans="3:70">
      <c r="C1359" s="8"/>
      <c r="D1359" s="8"/>
      <c r="AG1359" s="65"/>
      <c r="AH1359" s="65"/>
      <c r="AI1359" s="65"/>
      <c r="AJ1359" s="65"/>
      <c r="AK1359" s="65"/>
      <c r="AM1359" s="93"/>
      <c r="AT1359" s="65"/>
      <c r="AU1359" s="65"/>
      <c r="AV1359" s="65"/>
      <c r="AW1359" s="65"/>
      <c r="AX1359" s="65"/>
      <c r="AY1359" s="65"/>
      <c r="AZ1359" s="65"/>
      <c r="BA1359" s="65"/>
    </row>
    <row r="1360" spans="3:70">
      <c r="C1360" s="8"/>
      <c r="D1360" s="8"/>
      <c r="AG1360" s="65"/>
      <c r="AH1360" s="65"/>
      <c r="AI1360" s="65"/>
      <c r="AJ1360" s="65"/>
      <c r="AK1360" s="65"/>
      <c r="AM1360" s="93"/>
      <c r="AT1360" s="65"/>
      <c r="AU1360" s="65"/>
      <c r="AV1360" s="65"/>
      <c r="AW1360" s="65"/>
      <c r="AX1360" s="65"/>
      <c r="AY1360" s="65"/>
      <c r="AZ1360" s="65"/>
      <c r="BA1360" s="65"/>
    </row>
    <row r="1361" spans="3:70">
      <c r="C1361" s="8"/>
      <c r="D1361" s="8"/>
      <c r="AG1361" s="65"/>
      <c r="AH1361" s="65"/>
      <c r="AI1361" s="65"/>
      <c r="AJ1361" s="65"/>
      <c r="AK1361" s="65"/>
      <c r="AM1361" s="93"/>
      <c r="AT1361" s="65"/>
      <c r="AU1361" s="65"/>
      <c r="AV1361" s="65"/>
      <c r="AW1361" s="65"/>
      <c r="AX1361" s="65"/>
      <c r="AY1361" s="65"/>
      <c r="AZ1361" s="65"/>
      <c r="BA1361" s="65"/>
    </row>
    <row r="1362" spans="3:70">
      <c r="C1362" s="8"/>
      <c r="D1362" s="8"/>
      <c r="AG1362" s="65"/>
      <c r="AH1362" s="65"/>
      <c r="AI1362" s="65"/>
      <c r="AJ1362" s="65"/>
      <c r="AK1362" s="65"/>
      <c r="AM1362" s="93"/>
      <c r="AT1362" s="65"/>
      <c r="AU1362" s="65"/>
      <c r="AV1362" s="65"/>
      <c r="AW1362" s="65"/>
      <c r="AX1362" s="65"/>
      <c r="AY1362" s="65"/>
      <c r="AZ1362" s="65"/>
      <c r="BA1362" s="65"/>
    </row>
    <row r="1363" spans="3:70">
      <c r="C1363" s="8"/>
      <c r="D1363" s="8"/>
      <c r="AG1363" s="65"/>
      <c r="AH1363" s="65"/>
      <c r="AI1363" s="65"/>
      <c r="AJ1363" s="65"/>
      <c r="AK1363" s="65"/>
      <c r="AM1363" s="93"/>
      <c r="AT1363" s="65"/>
      <c r="AU1363" s="65"/>
      <c r="AV1363" s="65"/>
      <c r="AW1363" s="65"/>
      <c r="AX1363" s="65"/>
      <c r="AY1363" s="65"/>
      <c r="AZ1363" s="65"/>
      <c r="BA1363" s="65"/>
    </row>
    <row r="1364" spans="3:70">
      <c r="C1364" s="8"/>
      <c r="D1364" s="8"/>
      <c r="AG1364" s="65"/>
      <c r="AH1364" s="65"/>
      <c r="AI1364" s="65"/>
      <c r="AJ1364" s="65"/>
      <c r="AK1364" s="65"/>
      <c r="AM1364" s="93"/>
      <c r="AT1364" s="65"/>
      <c r="AU1364" s="65"/>
      <c r="AV1364" s="65"/>
      <c r="AW1364" s="65"/>
      <c r="AX1364" s="65"/>
      <c r="AY1364" s="65"/>
      <c r="AZ1364" s="65"/>
      <c r="BA1364" s="65"/>
    </row>
    <row r="1365" spans="3:70">
      <c r="C1365" s="8"/>
      <c r="D1365" s="8"/>
      <c r="AG1365" s="65"/>
      <c r="AH1365" s="65"/>
      <c r="AI1365" s="65"/>
      <c r="AJ1365" s="65"/>
      <c r="AK1365" s="65"/>
      <c r="AM1365" s="93"/>
      <c r="AT1365" s="65"/>
      <c r="AU1365" s="65"/>
      <c r="AV1365" s="65"/>
      <c r="AW1365" s="65"/>
      <c r="AX1365" s="65"/>
      <c r="AY1365" s="65"/>
      <c r="AZ1365" s="65"/>
      <c r="BA1365" s="65"/>
    </row>
    <row r="1366" spans="3:70">
      <c r="C1366" s="8"/>
      <c r="D1366" s="8"/>
      <c r="AG1366" s="65"/>
      <c r="AH1366" s="65"/>
      <c r="AI1366" s="65"/>
      <c r="AJ1366" s="65"/>
      <c r="AK1366" s="65"/>
      <c r="AM1366" s="93"/>
      <c r="AT1366" s="65"/>
      <c r="AU1366" s="65"/>
      <c r="AV1366" s="65"/>
      <c r="AW1366" s="65"/>
      <c r="AX1366" s="65"/>
      <c r="AY1366" s="65"/>
      <c r="AZ1366" s="65"/>
      <c r="BA1366" s="65"/>
    </row>
    <row r="1367" spans="3:70">
      <c r="C1367" s="8"/>
      <c r="D1367" s="8"/>
      <c r="AG1367" s="65"/>
      <c r="AH1367" s="65"/>
      <c r="AI1367" s="65"/>
      <c r="AJ1367" s="65"/>
      <c r="AK1367" s="65"/>
      <c r="AM1367" s="93"/>
      <c r="AT1367" s="65"/>
      <c r="AU1367" s="65"/>
      <c r="AV1367" s="65"/>
      <c r="AW1367" s="65"/>
      <c r="AX1367" s="65"/>
      <c r="AY1367" s="65"/>
      <c r="AZ1367" s="65"/>
      <c r="BA1367" s="65"/>
    </row>
    <row r="1368" spans="3:70">
      <c r="C1368" s="8"/>
      <c r="D1368" s="8"/>
      <c r="AG1368" s="65"/>
      <c r="AH1368" s="65"/>
      <c r="AI1368" s="65"/>
      <c r="AJ1368" s="65"/>
      <c r="AK1368" s="65"/>
      <c r="AM1368" s="93"/>
      <c r="AT1368" s="65"/>
      <c r="AU1368" s="65"/>
      <c r="AV1368" s="65"/>
      <c r="AW1368" s="65"/>
      <c r="AX1368" s="65"/>
      <c r="AY1368" s="65"/>
      <c r="AZ1368" s="65"/>
      <c r="BA1368" s="65"/>
      <c r="BB1368" s="65"/>
      <c r="BD1368" s="65"/>
      <c r="BE1368" s="65"/>
      <c r="BF1368" s="65"/>
      <c r="BG1368" s="65"/>
      <c r="BH1368" s="65"/>
      <c r="BI1368" s="65"/>
      <c r="BJ1368" s="65"/>
      <c r="BK1368" s="65"/>
      <c r="BL1368" s="65"/>
      <c r="BM1368" s="65"/>
      <c r="BN1368" s="65"/>
      <c r="BO1368" s="65"/>
      <c r="BP1368" s="65"/>
      <c r="BQ1368" s="65"/>
      <c r="BR1368" s="65"/>
    </row>
    <row r="1369" spans="3:70">
      <c r="C1369" s="8"/>
      <c r="D1369" s="8"/>
      <c r="AG1369" s="65"/>
      <c r="AH1369" s="65"/>
      <c r="AI1369" s="65"/>
      <c r="AJ1369" s="65"/>
      <c r="AK1369" s="65"/>
      <c r="AM1369" s="93"/>
      <c r="AT1369" s="65"/>
      <c r="AU1369" s="65"/>
      <c r="AV1369" s="65"/>
      <c r="AW1369" s="65"/>
      <c r="AX1369" s="65"/>
      <c r="AY1369" s="65"/>
      <c r="AZ1369" s="65"/>
      <c r="BA1369" s="65"/>
    </row>
    <row r="1370" spans="3:70">
      <c r="C1370" s="8"/>
      <c r="D1370" s="8"/>
      <c r="AG1370" s="65"/>
      <c r="AH1370" s="65"/>
      <c r="AI1370" s="65"/>
      <c r="AJ1370" s="65"/>
      <c r="AK1370" s="65"/>
      <c r="AM1370" s="93"/>
      <c r="AT1370" s="65"/>
      <c r="AU1370" s="65"/>
      <c r="AV1370" s="65"/>
      <c r="AW1370" s="65"/>
      <c r="AX1370" s="65"/>
      <c r="AY1370" s="65"/>
      <c r="AZ1370" s="65"/>
      <c r="BA1370" s="65"/>
    </row>
    <row r="1371" spans="3:70">
      <c r="C1371" s="8"/>
      <c r="D1371" s="8"/>
      <c r="AG1371" s="65"/>
      <c r="AH1371" s="65"/>
      <c r="AI1371" s="65"/>
      <c r="AJ1371" s="65"/>
      <c r="AK1371" s="65"/>
      <c r="AM1371" s="93"/>
      <c r="AT1371" s="65"/>
      <c r="AU1371" s="65"/>
      <c r="AV1371" s="65"/>
      <c r="AW1371" s="65"/>
      <c r="AX1371" s="65"/>
      <c r="AY1371" s="65"/>
      <c r="AZ1371" s="65"/>
      <c r="BA1371" s="65"/>
    </row>
    <row r="1372" spans="3:70">
      <c r="C1372" s="8"/>
      <c r="D1372" s="8"/>
      <c r="AG1372" s="65"/>
      <c r="AH1372" s="65"/>
      <c r="AI1372" s="65"/>
      <c r="AJ1372" s="65"/>
      <c r="AK1372" s="65"/>
      <c r="AM1372" s="93"/>
      <c r="AT1372" s="65"/>
      <c r="AU1372" s="65"/>
      <c r="AV1372" s="65"/>
      <c r="AW1372" s="65"/>
      <c r="AX1372" s="65"/>
      <c r="AY1372" s="65"/>
      <c r="AZ1372" s="65"/>
      <c r="BA1372" s="65"/>
      <c r="BB1372" s="65"/>
      <c r="BD1372" s="65"/>
    </row>
    <row r="1373" spans="3:70">
      <c r="C1373" s="8"/>
      <c r="D1373" s="8"/>
      <c r="AG1373" s="65"/>
      <c r="AH1373" s="65"/>
      <c r="AI1373" s="65"/>
      <c r="AJ1373" s="65"/>
      <c r="AK1373" s="65"/>
      <c r="AM1373" s="93"/>
      <c r="AT1373" s="65"/>
      <c r="AU1373" s="65"/>
      <c r="AV1373" s="65"/>
      <c r="AW1373" s="65"/>
      <c r="AX1373" s="65"/>
      <c r="AY1373" s="65"/>
      <c r="AZ1373" s="65"/>
      <c r="BA1373" s="65"/>
    </row>
    <row r="1374" spans="3:70">
      <c r="C1374" s="8"/>
      <c r="D1374" s="8"/>
      <c r="AG1374" s="65"/>
      <c r="AH1374" s="65"/>
      <c r="AI1374" s="65"/>
      <c r="AJ1374" s="65"/>
      <c r="AK1374" s="65"/>
      <c r="AM1374" s="93"/>
      <c r="AT1374" s="65"/>
      <c r="AU1374" s="65"/>
      <c r="AV1374" s="65"/>
      <c r="AW1374" s="65"/>
      <c r="AX1374" s="65"/>
      <c r="AY1374" s="65"/>
      <c r="AZ1374" s="65"/>
      <c r="BA1374" s="65"/>
      <c r="BB1374" s="65"/>
      <c r="BD1374" s="65"/>
      <c r="BE1374" s="65"/>
      <c r="BF1374" s="65"/>
      <c r="BG1374" s="65"/>
      <c r="BH1374" s="65"/>
      <c r="BI1374" s="65"/>
      <c r="BJ1374" s="65"/>
      <c r="BK1374" s="65"/>
      <c r="BL1374" s="65"/>
      <c r="BM1374" s="65"/>
      <c r="BN1374" s="65"/>
      <c r="BO1374" s="65"/>
      <c r="BP1374" s="65"/>
      <c r="BQ1374" s="65"/>
      <c r="BR1374" s="65"/>
    </row>
    <row r="1375" spans="3:70">
      <c r="C1375" s="8"/>
      <c r="D1375" s="8"/>
      <c r="AG1375" s="65"/>
      <c r="AH1375" s="65"/>
      <c r="AI1375" s="65"/>
      <c r="AJ1375" s="65"/>
      <c r="AK1375" s="65"/>
      <c r="AM1375" s="93"/>
      <c r="AT1375" s="65"/>
      <c r="AU1375" s="65"/>
      <c r="AV1375" s="65"/>
      <c r="AW1375" s="65"/>
      <c r="AX1375" s="65"/>
      <c r="AY1375" s="65"/>
      <c r="AZ1375" s="65"/>
      <c r="BA1375" s="65"/>
    </row>
    <row r="1376" spans="3:70">
      <c r="C1376" s="8"/>
      <c r="D1376" s="8"/>
      <c r="AG1376" s="65"/>
      <c r="AH1376" s="65"/>
      <c r="AI1376" s="65"/>
      <c r="AJ1376" s="65"/>
      <c r="AK1376" s="65"/>
      <c r="AM1376" s="93"/>
      <c r="AT1376" s="65"/>
      <c r="AU1376" s="65"/>
      <c r="AV1376" s="65"/>
      <c r="AW1376" s="65"/>
      <c r="AX1376" s="65"/>
      <c r="AY1376" s="65"/>
      <c r="AZ1376" s="65"/>
      <c r="BA1376" s="65"/>
    </row>
    <row r="1377" spans="3:70">
      <c r="C1377" s="8"/>
      <c r="D1377" s="8"/>
      <c r="AG1377" s="65"/>
      <c r="AH1377" s="65"/>
      <c r="AI1377" s="65"/>
      <c r="AJ1377" s="65"/>
      <c r="AK1377" s="65"/>
      <c r="AM1377" s="93"/>
      <c r="AT1377" s="65"/>
      <c r="AU1377" s="65"/>
      <c r="AV1377" s="65"/>
      <c r="AW1377" s="65"/>
      <c r="AX1377" s="65"/>
      <c r="AY1377" s="65"/>
      <c r="AZ1377" s="65"/>
      <c r="BA1377" s="65"/>
      <c r="BB1377" s="65"/>
    </row>
    <row r="1378" spans="3:70">
      <c r="C1378" s="8"/>
      <c r="D1378" s="8"/>
      <c r="AG1378" s="65"/>
      <c r="AH1378" s="65"/>
      <c r="AI1378" s="65"/>
      <c r="AJ1378" s="65"/>
      <c r="AK1378" s="65"/>
      <c r="AM1378" s="93"/>
      <c r="AT1378" s="65"/>
      <c r="AU1378" s="65"/>
      <c r="AV1378" s="65"/>
      <c r="AW1378" s="65"/>
      <c r="AX1378" s="65"/>
      <c r="AY1378" s="65"/>
      <c r="AZ1378" s="65"/>
      <c r="BA1378" s="65"/>
      <c r="BB1378" s="65"/>
    </row>
    <row r="1379" spans="3:70">
      <c r="C1379" s="8"/>
      <c r="D1379" s="8"/>
      <c r="AG1379" s="65"/>
      <c r="AH1379" s="65"/>
      <c r="AI1379" s="65"/>
      <c r="AJ1379" s="65"/>
      <c r="AK1379" s="65"/>
      <c r="AM1379" s="93"/>
      <c r="AT1379" s="65"/>
      <c r="AU1379" s="65"/>
      <c r="AV1379" s="65"/>
      <c r="AW1379" s="65"/>
      <c r="AX1379" s="65"/>
      <c r="AY1379" s="65"/>
      <c r="AZ1379" s="65"/>
      <c r="BA1379" s="65"/>
      <c r="BB1379" s="65"/>
      <c r="BC1379" s="65"/>
      <c r="BD1379" s="65"/>
      <c r="BE1379" s="65"/>
      <c r="BF1379" s="65"/>
      <c r="BG1379" s="65"/>
      <c r="BH1379" s="65"/>
      <c r="BI1379" s="65"/>
      <c r="BJ1379" s="65"/>
      <c r="BK1379" s="65"/>
      <c r="BL1379" s="65"/>
      <c r="BM1379" s="65"/>
      <c r="BN1379" s="65"/>
      <c r="BO1379" s="65"/>
      <c r="BP1379" s="65"/>
      <c r="BQ1379" s="65"/>
      <c r="BR1379" s="65"/>
    </row>
    <row r="1380" spans="3:70">
      <c r="C1380" s="8"/>
      <c r="D1380" s="8"/>
      <c r="AG1380" s="65"/>
      <c r="AH1380" s="65"/>
      <c r="AI1380" s="65"/>
      <c r="AJ1380" s="65"/>
      <c r="AK1380" s="65"/>
      <c r="AM1380" s="93"/>
      <c r="AT1380" s="65"/>
      <c r="AU1380" s="65"/>
      <c r="AV1380" s="65"/>
      <c r="AW1380" s="65"/>
      <c r="AX1380" s="65"/>
      <c r="AY1380" s="65"/>
      <c r="AZ1380" s="65"/>
      <c r="BA1380" s="65"/>
    </row>
    <row r="1381" spans="3:70">
      <c r="C1381" s="8"/>
      <c r="D1381" s="8"/>
      <c r="AG1381" s="65"/>
      <c r="AH1381" s="65"/>
      <c r="AI1381" s="65"/>
      <c r="AJ1381" s="65"/>
      <c r="AK1381" s="65"/>
      <c r="AM1381" s="93"/>
      <c r="AT1381" s="65"/>
      <c r="AU1381" s="65"/>
      <c r="AV1381" s="65"/>
      <c r="AW1381" s="65"/>
      <c r="AX1381" s="65"/>
      <c r="AY1381" s="65"/>
      <c r="AZ1381" s="65"/>
      <c r="BA1381" s="65"/>
    </row>
    <row r="1382" spans="3:70">
      <c r="C1382" s="8"/>
      <c r="D1382" s="8"/>
      <c r="AG1382" s="65"/>
      <c r="AH1382" s="65"/>
      <c r="AI1382" s="65"/>
      <c r="AJ1382" s="65"/>
      <c r="AK1382" s="65"/>
      <c r="AM1382" s="93"/>
      <c r="AT1382" s="65"/>
      <c r="AU1382" s="65"/>
      <c r="AV1382" s="65"/>
      <c r="AW1382" s="65"/>
      <c r="AX1382" s="65"/>
      <c r="AY1382" s="65"/>
      <c r="AZ1382" s="65"/>
      <c r="BA1382" s="65"/>
      <c r="BB1382" s="65"/>
      <c r="BD1382" s="65"/>
      <c r="BE1382" s="65"/>
      <c r="BF1382" s="65"/>
      <c r="BG1382" s="65"/>
      <c r="BH1382" s="65"/>
      <c r="BI1382" s="65"/>
      <c r="BJ1382" s="65"/>
      <c r="BK1382" s="65"/>
      <c r="BL1382" s="65"/>
      <c r="BM1382" s="65"/>
      <c r="BN1382" s="65"/>
      <c r="BO1382" s="65"/>
      <c r="BP1382" s="65"/>
      <c r="BQ1382" s="65"/>
      <c r="BR1382" s="65"/>
    </row>
    <row r="1383" spans="3:70">
      <c r="C1383" s="8"/>
      <c r="D1383" s="8"/>
      <c r="AG1383" s="65"/>
      <c r="AH1383" s="65"/>
      <c r="AI1383" s="65"/>
      <c r="AJ1383" s="65"/>
      <c r="AK1383" s="65"/>
      <c r="AM1383" s="93"/>
      <c r="AT1383" s="65"/>
      <c r="AU1383" s="65"/>
      <c r="AV1383" s="65"/>
      <c r="AW1383" s="65"/>
      <c r="AX1383" s="65"/>
      <c r="AY1383" s="65"/>
      <c r="AZ1383" s="65"/>
      <c r="BA1383" s="65"/>
      <c r="BB1383" s="65"/>
      <c r="BC1383" s="65"/>
      <c r="BD1383" s="65"/>
      <c r="BE1383" s="65"/>
      <c r="BF1383" s="65"/>
      <c r="BG1383" s="65"/>
      <c r="BH1383" s="65"/>
      <c r="BI1383" s="65"/>
      <c r="BJ1383" s="65"/>
      <c r="BK1383" s="65"/>
      <c r="BL1383" s="65"/>
      <c r="BM1383" s="65"/>
      <c r="BN1383" s="65"/>
      <c r="BO1383" s="65"/>
      <c r="BP1383" s="65"/>
      <c r="BQ1383" s="65"/>
      <c r="BR1383" s="65"/>
    </row>
    <row r="1384" spans="3:70">
      <c r="C1384" s="8"/>
      <c r="D1384" s="8"/>
      <c r="AG1384" s="65"/>
      <c r="AH1384" s="65"/>
      <c r="AI1384" s="65"/>
      <c r="AJ1384" s="65"/>
      <c r="AK1384" s="65"/>
      <c r="AM1384" s="93"/>
      <c r="AT1384" s="65"/>
      <c r="AU1384" s="65"/>
      <c r="AV1384" s="65"/>
      <c r="AW1384" s="65"/>
      <c r="AX1384" s="65"/>
      <c r="AY1384" s="65"/>
      <c r="AZ1384" s="65"/>
      <c r="BA1384" s="65"/>
    </row>
    <row r="1385" spans="3:70">
      <c r="C1385" s="8"/>
      <c r="D1385" s="8"/>
      <c r="AG1385" s="65"/>
      <c r="AH1385" s="65"/>
      <c r="AI1385" s="65"/>
      <c r="AJ1385" s="65"/>
      <c r="AK1385" s="65"/>
      <c r="AM1385" s="93"/>
      <c r="AT1385" s="65"/>
      <c r="AU1385" s="65"/>
      <c r="AV1385" s="65"/>
      <c r="AW1385" s="65"/>
      <c r="AX1385" s="65"/>
      <c r="AY1385" s="65"/>
      <c r="AZ1385" s="65"/>
      <c r="BA1385" s="65"/>
    </row>
    <row r="1386" spans="3:70">
      <c r="C1386" s="8"/>
      <c r="D1386" s="8"/>
      <c r="AG1386" s="65"/>
      <c r="AH1386" s="65"/>
      <c r="AI1386" s="65"/>
      <c r="AJ1386" s="65"/>
      <c r="AK1386" s="65"/>
      <c r="AM1386" s="93"/>
      <c r="AT1386" s="65"/>
      <c r="AU1386" s="65"/>
      <c r="AV1386" s="65"/>
      <c r="AW1386" s="65"/>
      <c r="AX1386" s="65"/>
      <c r="AY1386" s="65"/>
      <c r="AZ1386" s="65"/>
      <c r="BA1386" s="65"/>
    </row>
    <row r="1387" spans="3:70">
      <c r="C1387" s="8"/>
      <c r="D1387" s="8"/>
      <c r="AG1387" s="65"/>
      <c r="AH1387" s="65"/>
      <c r="AI1387" s="65"/>
      <c r="AJ1387" s="65"/>
      <c r="AK1387" s="65"/>
      <c r="AM1387" s="93"/>
      <c r="AT1387" s="65"/>
      <c r="AU1387" s="65"/>
      <c r="AV1387" s="65"/>
      <c r="AW1387" s="65"/>
      <c r="AX1387" s="65"/>
      <c r="AY1387" s="65"/>
      <c r="AZ1387" s="65"/>
      <c r="BA1387" s="65"/>
    </row>
    <row r="1388" spans="3:70">
      <c r="C1388" s="8"/>
      <c r="D1388" s="8"/>
      <c r="AG1388" s="65"/>
      <c r="AH1388" s="65"/>
      <c r="AI1388" s="65"/>
      <c r="AJ1388" s="65"/>
      <c r="AK1388" s="65"/>
      <c r="AM1388" s="93"/>
      <c r="AT1388" s="65"/>
      <c r="AU1388" s="65"/>
      <c r="AV1388" s="65"/>
      <c r="AW1388" s="65"/>
      <c r="AX1388" s="65"/>
      <c r="AY1388" s="65"/>
      <c r="AZ1388" s="65"/>
      <c r="BA1388" s="65"/>
      <c r="BB1388" s="65"/>
      <c r="BD1388" s="65"/>
      <c r="BE1388" s="65"/>
      <c r="BF1388" s="65"/>
      <c r="BG1388" s="65"/>
      <c r="BH1388" s="65"/>
      <c r="BI1388" s="65"/>
      <c r="BJ1388" s="65"/>
      <c r="BK1388" s="65"/>
      <c r="BL1388" s="65"/>
      <c r="BM1388" s="65"/>
      <c r="BN1388" s="65"/>
      <c r="BO1388" s="65"/>
      <c r="BP1388" s="65"/>
      <c r="BQ1388" s="65"/>
      <c r="BR1388" s="65"/>
    </row>
    <row r="1389" spans="3:70">
      <c r="C1389" s="8"/>
      <c r="D1389" s="8"/>
      <c r="AG1389" s="65"/>
      <c r="AH1389" s="65"/>
      <c r="AI1389" s="65"/>
      <c r="AJ1389" s="65"/>
      <c r="AK1389" s="65"/>
      <c r="AM1389" s="93"/>
      <c r="AT1389" s="65"/>
      <c r="AU1389" s="65"/>
      <c r="AV1389" s="65"/>
      <c r="AW1389" s="65"/>
      <c r="AX1389" s="65"/>
      <c r="AY1389" s="65"/>
      <c r="AZ1389" s="65"/>
      <c r="BA1389" s="65"/>
      <c r="BB1389" s="65"/>
      <c r="BD1389" s="65"/>
      <c r="BE1389" s="65"/>
      <c r="BF1389" s="65"/>
      <c r="BG1389" s="65"/>
      <c r="BH1389" s="65"/>
      <c r="BI1389" s="65"/>
      <c r="BJ1389" s="65"/>
      <c r="BK1389" s="65"/>
      <c r="BL1389" s="65"/>
      <c r="BM1389" s="65"/>
      <c r="BN1389" s="65"/>
      <c r="BO1389" s="65"/>
      <c r="BP1389" s="65"/>
      <c r="BQ1389" s="65"/>
      <c r="BR1389" s="65"/>
    </row>
    <row r="1390" spans="3:70">
      <c r="C1390" s="8"/>
      <c r="D1390" s="8"/>
      <c r="AG1390" s="65"/>
      <c r="AH1390" s="65"/>
      <c r="AI1390" s="65"/>
      <c r="AJ1390" s="65"/>
      <c r="AK1390" s="65"/>
      <c r="AM1390" s="93"/>
      <c r="AT1390" s="65"/>
      <c r="AU1390" s="65"/>
      <c r="AV1390" s="65"/>
      <c r="AW1390" s="65"/>
      <c r="AX1390" s="65"/>
      <c r="AY1390" s="65"/>
      <c r="AZ1390" s="65"/>
      <c r="BA1390" s="65"/>
    </row>
    <row r="1391" spans="3:70">
      <c r="C1391" s="8"/>
      <c r="D1391" s="8"/>
      <c r="AG1391" s="65"/>
      <c r="AH1391" s="65"/>
      <c r="AI1391" s="65"/>
      <c r="AJ1391" s="65"/>
      <c r="AK1391" s="65"/>
      <c r="AM1391" s="93"/>
      <c r="AT1391" s="65"/>
      <c r="AU1391" s="65"/>
      <c r="AV1391" s="65"/>
      <c r="AW1391" s="65"/>
      <c r="AX1391" s="65"/>
      <c r="AY1391" s="65"/>
      <c r="AZ1391" s="65"/>
      <c r="BA1391" s="65"/>
    </row>
    <row r="1392" spans="3:70">
      <c r="C1392" s="8"/>
      <c r="D1392" s="8"/>
      <c r="AG1392" s="65"/>
      <c r="AH1392" s="65"/>
      <c r="AI1392" s="65"/>
      <c r="AJ1392" s="65"/>
      <c r="AK1392" s="65"/>
      <c r="AM1392" s="93"/>
      <c r="AT1392" s="65"/>
      <c r="AU1392" s="65"/>
      <c r="AV1392" s="65"/>
      <c r="AW1392" s="65"/>
      <c r="AX1392" s="65"/>
      <c r="AY1392" s="65"/>
      <c r="AZ1392" s="65"/>
      <c r="BA1392" s="65"/>
    </row>
    <row r="1393" spans="3:70">
      <c r="C1393" s="8"/>
      <c r="D1393" s="8"/>
      <c r="AG1393" s="65"/>
      <c r="AH1393" s="65"/>
      <c r="AI1393" s="65"/>
      <c r="AJ1393" s="65"/>
      <c r="AK1393" s="65"/>
      <c r="AM1393" s="93"/>
      <c r="AT1393" s="65"/>
      <c r="AU1393" s="65"/>
      <c r="AV1393" s="65"/>
      <c r="AW1393" s="65"/>
      <c r="AX1393" s="65"/>
      <c r="AY1393" s="65"/>
      <c r="AZ1393" s="65"/>
      <c r="BA1393" s="65"/>
    </row>
    <row r="1394" spans="3:70">
      <c r="C1394" s="8"/>
      <c r="D1394" s="8"/>
      <c r="AG1394" s="65"/>
      <c r="AH1394" s="65"/>
      <c r="AI1394" s="65"/>
      <c r="AJ1394" s="65"/>
      <c r="AK1394" s="65"/>
      <c r="AM1394" s="93"/>
      <c r="AT1394" s="65"/>
      <c r="AU1394" s="65"/>
      <c r="AV1394" s="65"/>
      <c r="AW1394" s="65"/>
      <c r="AX1394" s="65"/>
      <c r="AY1394" s="65"/>
      <c r="AZ1394" s="65"/>
      <c r="BA1394" s="65"/>
    </row>
    <row r="1395" spans="3:70">
      <c r="C1395" s="8"/>
      <c r="D1395" s="8"/>
      <c r="AG1395" s="65"/>
      <c r="AH1395" s="65"/>
      <c r="AI1395" s="65"/>
      <c r="AJ1395" s="65"/>
      <c r="AK1395" s="65"/>
      <c r="AM1395" s="93"/>
      <c r="AT1395" s="65"/>
      <c r="AU1395" s="65"/>
      <c r="AV1395" s="65"/>
      <c r="AW1395" s="65"/>
      <c r="AX1395" s="65"/>
      <c r="AY1395" s="65"/>
      <c r="AZ1395" s="65"/>
      <c r="BA1395" s="65"/>
    </row>
    <row r="1396" spans="3:70">
      <c r="C1396" s="8"/>
      <c r="D1396" s="8"/>
      <c r="AG1396" s="65"/>
      <c r="AH1396" s="65"/>
      <c r="AI1396" s="65"/>
      <c r="AJ1396" s="65"/>
      <c r="AK1396" s="65"/>
      <c r="AM1396" s="93"/>
      <c r="AT1396" s="65"/>
      <c r="AU1396" s="65"/>
      <c r="AV1396" s="65"/>
      <c r="AW1396" s="65"/>
      <c r="AX1396" s="65"/>
      <c r="AY1396" s="65"/>
      <c r="AZ1396" s="65"/>
      <c r="BA1396" s="65"/>
    </row>
    <row r="1397" spans="3:70">
      <c r="C1397" s="8"/>
      <c r="D1397" s="8"/>
      <c r="AG1397" s="65"/>
      <c r="AH1397" s="65"/>
      <c r="AI1397" s="65"/>
      <c r="AJ1397" s="65"/>
      <c r="AK1397" s="65"/>
      <c r="AM1397" s="93"/>
      <c r="AT1397" s="65"/>
      <c r="AU1397" s="65"/>
      <c r="AV1397" s="65"/>
      <c r="AW1397" s="65"/>
      <c r="AX1397" s="65"/>
      <c r="AY1397" s="65"/>
      <c r="AZ1397" s="65"/>
      <c r="BA1397" s="65"/>
      <c r="BB1397" s="65"/>
      <c r="BD1397" s="65"/>
      <c r="BE1397" s="65"/>
      <c r="BF1397" s="65"/>
      <c r="BG1397" s="65"/>
      <c r="BH1397" s="65"/>
      <c r="BI1397" s="65"/>
      <c r="BJ1397" s="65"/>
      <c r="BK1397" s="65"/>
      <c r="BL1397" s="65"/>
      <c r="BM1397" s="65"/>
      <c r="BN1397" s="65"/>
      <c r="BO1397" s="65"/>
      <c r="BP1397" s="65"/>
      <c r="BQ1397" s="65"/>
      <c r="BR1397" s="65"/>
    </row>
    <row r="1398" spans="3:70">
      <c r="C1398" s="8"/>
      <c r="D1398" s="8"/>
      <c r="AG1398" s="65"/>
      <c r="AH1398" s="65"/>
      <c r="AI1398" s="65"/>
      <c r="AJ1398" s="65"/>
      <c r="AK1398" s="65"/>
      <c r="AM1398" s="93"/>
      <c r="AT1398" s="65"/>
      <c r="AU1398" s="65"/>
      <c r="AV1398" s="65"/>
      <c r="AW1398" s="65"/>
      <c r="AX1398" s="65"/>
      <c r="AY1398" s="65"/>
      <c r="AZ1398" s="65"/>
      <c r="BA1398" s="65"/>
    </row>
    <row r="1399" spans="3:70">
      <c r="C1399" s="8"/>
      <c r="D1399" s="8"/>
      <c r="AG1399" s="65"/>
      <c r="AH1399" s="65"/>
      <c r="AI1399" s="65"/>
      <c r="AJ1399" s="65"/>
      <c r="AK1399" s="65"/>
      <c r="AM1399" s="93"/>
      <c r="AT1399" s="65"/>
      <c r="AU1399" s="65"/>
      <c r="AV1399" s="65"/>
      <c r="AW1399" s="65"/>
      <c r="AX1399" s="65"/>
      <c r="AY1399" s="65"/>
      <c r="AZ1399" s="65"/>
      <c r="BA1399" s="65"/>
    </row>
    <row r="1400" spans="3:70">
      <c r="C1400" s="8"/>
      <c r="D1400" s="8"/>
      <c r="AG1400" s="65"/>
      <c r="AH1400" s="65"/>
      <c r="AI1400" s="65"/>
      <c r="AJ1400" s="65"/>
      <c r="AK1400" s="65"/>
      <c r="AM1400" s="93"/>
      <c r="AT1400" s="65"/>
      <c r="AU1400" s="65"/>
      <c r="AV1400" s="65"/>
      <c r="AW1400" s="65"/>
      <c r="AX1400" s="65"/>
      <c r="AY1400" s="65"/>
      <c r="AZ1400" s="65"/>
      <c r="BA1400" s="65"/>
    </row>
    <row r="1401" spans="3:70">
      <c r="C1401" s="8"/>
      <c r="D1401" s="8"/>
      <c r="AG1401" s="65"/>
      <c r="AH1401" s="65"/>
      <c r="AI1401" s="65"/>
      <c r="AJ1401" s="65"/>
      <c r="AK1401" s="65"/>
      <c r="AM1401" s="93"/>
      <c r="AT1401" s="65"/>
      <c r="AU1401" s="65"/>
      <c r="AV1401" s="65"/>
      <c r="AW1401" s="65"/>
      <c r="AX1401" s="65"/>
      <c r="AY1401" s="65"/>
      <c r="AZ1401" s="65"/>
      <c r="BA1401" s="65"/>
    </row>
    <row r="1402" spans="3:70">
      <c r="C1402" s="8"/>
      <c r="D1402" s="8"/>
      <c r="AG1402" s="65"/>
      <c r="AH1402" s="65"/>
      <c r="AI1402" s="65"/>
      <c r="AJ1402" s="65"/>
      <c r="AK1402" s="65"/>
      <c r="AM1402" s="93"/>
      <c r="AT1402" s="65"/>
      <c r="AU1402" s="65"/>
      <c r="AV1402" s="65"/>
      <c r="AW1402" s="65"/>
      <c r="AX1402" s="65"/>
      <c r="AY1402" s="65"/>
      <c r="AZ1402" s="65"/>
      <c r="BA1402" s="65"/>
    </row>
    <row r="1403" spans="3:70">
      <c r="C1403" s="8"/>
      <c r="D1403" s="8"/>
      <c r="AG1403" s="65"/>
      <c r="AH1403" s="65"/>
      <c r="AI1403" s="65"/>
      <c r="AJ1403" s="65"/>
      <c r="AK1403" s="65"/>
      <c r="AM1403" s="93"/>
      <c r="AT1403" s="65"/>
      <c r="AU1403" s="65"/>
      <c r="AV1403" s="65"/>
      <c r="AW1403" s="65"/>
      <c r="AX1403" s="65"/>
      <c r="AY1403" s="65"/>
      <c r="AZ1403" s="65"/>
      <c r="BA1403" s="65"/>
      <c r="BB1403" s="65"/>
      <c r="BC1403" s="65"/>
      <c r="BD1403" s="65"/>
      <c r="BE1403" s="65"/>
      <c r="BF1403" s="65"/>
      <c r="BG1403" s="65"/>
      <c r="BH1403" s="65"/>
      <c r="BI1403" s="65"/>
      <c r="BJ1403" s="65"/>
      <c r="BK1403" s="65"/>
      <c r="BL1403" s="65"/>
      <c r="BM1403" s="65"/>
      <c r="BN1403" s="65"/>
      <c r="BO1403" s="65"/>
      <c r="BP1403" s="65"/>
      <c r="BQ1403" s="65"/>
      <c r="BR1403" s="65"/>
    </row>
    <row r="1404" spans="3:70">
      <c r="C1404" s="8"/>
      <c r="D1404" s="8"/>
      <c r="AG1404" s="65"/>
      <c r="AH1404" s="65"/>
      <c r="AI1404" s="65"/>
      <c r="AJ1404" s="65"/>
      <c r="AK1404" s="65"/>
      <c r="AM1404" s="93"/>
      <c r="AT1404" s="65"/>
      <c r="AU1404" s="65"/>
      <c r="AV1404" s="65"/>
      <c r="AW1404" s="65"/>
      <c r="AX1404" s="65"/>
      <c r="AY1404" s="65"/>
      <c r="AZ1404" s="65"/>
      <c r="BA1404" s="65"/>
    </row>
    <row r="1405" spans="3:70">
      <c r="C1405" s="8"/>
      <c r="D1405" s="8"/>
      <c r="AG1405" s="65"/>
      <c r="AH1405" s="65"/>
      <c r="AI1405" s="65"/>
      <c r="AJ1405" s="65"/>
      <c r="AK1405" s="65"/>
      <c r="AM1405" s="93"/>
      <c r="AT1405" s="65"/>
      <c r="AU1405" s="65"/>
      <c r="AV1405" s="65"/>
      <c r="AW1405" s="65"/>
      <c r="AX1405" s="65"/>
      <c r="AY1405" s="65"/>
      <c r="AZ1405" s="65"/>
      <c r="BA1405" s="65"/>
    </row>
    <row r="1406" spans="3:70">
      <c r="C1406" s="8"/>
      <c r="D1406" s="8"/>
      <c r="AG1406" s="65"/>
      <c r="AH1406" s="65"/>
      <c r="AI1406" s="65"/>
      <c r="AJ1406" s="65"/>
      <c r="AK1406" s="65"/>
      <c r="AM1406" s="93"/>
      <c r="AT1406" s="65"/>
      <c r="AU1406" s="65"/>
      <c r="AV1406" s="65"/>
      <c r="AW1406" s="65"/>
      <c r="AX1406" s="65"/>
      <c r="AY1406" s="65"/>
      <c r="AZ1406" s="65"/>
      <c r="BA1406" s="65"/>
    </row>
    <row r="1407" spans="3:70">
      <c r="C1407" s="8"/>
      <c r="D1407" s="8"/>
      <c r="AG1407" s="65"/>
      <c r="AH1407" s="65"/>
      <c r="AI1407" s="65"/>
      <c r="AJ1407" s="65"/>
      <c r="AK1407" s="65"/>
      <c r="AM1407" s="93"/>
      <c r="AT1407" s="65"/>
      <c r="AU1407" s="65"/>
      <c r="AV1407" s="65"/>
      <c r="AW1407" s="65"/>
      <c r="AX1407" s="65"/>
      <c r="AY1407" s="65"/>
      <c r="AZ1407" s="65"/>
      <c r="BA1407" s="65"/>
    </row>
    <row r="1408" spans="3:70">
      <c r="C1408" s="8"/>
      <c r="D1408" s="8"/>
      <c r="AG1408" s="65"/>
      <c r="AH1408" s="65"/>
      <c r="AI1408" s="65"/>
      <c r="AJ1408" s="65"/>
      <c r="AK1408" s="65"/>
      <c r="AM1408" s="93"/>
      <c r="AT1408" s="65"/>
      <c r="AU1408" s="65"/>
      <c r="AV1408" s="65"/>
      <c r="AW1408" s="65"/>
      <c r="AX1408" s="65"/>
      <c r="AY1408" s="65"/>
      <c r="AZ1408" s="65"/>
      <c r="BA1408" s="65"/>
    </row>
    <row r="1409" spans="3:70">
      <c r="C1409" s="8"/>
      <c r="D1409" s="8"/>
      <c r="AG1409" s="65"/>
      <c r="AH1409" s="65"/>
      <c r="AI1409" s="65"/>
      <c r="AJ1409" s="65"/>
      <c r="AK1409" s="65"/>
      <c r="AM1409" s="93"/>
      <c r="AT1409" s="65"/>
      <c r="AU1409" s="65"/>
      <c r="AV1409" s="65"/>
      <c r="AW1409" s="65"/>
      <c r="AX1409" s="65"/>
      <c r="AY1409" s="65"/>
      <c r="AZ1409" s="65"/>
      <c r="BA1409" s="65"/>
    </row>
    <row r="1410" spans="3:70">
      <c r="C1410" s="8"/>
      <c r="D1410" s="8"/>
      <c r="AG1410" s="65"/>
      <c r="AH1410" s="65"/>
      <c r="AI1410" s="65"/>
      <c r="AJ1410" s="65"/>
      <c r="AK1410" s="65"/>
      <c r="AM1410" s="93"/>
      <c r="AT1410" s="65"/>
      <c r="AU1410" s="65"/>
      <c r="AV1410" s="65"/>
      <c r="AW1410" s="65"/>
      <c r="AX1410" s="65"/>
      <c r="AY1410" s="65"/>
      <c r="AZ1410" s="65"/>
      <c r="BA1410" s="65"/>
    </row>
    <row r="1411" spans="3:70">
      <c r="C1411" s="8"/>
      <c r="D1411" s="8"/>
      <c r="AG1411" s="65"/>
      <c r="AH1411" s="65"/>
      <c r="AI1411" s="65"/>
      <c r="AJ1411" s="65"/>
      <c r="AK1411" s="65"/>
      <c r="AM1411" s="93"/>
      <c r="AT1411" s="65"/>
      <c r="AU1411" s="65"/>
      <c r="AV1411" s="65"/>
      <c r="AW1411" s="65"/>
      <c r="AX1411" s="65"/>
      <c r="AY1411" s="65"/>
      <c r="AZ1411" s="65"/>
      <c r="BA1411" s="65"/>
    </row>
    <row r="1412" spans="3:70">
      <c r="C1412" s="8"/>
      <c r="D1412" s="8"/>
      <c r="AG1412" s="65"/>
      <c r="AH1412" s="65"/>
      <c r="AI1412" s="65"/>
      <c r="AJ1412" s="65"/>
      <c r="AK1412" s="65"/>
      <c r="AM1412" s="93"/>
      <c r="AT1412" s="65"/>
      <c r="AU1412" s="65"/>
      <c r="AV1412" s="65"/>
      <c r="AW1412" s="65"/>
      <c r="AX1412" s="65"/>
      <c r="AY1412" s="65"/>
      <c r="AZ1412" s="65"/>
      <c r="BA1412" s="65"/>
    </row>
    <row r="1413" spans="3:70">
      <c r="C1413" s="8"/>
      <c r="D1413" s="8"/>
      <c r="AG1413" s="65"/>
      <c r="AH1413" s="65"/>
      <c r="AI1413" s="65"/>
      <c r="AJ1413" s="65"/>
      <c r="AK1413" s="65"/>
      <c r="AM1413" s="93"/>
      <c r="AT1413" s="65"/>
      <c r="AU1413" s="65"/>
      <c r="AV1413" s="65"/>
      <c r="AW1413" s="65"/>
      <c r="AX1413" s="65"/>
      <c r="AY1413" s="65"/>
      <c r="AZ1413" s="65"/>
      <c r="BA1413" s="65"/>
    </row>
    <row r="1414" spans="3:70">
      <c r="C1414" s="8"/>
      <c r="D1414" s="8"/>
      <c r="AG1414" s="65"/>
      <c r="AH1414" s="65"/>
      <c r="AI1414" s="65"/>
      <c r="AJ1414" s="65"/>
      <c r="AK1414" s="65"/>
      <c r="AM1414" s="93"/>
      <c r="AT1414" s="65"/>
      <c r="AU1414" s="65"/>
      <c r="AV1414" s="65"/>
      <c r="AW1414" s="65"/>
      <c r="AX1414" s="65"/>
      <c r="AY1414" s="65"/>
      <c r="AZ1414" s="65"/>
      <c r="BA1414" s="65"/>
    </row>
    <row r="1415" spans="3:70">
      <c r="C1415" s="8"/>
      <c r="D1415" s="8"/>
      <c r="AG1415" s="65"/>
      <c r="AH1415" s="65"/>
      <c r="AI1415" s="65"/>
      <c r="AJ1415" s="65"/>
      <c r="AK1415" s="65"/>
      <c r="AM1415" s="93"/>
      <c r="AT1415" s="65"/>
      <c r="AU1415" s="65"/>
      <c r="AV1415" s="65"/>
      <c r="AW1415" s="65"/>
      <c r="AX1415" s="65"/>
      <c r="AY1415" s="65"/>
      <c r="AZ1415" s="65"/>
      <c r="BA1415" s="65"/>
    </row>
    <row r="1416" spans="3:70">
      <c r="C1416" s="8"/>
      <c r="D1416" s="8"/>
      <c r="AG1416" s="65"/>
      <c r="AH1416" s="65"/>
      <c r="AI1416" s="65"/>
      <c r="AJ1416" s="65"/>
      <c r="AK1416" s="65"/>
      <c r="AM1416" s="93"/>
      <c r="AT1416" s="65"/>
      <c r="AU1416" s="65"/>
      <c r="AV1416" s="65"/>
      <c r="AW1416" s="65"/>
      <c r="AX1416" s="65"/>
      <c r="AY1416" s="65"/>
      <c r="AZ1416" s="65"/>
      <c r="BA1416" s="65"/>
    </row>
    <row r="1417" spans="3:70">
      <c r="C1417" s="8"/>
      <c r="D1417" s="8"/>
      <c r="AG1417" s="65"/>
      <c r="AH1417" s="65"/>
      <c r="AI1417" s="65"/>
      <c r="AJ1417" s="65"/>
      <c r="AK1417" s="65"/>
      <c r="AM1417" s="93"/>
      <c r="AT1417" s="65"/>
      <c r="AU1417" s="65"/>
      <c r="AV1417" s="65"/>
      <c r="AW1417" s="65"/>
      <c r="AX1417" s="65"/>
      <c r="AY1417" s="65"/>
      <c r="AZ1417" s="65"/>
      <c r="BA1417" s="65"/>
      <c r="BB1417" s="65"/>
      <c r="BC1417" s="65"/>
      <c r="BD1417" s="65"/>
      <c r="BE1417" s="65"/>
      <c r="BF1417" s="65"/>
      <c r="BG1417" s="65"/>
      <c r="BH1417" s="65"/>
      <c r="BI1417" s="65"/>
      <c r="BJ1417" s="65"/>
      <c r="BK1417" s="65"/>
      <c r="BL1417" s="65"/>
      <c r="BM1417" s="65"/>
      <c r="BN1417" s="65"/>
      <c r="BO1417" s="65"/>
      <c r="BP1417" s="65"/>
      <c r="BQ1417" s="65"/>
      <c r="BR1417" s="65"/>
    </row>
    <row r="1418" spans="3:70">
      <c r="C1418" s="8"/>
      <c r="D1418" s="8"/>
      <c r="AG1418" s="65"/>
      <c r="AH1418" s="65"/>
      <c r="AI1418" s="65"/>
      <c r="AJ1418" s="65"/>
      <c r="AK1418" s="65"/>
      <c r="AM1418" s="93"/>
      <c r="AT1418" s="65"/>
      <c r="AU1418" s="65"/>
      <c r="AV1418" s="65"/>
      <c r="AW1418" s="65"/>
      <c r="AX1418" s="65"/>
      <c r="AY1418" s="65"/>
      <c r="AZ1418" s="65"/>
      <c r="BA1418" s="65"/>
    </row>
    <row r="1419" spans="3:70">
      <c r="C1419" s="8"/>
      <c r="D1419" s="8"/>
      <c r="AG1419" s="65"/>
      <c r="AH1419" s="65"/>
      <c r="AI1419" s="65"/>
      <c r="AJ1419" s="65"/>
      <c r="AK1419" s="65"/>
      <c r="AM1419" s="93"/>
      <c r="AT1419" s="65"/>
      <c r="AU1419" s="65"/>
      <c r="AV1419" s="65"/>
      <c r="AW1419" s="65"/>
      <c r="AX1419" s="65"/>
      <c r="AY1419" s="65"/>
      <c r="AZ1419" s="65"/>
      <c r="BA1419" s="65"/>
    </row>
    <row r="1420" spans="3:70">
      <c r="C1420" s="8"/>
      <c r="D1420" s="8"/>
      <c r="AG1420" s="65"/>
      <c r="AH1420" s="65"/>
      <c r="AI1420" s="65"/>
      <c r="AJ1420" s="65"/>
      <c r="AK1420" s="65"/>
      <c r="AM1420" s="93"/>
      <c r="AT1420" s="65"/>
      <c r="AU1420" s="65"/>
      <c r="AV1420" s="65"/>
      <c r="AW1420" s="65"/>
      <c r="AX1420" s="65"/>
      <c r="AY1420" s="65"/>
      <c r="AZ1420" s="65"/>
      <c r="BA1420" s="65"/>
    </row>
    <row r="1421" spans="3:70">
      <c r="C1421" s="8"/>
      <c r="D1421" s="8"/>
      <c r="AG1421" s="65"/>
      <c r="AH1421" s="65"/>
      <c r="AI1421" s="65"/>
      <c r="AJ1421" s="65"/>
      <c r="AK1421" s="65"/>
      <c r="AM1421" s="93"/>
      <c r="AT1421" s="65"/>
      <c r="AU1421" s="65"/>
      <c r="AV1421" s="65"/>
      <c r="AW1421" s="65"/>
      <c r="AX1421" s="65"/>
      <c r="AY1421" s="65"/>
      <c r="AZ1421" s="65"/>
      <c r="BA1421" s="65"/>
    </row>
    <row r="1422" spans="3:70">
      <c r="C1422" s="8"/>
      <c r="D1422" s="8"/>
      <c r="AG1422" s="65"/>
      <c r="AH1422" s="65"/>
      <c r="AI1422" s="65"/>
      <c r="AJ1422" s="65"/>
      <c r="AK1422" s="65"/>
      <c r="AM1422" s="93"/>
      <c r="AT1422" s="65"/>
      <c r="AU1422" s="65"/>
      <c r="AV1422" s="65"/>
      <c r="AW1422" s="65"/>
      <c r="AX1422" s="65"/>
      <c r="AY1422" s="65"/>
      <c r="AZ1422" s="65"/>
      <c r="BA1422" s="65"/>
    </row>
    <row r="1423" spans="3:70">
      <c r="C1423" s="8"/>
      <c r="D1423" s="8"/>
      <c r="AG1423" s="65"/>
      <c r="AH1423" s="65"/>
      <c r="AI1423" s="65"/>
      <c r="AJ1423" s="65"/>
      <c r="AK1423" s="65"/>
      <c r="AM1423" s="93"/>
      <c r="AT1423" s="65"/>
      <c r="AU1423" s="65"/>
      <c r="AV1423" s="65"/>
      <c r="AW1423" s="65"/>
      <c r="AX1423" s="65"/>
      <c r="AY1423" s="65"/>
      <c r="AZ1423" s="65"/>
      <c r="BA1423" s="65"/>
    </row>
    <row r="1424" spans="3:70">
      <c r="C1424" s="8"/>
      <c r="D1424" s="8"/>
      <c r="AG1424" s="65"/>
      <c r="AH1424" s="65"/>
      <c r="AI1424" s="65"/>
      <c r="AJ1424" s="65"/>
      <c r="AK1424" s="65"/>
      <c r="AM1424" s="93"/>
      <c r="AT1424" s="65"/>
      <c r="AU1424" s="65"/>
      <c r="AV1424" s="65"/>
      <c r="AW1424" s="65"/>
      <c r="AX1424" s="65"/>
      <c r="AY1424" s="65"/>
      <c r="AZ1424" s="65"/>
      <c r="BA1424" s="65"/>
    </row>
    <row r="1425" spans="3:70">
      <c r="C1425" s="8"/>
      <c r="D1425" s="8"/>
      <c r="AG1425" s="65"/>
      <c r="AH1425" s="65"/>
      <c r="AI1425" s="65"/>
      <c r="AJ1425" s="65"/>
      <c r="AK1425" s="65"/>
      <c r="AM1425" s="93"/>
      <c r="AT1425" s="65"/>
      <c r="AU1425" s="65"/>
      <c r="AV1425" s="65"/>
      <c r="AW1425" s="65"/>
      <c r="AX1425" s="65"/>
      <c r="AY1425" s="65"/>
      <c r="AZ1425" s="65"/>
      <c r="BA1425" s="65"/>
    </row>
    <row r="1426" spans="3:70">
      <c r="C1426" s="8"/>
      <c r="D1426" s="8"/>
      <c r="AG1426" s="65"/>
      <c r="AH1426" s="65"/>
      <c r="AI1426" s="65"/>
      <c r="AJ1426" s="65"/>
      <c r="AK1426" s="65"/>
      <c r="AM1426" s="93"/>
      <c r="AT1426" s="65"/>
      <c r="AU1426" s="65"/>
      <c r="AV1426" s="65"/>
      <c r="AW1426" s="65"/>
      <c r="AX1426" s="65"/>
      <c r="AY1426" s="65"/>
      <c r="AZ1426" s="65"/>
      <c r="BA1426" s="65"/>
    </row>
    <row r="1427" spans="3:70">
      <c r="C1427" s="8"/>
      <c r="D1427" s="8"/>
      <c r="AG1427" s="65"/>
      <c r="AH1427" s="65"/>
      <c r="AI1427" s="65"/>
      <c r="AJ1427" s="65"/>
      <c r="AK1427" s="65"/>
      <c r="AM1427" s="93"/>
      <c r="AT1427" s="65"/>
      <c r="AU1427" s="65"/>
      <c r="AV1427" s="65"/>
      <c r="AW1427" s="65"/>
      <c r="AX1427" s="65"/>
      <c r="AY1427" s="65"/>
      <c r="AZ1427" s="65"/>
      <c r="BA1427" s="65"/>
    </row>
    <row r="1428" spans="3:70">
      <c r="C1428" s="8"/>
      <c r="D1428" s="8"/>
      <c r="AG1428" s="65"/>
      <c r="AH1428" s="65"/>
      <c r="AI1428" s="65"/>
      <c r="AJ1428" s="65"/>
      <c r="AK1428" s="65"/>
      <c r="AM1428" s="93"/>
      <c r="AT1428" s="65"/>
      <c r="AU1428" s="65"/>
      <c r="AV1428" s="65"/>
      <c r="AW1428" s="65"/>
      <c r="AX1428" s="65"/>
      <c r="AY1428" s="65"/>
      <c r="AZ1428" s="65"/>
      <c r="BA1428" s="65"/>
    </row>
    <row r="1429" spans="3:70">
      <c r="C1429" s="8"/>
      <c r="D1429" s="8"/>
      <c r="AG1429" s="65"/>
      <c r="AH1429" s="65"/>
      <c r="AI1429" s="65"/>
      <c r="AJ1429" s="65"/>
      <c r="AK1429" s="65"/>
      <c r="AM1429" s="93"/>
      <c r="AT1429" s="65"/>
      <c r="AU1429" s="65"/>
      <c r="AV1429" s="65"/>
      <c r="AW1429" s="65"/>
      <c r="AX1429" s="65"/>
      <c r="AY1429" s="65"/>
      <c r="AZ1429" s="65"/>
      <c r="BA1429" s="65"/>
    </row>
    <row r="1430" spans="3:70">
      <c r="C1430" s="8"/>
      <c r="D1430" s="8"/>
      <c r="AG1430" s="65"/>
      <c r="AH1430" s="65"/>
      <c r="AI1430" s="65"/>
      <c r="AJ1430" s="65"/>
      <c r="AK1430" s="65"/>
      <c r="AM1430" s="93"/>
      <c r="AT1430" s="65"/>
      <c r="AU1430" s="65"/>
      <c r="AV1430" s="65"/>
      <c r="AW1430" s="65"/>
      <c r="AX1430" s="65"/>
      <c r="AY1430" s="65"/>
      <c r="AZ1430" s="65"/>
      <c r="BA1430" s="65"/>
    </row>
    <row r="1431" spans="3:70">
      <c r="C1431" s="8"/>
      <c r="D1431" s="8"/>
      <c r="AG1431" s="65"/>
      <c r="AH1431" s="65"/>
      <c r="AI1431" s="65"/>
      <c r="AJ1431" s="65"/>
      <c r="AK1431" s="65"/>
      <c r="AM1431" s="93"/>
      <c r="AT1431" s="65"/>
      <c r="AU1431" s="65"/>
      <c r="AV1431" s="65"/>
      <c r="AW1431" s="65"/>
      <c r="AX1431" s="65"/>
      <c r="AY1431" s="65"/>
      <c r="AZ1431" s="65"/>
      <c r="BA1431" s="65"/>
    </row>
    <row r="1432" spans="3:70">
      <c r="C1432" s="8"/>
      <c r="D1432" s="8"/>
      <c r="AG1432" s="65"/>
      <c r="AH1432" s="65"/>
      <c r="AI1432" s="65"/>
      <c r="AJ1432" s="65"/>
      <c r="AK1432" s="65"/>
      <c r="AM1432" s="93"/>
      <c r="AT1432" s="65"/>
      <c r="AU1432" s="65"/>
      <c r="AV1432" s="65"/>
      <c r="AW1432" s="65"/>
      <c r="AX1432" s="65"/>
      <c r="AY1432" s="65"/>
      <c r="AZ1432" s="65"/>
      <c r="BA1432" s="65"/>
    </row>
    <row r="1433" spans="3:70">
      <c r="C1433" s="8"/>
      <c r="D1433" s="8"/>
      <c r="AG1433" s="65"/>
      <c r="AH1433" s="65"/>
      <c r="AI1433" s="65"/>
      <c r="AJ1433" s="65"/>
      <c r="AK1433" s="65"/>
      <c r="AM1433" s="93"/>
      <c r="AT1433" s="65"/>
      <c r="AU1433" s="65"/>
      <c r="AV1433" s="65"/>
      <c r="AW1433" s="65"/>
      <c r="AX1433" s="65"/>
      <c r="AY1433" s="65"/>
      <c r="AZ1433" s="65"/>
      <c r="BA1433" s="65"/>
    </row>
    <row r="1434" spans="3:70">
      <c r="C1434" s="8"/>
      <c r="D1434" s="8"/>
      <c r="AG1434" s="65"/>
      <c r="AH1434" s="65"/>
      <c r="AI1434" s="65"/>
      <c r="AJ1434" s="65"/>
      <c r="AK1434" s="65"/>
      <c r="AM1434" s="93"/>
      <c r="AT1434" s="65"/>
      <c r="AU1434" s="65"/>
      <c r="AV1434" s="65"/>
      <c r="AW1434" s="65"/>
      <c r="AX1434" s="65"/>
      <c r="AY1434" s="65"/>
      <c r="AZ1434" s="65"/>
      <c r="BA1434" s="65"/>
      <c r="BB1434" s="65"/>
      <c r="BC1434" s="65"/>
      <c r="BD1434" s="65"/>
      <c r="BE1434" s="65"/>
      <c r="BF1434" s="65"/>
      <c r="BG1434" s="65"/>
      <c r="BH1434" s="65"/>
      <c r="BI1434" s="65"/>
      <c r="BJ1434" s="65"/>
      <c r="BK1434" s="65"/>
      <c r="BL1434" s="65"/>
      <c r="BM1434" s="65"/>
      <c r="BN1434" s="65"/>
      <c r="BO1434" s="65"/>
      <c r="BP1434" s="65"/>
      <c r="BQ1434" s="65"/>
      <c r="BR1434" s="65"/>
    </row>
    <row r="1435" spans="3:70">
      <c r="C1435" s="8"/>
      <c r="D1435" s="8"/>
      <c r="AG1435" s="65"/>
      <c r="AH1435" s="65"/>
      <c r="AI1435" s="65"/>
      <c r="AJ1435" s="65"/>
      <c r="AK1435" s="65"/>
      <c r="AM1435" s="93"/>
      <c r="AT1435" s="65"/>
      <c r="AU1435" s="65"/>
      <c r="AV1435" s="65"/>
      <c r="AW1435" s="65"/>
      <c r="AX1435" s="65"/>
      <c r="AY1435" s="65"/>
      <c r="AZ1435" s="65"/>
      <c r="BA1435" s="65"/>
    </row>
    <row r="1436" spans="3:70">
      <c r="C1436" s="8"/>
      <c r="D1436" s="8"/>
      <c r="AG1436" s="65"/>
      <c r="AH1436" s="65"/>
      <c r="AI1436" s="65"/>
      <c r="AJ1436" s="65"/>
      <c r="AK1436" s="65"/>
      <c r="AM1436" s="93"/>
      <c r="AT1436" s="65"/>
      <c r="AU1436" s="65"/>
      <c r="AV1436" s="65"/>
      <c r="AW1436" s="65"/>
      <c r="AX1436" s="65"/>
      <c r="AY1436" s="65"/>
      <c r="AZ1436" s="65"/>
      <c r="BA1436" s="65"/>
      <c r="BB1436" s="65"/>
    </row>
    <row r="1437" spans="3:70">
      <c r="C1437" s="8"/>
      <c r="D1437" s="8"/>
      <c r="AG1437" s="65"/>
      <c r="AH1437" s="65"/>
      <c r="AI1437" s="65"/>
      <c r="AJ1437" s="65"/>
      <c r="AK1437" s="65"/>
      <c r="AM1437" s="93"/>
      <c r="AT1437" s="65"/>
      <c r="AU1437" s="65"/>
      <c r="AV1437" s="65"/>
      <c r="AW1437" s="65"/>
      <c r="AX1437" s="65"/>
      <c r="AY1437" s="65"/>
      <c r="AZ1437" s="65"/>
      <c r="BA1437" s="65"/>
      <c r="BB1437" s="65"/>
    </row>
    <row r="1438" spans="3:70">
      <c r="C1438" s="8"/>
      <c r="D1438" s="8"/>
      <c r="AG1438" s="65"/>
      <c r="AH1438" s="65"/>
      <c r="AI1438" s="65"/>
      <c r="AJ1438" s="65"/>
      <c r="AK1438" s="65"/>
      <c r="AM1438" s="93"/>
      <c r="AT1438" s="65"/>
      <c r="AU1438" s="65"/>
      <c r="AV1438" s="65"/>
      <c r="AW1438" s="65"/>
      <c r="AX1438" s="65"/>
      <c r="AY1438" s="65"/>
      <c r="AZ1438" s="65"/>
      <c r="BA1438" s="65"/>
      <c r="BB1438" s="65"/>
    </row>
    <row r="1439" spans="3:70">
      <c r="C1439" s="8"/>
      <c r="D1439" s="8"/>
      <c r="AG1439" s="65"/>
      <c r="AH1439" s="65"/>
      <c r="AI1439" s="65"/>
      <c r="AJ1439" s="65"/>
      <c r="AK1439" s="65"/>
      <c r="AM1439" s="93"/>
      <c r="AT1439" s="65"/>
      <c r="AU1439" s="65"/>
      <c r="AV1439" s="65"/>
      <c r="AW1439" s="65"/>
      <c r="AX1439" s="65"/>
      <c r="AY1439" s="65"/>
      <c r="AZ1439" s="65"/>
      <c r="BA1439" s="65"/>
      <c r="BB1439" s="65"/>
      <c r="BD1439" s="65"/>
    </row>
    <row r="1440" spans="3:70">
      <c r="C1440" s="8"/>
      <c r="D1440" s="8"/>
      <c r="AG1440" s="65"/>
      <c r="AH1440" s="65"/>
      <c r="AI1440" s="65"/>
      <c r="AJ1440" s="65"/>
      <c r="AK1440" s="65"/>
      <c r="AM1440" s="93"/>
      <c r="AT1440" s="65"/>
      <c r="AU1440" s="65"/>
      <c r="AV1440" s="65"/>
      <c r="AW1440" s="65"/>
      <c r="AX1440" s="65"/>
      <c r="AY1440" s="65"/>
      <c r="AZ1440" s="65"/>
      <c r="BA1440" s="65"/>
      <c r="BB1440" s="65"/>
      <c r="BD1440" s="65"/>
    </row>
    <row r="1441" spans="3:70">
      <c r="C1441" s="8"/>
      <c r="D1441" s="8"/>
      <c r="AG1441" s="65"/>
      <c r="AH1441" s="65"/>
      <c r="AI1441" s="65"/>
      <c r="AJ1441" s="65"/>
      <c r="AK1441" s="65"/>
      <c r="AM1441" s="93"/>
      <c r="AT1441" s="65"/>
      <c r="AU1441" s="65"/>
      <c r="AV1441" s="65"/>
      <c r="AW1441" s="65"/>
      <c r="AX1441" s="65"/>
      <c r="AY1441" s="65"/>
      <c r="AZ1441" s="65"/>
      <c r="BA1441" s="65"/>
      <c r="BB1441" s="65"/>
      <c r="BC1441" s="65"/>
      <c r="BD1441" s="65"/>
      <c r="BE1441" s="65"/>
      <c r="BF1441" s="65"/>
      <c r="BG1441" s="65"/>
      <c r="BH1441" s="65"/>
      <c r="BI1441" s="65"/>
      <c r="BJ1441" s="65"/>
      <c r="BK1441" s="65"/>
      <c r="BL1441" s="65"/>
      <c r="BM1441" s="65"/>
      <c r="BN1441" s="65"/>
      <c r="BO1441" s="65"/>
      <c r="BP1441" s="65"/>
      <c r="BQ1441" s="65"/>
      <c r="BR1441" s="65"/>
    </row>
    <row r="1442" spans="3:70">
      <c r="C1442" s="8"/>
      <c r="D1442" s="8"/>
      <c r="AG1442" s="65"/>
      <c r="AH1442" s="65"/>
      <c r="AI1442" s="65"/>
      <c r="AJ1442" s="65"/>
      <c r="AK1442" s="65"/>
      <c r="AM1442" s="93"/>
      <c r="AT1442" s="65"/>
      <c r="AU1442" s="65"/>
      <c r="AV1442" s="65"/>
      <c r="AW1442" s="65"/>
      <c r="AX1442" s="65"/>
      <c r="AY1442" s="65"/>
      <c r="AZ1442" s="65"/>
      <c r="BA1442" s="65"/>
    </row>
    <row r="1443" spans="3:70">
      <c r="C1443" s="8"/>
      <c r="D1443" s="8"/>
      <c r="AG1443" s="65"/>
      <c r="AH1443" s="65"/>
      <c r="AI1443" s="65"/>
      <c r="AJ1443" s="65"/>
      <c r="AK1443" s="65"/>
      <c r="AM1443" s="93"/>
      <c r="AT1443" s="65"/>
      <c r="AU1443" s="65"/>
      <c r="AV1443" s="65"/>
      <c r="AW1443" s="65"/>
      <c r="AX1443" s="65"/>
      <c r="AY1443" s="65"/>
      <c r="AZ1443" s="65"/>
      <c r="BA1443" s="65"/>
    </row>
    <row r="1444" spans="3:70">
      <c r="C1444" s="8"/>
      <c r="D1444" s="8"/>
      <c r="AG1444" s="65"/>
      <c r="AH1444" s="65"/>
      <c r="AI1444" s="65"/>
      <c r="AJ1444" s="65"/>
      <c r="AK1444" s="65"/>
      <c r="AM1444" s="93"/>
      <c r="AT1444" s="65"/>
      <c r="AU1444" s="65"/>
      <c r="AV1444" s="65"/>
      <c r="AW1444" s="65"/>
      <c r="AX1444" s="65"/>
      <c r="AY1444" s="65"/>
      <c r="AZ1444" s="65"/>
      <c r="BA1444" s="65"/>
    </row>
    <row r="1445" spans="3:70">
      <c r="C1445" s="8"/>
      <c r="D1445" s="8"/>
      <c r="AG1445" s="65"/>
      <c r="AH1445" s="65"/>
      <c r="AI1445" s="65"/>
      <c r="AJ1445" s="65"/>
      <c r="AK1445" s="65"/>
      <c r="AM1445" s="93"/>
      <c r="AT1445" s="65"/>
      <c r="AU1445" s="65"/>
      <c r="AV1445" s="65"/>
      <c r="AW1445" s="65"/>
      <c r="AX1445" s="65"/>
      <c r="AY1445" s="65"/>
      <c r="AZ1445" s="65"/>
      <c r="BA1445" s="65"/>
      <c r="BB1445" s="65"/>
      <c r="BC1445" s="65"/>
      <c r="BD1445" s="65"/>
      <c r="BE1445" s="65"/>
      <c r="BF1445" s="65"/>
      <c r="BG1445" s="65"/>
      <c r="BH1445" s="65"/>
      <c r="BI1445" s="65"/>
      <c r="BJ1445" s="65"/>
      <c r="BK1445" s="65"/>
      <c r="BL1445" s="65"/>
      <c r="BM1445" s="65"/>
      <c r="BN1445" s="65"/>
      <c r="BO1445" s="65"/>
      <c r="BP1445" s="65"/>
      <c r="BQ1445" s="65"/>
      <c r="BR1445" s="65"/>
    </row>
    <row r="1446" spans="3:70">
      <c r="C1446" s="8"/>
      <c r="D1446" s="8"/>
      <c r="AG1446" s="65"/>
      <c r="AH1446" s="65"/>
      <c r="AI1446" s="65"/>
      <c r="AJ1446" s="65"/>
      <c r="AK1446" s="65"/>
      <c r="AM1446" s="93"/>
      <c r="AT1446" s="65"/>
      <c r="AU1446" s="65"/>
      <c r="AV1446" s="65"/>
      <c r="AW1446" s="65"/>
      <c r="AX1446" s="65"/>
      <c r="AY1446" s="65"/>
      <c r="AZ1446" s="65"/>
      <c r="BA1446" s="65"/>
      <c r="BB1446" s="65"/>
      <c r="BD1446" s="65"/>
    </row>
    <row r="1447" spans="3:70">
      <c r="C1447" s="8"/>
      <c r="D1447" s="8"/>
      <c r="AG1447" s="65"/>
      <c r="AH1447" s="65"/>
      <c r="AI1447" s="65"/>
      <c r="AJ1447" s="65"/>
      <c r="AK1447" s="65"/>
      <c r="AM1447" s="93"/>
      <c r="AT1447" s="65"/>
      <c r="AU1447" s="65"/>
      <c r="AV1447" s="65"/>
      <c r="AW1447" s="65"/>
      <c r="AX1447" s="65"/>
      <c r="AY1447" s="65"/>
      <c r="AZ1447" s="65"/>
      <c r="BA1447" s="65"/>
      <c r="BB1447" s="65"/>
      <c r="BD1447" s="65"/>
      <c r="BE1447" s="65"/>
      <c r="BF1447" s="65"/>
      <c r="BG1447" s="65"/>
      <c r="BH1447" s="65"/>
      <c r="BI1447" s="65"/>
      <c r="BJ1447" s="65"/>
      <c r="BK1447" s="65"/>
      <c r="BL1447" s="65"/>
      <c r="BM1447" s="65"/>
      <c r="BN1447" s="65"/>
      <c r="BO1447" s="65"/>
      <c r="BP1447" s="65"/>
      <c r="BQ1447" s="65"/>
      <c r="BR1447" s="65"/>
    </row>
    <row r="1448" spans="3:70">
      <c r="C1448" s="8"/>
      <c r="D1448" s="8"/>
      <c r="AG1448" s="65"/>
      <c r="AH1448" s="65"/>
      <c r="AI1448" s="65"/>
      <c r="AJ1448" s="65"/>
      <c r="AK1448" s="65"/>
      <c r="AM1448" s="93"/>
      <c r="AT1448" s="65"/>
      <c r="AU1448" s="65"/>
      <c r="AV1448" s="65"/>
      <c r="AW1448" s="65"/>
      <c r="AX1448" s="65"/>
      <c r="AY1448" s="65"/>
      <c r="AZ1448" s="65"/>
      <c r="BA1448" s="65"/>
      <c r="BB1448" s="65"/>
      <c r="BC1448" s="65"/>
      <c r="BD1448" s="65"/>
      <c r="BE1448" s="65"/>
      <c r="BF1448" s="65"/>
      <c r="BG1448" s="65"/>
      <c r="BH1448" s="65"/>
      <c r="BI1448" s="65"/>
      <c r="BJ1448" s="65"/>
      <c r="BK1448" s="65"/>
      <c r="BL1448" s="65"/>
      <c r="BM1448" s="65"/>
      <c r="BN1448" s="65"/>
      <c r="BO1448" s="65"/>
      <c r="BP1448" s="65"/>
      <c r="BQ1448" s="65"/>
      <c r="BR1448" s="65"/>
    </row>
    <row r="1449" spans="3:70">
      <c r="C1449" s="8"/>
      <c r="D1449" s="8"/>
      <c r="AG1449" s="65"/>
      <c r="AH1449" s="65"/>
      <c r="AI1449" s="65"/>
      <c r="AJ1449" s="65"/>
      <c r="AK1449" s="65"/>
      <c r="AM1449" s="93"/>
      <c r="AT1449" s="65"/>
      <c r="AU1449" s="65"/>
      <c r="AV1449" s="65"/>
      <c r="AW1449" s="65"/>
      <c r="AX1449" s="65"/>
      <c r="AY1449" s="65"/>
      <c r="AZ1449" s="65"/>
      <c r="BA1449" s="65"/>
      <c r="BB1449" s="65"/>
      <c r="BC1449" s="65"/>
      <c r="BD1449" s="65"/>
      <c r="BE1449" s="65"/>
      <c r="BF1449" s="65"/>
      <c r="BG1449" s="65"/>
      <c r="BH1449" s="65"/>
      <c r="BI1449" s="65"/>
      <c r="BJ1449" s="65"/>
      <c r="BK1449" s="65"/>
      <c r="BL1449" s="65"/>
      <c r="BM1449" s="65"/>
      <c r="BN1449" s="65"/>
      <c r="BO1449" s="65"/>
      <c r="BP1449" s="65"/>
      <c r="BQ1449" s="65"/>
      <c r="BR1449" s="65"/>
    </row>
    <row r="1450" spans="3:70">
      <c r="C1450" s="8"/>
      <c r="D1450" s="8"/>
      <c r="AG1450" s="65"/>
      <c r="AH1450" s="65"/>
      <c r="AI1450" s="65"/>
      <c r="AJ1450" s="65"/>
      <c r="AK1450" s="65"/>
      <c r="AM1450" s="93"/>
      <c r="AT1450" s="65"/>
      <c r="AU1450" s="65"/>
      <c r="AV1450" s="65"/>
      <c r="AW1450" s="65"/>
      <c r="AX1450" s="65"/>
      <c r="AY1450" s="65"/>
      <c r="AZ1450" s="65"/>
      <c r="BA1450" s="65"/>
      <c r="BB1450" s="65"/>
    </row>
    <row r="1451" spans="3:70">
      <c r="C1451" s="8"/>
      <c r="D1451" s="8"/>
      <c r="AG1451" s="65"/>
      <c r="AH1451" s="65"/>
      <c r="AI1451" s="65"/>
      <c r="AJ1451" s="65"/>
      <c r="AK1451" s="65"/>
      <c r="AM1451" s="93"/>
      <c r="AT1451" s="65"/>
      <c r="AU1451" s="65"/>
      <c r="AV1451" s="65"/>
      <c r="AW1451" s="65"/>
      <c r="AX1451" s="65"/>
      <c r="AY1451" s="65"/>
      <c r="AZ1451" s="65"/>
      <c r="BA1451" s="65"/>
    </row>
    <row r="1452" spans="3:70">
      <c r="C1452" s="8"/>
      <c r="D1452" s="8"/>
      <c r="AG1452" s="65"/>
      <c r="AH1452" s="65"/>
      <c r="AI1452" s="65"/>
      <c r="AJ1452" s="65"/>
      <c r="AK1452" s="65"/>
      <c r="AM1452" s="93"/>
      <c r="AT1452" s="65"/>
      <c r="AU1452" s="65"/>
      <c r="AV1452" s="65"/>
      <c r="AW1452" s="65"/>
      <c r="AX1452" s="65"/>
      <c r="AY1452" s="65"/>
      <c r="AZ1452" s="65"/>
      <c r="BA1452" s="65"/>
      <c r="BB1452" s="65"/>
      <c r="BD1452" s="65"/>
    </row>
    <row r="1453" spans="3:70">
      <c r="C1453" s="8"/>
      <c r="D1453" s="8"/>
      <c r="AG1453" s="65"/>
      <c r="AH1453" s="65"/>
      <c r="AI1453" s="65"/>
      <c r="AJ1453" s="65"/>
      <c r="AK1453" s="65"/>
      <c r="AM1453" s="93"/>
      <c r="AT1453" s="65"/>
      <c r="AU1453" s="65"/>
      <c r="AV1453" s="65"/>
      <c r="AW1453" s="65"/>
      <c r="AX1453" s="65"/>
      <c r="AY1453" s="65"/>
      <c r="AZ1453" s="65"/>
      <c r="BA1453" s="65"/>
      <c r="BB1453" s="65"/>
      <c r="BD1453" s="65"/>
      <c r="BE1453" s="65"/>
      <c r="BF1453" s="65"/>
      <c r="BG1453" s="65"/>
      <c r="BH1453" s="65"/>
      <c r="BI1453" s="65"/>
      <c r="BJ1453" s="65"/>
      <c r="BK1453" s="65"/>
      <c r="BL1453" s="65"/>
      <c r="BM1453" s="65"/>
      <c r="BN1453" s="65"/>
      <c r="BO1453" s="65"/>
      <c r="BP1453" s="65"/>
      <c r="BQ1453" s="65"/>
      <c r="BR1453" s="65"/>
    </row>
    <row r="1454" spans="3:70">
      <c r="C1454" s="8"/>
      <c r="D1454" s="8"/>
      <c r="AG1454" s="65"/>
      <c r="AH1454" s="65"/>
      <c r="AI1454" s="65"/>
      <c r="AJ1454" s="65"/>
      <c r="AK1454" s="65"/>
      <c r="AM1454" s="93"/>
      <c r="AT1454" s="65"/>
      <c r="AU1454" s="65"/>
      <c r="AV1454" s="65"/>
      <c r="AW1454" s="65"/>
      <c r="AX1454" s="65"/>
      <c r="AY1454" s="65"/>
      <c r="AZ1454" s="65"/>
      <c r="BA1454" s="65"/>
      <c r="BB1454" s="65"/>
      <c r="BC1454" s="65"/>
      <c r="BD1454" s="65"/>
      <c r="BE1454" s="65"/>
      <c r="BF1454" s="65"/>
      <c r="BG1454" s="65"/>
      <c r="BH1454" s="65"/>
      <c r="BI1454" s="65"/>
      <c r="BJ1454" s="65"/>
      <c r="BK1454" s="65"/>
      <c r="BL1454" s="65"/>
      <c r="BM1454" s="65"/>
      <c r="BN1454" s="65"/>
      <c r="BO1454" s="65"/>
      <c r="BP1454" s="65"/>
      <c r="BQ1454" s="65"/>
      <c r="BR1454" s="65"/>
    </row>
    <row r="1455" spans="3:70">
      <c r="C1455" s="8"/>
      <c r="D1455" s="8"/>
      <c r="AG1455" s="65"/>
      <c r="AH1455" s="65"/>
      <c r="AI1455" s="65"/>
      <c r="AJ1455" s="65"/>
      <c r="AK1455" s="65"/>
      <c r="AM1455" s="93"/>
      <c r="AT1455" s="65"/>
      <c r="AU1455" s="65"/>
      <c r="AV1455" s="65"/>
      <c r="AW1455" s="65"/>
      <c r="AX1455" s="65"/>
      <c r="AY1455" s="65"/>
      <c r="AZ1455" s="65"/>
      <c r="BA1455" s="65"/>
      <c r="BB1455" s="65"/>
      <c r="BC1455" s="65"/>
      <c r="BD1455" s="65"/>
      <c r="BE1455" s="65"/>
      <c r="BF1455" s="65"/>
      <c r="BG1455" s="65"/>
      <c r="BH1455" s="65"/>
      <c r="BI1455" s="65"/>
      <c r="BJ1455" s="65"/>
      <c r="BK1455" s="65"/>
      <c r="BL1455" s="65"/>
      <c r="BM1455" s="65"/>
      <c r="BN1455" s="65"/>
      <c r="BO1455" s="65"/>
      <c r="BP1455" s="65"/>
      <c r="BQ1455" s="65"/>
      <c r="BR1455" s="65"/>
    </row>
    <row r="1456" spans="3:70">
      <c r="C1456" s="8"/>
      <c r="D1456" s="8"/>
      <c r="AG1456" s="65"/>
      <c r="AH1456" s="65"/>
      <c r="AI1456" s="65"/>
      <c r="AJ1456" s="65"/>
      <c r="AK1456" s="65"/>
      <c r="AM1456" s="93"/>
      <c r="AT1456" s="65"/>
      <c r="AU1456" s="65"/>
      <c r="AV1456" s="65"/>
      <c r="AW1456" s="65"/>
      <c r="AX1456" s="65"/>
      <c r="AY1456" s="65"/>
      <c r="AZ1456" s="65"/>
      <c r="BA1456" s="65"/>
    </row>
    <row r="1457" spans="3:70">
      <c r="C1457" s="8"/>
      <c r="D1457" s="8"/>
      <c r="AG1457" s="65"/>
      <c r="AH1457" s="65"/>
      <c r="AI1457" s="65"/>
      <c r="AJ1457" s="65"/>
      <c r="AK1457" s="65"/>
      <c r="AM1457" s="93"/>
      <c r="AT1457" s="65"/>
      <c r="AU1457" s="65"/>
      <c r="AV1457" s="65"/>
      <c r="AW1457" s="65"/>
      <c r="AX1457" s="65"/>
      <c r="AY1457" s="65"/>
      <c r="AZ1457" s="65"/>
      <c r="BA1457" s="65"/>
    </row>
    <row r="1458" spans="3:70">
      <c r="C1458" s="8"/>
      <c r="D1458" s="8"/>
      <c r="AG1458" s="65"/>
      <c r="AH1458" s="65"/>
      <c r="AI1458" s="65"/>
      <c r="AJ1458" s="65"/>
      <c r="AK1458" s="65"/>
      <c r="AM1458" s="93"/>
      <c r="AT1458" s="65"/>
      <c r="AU1458" s="65"/>
      <c r="AV1458" s="65"/>
      <c r="AW1458" s="65"/>
      <c r="AX1458" s="65"/>
      <c r="AY1458" s="65"/>
      <c r="AZ1458" s="65"/>
      <c r="BA1458" s="65"/>
      <c r="BB1458" s="65"/>
      <c r="BD1458" s="65"/>
      <c r="BE1458" s="65"/>
      <c r="BF1458" s="65"/>
      <c r="BG1458" s="65"/>
      <c r="BH1458" s="65"/>
      <c r="BI1458" s="65"/>
      <c r="BJ1458" s="65"/>
      <c r="BK1458" s="65"/>
      <c r="BL1458" s="65"/>
      <c r="BM1458" s="65"/>
      <c r="BN1458" s="65"/>
      <c r="BO1458" s="65"/>
      <c r="BP1458" s="65"/>
      <c r="BQ1458" s="65"/>
      <c r="BR1458" s="65"/>
    </row>
    <row r="1459" spans="3:70">
      <c r="C1459" s="8"/>
      <c r="D1459" s="8"/>
      <c r="AG1459" s="65"/>
      <c r="AH1459" s="65"/>
      <c r="AI1459" s="65"/>
      <c r="AJ1459" s="65"/>
      <c r="AK1459" s="65"/>
      <c r="AM1459" s="93"/>
      <c r="AT1459" s="65"/>
      <c r="AU1459" s="65"/>
      <c r="AV1459" s="65"/>
      <c r="AW1459" s="65"/>
      <c r="AX1459" s="65"/>
      <c r="AY1459" s="65"/>
      <c r="AZ1459" s="65"/>
      <c r="BA1459" s="65"/>
      <c r="BB1459" s="65"/>
      <c r="BC1459" s="65"/>
      <c r="BD1459" s="65"/>
      <c r="BE1459" s="65"/>
      <c r="BF1459" s="65"/>
      <c r="BG1459" s="65"/>
      <c r="BH1459" s="65"/>
      <c r="BI1459" s="65"/>
      <c r="BJ1459" s="65"/>
      <c r="BK1459" s="65"/>
      <c r="BL1459" s="65"/>
      <c r="BM1459" s="65"/>
      <c r="BN1459" s="65"/>
      <c r="BO1459" s="65"/>
      <c r="BP1459" s="65"/>
      <c r="BQ1459" s="65"/>
      <c r="BR1459" s="65"/>
    </row>
    <row r="1460" spans="3:70">
      <c r="C1460" s="8"/>
      <c r="D1460" s="8"/>
      <c r="AG1460" s="65"/>
      <c r="AH1460" s="65"/>
      <c r="AI1460" s="65"/>
      <c r="AJ1460" s="65"/>
      <c r="AK1460" s="65"/>
      <c r="AM1460" s="93"/>
      <c r="AT1460" s="65"/>
      <c r="AU1460" s="65"/>
      <c r="AV1460" s="65"/>
      <c r="AW1460" s="65"/>
      <c r="AX1460" s="65"/>
      <c r="AY1460" s="65"/>
      <c r="AZ1460" s="65"/>
      <c r="BA1460" s="65"/>
      <c r="BB1460" s="65"/>
      <c r="BC1460" s="65"/>
      <c r="BD1460" s="65"/>
      <c r="BE1460" s="65"/>
      <c r="BF1460" s="65"/>
      <c r="BG1460" s="65"/>
      <c r="BH1460" s="65"/>
      <c r="BI1460" s="65"/>
      <c r="BJ1460" s="65"/>
      <c r="BK1460" s="65"/>
      <c r="BL1460" s="65"/>
      <c r="BM1460" s="65"/>
      <c r="BN1460" s="65"/>
      <c r="BO1460" s="65"/>
      <c r="BP1460" s="65"/>
      <c r="BQ1460" s="65"/>
      <c r="BR1460" s="65"/>
    </row>
    <row r="1461" spans="3:70">
      <c r="C1461" s="8"/>
      <c r="D1461" s="8"/>
      <c r="AG1461" s="65"/>
      <c r="AH1461" s="65"/>
      <c r="AI1461" s="65"/>
      <c r="AJ1461" s="65"/>
      <c r="AK1461" s="65"/>
      <c r="AM1461" s="93"/>
      <c r="AT1461" s="65"/>
      <c r="AU1461" s="65"/>
      <c r="AV1461" s="65"/>
      <c r="AW1461" s="65"/>
      <c r="AX1461" s="65"/>
      <c r="AY1461" s="65"/>
      <c r="AZ1461" s="65"/>
      <c r="BA1461" s="65"/>
    </row>
    <row r="1462" spans="3:70">
      <c r="C1462" s="8"/>
      <c r="D1462" s="8"/>
      <c r="AG1462" s="65"/>
      <c r="AH1462" s="65"/>
      <c r="AI1462" s="65"/>
      <c r="AJ1462" s="65"/>
      <c r="AK1462" s="65"/>
      <c r="AM1462" s="93"/>
      <c r="AT1462" s="65"/>
      <c r="AU1462" s="65"/>
      <c r="AV1462" s="65"/>
      <c r="AW1462" s="65"/>
      <c r="AX1462" s="65"/>
      <c r="AY1462" s="65"/>
      <c r="AZ1462" s="65"/>
      <c r="BA1462" s="65"/>
      <c r="BB1462" s="65"/>
      <c r="BC1462" s="65"/>
      <c r="BD1462" s="65"/>
      <c r="BE1462" s="65"/>
      <c r="BF1462" s="65"/>
      <c r="BG1462" s="65"/>
      <c r="BH1462" s="65"/>
      <c r="BI1462" s="65"/>
      <c r="BJ1462" s="65"/>
      <c r="BK1462" s="65"/>
      <c r="BL1462" s="65"/>
      <c r="BM1462" s="65"/>
      <c r="BN1462" s="65"/>
      <c r="BO1462" s="65"/>
      <c r="BP1462" s="65"/>
      <c r="BQ1462" s="65"/>
      <c r="BR1462" s="65"/>
    </row>
    <row r="1463" spans="3:70">
      <c r="C1463" s="8"/>
      <c r="D1463" s="8"/>
      <c r="AG1463" s="65"/>
      <c r="AH1463" s="65"/>
      <c r="AI1463" s="65"/>
      <c r="AJ1463" s="65"/>
      <c r="AK1463" s="65"/>
      <c r="AM1463" s="93"/>
      <c r="AT1463" s="65"/>
      <c r="AU1463" s="65"/>
      <c r="AV1463" s="65"/>
      <c r="AW1463" s="65"/>
      <c r="AX1463" s="65"/>
      <c r="AY1463" s="65"/>
      <c r="AZ1463" s="65"/>
      <c r="BA1463" s="65"/>
      <c r="BB1463" s="65"/>
    </row>
    <row r="1464" spans="3:70">
      <c r="C1464" s="8"/>
      <c r="D1464" s="8"/>
      <c r="AG1464" s="65"/>
      <c r="AH1464" s="65"/>
      <c r="AI1464" s="65"/>
      <c r="AJ1464" s="65"/>
      <c r="AK1464" s="65"/>
      <c r="AM1464" s="93"/>
      <c r="AT1464" s="65"/>
      <c r="AU1464" s="65"/>
      <c r="AV1464" s="65"/>
      <c r="AW1464" s="65"/>
      <c r="AX1464" s="65"/>
      <c r="AY1464" s="65"/>
      <c r="AZ1464" s="65"/>
      <c r="BA1464" s="65"/>
      <c r="BB1464" s="65"/>
    </row>
    <row r="1465" spans="3:70">
      <c r="C1465" s="8"/>
      <c r="D1465" s="8"/>
      <c r="AG1465" s="65"/>
      <c r="AH1465" s="65"/>
      <c r="AI1465" s="65"/>
      <c r="AJ1465" s="65"/>
      <c r="AK1465" s="65"/>
      <c r="AM1465" s="93"/>
      <c r="AT1465" s="65"/>
      <c r="AU1465" s="65"/>
      <c r="AV1465" s="65"/>
      <c r="AW1465" s="65"/>
      <c r="AX1465" s="65"/>
      <c r="AY1465" s="65"/>
      <c r="AZ1465" s="65"/>
      <c r="BA1465" s="65"/>
      <c r="BB1465" s="65"/>
    </row>
    <row r="1466" spans="3:70">
      <c r="C1466" s="8"/>
      <c r="D1466" s="8"/>
      <c r="AG1466" s="65"/>
      <c r="AH1466" s="65"/>
      <c r="AI1466" s="65"/>
      <c r="AJ1466" s="65"/>
      <c r="AK1466" s="65"/>
      <c r="AM1466" s="93"/>
      <c r="AT1466" s="65"/>
      <c r="AU1466" s="65"/>
      <c r="AV1466" s="65"/>
      <c r="AW1466" s="65"/>
      <c r="AX1466" s="65"/>
      <c r="AY1466" s="65"/>
      <c r="AZ1466" s="65"/>
      <c r="BA1466" s="65"/>
      <c r="BB1466" s="65"/>
      <c r="BC1466" s="65"/>
      <c r="BD1466" s="65"/>
      <c r="BE1466" s="65"/>
      <c r="BF1466" s="65"/>
      <c r="BG1466" s="65"/>
      <c r="BH1466" s="65"/>
      <c r="BI1466" s="65"/>
      <c r="BJ1466" s="65"/>
      <c r="BK1466" s="65"/>
      <c r="BL1466" s="65"/>
      <c r="BM1466" s="65"/>
      <c r="BN1466" s="65"/>
      <c r="BO1466" s="65"/>
      <c r="BP1466" s="65"/>
      <c r="BQ1466" s="65"/>
      <c r="BR1466" s="65"/>
    </row>
    <row r="1467" spans="3:70">
      <c r="C1467" s="8"/>
      <c r="D1467" s="8"/>
      <c r="AG1467" s="65"/>
      <c r="AH1467" s="65"/>
      <c r="AI1467" s="65"/>
      <c r="AJ1467" s="65"/>
      <c r="AK1467" s="65"/>
      <c r="AM1467" s="93"/>
      <c r="AT1467" s="65"/>
      <c r="AU1467" s="65"/>
      <c r="AV1467" s="65"/>
      <c r="AW1467" s="65"/>
      <c r="AX1467" s="65"/>
      <c r="AY1467" s="65"/>
      <c r="AZ1467" s="65"/>
      <c r="BA1467" s="65"/>
      <c r="BB1467" s="65"/>
      <c r="BC1467" s="65"/>
      <c r="BD1467" s="65"/>
      <c r="BE1467" s="65"/>
      <c r="BF1467" s="65"/>
      <c r="BG1467" s="65"/>
      <c r="BH1467" s="65"/>
      <c r="BI1467" s="65"/>
      <c r="BJ1467" s="65"/>
      <c r="BK1467" s="65"/>
      <c r="BL1467" s="65"/>
      <c r="BM1467" s="65"/>
      <c r="BN1467" s="65"/>
      <c r="BO1467" s="65"/>
      <c r="BP1467" s="65"/>
      <c r="BQ1467" s="65"/>
      <c r="BR1467" s="65"/>
    </row>
    <row r="1468" spans="3:70">
      <c r="C1468" s="8"/>
      <c r="D1468" s="8"/>
      <c r="AG1468" s="65"/>
      <c r="AH1468" s="65"/>
      <c r="AI1468" s="65"/>
      <c r="AJ1468" s="65"/>
      <c r="AK1468" s="65"/>
      <c r="AM1468" s="93"/>
      <c r="AT1468" s="65"/>
      <c r="AU1468" s="65"/>
      <c r="AV1468" s="65"/>
      <c r="AW1468" s="65"/>
      <c r="AX1468" s="65"/>
      <c r="AY1468" s="65"/>
      <c r="AZ1468" s="65"/>
      <c r="BA1468" s="65"/>
    </row>
    <row r="1469" spans="3:70">
      <c r="C1469" s="8"/>
      <c r="D1469" s="8"/>
      <c r="AG1469" s="65"/>
      <c r="AH1469" s="65"/>
      <c r="AI1469" s="65"/>
      <c r="AJ1469" s="65"/>
      <c r="AK1469" s="65"/>
      <c r="AM1469" s="93"/>
      <c r="AT1469" s="65"/>
      <c r="AU1469" s="65"/>
      <c r="AV1469" s="65"/>
      <c r="AW1469" s="65"/>
      <c r="AX1469" s="65"/>
      <c r="AY1469" s="65"/>
      <c r="AZ1469" s="65"/>
      <c r="BA1469" s="65"/>
      <c r="BB1469" s="65"/>
      <c r="BC1469" s="65"/>
      <c r="BD1469" s="65"/>
      <c r="BE1469" s="65"/>
      <c r="BF1469" s="65"/>
      <c r="BG1469" s="65"/>
      <c r="BH1469" s="65"/>
      <c r="BI1469" s="65"/>
      <c r="BJ1469" s="65"/>
      <c r="BK1469" s="65"/>
      <c r="BL1469" s="65"/>
      <c r="BM1469" s="65"/>
      <c r="BN1469" s="65"/>
      <c r="BO1469" s="65"/>
      <c r="BP1469" s="65"/>
      <c r="BQ1469" s="65"/>
      <c r="BR1469" s="65"/>
    </row>
    <row r="1470" spans="3:70">
      <c r="C1470" s="8"/>
      <c r="D1470" s="8"/>
      <c r="AG1470" s="65"/>
      <c r="AH1470" s="65"/>
      <c r="AI1470" s="65"/>
      <c r="AJ1470" s="65"/>
      <c r="AK1470" s="65"/>
      <c r="AM1470" s="93"/>
      <c r="AT1470" s="65"/>
      <c r="AU1470" s="65"/>
      <c r="AV1470" s="65"/>
      <c r="AW1470" s="65"/>
      <c r="AX1470" s="65"/>
      <c r="AY1470" s="65"/>
      <c r="AZ1470" s="65"/>
      <c r="BA1470" s="65"/>
      <c r="BB1470" s="65"/>
    </row>
    <row r="1471" spans="3:70">
      <c r="C1471" s="8"/>
      <c r="D1471" s="8"/>
      <c r="AG1471" s="65"/>
      <c r="AH1471" s="65"/>
      <c r="AI1471" s="65"/>
      <c r="AJ1471" s="65"/>
      <c r="AK1471" s="65"/>
      <c r="AM1471" s="93"/>
      <c r="AT1471" s="65"/>
      <c r="AU1471" s="65"/>
      <c r="AV1471" s="65"/>
      <c r="AW1471" s="65"/>
      <c r="AX1471" s="65"/>
      <c r="AY1471" s="65"/>
      <c r="AZ1471" s="65"/>
      <c r="BA1471" s="65"/>
      <c r="BB1471" s="65"/>
    </row>
    <row r="1472" spans="3:70">
      <c r="C1472" s="8"/>
      <c r="D1472" s="8"/>
      <c r="AG1472" s="65"/>
      <c r="AH1472" s="65"/>
      <c r="AI1472" s="65"/>
      <c r="AJ1472" s="65"/>
      <c r="AK1472" s="65"/>
      <c r="AM1472" s="93"/>
      <c r="AT1472" s="65"/>
      <c r="AU1472" s="65"/>
      <c r="AV1472" s="65"/>
      <c r="AW1472" s="65"/>
      <c r="AX1472" s="65"/>
      <c r="AY1472" s="65"/>
      <c r="AZ1472" s="65"/>
      <c r="BA1472" s="65"/>
    </row>
    <row r="1473" spans="3:70">
      <c r="C1473" s="8"/>
      <c r="D1473" s="8"/>
      <c r="AG1473" s="65"/>
      <c r="AH1473" s="65"/>
      <c r="AI1473" s="65"/>
      <c r="AJ1473" s="65"/>
      <c r="AK1473" s="65"/>
      <c r="AM1473" s="93"/>
      <c r="AT1473" s="65"/>
      <c r="AU1473" s="65"/>
      <c r="AV1473" s="65"/>
      <c r="AW1473" s="65"/>
      <c r="AX1473" s="65"/>
      <c r="AY1473" s="65"/>
      <c r="AZ1473" s="65"/>
      <c r="BA1473" s="65"/>
      <c r="BB1473" s="65"/>
      <c r="BD1473" s="65"/>
      <c r="BE1473" s="65"/>
      <c r="BF1473" s="65"/>
      <c r="BG1473" s="65"/>
      <c r="BH1473" s="65"/>
      <c r="BI1473" s="65"/>
      <c r="BJ1473" s="65"/>
      <c r="BK1473" s="65"/>
      <c r="BL1473" s="65"/>
      <c r="BM1473" s="65"/>
      <c r="BN1473" s="65"/>
      <c r="BO1473" s="65"/>
      <c r="BP1473" s="65"/>
      <c r="BQ1473" s="65"/>
      <c r="BR1473" s="65"/>
    </row>
    <row r="1474" spans="3:70">
      <c r="C1474" s="8"/>
      <c r="D1474" s="8"/>
      <c r="AG1474" s="65"/>
      <c r="AH1474" s="65"/>
      <c r="AI1474" s="65"/>
      <c r="AJ1474" s="65"/>
      <c r="AK1474" s="65"/>
      <c r="AM1474" s="93"/>
      <c r="AT1474" s="65"/>
      <c r="AU1474" s="65"/>
      <c r="AV1474" s="65"/>
      <c r="AW1474" s="65"/>
      <c r="AX1474" s="65"/>
      <c r="AY1474" s="65"/>
      <c r="AZ1474" s="65"/>
      <c r="BA1474" s="65"/>
      <c r="BB1474" s="65"/>
      <c r="BD1474" s="65"/>
    </row>
    <row r="1475" spans="3:70">
      <c r="C1475" s="8"/>
      <c r="D1475" s="8"/>
      <c r="AG1475" s="65"/>
      <c r="AH1475" s="65"/>
      <c r="AI1475" s="65"/>
      <c r="AJ1475" s="65"/>
      <c r="AK1475" s="65"/>
      <c r="AM1475" s="93"/>
      <c r="AT1475" s="65"/>
      <c r="AU1475" s="65"/>
      <c r="AV1475" s="65"/>
      <c r="AW1475" s="65"/>
      <c r="AX1475" s="65"/>
      <c r="AY1475" s="65"/>
      <c r="AZ1475" s="65"/>
      <c r="BA1475" s="65"/>
      <c r="BB1475" s="65"/>
      <c r="BD1475" s="65"/>
    </row>
    <row r="1476" spans="3:70">
      <c r="C1476" s="8"/>
      <c r="D1476" s="8"/>
      <c r="AG1476" s="65"/>
      <c r="AH1476" s="65"/>
      <c r="AI1476" s="65"/>
      <c r="AJ1476" s="65"/>
      <c r="AK1476" s="65"/>
      <c r="AM1476" s="93"/>
      <c r="AT1476" s="65"/>
      <c r="AU1476" s="65"/>
      <c r="AV1476" s="65"/>
      <c r="AW1476" s="65"/>
      <c r="AX1476" s="65"/>
      <c r="AY1476" s="65"/>
      <c r="AZ1476" s="65"/>
      <c r="BA1476" s="65"/>
      <c r="BB1476" s="65"/>
      <c r="BC1476" s="65"/>
      <c r="BD1476" s="65"/>
      <c r="BE1476" s="65"/>
      <c r="BF1476" s="65"/>
      <c r="BG1476" s="65"/>
      <c r="BH1476" s="65"/>
      <c r="BI1476" s="65"/>
      <c r="BJ1476" s="65"/>
      <c r="BK1476" s="65"/>
      <c r="BL1476" s="65"/>
      <c r="BM1476" s="65"/>
      <c r="BN1476" s="65"/>
      <c r="BO1476" s="65"/>
      <c r="BP1476" s="65"/>
      <c r="BQ1476" s="65"/>
      <c r="BR1476" s="65"/>
    </row>
    <row r="1477" spans="3:70">
      <c r="C1477" s="8"/>
      <c r="D1477" s="8"/>
      <c r="AG1477" s="65"/>
      <c r="AH1477" s="65"/>
      <c r="AI1477" s="65"/>
      <c r="AJ1477" s="65"/>
      <c r="AK1477" s="65"/>
      <c r="AM1477" s="93"/>
      <c r="AT1477" s="65"/>
      <c r="AU1477" s="65"/>
      <c r="AV1477" s="65"/>
      <c r="AW1477" s="65"/>
      <c r="AX1477" s="65"/>
      <c r="AY1477" s="65"/>
      <c r="AZ1477" s="65"/>
      <c r="BA1477" s="65"/>
      <c r="BB1477" s="65"/>
      <c r="BC1477" s="65"/>
      <c r="BD1477" s="65"/>
      <c r="BE1477" s="65"/>
      <c r="BF1477" s="65"/>
      <c r="BG1477" s="65"/>
      <c r="BH1477" s="65"/>
      <c r="BI1477" s="65"/>
      <c r="BJ1477" s="65"/>
      <c r="BK1477" s="65"/>
      <c r="BL1477" s="65"/>
      <c r="BM1477" s="65"/>
      <c r="BN1477" s="65"/>
      <c r="BO1477" s="65"/>
      <c r="BP1477" s="65"/>
      <c r="BQ1477" s="65"/>
      <c r="BR1477" s="65"/>
    </row>
    <row r="1478" spans="3:70">
      <c r="C1478" s="8"/>
      <c r="D1478" s="8"/>
      <c r="AG1478" s="65"/>
      <c r="AH1478" s="65"/>
      <c r="AI1478" s="65"/>
      <c r="AJ1478" s="65"/>
      <c r="AK1478" s="65"/>
      <c r="AM1478" s="93"/>
      <c r="AT1478" s="65"/>
      <c r="AU1478" s="65"/>
      <c r="AV1478" s="65"/>
      <c r="AW1478" s="65"/>
      <c r="AX1478" s="65"/>
      <c r="AY1478" s="65"/>
      <c r="AZ1478" s="65"/>
      <c r="BA1478" s="65"/>
      <c r="BB1478" s="65"/>
      <c r="BC1478" s="65"/>
      <c r="BD1478" s="65"/>
      <c r="BE1478" s="65"/>
      <c r="BF1478" s="65"/>
      <c r="BG1478" s="65"/>
      <c r="BH1478" s="65"/>
      <c r="BI1478" s="65"/>
      <c r="BJ1478" s="65"/>
      <c r="BK1478" s="65"/>
      <c r="BL1478" s="65"/>
      <c r="BM1478" s="65"/>
      <c r="BN1478" s="65"/>
      <c r="BO1478" s="65"/>
      <c r="BP1478" s="65"/>
      <c r="BQ1478" s="65"/>
      <c r="BR1478" s="65"/>
    </row>
    <row r="1479" spans="3:70">
      <c r="C1479" s="8"/>
      <c r="D1479" s="8"/>
      <c r="AG1479" s="65"/>
      <c r="AH1479" s="65"/>
      <c r="AI1479" s="65"/>
      <c r="AJ1479" s="65"/>
      <c r="AK1479" s="65"/>
      <c r="AM1479" s="93"/>
      <c r="AT1479" s="65"/>
      <c r="AU1479" s="65"/>
      <c r="AV1479" s="65"/>
      <c r="AW1479" s="65"/>
      <c r="AX1479" s="65"/>
      <c r="AY1479" s="65"/>
      <c r="AZ1479" s="65"/>
      <c r="BA1479" s="65"/>
      <c r="BB1479" s="65"/>
      <c r="BC1479" s="65"/>
      <c r="BD1479" s="65"/>
      <c r="BE1479" s="65"/>
      <c r="BF1479" s="65"/>
      <c r="BG1479" s="65"/>
      <c r="BH1479" s="65"/>
      <c r="BI1479" s="65"/>
      <c r="BJ1479" s="65"/>
      <c r="BK1479" s="65"/>
      <c r="BL1479" s="65"/>
      <c r="BM1479" s="65"/>
      <c r="BN1479" s="65"/>
      <c r="BO1479" s="65"/>
      <c r="BP1479" s="65"/>
      <c r="BQ1479" s="65"/>
      <c r="BR1479" s="65"/>
    </row>
    <row r="1480" spans="3:70">
      <c r="C1480" s="8"/>
      <c r="D1480" s="8"/>
      <c r="AG1480" s="65"/>
      <c r="AH1480" s="65"/>
      <c r="AI1480" s="65"/>
      <c r="AJ1480" s="65"/>
      <c r="AK1480" s="65"/>
      <c r="AM1480" s="93"/>
      <c r="AT1480" s="65"/>
      <c r="AU1480" s="65"/>
      <c r="AV1480" s="65"/>
      <c r="AW1480" s="65"/>
      <c r="AX1480" s="65"/>
      <c r="AY1480" s="65"/>
      <c r="AZ1480" s="65"/>
      <c r="BA1480" s="65"/>
      <c r="BB1480" s="65"/>
    </row>
    <row r="1481" spans="3:70">
      <c r="C1481" s="8"/>
      <c r="D1481" s="8"/>
      <c r="AG1481" s="65"/>
      <c r="AH1481" s="65"/>
      <c r="AI1481" s="65"/>
      <c r="AJ1481" s="65"/>
      <c r="AK1481" s="65"/>
      <c r="AM1481" s="93"/>
      <c r="AT1481" s="65"/>
      <c r="AU1481" s="65"/>
      <c r="AV1481" s="65"/>
      <c r="AW1481" s="65"/>
      <c r="AX1481" s="65"/>
      <c r="AY1481" s="65"/>
      <c r="AZ1481" s="65"/>
      <c r="BA1481" s="65"/>
    </row>
    <row r="1482" spans="3:70">
      <c r="C1482" s="8"/>
      <c r="D1482" s="8"/>
      <c r="AG1482" s="65"/>
      <c r="AH1482" s="65"/>
      <c r="AI1482" s="65"/>
      <c r="AJ1482" s="65"/>
      <c r="AK1482" s="65"/>
      <c r="AM1482" s="93"/>
      <c r="AT1482" s="65"/>
      <c r="AU1482" s="65"/>
      <c r="AV1482" s="65"/>
      <c r="AW1482" s="65"/>
      <c r="AX1482" s="65"/>
      <c r="AY1482" s="65"/>
      <c r="AZ1482" s="65"/>
      <c r="BA1482" s="65"/>
    </row>
    <row r="1483" spans="3:70">
      <c r="C1483" s="8"/>
      <c r="D1483" s="8"/>
      <c r="AG1483" s="65"/>
      <c r="AH1483" s="65"/>
      <c r="AI1483" s="65"/>
      <c r="AJ1483" s="65"/>
      <c r="AK1483" s="65"/>
      <c r="AM1483" s="93"/>
      <c r="AT1483" s="65"/>
      <c r="AU1483" s="65"/>
      <c r="AV1483" s="65"/>
      <c r="AW1483" s="65"/>
      <c r="AX1483" s="65"/>
      <c r="AY1483" s="65"/>
      <c r="AZ1483" s="65"/>
      <c r="BA1483" s="65"/>
      <c r="BB1483" s="65"/>
    </row>
    <row r="1484" spans="3:70">
      <c r="C1484" s="8"/>
      <c r="D1484" s="8"/>
      <c r="AG1484" s="65"/>
      <c r="AH1484" s="65"/>
      <c r="AI1484" s="65"/>
      <c r="AJ1484" s="65"/>
      <c r="AK1484" s="65"/>
      <c r="AM1484" s="93"/>
      <c r="AT1484" s="65"/>
      <c r="AU1484" s="65"/>
      <c r="AV1484" s="65"/>
      <c r="AW1484" s="65"/>
      <c r="AX1484" s="65"/>
      <c r="AY1484" s="65"/>
      <c r="AZ1484" s="65"/>
      <c r="BA1484" s="65"/>
      <c r="BB1484" s="65"/>
      <c r="BC1484" s="65"/>
      <c r="BD1484" s="65"/>
      <c r="BE1484" s="65"/>
      <c r="BF1484" s="65"/>
      <c r="BG1484" s="65"/>
      <c r="BH1484" s="65"/>
      <c r="BI1484" s="65"/>
      <c r="BJ1484" s="65"/>
      <c r="BK1484" s="65"/>
      <c r="BL1484" s="65"/>
      <c r="BM1484" s="65"/>
      <c r="BN1484" s="65"/>
      <c r="BO1484" s="65"/>
      <c r="BP1484" s="65"/>
      <c r="BQ1484" s="65"/>
      <c r="BR1484" s="65"/>
    </row>
    <row r="1485" spans="3:70">
      <c r="C1485" s="8"/>
      <c r="D1485" s="8"/>
      <c r="AG1485" s="65"/>
      <c r="AH1485" s="65"/>
      <c r="AI1485" s="65"/>
      <c r="AJ1485" s="65"/>
      <c r="AK1485" s="65"/>
      <c r="AM1485" s="93"/>
      <c r="AT1485" s="65"/>
      <c r="AU1485" s="65"/>
      <c r="AV1485" s="65"/>
      <c r="AW1485" s="65"/>
      <c r="AX1485" s="65"/>
      <c r="AY1485" s="65"/>
      <c r="AZ1485" s="65"/>
      <c r="BA1485" s="65"/>
      <c r="BB1485" s="65"/>
      <c r="BC1485" s="65"/>
      <c r="BD1485" s="65"/>
      <c r="BE1485" s="65"/>
      <c r="BF1485" s="65"/>
      <c r="BG1485" s="65"/>
      <c r="BH1485" s="65"/>
      <c r="BI1485" s="65"/>
      <c r="BJ1485" s="65"/>
      <c r="BK1485" s="65"/>
      <c r="BL1485" s="65"/>
      <c r="BM1485" s="65"/>
      <c r="BN1485" s="65"/>
      <c r="BO1485" s="65"/>
      <c r="BP1485" s="65"/>
      <c r="BQ1485" s="65"/>
      <c r="BR1485" s="65"/>
    </row>
    <row r="1486" spans="3:70">
      <c r="C1486" s="8"/>
      <c r="D1486" s="8"/>
      <c r="AG1486" s="65"/>
      <c r="AH1486" s="65"/>
      <c r="AI1486" s="65"/>
      <c r="AJ1486" s="65"/>
      <c r="AK1486" s="65"/>
      <c r="AM1486" s="93"/>
      <c r="AT1486" s="65"/>
      <c r="AU1486" s="65"/>
      <c r="AV1486" s="65"/>
      <c r="AW1486" s="65"/>
      <c r="AX1486" s="65"/>
      <c r="AY1486" s="65"/>
      <c r="AZ1486" s="65"/>
      <c r="BA1486" s="65"/>
    </row>
    <row r="1487" spans="3:70">
      <c r="C1487" s="8"/>
      <c r="D1487" s="8"/>
      <c r="AG1487" s="65"/>
      <c r="AH1487" s="65"/>
      <c r="AI1487" s="65"/>
      <c r="AJ1487" s="65"/>
      <c r="AK1487" s="65"/>
      <c r="AM1487" s="93"/>
      <c r="AT1487" s="65"/>
      <c r="AU1487" s="65"/>
      <c r="AV1487" s="65"/>
      <c r="AW1487" s="65"/>
      <c r="AX1487" s="65"/>
      <c r="AY1487" s="65"/>
      <c r="AZ1487" s="65"/>
      <c r="BA1487" s="65"/>
      <c r="BB1487" s="65"/>
      <c r="BD1487" s="65"/>
    </row>
    <row r="1488" spans="3:70">
      <c r="C1488" s="8"/>
      <c r="D1488" s="8"/>
      <c r="AG1488" s="65"/>
      <c r="AH1488" s="65"/>
      <c r="AI1488" s="65"/>
      <c r="AJ1488" s="65"/>
      <c r="AK1488" s="65"/>
      <c r="AM1488" s="93"/>
      <c r="AT1488" s="65"/>
      <c r="AU1488" s="65"/>
      <c r="AV1488" s="65"/>
      <c r="AW1488" s="65"/>
      <c r="AX1488" s="65"/>
      <c r="AY1488" s="65"/>
      <c r="AZ1488" s="65"/>
      <c r="BA1488" s="65"/>
      <c r="BB1488" s="65"/>
    </row>
    <row r="1489" spans="3:70">
      <c r="C1489" s="8"/>
      <c r="D1489" s="8"/>
      <c r="AG1489" s="65"/>
      <c r="AH1489" s="65"/>
      <c r="AI1489" s="65"/>
      <c r="AJ1489" s="65"/>
      <c r="AK1489" s="65"/>
      <c r="AM1489" s="93"/>
      <c r="AT1489" s="65"/>
      <c r="AU1489" s="65"/>
      <c r="AV1489" s="65"/>
      <c r="AW1489" s="65"/>
      <c r="AX1489" s="65"/>
      <c r="AY1489" s="65"/>
      <c r="AZ1489" s="65"/>
      <c r="BA1489" s="65"/>
    </row>
    <row r="1490" spans="3:70">
      <c r="C1490" s="8"/>
      <c r="D1490" s="8"/>
      <c r="AG1490" s="65"/>
      <c r="AH1490" s="65"/>
      <c r="AI1490" s="65"/>
      <c r="AJ1490" s="65"/>
      <c r="AK1490" s="65"/>
      <c r="AM1490" s="93"/>
      <c r="AT1490" s="65"/>
      <c r="AU1490" s="65"/>
      <c r="AV1490" s="65"/>
      <c r="AW1490" s="65"/>
      <c r="AX1490" s="65"/>
      <c r="AY1490" s="65"/>
      <c r="AZ1490" s="65"/>
      <c r="BA1490" s="65"/>
    </row>
    <row r="1491" spans="3:70">
      <c r="C1491" s="8"/>
      <c r="D1491" s="8"/>
      <c r="AG1491" s="65"/>
      <c r="AH1491" s="65"/>
      <c r="AI1491" s="65"/>
      <c r="AJ1491" s="65"/>
      <c r="AK1491" s="65"/>
      <c r="AM1491" s="93"/>
      <c r="AT1491" s="65"/>
      <c r="AU1491" s="65"/>
      <c r="AV1491" s="65"/>
      <c r="AW1491" s="65"/>
      <c r="AX1491" s="65"/>
      <c r="AY1491" s="65"/>
      <c r="AZ1491" s="65"/>
      <c r="BA1491" s="65"/>
    </row>
    <row r="1492" spans="3:70">
      <c r="C1492" s="8"/>
      <c r="D1492" s="8"/>
      <c r="AG1492" s="65"/>
      <c r="AH1492" s="65"/>
      <c r="AI1492" s="65"/>
      <c r="AJ1492" s="65"/>
      <c r="AK1492" s="65"/>
      <c r="AM1492" s="93"/>
      <c r="AT1492" s="65"/>
      <c r="AU1492" s="65"/>
      <c r="AV1492" s="65"/>
      <c r="AW1492" s="65"/>
      <c r="AX1492" s="65"/>
      <c r="AY1492" s="65"/>
      <c r="AZ1492" s="65"/>
      <c r="BA1492" s="65"/>
    </row>
    <row r="1493" spans="3:70">
      <c r="C1493" s="8"/>
      <c r="D1493" s="8"/>
      <c r="AG1493" s="65"/>
      <c r="AH1493" s="65"/>
      <c r="AI1493" s="65"/>
      <c r="AJ1493" s="65"/>
      <c r="AK1493" s="65"/>
      <c r="AM1493" s="93"/>
      <c r="AT1493" s="65"/>
      <c r="AU1493" s="65"/>
      <c r="AV1493" s="65"/>
      <c r="AW1493" s="65"/>
      <c r="AX1493" s="65"/>
      <c r="AY1493" s="65"/>
      <c r="AZ1493" s="65"/>
      <c r="BA1493" s="65"/>
      <c r="BB1493" s="65"/>
      <c r="BC1493" s="65"/>
      <c r="BD1493" s="65"/>
      <c r="BE1493" s="65"/>
      <c r="BF1493" s="65"/>
      <c r="BG1493" s="65"/>
      <c r="BH1493" s="65"/>
      <c r="BI1493" s="65"/>
      <c r="BJ1493" s="65"/>
      <c r="BK1493" s="65"/>
      <c r="BL1493" s="65"/>
      <c r="BM1493" s="65"/>
      <c r="BN1493" s="65"/>
      <c r="BO1493" s="65"/>
      <c r="BP1493" s="65"/>
      <c r="BQ1493" s="65"/>
      <c r="BR1493" s="65"/>
    </row>
    <row r="1494" spans="3:70">
      <c r="C1494" s="8"/>
      <c r="D1494" s="8"/>
      <c r="AG1494" s="65"/>
      <c r="AH1494" s="65"/>
      <c r="AI1494" s="65"/>
      <c r="AJ1494" s="65"/>
      <c r="AK1494" s="65"/>
      <c r="AM1494" s="93"/>
      <c r="AT1494" s="65"/>
      <c r="AU1494" s="65"/>
      <c r="AV1494" s="65"/>
      <c r="AW1494" s="65"/>
      <c r="AX1494" s="65"/>
      <c r="AY1494" s="65"/>
      <c r="AZ1494" s="65"/>
      <c r="BA1494" s="65"/>
    </row>
    <row r="1495" spans="3:70">
      <c r="C1495" s="8"/>
      <c r="D1495" s="8"/>
      <c r="AG1495" s="65"/>
      <c r="AH1495" s="65"/>
      <c r="AI1495" s="65"/>
      <c r="AJ1495" s="65"/>
      <c r="AK1495" s="65"/>
      <c r="AM1495" s="93"/>
      <c r="AT1495" s="65"/>
      <c r="AU1495" s="65"/>
      <c r="AV1495" s="65"/>
      <c r="AW1495" s="65"/>
      <c r="AX1495" s="65"/>
      <c r="AY1495" s="65"/>
      <c r="AZ1495" s="65"/>
      <c r="BA1495" s="65"/>
      <c r="BB1495" s="65"/>
      <c r="BC1495" s="65"/>
      <c r="BD1495" s="65"/>
      <c r="BE1495" s="65"/>
      <c r="BF1495" s="65"/>
      <c r="BG1495" s="65"/>
      <c r="BH1495" s="65"/>
      <c r="BI1495" s="65"/>
      <c r="BJ1495" s="65"/>
      <c r="BK1495" s="65"/>
      <c r="BL1495" s="65"/>
      <c r="BM1495" s="65"/>
      <c r="BN1495" s="65"/>
      <c r="BO1495" s="65"/>
      <c r="BP1495" s="65"/>
      <c r="BQ1495" s="65"/>
      <c r="BR1495" s="65"/>
    </row>
    <row r="1496" spans="3:70">
      <c r="C1496" s="8"/>
      <c r="D1496" s="8"/>
      <c r="AG1496" s="65"/>
      <c r="AH1496" s="65"/>
      <c r="AI1496" s="65"/>
      <c r="AJ1496" s="65"/>
      <c r="AK1496" s="65"/>
      <c r="AM1496" s="93"/>
      <c r="AT1496" s="65"/>
      <c r="AU1496" s="65"/>
      <c r="AV1496" s="65"/>
      <c r="AW1496" s="65"/>
      <c r="AX1496" s="65"/>
      <c r="AY1496" s="65"/>
      <c r="AZ1496" s="65"/>
      <c r="BA1496" s="65"/>
      <c r="BB1496" s="65"/>
      <c r="BD1496" s="65"/>
    </row>
    <row r="1497" spans="3:70">
      <c r="C1497" s="8"/>
      <c r="D1497" s="8"/>
      <c r="AG1497" s="65"/>
      <c r="AH1497" s="65"/>
      <c r="AI1497" s="65"/>
      <c r="AJ1497" s="65"/>
      <c r="AK1497" s="65"/>
      <c r="AM1497" s="93"/>
      <c r="AT1497" s="65"/>
      <c r="AU1497" s="65"/>
      <c r="AV1497" s="65"/>
      <c r="AW1497" s="65"/>
      <c r="AX1497" s="65"/>
      <c r="AY1497" s="65"/>
      <c r="AZ1497" s="65"/>
      <c r="BA1497" s="65"/>
      <c r="BB1497" s="65"/>
    </row>
    <row r="1498" spans="3:70">
      <c r="C1498" s="8"/>
      <c r="D1498" s="8"/>
      <c r="AG1498" s="65"/>
      <c r="AH1498" s="65"/>
      <c r="AI1498" s="65"/>
      <c r="AJ1498" s="65"/>
      <c r="AK1498" s="65"/>
      <c r="AM1498" s="93"/>
      <c r="AT1498" s="65"/>
      <c r="AU1498" s="65"/>
      <c r="AV1498" s="65"/>
      <c r="AW1498" s="65"/>
      <c r="AX1498" s="65"/>
      <c r="AY1498" s="65"/>
      <c r="AZ1498" s="65"/>
      <c r="BA1498" s="65"/>
      <c r="BB1498" s="65"/>
    </row>
    <row r="1499" spans="3:70">
      <c r="C1499" s="8"/>
      <c r="D1499" s="8"/>
      <c r="AG1499" s="65"/>
      <c r="AH1499" s="65"/>
      <c r="AI1499" s="65"/>
      <c r="AJ1499" s="65"/>
      <c r="AK1499" s="65"/>
      <c r="AM1499" s="93"/>
      <c r="AT1499" s="65"/>
      <c r="AU1499" s="65"/>
      <c r="AV1499" s="65"/>
      <c r="AW1499" s="65"/>
      <c r="AX1499" s="65"/>
      <c r="AY1499" s="65"/>
      <c r="AZ1499" s="65"/>
      <c r="BA1499" s="65"/>
      <c r="BB1499" s="65"/>
      <c r="BD1499" s="65"/>
    </row>
    <row r="1500" spans="3:70">
      <c r="C1500" s="8"/>
      <c r="D1500" s="8"/>
      <c r="AG1500" s="65"/>
      <c r="AH1500" s="65"/>
      <c r="AI1500" s="65"/>
      <c r="AJ1500" s="65"/>
      <c r="AK1500" s="65"/>
      <c r="AM1500" s="93"/>
      <c r="AT1500" s="65"/>
      <c r="AU1500" s="65"/>
      <c r="AV1500" s="65"/>
      <c r="AW1500" s="65"/>
      <c r="AX1500" s="65"/>
      <c r="AY1500" s="65"/>
      <c r="AZ1500" s="65"/>
      <c r="BA1500" s="65"/>
      <c r="BB1500" s="65"/>
      <c r="BC1500" s="65"/>
      <c r="BD1500" s="65"/>
      <c r="BE1500" s="65"/>
      <c r="BF1500" s="65"/>
      <c r="BG1500" s="65"/>
      <c r="BH1500" s="65"/>
      <c r="BI1500" s="65"/>
      <c r="BJ1500" s="65"/>
      <c r="BK1500" s="65"/>
      <c r="BL1500" s="65"/>
      <c r="BM1500" s="65"/>
      <c r="BN1500" s="65"/>
      <c r="BO1500" s="65"/>
      <c r="BP1500" s="65"/>
      <c r="BQ1500" s="65"/>
      <c r="BR1500" s="65"/>
    </row>
    <row r="1501" spans="3:70">
      <c r="C1501" s="8"/>
      <c r="D1501" s="8"/>
      <c r="AG1501" s="65"/>
      <c r="AH1501" s="65"/>
      <c r="AI1501" s="65"/>
      <c r="AJ1501" s="65"/>
      <c r="AK1501" s="65"/>
      <c r="AM1501" s="93"/>
      <c r="AT1501" s="65"/>
      <c r="AU1501" s="65"/>
      <c r="AV1501" s="65"/>
      <c r="AW1501" s="65"/>
      <c r="AX1501" s="65"/>
      <c r="AY1501" s="65"/>
      <c r="AZ1501" s="65"/>
      <c r="BA1501" s="65"/>
      <c r="BB1501" s="65"/>
    </row>
    <row r="1502" spans="3:70">
      <c r="C1502" s="8"/>
      <c r="D1502" s="8"/>
      <c r="AG1502" s="65"/>
      <c r="AH1502" s="65"/>
      <c r="AI1502" s="65"/>
      <c r="AJ1502" s="65"/>
      <c r="AK1502" s="65"/>
      <c r="AM1502" s="93"/>
      <c r="AT1502" s="65"/>
      <c r="AU1502" s="65"/>
      <c r="AV1502" s="65"/>
      <c r="AW1502" s="65"/>
      <c r="AX1502" s="65"/>
      <c r="AY1502" s="65"/>
      <c r="AZ1502" s="65"/>
      <c r="BA1502" s="65"/>
      <c r="BB1502" s="65"/>
      <c r="BD1502" s="65"/>
    </row>
    <row r="1503" spans="3:70">
      <c r="C1503" s="8"/>
      <c r="D1503" s="8"/>
      <c r="AG1503" s="65"/>
      <c r="AH1503" s="65"/>
      <c r="AI1503" s="65"/>
      <c r="AJ1503" s="65"/>
      <c r="AK1503" s="65"/>
      <c r="AM1503" s="93"/>
      <c r="AT1503" s="65"/>
      <c r="AU1503" s="65"/>
      <c r="AV1503" s="65"/>
      <c r="AW1503" s="65"/>
      <c r="AX1503" s="65"/>
      <c r="AY1503" s="65"/>
      <c r="AZ1503" s="65"/>
      <c r="BA1503" s="65"/>
      <c r="BB1503" s="65"/>
      <c r="BC1503" s="65"/>
      <c r="BD1503" s="65"/>
      <c r="BE1503" s="65"/>
      <c r="BF1503" s="65"/>
      <c r="BG1503" s="65"/>
      <c r="BH1503" s="65"/>
      <c r="BI1503" s="65"/>
      <c r="BJ1503" s="65"/>
      <c r="BK1503" s="65"/>
      <c r="BL1503" s="65"/>
      <c r="BM1503" s="65"/>
      <c r="BN1503" s="65"/>
      <c r="BO1503" s="65"/>
      <c r="BP1503" s="65"/>
      <c r="BQ1503" s="65"/>
      <c r="BR1503" s="65"/>
    </row>
    <row r="1504" spans="3:70">
      <c r="C1504" s="8"/>
      <c r="D1504" s="8"/>
      <c r="AG1504" s="65"/>
      <c r="AH1504" s="65"/>
      <c r="AI1504" s="65"/>
      <c r="AJ1504" s="65"/>
      <c r="AK1504" s="65"/>
      <c r="AM1504" s="93"/>
      <c r="AT1504" s="65"/>
      <c r="AU1504" s="65"/>
      <c r="AV1504" s="65"/>
      <c r="AW1504" s="65"/>
      <c r="AX1504" s="65"/>
      <c r="AY1504" s="65"/>
      <c r="AZ1504" s="65"/>
      <c r="BA1504" s="65"/>
      <c r="BB1504" s="65"/>
    </row>
    <row r="1505" spans="3:70">
      <c r="C1505" s="8"/>
      <c r="D1505" s="8"/>
      <c r="AG1505" s="65"/>
      <c r="AH1505" s="65"/>
      <c r="AI1505" s="65"/>
      <c r="AJ1505" s="65"/>
      <c r="AK1505" s="65"/>
      <c r="AM1505" s="93"/>
      <c r="AT1505" s="65"/>
      <c r="AU1505" s="65"/>
      <c r="AV1505" s="65"/>
      <c r="AW1505" s="65"/>
      <c r="AX1505" s="65"/>
      <c r="AY1505" s="65"/>
      <c r="AZ1505" s="65"/>
      <c r="BA1505" s="65"/>
      <c r="BB1505" s="65"/>
    </row>
    <row r="1506" spans="3:70">
      <c r="C1506" s="8"/>
      <c r="D1506" s="8"/>
      <c r="AG1506" s="65"/>
      <c r="AH1506" s="65"/>
      <c r="AI1506" s="65"/>
      <c r="AJ1506" s="65"/>
      <c r="AK1506" s="65"/>
      <c r="AM1506" s="93"/>
      <c r="AT1506" s="65"/>
      <c r="AU1506" s="65"/>
      <c r="AV1506" s="65"/>
      <c r="AW1506" s="65"/>
      <c r="AX1506" s="65"/>
      <c r="AY1506" s="65"/>
      <c r="AZ1506" s="65"/>
      <c r="BA1506" s="65"/>
      <c r="BB1506" s="65"/>
      <c r="BD1506" s="65"/>
      <c r="BE1506" s="65"/>
      <c r="BF1506" s="65"/>
      <c r="BG1506" s="65"/>
      <c r="BH1506" s="65"/>
      <c r="BI1506" s="65"/>
      <c r="BJ1506" s="65"/>
      <c r="BK1506" s="65"/>
      <c r="BL1506" s="65"/>
      <c r="BM1506" s="65"/>
      <c r="BN1506" s="65"/>
      <c r="BO1506" s="65"/>
      <c r="BP1506" s="65"/>
      <c r="BQ1506" s="65"/>
      <c r="BR1506" s="65"/>
    </row>
    <row r="1507" spans="3:70">
      <c r="C1507" s="8"/>
      <c r="D1507" s="8"/>
      <c r="AG1507" s="65"/>
      <c r="AH1507" s="65"/>
      <c r="AI1507" s="65"/>
      <c r="AJ1507" s="65"/>
      <c r="AK1507" s="65"/>
      <c r="AM1507" s="93"/>
      <c r="AT1507" s="65"/>
      <c r="AU1507" s="65"/>
      <c r="AV1507" s="65"/>
      <c r="AW1507" s="65"/>
      <c r="AX1507" s="65"/>
      <c r="AY1507" s="65"/>
      <c r="AZ1507" s="65"/>
      <c r="BA1507" s="65"/>
      <c r="BB1507" s="65"/>
    </row>
    <row r="1508" spans="3:70">
      <c r="C1508" s="8"/>
      <c r="D1508" s="8"/>
      <c r="AG1508" s="65"/>
      <c r="AH1508" s="65"/>
      <c r="AI1508" s="65"/>
      <c r="AJ1508" s="65"/>
      <c r="AK1508" s="65"/>
      <c r="AM1508" s="93"/>
      <c r="AT1508" s="65"/>
      <c r="AU1508" s="65"/>
      <c r="AV1508" s="65"/>
      <c r="AW1508" s="65"/>
      <c r="AX1508" s="65"/>
      <c r="AY1508" s="65"/>
      <c r="AZ1508" s="65"/>
      <c r="BA1508" s="65"/>
      <c r="BB1508" s="65"/>
      <c r="BD1508" s="65"/>
      <c r="BE1508" s="65"/>
      <c r="BF1508" s="65"/>
      <c r="BG1508" s="65"/>
      <c r="BH1508" s="65"/>
      <c r="BI1508" s="65"/>
      <c r="BJ1508" s="65"/>
      <c r="BK1508" s="65"/>
      <c r="BL1508" s="65"/>
      <c r="BM1508" s="65"/>
      <c r="BN1508" s="65"/>
      <c r="BO1508" s="65"/>
      <c r="BP1508" s="65"/>
      <c r="BQ1508" s="65"/>
      <c r="BR1508" s="65"/>
    </row>
    <row r="1509" spans="3:70">
      <c r="C1509" s="8"/>
      <c r="D1509" s="8"/>
      <c r="AG1509" s="65"/>
      <c r="AH1509" s="65"/>
      <c r="AI1509" s="65"/>
      <c r="AJ1509" s="65"/>
      <c r="AK1509" s="65"/>
      <c r="AM1509" s="93"/>
      <c r="AT1509" s="65"/>
      <c r="AU1509" s="65"/>
      <c r="AV1509" s="65"/>
      <c r="AW1509" s="65"/>
      <c r="AX1509" s="65"/>
      <c r="AY1509" s="65"/>
      <c r="AZ1509" s="65"/>
      <c r="BA1509" s="65"/>
    </row>
    <row r="1510" spans="3:70">
      <c r="C1510" s="8"/>
      <c r="D1510" s="8"/>
      <c r="AG1510" s="65"/>
      <c r="AH1510" s="65"/>
      <c r="AI1510" s="65"/>
      <c r="AJ1510" s="65"/>
      <c r="AK1510" s="65"/>
      <c r="AM1510" s="93"/>
      <c r="AT1510" s="65"/>
      <c r="AU1510" s="65"/>
      <c r="AV1510" s="65"/>
      <c r="AW1510" s="65"/>
      <c r="AX1510" s="65"/>
      <c r="AY1510" s="65"/>
      <c r="AZ1510" s="65"/>
      <c r="BA1510" s="65"/>
      <c r="BB1510" s="65"/>
      <c r="BD1510" s="65"/>
    </row>
    <row r="1511" spans="3:70">
      <c r="C1511" s="8"/>
      <c r="D1511" s="8"/>
      <c r="AG1511" s="65"/>
      <c r="AH1511" s="65"/>
      <c r="AI1511" s="65"/>
      <c r="AJ1511" s="65"/>
      <c r="AK1511" s="65"/>
      <c r="AM1511" s="93"/>
      <c r="AT1511" s="65"/>
      <c r="AU1511" s="65"/>
      <c r="AV1511" s="65"/>
      <c r="AW1511" s="65"/>
      <c r="AX1511" s="65"/>
      <c r="AY1511" s="65"/>
      <c r="AZ1511" s="65"/>
      <c r="BA1511" s="65"/>
    </row>
    <row r="1512" spans="3:70">
      <c r="C1512" s="8"/>
      <c r="D1512" s="8"/>
      <c r="AG1512" s="65"/>
      <c r="AH1512" s="65"/>
      <c r="AI1512" s="65"/>
      <c r="AJ1512" s="65"/>
      <c r="AK1512" s="65"/>
      <c r="AM1512" s="93"/>
      <c r="AT1512" s="65"/>
      <c r="AU1512" s="65"/>
      <c r="AV1512" s="65"/>
      <c r="AW1512" s="65"/>
      <c r="AX1512" s="65"/>
      <c r="AY1512" s="65"/>
      <c r="AZ1512" s="65"/>
      <c r="BA1512" s="65"/>
      <c r="BB1512" s="65"/>
    </row>
    <row r="1513" spans="3:70">
      <c r="C1513" s="8"/>
      <c r="D1513" s="8"/>
      <c r="AG1513" s="65"/>
      <c r="AH1513" s="65"/>
      <c r="AI1513" s="65"/>
      <c r="AJ1513" s="65"/>
      <c r="AK1513" s="65"/>
      <c r="AM1513" s="93"/>
      <c r="AT1513" s="65"/>
      <c r="AU1513" s="65"/>
      <c r="AV1513" s="65"/>
      <c r="AW1513" s="65"/>
      <c r="AX1513" s="65"/>
      <c r="AY1513" s="65"/>
      <c r="AZ1513" s="65"/>
      <c r="BA1513" s="65"/>
      <c r="BB1513" s="65"/>
      <c r="BC1513" s="65"/>
      <c r="BD1513" s="65"/>
      <c r="BE1513" s="65"/>
      <c r="BF1513" s="65"/>
      <c r="BG1513" s="65"/>
      <c r="BH1513" s="65"/>
      <c r="BI1513" s="65"/>
      <c r="BJ1513" s="65"/>
      <c r="BK1513" s="65"/>
      <c r="BL1513" s="65"/>
      <c r="BM1513" s="65"/>
      <c r="BN1513" s="65"/>
      <c r="BO1513" s="65"/>
      <c r="BP1513" s="65"/>
      <c r="BQ1513" s="65"/>
      <c r="BR1513" s="65"/>
    </row>
    <row r="1514" spans="3:70">
      <c r="C1514" s="8"/>
      <c r="D1514" s="8"/>
      <c r="AG1514" s="65"/>
      <c r="AH1514" s="65"/>
      <c r="AI1514" s="65"/>
      <c r="AJ1514" s="65"/>
      <c r="AK1514" s="65"/>
      <c r="AM1514" s="93"/>
      <c r="AT1514" s="65"/>
      <c r="AU1514" s="65"/>
      <c r="AV1514" s="65"/>
      <c r="AW1514" s="65"/>
      <c r="AX1514" s="65"/>
      <c r="AY1514" s="65"/>
      <c r="AZ1514" s="65"/>
      <c r="BA1514" s="65"/>
    </row>
    <row r="1515" spans="3:70">
      <c r="C1515" s="8"/>
      <c r="D1515" s="8"/>
      <c r="AG1515" s="65"/>
      <c r="AH1515" s="65"/>
      <c r="AI1515" s="65"/>
      <c r="AJ1515" s="65"/>
      <c r="AK1515" s="65"/>
      <c r="AM1515" s="93"/>
      <c r="AT1515" s="65"/>
      <c r="AU1515" s="65"/>
      <c r="AV1515" s="65"/>
      <c r="AW1515" s="65"/>
      <c r="AX1515" s="65"/>
      <c r="AY1515" s="65"/>
      <c r="AZ1515" s="65"/>
      <c r="BA1515" s="65"/>
      <c r="BB1515" s="65"/>
      <c r="BD1515" s="65"/>
    </row>
    <row r="1516" spans="3:70">
      <c r="C1516" s="8"/>
      <c r="D1516" s="8"/>
      <c r="AG1516" s="65"/>
      <c r="AH1516" s="65"/>
      <c r="AI1516" s="65"/>
      <c r="AJ1516" s="65"/>
      <c r="AK1516" s="65"/>
      <c r="AM1516" s="93"/>
      <c r="AT1516" s="65"/>
      <c r="AU1516" s="65"/>
      <c r="AV1516" s="65"/>
      <c r="AW1516" s="65"/>
      <c r="AX1516" s="65"/>
      <c r="AY1516" s="65"/>
      <c r="AZ1516" s="65"/>
      <c r="BA1516" s="65"/>
      <c r="BB1516" s="65"/>
      <c r="BC1516" s="65"/>
      <c r="BD1516" s="65"/>
      <c r="BE1516" s="65"/>
      <c r="BF1516" s="65"/>
      <c r="BG1516" s="65"/>
      <c r="BH1516" s="65"/>
      <c r="BI1516" s="65"/>
      <c r="BJ1516" s="65"/>
      <c r="BK1516" s="65"/>
      <c r="BL1516" s="65"/>
      <c r="BM1516" s="65"/>
      <c r="BN1516" s="65"/>
      <c r="BO1516" s="65"/>
      <c r="BP1516" s="65"/>
      <c r="BQ1516" s="65"/>
      <c r="BR1516" s="65"/>
    </row>
    <row r="1517" spans="3:70">
      <c r="C1517" s="8"/>
      <c r="D1517" s="8"/>
      <c r="AG1517" s="65"/>
      <c r="AH1517" s="65"/>
      <c r="AI1517" s="65"/>
      <c r="AJ1517" s="65"/>
      <c r="AK1517" s="65"/>
      <c r="AM1517" s="93"/>
      <c r="AT1517" s="65"/>
      <c r="AU1517" s="65"/>
      <c r="AV1517" s="65"/>
      <c r="AW1517" s="65"/>
      <c r="AX1517" s="65"/>
      <c r="AY1517" s="65"/>
      <c r="AZ1517" s="65"/>
      <c r="BA1517" s="65"/>
      <c r="BB1517" s="65"/>
      <c r="BC1517" s="65"/>
      <c r="BD1517" s="65"/>
      <c r="BE1517" s="65"/>
      <c r="BF1517" s="65"/>
      <c r="BG1517" s="65"/>
      <c r="BH1517" s="65"/>
      <c r="BI1517" s="65"/>
      <c r="BJ1517" s="65"/>
      <c r="BK1517" s="65"/>
      <c r="BL1517" s="65"/>
      <c r="BM1517" s="65"/>
      <c r="BN1517" s="65"/>
      <c r="BO1517" s="65"/>
      <c r="BP1517" s="65"/>
      <c r="BQ1517" s="65"/>
      <c r="BR1517" s="65"/>
    </row>
    <row r="1518" spans="3:70">
      <c r="C1518" s="8"/>
      <c r="D1518" s="8"/>
      <c r="AG1518" s="65"/>
      <c r="AH1518" s="65"/>
      <c r="AI1518" s="65"/>
      <c r="AJ1518" s="65"/>
      <c r="AK1518" s="65"/>
      <c r="AM1518" s="93"/>
      <c r="AT1518" s="65"/>
      <c r="AU1518" s="65"/>
      <c r="AV1518" s="65"/>
      <c r="AW1518" s="65"/>
      <c r="AX1518" s="65"/>
      <c r="AY1518" s="65"/>
      <c r="AZ1518" s="65"/>
      <c r="BA1518" s="65"/>
      <c r="BB1518" s="65"/>
      <c r="BC1518" s="65"/>
      <c r="BD1518" s="65"/>
      <c r="BE1518" s="65"/>
      <c r="BF1518" s="65"/>
      <c r="BG1518" s="65"/>
      <c r="BH1518" s="65"/>
      <c r="BI1518" s="65"/>
      <c r="BJ1518" s="65"/>
      <c r="BK1518" s="65"/>
      <c r="BL1518" s="65"/>
      <c r="BM1518" s="65"/>
      <c r="BN1518" s="65"/>
      <c r="BO1518" s="65"/>
      <c r="BP1518" s="65"/>
      <c r="BQ1518" s="65"/>
      <c r="BR1518" s="65"/>
    </row>
    <row r="1519" spans="3:70">
      <c r="C1519" s="8"/>
      <c r="D1519" s="8"/>
      <c r="AG1519" s="65"/>
      <c r="AH1519" s="65"/>
      <c r="AI1519" s="65"/>
      <c r="AJ1519" s="65"/>
      <c r="AK1519" s="65"/>
      <c r="AM1519" s="93"/>
      <c r="AT1519" s="65"/>
      <c r="AU1519" s="65"/>
      <c r="AV1519" s="65"/>
      <c r="AW1519" s="65"/>
      <c r="AX1519" s="65"/>
      <c r="AY1519" s="65"/>
      <c r="AZ1519" s="65"/>
      <c r="BA1519" s="65"/>
      <c r="BB1519" s="65"/>
    </row>
    <row r="1520" spans="3:70">
      <c r="C1520" s="8"/>
      <c r="D1520" s="8"/>
      <c r="AG1520" s="65"/>
      <c r="AH1520" s="65"/>
      <c r="AI1520" s="65"/>
      <c r="AJ1520" s="65"/>
      <c r="AK1520" s="65"/>
      <c r="AM1520" s="93"/>
      <c r="AT1520" s="65"/>
      <c r="AU1520" s="65"/>
      <c r="AV1520" s="65"/>
      <c r="AW1520" s="65"/>
      <c r="AX1520" s="65"/>
      <c r="AY1520" s="65"/>
      <c r="AZ1520" s="65"/>
      <c r="BA1520" s="65"/>
      <c r="BB1520" s="65"/>
    </row>
    <row r="1521" spans="3:70">
      <c r="C1521" s="8"/>
      <c r="D1521" s="8"/>
      <c r="AG1521" s="65"/>
      <c r="AH1521" s="65"/>
      <c r="AI1521" s="65"/>
      <c r="AJ1521" s="65"/>
      <c r="AK1521" s="65"/>
      <c r="AM1521" s="93"/>
      <c r="AT1521" s="65"/>
      <c r="AU1521" s="65"/>
      <c r="AV1521" s="65"/>
      <c r="AW1521" s="65"/>
      <c r="AX1521" s="65"/>
      <c r="AY1521" s="65"/>
      <c r="AZ1521" s="65"/>
      <c r="BA1521" s="65"/>
      <c r="BB1521" s="65"/>
      <c r="BD1521" s="65"/>
      <c r="BE1521" s="65"/>
      <c r="BF1521" s="65"/>
      <c r="BG1521" s="65"/>
      <c r="BH1521" s="65"/>
      <c r="BI1521" s="65"/>
      <c r="BJ1521" s="65"/>
      <c r="BK1521" s="65"/>
      <c r="BL1521" s="65"/>
      <c r="BM1521" s="65"/>
      <c r="BN1521" s="65"/>
      <c r="BO1521" s="65"/>
      <c r="BP1521" s="65"/>
      <c r="BQ1521" s="65"/>
      <c r="BR1521" s="65"/>
    </row>
    <row r="1522" spans="3:70">
      <c r="C1522" s="8"/>
      <c r="D1522" s="8"/>
      <c r="AG1522" s="65"/>
      <c r="AH1522" s="65"/>
      <c r="AI1522" s="65"/>
      <c r="AJ1522" s="65"/>
      <c r="AK1522" s="65"/>
      <c r="AM1522" s="93"/>
      <c r="AT1522" s="65"/>
      <c r="AU1522" s="65"/>
      <c r="AV1522" s="65"/>
      <c r="AW1522" s="65"/>
      <c r="AX1522" s="65"/>
      <c r="AY1522" s="65"/>
      <c r="AZ1522" s="65"/>
      <c r="BA1522" s="65"/>
      <c r="BB1522" s="65"/>
    </row>
    <row r="1523" spans="3:70">
      <c r="C1523" s="8"/>
      <c r="D1523" s="8"/>
      <c r="AG1523" s="65"/>
      <c r="AH1523" s="65"/>
      <c r="AI1523" s="65"/>
      <c r="AJ1523" s="65"/>
      <c r="AK1523" s="65"/>
      <c r="AM1523" s="93"/>
      <c r="AT1523" s="65"/>
      <c r="AU1523" s="65"/>
      <c r="AV1523" s="65"/>
      <c r="AW1523" s="65"/>
      <c r="AX1523" s="65"/>
      <c r="AY1523" s="65"/>
      <c r="AZ1523" s="65"/>
      <c r="BA1523" s="65"/>
      <c r="BB1523" s="65"/>
      <c r="BD1523" s="65"/>
      <c r="BE1523" s="65"/>
      <c r="BF1523" s="65"/>
      <c r="BG1523" s="65"/>
      <c r="BH1523" s="65"/>
      <c r="BI1523" s="65"/>
      <c r="BJ1523" s="65"/>
      <c r="BK1523" s="65"/>
      <c r="BL1523" s="65"/>
      <c r="BM1523" s="65"/>
      <c r="BN1523" s="65"/>
      <c r="BO1523" s="65"/>
      <c r="BP1523" s="65"/>
      <c r="BQ1523" s="65"/>
      <c r="BR1523" s="65"/>
    </row>
    <row r="1524" spans="3:70">
      <c r="C1524" s="8"/>
      <c r="D1524" s="8"/>
      <c r="AG1524" s="65"/>
      <c r="AH1524" s="65"/>
      <c r="AI1524" s="65"/>
      <c r="AJ1524" s="65"/>
      <c r="AK1524" s="65"/>
      <c r="AM1524" s="93"/>
      <c r="AT1524" s="65"/>
      <c r="AU1524" s="65"/>
      <c r="AV1524" s="65"/>
      <c r="AW1524" s="65"/>
      <c r="AX1524" s="65"/>
      <c r="AY1524" s="65"/>
      <c r="AZ1524" s="65"/>
      <c r="BA1524" s="65"/>
      <c r="BB1524" s="65"/>
    </row>
    <row r="1525" spans="3:70">
      <c r="C1525" s="8"/>
      <c r="D1525" s="8"/>
      <c r="AG1525" s="65"/>
      <c r="AH1525" s="65"/>
      <c r="AI1525" s="65"/>
      <c r="AJ1525" s="65"/>
      <c r="AK1525" s="65"/>
      <c r="AM1525" s="93"/>
      <c r="AT1525" s="65"/>
      <c r="AU1525" s="65"/>
      <c r="AV1525" s="65"/>
      <c r="AW1525" s="65"/>
      <c r="AX1525" s="65"/>
      <c r="AY1525" s="65"/>
      <c r="AZ1525" s="65"/>
      <c r="BA1525" s="65"/>
      <c r="BB1525" s="65"/>
    </row>
    <row r="1526" spans="3:70">
      <c r="C1526" s="8"/>
      <c r="D1526" s="8"/>
      <c r="AG1526" s="65"/>
      <c r="AH1526" s="65"/>
      <c r="AI1526" s="65"/>
      <c r="AJ1526" s="65"/>
      <c r="AK1526" s="65"/>
      <c r="AM1526" s="93"/>
      <c r="AT1526" s="65"/>
      <c r="AU1526" s="65"/>
      <c r="AV1526" s="65"/>
      <c r="AW1526" s="65"/>
      <c r="AX1526" s="65"/>
      <c r="AY1526" s="65"/>
      <c r="AZ1526" s="65"/>
      <c r="BA1526" s="65"/>
      <c r="BB1526" s="65"/>
      <c r="BD1526" s="65"/>
    </row>
    <row r="1527" spans="3:70">
      <c r="C1527" s="8"/>
      <c r="D1527" s="8"/>
      <c r="AG1527" s="65"/>
      <c r="AH1527" s="65"/>
      <c r="AI1527" s="65"/>
      <c r="AJ1527" s="65"/>
      <c r="AK1527" s="65"/>
      <c r="AM1527" s="93"/>
      <c r="AT1527" s="65"/>
      <c r="AU1527" s="65"/>
      <c r="AV1527" s="65"/>
      <c r="AW1527" s="65"/>
      <c r="AX1527" s="65"/>
      <c r="AY1527" s="65"/>
      <c r="AZ1527" s="65"/>
      <c r="BA1527" s="65"/>
      <c r="BB1527" s="65"/>
    </row>
    <row r="1528" spans="3:70">
      <c r="C1528" s="8"/>
      <c r="D1528" s="8"/>
      <c r="AG1528" s="65"/>
      <c r="AH1528" s="65"/>
      <c r="AI1528" s="65"/>
      <c r="AJ1528" s="65"/>
      <c r="AK1528" s="65"/>
      <c r="AM1528" s="93"/>
      <c r="AT1528" s="65"/>
      <c r="AU1528" s="65"/>
      <c r="AV1528" s="65"/>
      <c r="AW1528" s="65"/>
      <c r="AX1528" s="65"/>
      <c r="AY1528" s="65"/>
      <c r="AZ1528" s="65"/>
      <c r="BA1528" s="65"/>
      <c r="BB1528" s="65"/>
      <c r="BD1528" s="65"/>
    </row>
    <row r="1529" spans="3:70">
      <c r="C1529" s="8"/>
      <c r="D1529" s="8"/>
      <c r="AG1529" s="65"/>
      <c r="AH1529" s="65"/>
      <c r="AI1529" s="65"/>
      <c r="AJ1529" s="65"/>
      <c r="AK1529" s="65"/>
      <c r="AM1529" s="93"/>
      <c r="AT1529" s="65"/>
      <c r="AU1529" s="65"/>
      <c r="AV1529" s="65"/>
      <c r="AW1529" s="65"/>
      <c r="AX1529" s="65"/>
      <c r="AY1529" s="65"/>
      <c r="AZ1529" s="65"/>
      <c r="BA1529" s="65"/>
      <c r="BB1529" s="65"/>
    </row>
    <row r="1530" spans="3:70">
      <c r="C1530" s="8"/>
      <c r="D1530" s="8"/>
      <c r="AG1530" s="65"/>
      <c r="AH1530" s="65"/>
      <c r="AI1530" s="65"/>
      <c r="AJ1530" s="65"/>
      <c r="AK1530" s="65"/>
      <c r="AM1530" s="93"/>
      <c r="AT1530" s="65"/>
      <c r="AU1530" s="65"/>
      <c r="AV1530" s="65"/>
      <c r="AW1530" s="65"/>
      <c r="AX1530" s="65"/>
      <c r="AY1530" s="65"/>
      <c r="AZ1530" s="65"/>
      <c r="BA1530" s="65"/>
      <c r="BB1530" s="65"/>
    </row>
    <row r="1531" spans="3:70">
      <c r="C1531" s="8"/>
      <c r="D1531" s="8"/>
      <c r="AG1531" s="65"/>
      <c r="AH1531" s="65"/>
      <c r="AI1531" s="65"/>
      <c r="AJ1531" s="65"/>
      <c r="AK1531" s="65"/>
      <c r="AM1531" s="93"/>
      <c r="AT1531" s="65"/>
      <c r="AU1531" s="65"/>
      <c r="AV1531" s="65"/>
      <c r="AW1531" s="65"/>
      <c r="AX1531" s="65"/>
      <c r="AY1531" s="65"/>
      <c r="AZ1531" s="65"/>
      <c r="BA1531" s="65"/>
      <c r="BB1531" s="65"/>
    </row>
    <row r="1532" spans="3:70">
      <c r="C1532" s="8"/>
      <c r="D1532" s="8"/>
      <c r="AG1532" s="65"/>
      <c r="AH1532" s="65"/>
      <c r="AI1532" s="65"/>
      <c r="AJ1532" s="65"/>
      <c r="AK1532" s="65"/>
      <c r="AM1532" s="93"/>
      <c r="AT1532" s="65"/>
      <c r="AU1532" s="65"/>
      <c r="AV1532" s="65"/>
      <c r="AW1532" s="65"/>
      <c r="AX1532" s="65"/>
      <c r="AY1532" s="65"/>
      <c r="AZ1532" s="65"/>
      <c r="BA1532" s="65"/>
    </row>
    <row r="1533" spans="3:70">
      <c r="C1533" s="8"/>
      <c r="D1533" s="8"/>
      <c r="AG1533" s="65"/>
      <c r="AH1533" s="65"/>
      <c r="AI1533" s="65"/>
      <c r="AJ1533" s="65"/>
      <c r="AK1533" s="65"/>
      <c r="AM1533" s="93"/>
      <c r="AT1533" s="65"/>
      <c r="AU1533" s="65"/>
      <c r="AV1533" s="65"/>
      <c r="AW1533" s="65"/>
      <c r="AX1533" s="65"/>
      <c r="AY1533" s="65"/>
      <c r="AZ1533" s="65"/>
      <c r="BA1533" s="65"/>
      <c r="BB1533" s="65"/>
    </row>
    <row r="1534" spans="3:70">
      <c r="C1534" s="8"/>
      <c r="D1534" s="8"/>
      <c r="AG1534" s="65"/>
      <c r="AH1534" s="65"/>
      <c r="AI1534" s="65"/>
      <c r="AJ1534" s="65"/>
      <c r="AK1534" s="65"/>
      <c r="AM1534" s="93"/>
      <c r="AT1534" s="65"/>
      <c r="AU1534" s="65"/>
      <c r="AV1534" s="65"/>
      <c r="AW1534" s="65"/>
      <c r="AX1534" s="65"/>
      <c r="AY1534" s="65"/>
      <c r="AZ1534" s="65"/>
      <c r="BA1534" s="65"/>
      <c r="BB1534" s="65"/>
      <c r="BC1534" s="65"/>
      <c r="BD1534" s="65"/>
      <c r="BE1534" s="65"/>
      <c r="BF1534" s="65"/>
      <c r="BG1534" s="65"/>
      <c r="BH1534" s="65"/>
      <c r="BI1534" s="65"/>
      <c r="BJ1534" s="65"/>
      <c r="BK1534" s="65"/>
      <c r="BL1534" s="65"/>
      <c r="BM1534" s="65"/>
      <c r="BN1534" s="65"/>
      <c r="BO1534" s="65"/>
      <c r="BP1534" s="65"/>
      <c r="BQ1534" s="65"/>
      <c r="BR1534" s="65"/>
    </row>
    <row r="1535" spans="3:70">
      <c r="C1535" s="8"/>
      <c r="D1535" s="8"/>
      <c r="AG1535" s="65"/>
      <c r="AH1535" s="65"/>
      <c r="AI1535" s="65"/>
      <c r="AJ1535" s="65"/>
      <c r="AK1535" s="65"/>
      <c r="AM1535" s="93"/>
      <c r="AT1535" s="65"/>
      <c r="AU1535" s="65"/>
      <c r="AV1535" s="65"/>
      <c r="AW1535" s="65"/>
      <c r="AX1535" s="65"/>
      <c r="AY1535" s="65"/>
      <c r="AZ1535" s="65"/>
      <c r="BA1535" s="65"/>
    </row>
    <row r="1536" spans="3:70">
      <c r="C1536" s="8"/>
      <c r="D1536" s="8"/>
      <c r="AG1536" s="65"/>
      <c r="AH1536" s="65"/>
      <c r="AI1536" s="65"/>
      <c r="AJ1536" s="65"/>
      <c r="AK1536" s="65"/>
      <c r="AM1536" s="93"/>
      <c r="AT1536" s="65"/>
      <c r="AU1536" s="65"/>
      <c r="AV1536" s="65"/>
      <c r="AW1536" s="65"/>
      <c r="AX1536" s="65"/>
      <c r="AY1536" s="65"/>
      <c r="AZ1536" s="65"/>
      <c r="BA1536" s="65"/>
    </row>
    <row r="1537" spans="3:70">
      <c r="C1537" s="8"/>
      <c r="D1537" s="8"/>
      <c r="AG1537" s="65"/>
      <c r="AH1537" s="65"/>
      <c r="AI1537" s="65"/>
      <c r="AJ1537" s="65"/>
      <c r="AK1537" s="65"/>
      <c r="AM1537" s="93"/>
      <c r="AT1537" s="65"/>
      <c r="AU1537" s="65"/>
      <c r="AV1537" s="65"/>
      <c r="AW1537" s="65"/>
      <c r="AX1537" s="65"/>
      <c r="AY1537" s="65"/>
      <c r="AZ1537" s="65"/>
      <c r="BA1537" s="65"/>
    </row>
    <row r="1538" spans="3:70">
      <c r="C1538" s="8"/>
      <c r="D1538" s="8"/>
      <c r="AG1538" s="65"/>
      <c r="AH1538" s="65"/>
      <c r="AI1538" s="65"/>
      <c r="AJ1538" s="65"/>
      <c r="AK1538" s="65"/>
      <c r="AM1538" s="93"/>
      <c r="AT1538" s="65"/>
      <c r="AU1538" s="65"/>
      <c r="AV1538" s="65"/>
      <c r="AW1538" s="65"/>
      <c r="AX1538" s="65"/>
      <c r="AY1538" s="65"/>
      <c r="AZ1538" s="65"/>
      <c r="BA1538" s="65"/>
      <c r="BB1538" s="65"/>
    </row>
    <row r="1539" spans="3:70">
      <c r="C1539" s="8"/>
      <c r="D1539" s="8"/>
      <c r="AG1539" s="65"/>
      <c r="AH1539" s="65"/>
      <c r="AI1539" s="65"/>
      <c r="AJ1539" s="65"/>
      <c r="AK1539" s="65"/>
      <c r="AM1539" s="93"/>
      <c r="AT1539" s="65"/>
      <c r="AU1539" s="65"/>
      <c r="AV1539" s="65"/>
      <c r="AW1539" s="65"/>
      <c r="AX1539" s="65"/>
      <c r="AY1539" s="65"/>
      <c r="AZ1539" s="65"/>
      <c r="BA1539" s="65"/>
      <c r="BB1539" s="65"/>
    </row>
    <row r="1540" spans="3:70">
      <c r="C1540" s="8"/>
      <c r="D1540" s="8"/>
      <c r="AG1540" s="65"/>
      <c r="AH1540" s="65"/>
      <c r="AI1540" s="65"/>
      <c r="AJ1540" s="65"/>
      <c r="AK1540" s="65"/>
      <c r="AM1540" s="93"/>
      <c r="AT1540" s="65"/>
      <c r="AU1540" s="65"/>
      <c r="AV1540" s="65"/>
      <c r="AW1540" s="65"/>
      <c r="AX1540" s="65"/>
      <c r="AY1540" s="65"/>
      <c r="AZ1540" s="65"/>
      <c r="BA1540" s="65"/>
      <c r="BB1540" s="65"/>
    </row>
    <row r="1541" spans="3:70">
      <c r="C1541" s="8"/>
      <c r="D1541" s="8"/>
      <c r="AG1541" s="65"/>
      <c r="AH1541" s="65"/>
      <c r="AI1541" s="65"/>
      <c r="AJ1541" s="65"/>
      <c r="AK1541" s="65"/>
      <c r="AM1541" s="93"/>
      <c r="AT1541" s="65"/>
      <c r="AU1541" s="65"/>
      <c r="AV1541" s="65"/>
      <c r="AW1541" s="65"/>
      <c r="AX1541" s="65"/>
      <c r="AY1541" s="65"/>
      <c r="AZ1541" s="65"/>
      <c r="BA1541" s="65"/>
    </row>
    <row r="1542" spans="3:70">
      <c r="C1542" s="8"/>
      <c r="D1542" s="8"/>
      <c r="AG1542" s="65"/>
      <c r="AH1542" s="65"/>
      <c r="AI1542" s="65"/>
      <c r="AJ1542" s="65"/>
      <c r="AK1542" s="65"/>
      <c r="AM1542" s="93"/>
      <c r="AT1542" s="65"/>
      <c r="AU1542" s="65"/>
      <c r="AV1542" s="65"/>
      <c r="AW1542" s="65"/>
      <c r="AX1542" s="65"/>
      <c r="AY1542" s="65"/>
      <c r="AZ1542" s="65"/>
      <c r="BA1542" s="65"/>
      <c r="BB1542" s="65"/>
      <c r="BC1542" s="65"/>
      <c r="BD1542" s="65"/>
      <c r="BE1542" s="65"/>
      <c r="BF1542" s="65"/>
      <c r="BG1542" s="65"/>
      <c r="BH1542" s="65"/>
      <c r="BI1542" s="65"/>
      <c r="BJ1542" s="65"/>
      <c r="BK1542" s="65"/>
      <c r="BL1542" s="65"/>
      <c r="BM1542" s="65"/>
      <c r="BN1542" s="65"/>
      <c r="BO1542" s="65"/>
      <c r="BP1542" s="65"/>
      <c r="BQ1542" s="65"/>
      <c r="BR1542" s="65"/>
    </row>
    <row r="1543" spans="3:70">
      <c r="C1543" s="8"/>
      <c r="D1543" s="8"/>
      <c r="AG1543" s="65"/>
      <c r="AH1543" s="65"/>
      <c r="AI1543" s="65"/>
      <c r="AJ1543" s="65"/>
      <c r="AK1543" s="65"/>
      <c r="AM1543" s="93"/>
      <c r="AT1543" s="65"/>
      <c r="AU1543" s="65"/>
      <c r="AV1543" s="65"/>
      <c r="AW1543" s="65"/>
      <c r="AX1543" s="65"/>
      <c r="AY1543" s="65"/>
      <c r="AZ1543" s="65"/>
      <c r="BA1543" s="65"/>
      <c r="BB1543" s="65"/>
      <c r="BD1543" s="65"/>
      <c r="BE1543" s="65"/>
      <c r="BF1543" s="65"/>
      <c r="BG1543" s="65"/>
      <c r="BH1543" s="65"/>
      <c r="BI1543" s="65"/>
      <c r="BJ1543" s="65"/>
      <c r="BK1543" s="65"/>
      <c r="BL1543" s="65"/>
      <c r="BM1543" s="65"/>
      <c r="BN1543" s="65"/>
      <c r="BO1543" s="65"/>
      <c r="BP1543" s="65"/>
      <c r="BQ1543" s="65"/>
      <c r="BR1543" s="65"/>
    </row>
    <row r="1544" spans="3:70">
      <c r="C1544" s="8"/>
      <c r="D1544" s="8"/>
      <c r="AG1544" s="65"/>
      <c r="AH1544" s="65"/>
      <c r="AI1544" s="65"/>
      <c r="AJ1544" s="65"/>
      <c r="AK1544" s="65"/>
      <c r="AM1544" s="93"/>
      <c r="AT1544" s="65"/>
      <c r="AU1544" s="65"/>
      <c r="AV1544" s="65"/>
      <c r="AW1544" s="65"/>
      <c r="AX1544" s="65"/>
      <c r="AY1544" s="65"/>
      <c r="AZ1544" s="65"/>
      <c r="BA1544" s="65"/>
    </row>
    <row r="1545" spans="3:70">
      <c r="C1545" s="8"/>
      <c r="D1545" s="8"/>
      <c r="AG1545" s="65"/>
      <c r="AH1545" s="65"/>
      <c r="AI1545" s="65"/>
      <c r="AJ1545" s="65"/>
      <c r="AK1545" s="65"/>
      <c r="AM1545" s="93"/>
      <c r="AT1545" s="65"/>
      <c r="AU1545" s="65"/>
      <c r="AV1545" s="65"/>
      <c r="AW1545" s="65"/>
      <c r="AX1545" s="65"/>
      <c r="AY1545" s="65"/>
      <c r="AZ1545" s="65"/>
      <c r="BA1545" s="65"/>
      <c r="BB1545" s="65"/>
    </row>
    <row r="1546" spans="3:70">
      <c r="C1546" s="8"/>
      <c r="D1546" s="8"/>
      <c r="AG1546" s="65"/>
      <c r="AH1546" s="65"/>
      <c r="AI1546" s="65"/>
      <c r="AJ1546" s="65"/>
      <c r="AK1546" s="65"/>
      <c r="AM1546" s="93"/>
      <c r="AT1546" s="65"/>
      <c r="AU1546" s="65"/>
      <c r="AV1546" s="65"/>
      <c r="AW1546" s="65"/>
      <c r="AX1546" s="65"/>
      <c r="AY1546" s="65"/>
      <c r="AZ1546" s="65"/>
      <c r="BA1546" s="65"/>
    </row>
    <row r="1547" spans="3:70">
      <c r="C1547" s="8"/>
      <c r="D1547" s="8"/>
      <c r="AG1547" s="65"/>
      <c r="AH1547" s="65"/>
      <c r="AI1547" s="65"/>
      <c r="AJ1547" s="65"/>
      <c r="AK1547" s="65"/>
      <c r="AM1547" s="93"/>
      <c r="AT1547" s="65"/>
      <c r="AU1547" s="65"/>
      <c r="AV1547" s="65"/>
      <c r="AW1547" s="65"/>
      <c r="AX1547" s="65"/>
      <c r="AY1547" s="65"/>
      <c r="AZ1547" s="65"/>
      <c r="BA1547" s="65"/>
      <c r="BB1547" s="65"/>
      <c r="BC1547" s="65"/>
      <c r="BD1547" s="65"/>
      <c r="BE1547" s="65"/>
      <c r="BF1547" s="65"/>
      <c r="BG1547" s="65"/>
      <c r="BH1547" s="65"/>
      <c r="BI1547" s="65"/>
      <c r="BJ1547" s="65"/>
      <c r="BK1547" s="65"/>
      <c r="BL1547" s="65"/>
      <c r="BM1547" s="65"/>
      <c r="BN1547" s="65"/>
      <c r="BO1547" s="65"/>
      <c r="BP1547" s="65"/>
      <c r="BQ1547" s="65"/>
      <c r="BR1547" s="65"/>
    </row>
    <row r="1548" spans="3:70">
      <c r="C1548" s="8"/>
      <c r="D1548" s="8"/>
      <c r="AG1548" s="65"/>
      <c r="AH1548" s="65"/>
      <c r="AI1548" s="65"/>
      <c r="AJ1548" s="65"/>
      <c r="AK1548" s="65"/>
      <c r="AM1548" s="93"/>
      <c r="AT1548" s="65"/>
      <c r="AU1548" s="65"/>
      <c r="AV1548" s="65"/>
      <c r="AW1548" s="65"/>
      <c r="AX1548" s="65"/>
      <c r="AY1548" s="65"/>
      <c r="AZ1548" s="65"/>
      <c r="BA1548" s="65"/>
    </row>
    <row r="1549" spans="3:70">
      <c r="C1549" s="8"/>
      <c r="D1549" s="8"/>
      <c r="AG1549" s="65"/>
      <c r="AH1549" s="65"/>
      <c r="AI1549" s="65"/>
      <c r="AJ1549" s="65"/>
      <c r="AK1549" s="65"/>
      <c r="AM1549" s="93"/>
      <c r="AT1549" s="65"/>
      <c r="AU1549" s="65"/>
      <c r="AV1549" s="65"/>
      <c r="AW1549" s="65"/>
      <c r="AX1549" s="65"/>
      <c r="AY1549" s="65"/>
      <c r="AZ1549" s="65"/>
      <c r="BA1549" s="65"/>
      <c r="BB1549" s="65"/>
      <c r="BD1549" s="65"/>
    </row>
    <row r="1550" spans="3:70">
      <c r="C1550" s="8"/>
      <c r="D1550" s="8"/>
      <c r="AG1550" s="65"/>
      <c r="AH1550" s="65"/>
      <c r="AI1550" s="65"/>
      <c r="AJ1550" s="65"/>
      <c r="AK1550" s="65"/>
      <c r="AM1550" s="93"/>
      <c r="AT1550" s="65"/>
      <c r="AU1550" s="65"/>
      <c r="AV1550" s="65"/>
      <c r="AW1550" s="65"/>
      <c r="AX1550" s="65"/>
      <c r="AY1550" s="65"/>
      <c r="AZ1550" s="65"/>
      <c r="BA1550" s="65"/>
      <c r="BB1550" s="65"/>
      <c r="BD1550" s="65"/>
    </row>
    <row r="1551" spans="3:70">
      <c r="C1551" s="8"/>
      <c r="D1551" s="8"/>
      <c r="AG1551" s="65"/>
      <c r="AH1551" s="65"/>
      <c r="AI1551" s="65"/>
      <c r="AJ1551" s="65"/>
      <c r="AK1551" s="65"/>
      <c r="AM1551" s="93"/>
      <c r="AT1551" s="65"/>
      <c r="AU1551" s="65"/>
      <c r="AV1551" s="65"/>
      <c r="AW1551" s="65"/>
      <c r="AX1551" s="65"/>
      <c r="AY1551" s="65"/>
      <c r="AZ1551" s="65"/>
      <c r="BA1551" s="65"/>
      <c r="BB1551" s="65"/>
      <c r="BD1551" s="65"/>
    </row>
    <row r="1552" spans="3:70">
      <c r="C1552" s="8"/>
      <c r="D1552" s="8"/>
      <c r="AG1552" s="65"/>
      <c r="AH1552" s="65"/>
      <c r="AI1552" s="65"/>
      <c r="AJ1552" s="65"/>
      <c r="AK1552" s="65"/>
      <c r="AM1552" s="93"/>
      <c r="AT1552" s="65"/>
      <c r="AU1552" s="65"/>
      <c r="AV1552" s="65"/>
      <c r="AW1552" s="65"/>
      <c r="AX1552" s="65"/>
      <c r="AY1552" s="65"/>
      <c r="AZ1552" s="65"/>
      <c r="BA1552" s="65"/>
      <c r="BB1552" s="65"/>
    </row>
    <row r="1553" spans="3:70">
      <c r="C1553" s="8"/>
      <c r="D1553" s="8"/>
      <c r="AG1553" s="65"/>
      <c r="AH1553" s="65"/>
      <c r="AI1553" s="65"/>
      <c r="AJ1553" s="65"/>
      <c r="AK1553" s="65"/>
      <c r="AM1553" s="93"/>
      <c r="AT1553" s="65"/>
      <c r="AU1553" s="65"/>
      <c r="AV1553" s="65"/>
      <c r="AW1553" s="65"/>
      <c r="AX1553" s="65"/>
      <c r="AY1553" s="65"/>
      <c r="AZ1553" s="65"/>
      <c r="BA1553" s="65"/>
    </row>
    <row r="1554" spans="3:70">
      <c r="C1554" s="8"/>
      <c r="D1554" s="8"/>
      <c r="AG1554" s="65"/>
      <c r="AH1554" s="65"/>
      <c r="AI1554" s="65"/>
      <c r="AJ1554" s="65"/>
      <c r="AK1554" s="65"/>
      <c r="AM1554" s="93"/>
      <c r="AT1554" s="65"/>
      <c r="AU1554" s="65"/>
      <c r="AV1554" s="65"/>
      <c r="AW1554" s="65"/>
      <c r="AX1554" s="65"/>
      <c r="AY1554" s="65"/>
      <c r="AZ1554" s="65"/>
      <c r="BA1554" s="65"/>
      <c r="BB1554" s="65"/>
    </row>
    <row r="1555" spans="3:70">
      <c r="C1555" s="8"/>
      <c r="D1555" s="8"/>
      <c r="AG1555" s="65"/>
      <c r="AH1555" s="65"/>
      <c r="AI1555" s="65"/>
      <c r="AJ1555" s="65"/>
      <c r="AK1555" s="65"/>
      <c r="AM1555" s="93"/>
      <c r="AT1555" s="65"/>
      <c r="AU1555" s="65"/>
      <c r="AV1555" s="65"/>
      <c r="AW1555" s="65"/>
      <c r="AX1555" s="65"/>
      <c r="AY1555" s="65"/>
      <c r="AZ1555" s="65"/>
      <c r="BA1555" s="65"/>
      <c r="BB1555" s="65"/>
    </row>
    <row r="1556" spans="3:70">
      <c r="C1556" s="8"/>
      <c r="D1556" s="8"/>
      <c r="AG1556" s="65"/>
      <c r="AH1556" s="65"/>
      <c r="AI1556" s="65"/>
      <c r="AJ1556" s="65"/>
      <c r="AK1556" s="65"/>
      <c r="AM1556" s="93"/>
      <c r="AT1556" s="65"/>
      <c r="AU1556" s="65"/>
      <c r="AV1556" s="65"/>
      <c r="AW1556" s="65"/>
      <c r="AX1556" s="65"/>
      <c r="AY1556" s="65"/>
      <c r="AZ1556" s="65"/>
      <c r="BA1556" s="65"/>
      <c r="BB1556" s="65"/>
      <c r="BC1556" s="65"/>
      <c r="BD1556" s="65"/>
      <c r="BE1556" s="65"/>
      <c r="BF1556" s="65"/>
      <c r="BG1556" s="65"/>
      <c r="BH1556" s="65"/>
      <c r="BI1556" s="65"/>
      <c r="BJ1556" s="65"/>
      <c r="BK1556" s="65"/>
      <c r="BL1556" s="65"/>
      <c r="BM1556" s="65"/>
      <c r="BN1556" s="65"/>
      <c r="BO1556" s="65"/>
      <c r="BP1556" s="65"/>
      <c r="BQ1556" s="65"/>
      <c r="BR1556" s="65"/>
    </row>
    <row r="1557" spans="3:70">
      <c r="C1557" s="8"/>
      <c r="D1557" s="8"/>
      <c r="AG1557" s="65"/>
      <c r="AH1557" s="65"/>
      <c r="AI1557" s="65"/>
      <c r="AJ1557" s="65"/>
      <c r="AK1557" s="65"/>
      <c r="AM1557" s="93"/>
      <c r="AT1557" s="65"/>
      <c r="AU1557" s="65"/>
      <c r="AV1557" s="65"/>
      <c r="AW1557" s="65"/>
      <c r="AX1557" s="65"/>
      <c r="AY1557" s="65"/>
      <c r="AZ1557" s="65"/>
      <c r="BA1557" s="65"/>
    </row>
    <row r="1558" spans="3:70">
      <c r="C1558" s="8"/>
      <c r="D1558" s="8"/>
      <c r="AG1558" s="65"/>
      <c r="AH1558" s="65"/>
      <c r="AI1558" s="65"/>
      <c r="AJ1558" s="65"/>
      <c r="AK1558" s="65"/>
      <c r="AM1558" s="93"/>
      <c r="AT1558" s="65"/>
      <c r="AU1558" s="65"/>
      <c r="AV1558" s="65"/>
      <c r="AW1558" s="65"/>
      <c r="AX1558" s="65"/>
      <c r="AY1558" s="65"/>
      <c r="AZ1558" s="65"/>
      <c r="BA1558" s="65"/>
    </row>
    <row r="1559" spans="3:70">
      <c r="C1559" s="8"/>
      <c r="D1559" s="8"/>
      <c r="AG1559" s="65"/>
      <c r="AH1559" s="65"/>
      <c r="AI1559" s="65"/>
      <c r="AJ1559" s="65"/>
      <c r="AK1559" s="65"/>
      <c r="AM1559" s="93"/>
      <c r="AT1559" s="65"/>
      <c r="AU1559" s="65"/>
      <c r="AV1559" s="65"/>
      <c r="AW1559" s="65"/>
      <c r="AX1559" s="65"/>
      <c r="AY1559" s="65"/>
      <c r="AZ1559" s="65"/>
      <c r="BA1559" s="65"/>
      <c r="BB1559" s="65"/>
      <c r="BC1559" s="65"/>
      <c r="BD1559" s="65"/>
      <c r="BE1559" s="65"/>
      <c r="BF1559" s="65"/>
      <c r="BG1559" s="65"/>
      <c r="BH1559" s="65"/>
      <c r="BI1559" s="65"/>
      <c r="BJ1559" s="65"/>
      <c r="BK1559" s="65"/>
      <c r="BL1559" s="65"/>
      <c r="BM1559" s="65"/>
      <c r="BN1559" s="65"/>
      <c r="BO1559" s="65"/>
      <c r="BP1559" s="65"/>
      <c r="BQ1559" s="65"/>
      <c r="BR1559" s="65"/>
    </row>
    <row r="1560" spans="3:70">
      <c r="C1560" s="8"/>
      <c r="D1560" s="8"/>
      <c r="AG1560" s="65"/>
      <c r="AH1560" s="65"/>
      <c r="AI1560" s="65"/>
      <c r="AJ1560" s="65"/>
      <c r="AK1560" s="65"/>
      <c r="AM1560" s="93"/>
      <c r="AT1560" s="65"/>
      <c r="AU1560" s="65"/>
      <c r="AV1560" s="65"/>
      <c r="AW1560" s="65"/>
      <c r="AX1560" s="65"/>
      <c r="AY1560" s="65"/>
      <c r="AZ1560" s="65"/>
      <c r="BA1560" s="65"/>
      <c r="BB1560" s="65"/>
      <c r="BD1560" s="65"/>
      <c r="BE1560" s="65"/>
      <c r="BF1560" s="65"/>
      <c r="BG1560" s="65"/>
      <c r="BH1560" s="65"/>
      <c r="BI1560" s="65"/>
      <c r="BJ1560" s="65"/>
      <c r="BK1560" s="65"/>
      <c r="BL1560" s="65"/>
      <c r="BM1560" s="65"/>
      <c r="BN1560" s="65"/>
      <c r="BO1560" s="65"/>
      <c r="BP1560" s="65"/>
      <c r="BQ1560" s="65"/>
      <c r="BR1560" s="65"/>
    </row>
    <row r="1561" spans="3:70">
      <c r="C1561" s="8"/>
      <c r="D1561" s="8"/>
      <c r="AG1561" s="65"/>
      <c r="AH1561" s="65"/>
      <c r="AI1561" s="65"/>
      <c r="AJ1561" s="65"/>
      <c r="AK1561" s="65"/>
      <c r="AM1561" s="93"/>
      <c r="AT1561" s="65"/>
      <c r="AU1561" s="65"/>
      <c r="AV1561" s="65"/>
      <c r="AW1561" s="65"/>
      <c r="AX1561" s="65"/>
      <c r="AY1561" s="65"/>
      <c r="AZ1561" s="65"/>
      <c r="BA1561" s="65"/>
      <c r="BB1561" s="65"/>
      <c r="BD1561" s="65"/>
    </row>
    <row r="1562" spans="3:70">
      <c r="C1562" s="8"/>
      <c r="D1562" s="8"/>
      <c r="AG1562" s="65"/>
      <c r="AH1562" s="65"/>
      <c r="AI1562" s="65"/>
      <c r="AJ1562" s="65"/>
      <c r="AK1562" s="65"/>
      <c r="AM1562" s="93"/>
      <c r="AT1562" s="65"/>
      <c r="AU1562" s="65"/>
      <c r="AV1562" s="65"/>
      <c r="AW1562" s="65"/>
      <c r="AX1562" s="65"/>
      <c r="AY1562" s="65"/>
      <c r="AZ1562" s="65"/>
      <c r="BA1562" s="65"/>
    </row>
    <row r="1563" spans="3:70">
      <c r="C1563" s="8"/>
      <c r="D1563" s="8"/>
      <c r="AG1563" s="65"/>
      <c r="AH1563" s="65"/>
      <c r="AI1563" s="65"/>
      <c r="AJ1563" s="65"/>
      <c r="AK1563" s="65"/>
      <c r="AM1563" s="93"/>
      <c r="AT1563" s="65"/>
      <c r="AU1563" s="65"/>
      <c r="AV1563" s="65"/>
      <c r="AW1563" s="65"/>
      <c r="AX1563" s="65"/>
      <c r="AY1563" s="65"/>
      <c r="AZ1563" s="65"/>
      <c r="BA1563" s="65"/>
      <c r="BB1563" s="65"/>
    </row>
    <row r="1564" spans="3:70">
      <c r="C1564" s="8"/>
      <c r="D1564" s="8"/>
      <c r="AG1564" s="65"/>
      <c r="AH1564" s="65"/>
      <c r="AI1564" s="65"/>
      <c r="AJ1564" s="65"/>
      <c r="AK1564" s="65"/>
      <c r="AM1564" s="93"/>
      <c r="AT1564" s="65"/>
      <c r="AU1564" s="65"/>
      <c r="AV1564" s="65"/>
      <c r="AW1564" s="65"/>
      <c r="AX1564" s="65"/>
      <c r="AY1564" s="65"/>
      <c r="AZ1564" s="65"/>
      <c r="BA1564" s="65"/>
      <c r="BB1564" s="65"/>
    </row>
    <row r="1565" spans="3:70">
      <c r="C1565" s="8"/>
      <c r="D1565" s="8"/>
      <c r="AG1565" s="65"/>
      <c r="AH1565" s="65"/>
      <c r="AI1565" s="65"/>
      <c r="AJ1565" s="65"/>
      <c r="AK1565" s="65"/>
      <c r="AM1565" s="93"/>
      <c r="AT1565" s="65"/>
      <c r="AU1565" s="65"/>
      <c r="AV1565" s="65"/>
      <c r="AW1565" s="65"/>
      <c r="AX1565" s="65"/>
      <c r="AY1565" s="65"/>
      <c r="AZ1565" s="65"/>
      <c r="BA1565" s="65"/>
      <c r="BB1565" s="65"/>
      <c r="BD1565" s="65"/>
    </row>
    <row r="1566" spans="3:70">
      <c r="C1566" s="8"/>
      <c r="D1566" s="8"/>
      <c r="AG1566" s="65"/>
      <c r="AH1566" s="65"/>
      <c r="AI1566" s="65"/>
      <c r="AJ1566" s="65"/>
      <c r="AK1566" s="65"/>
      <c r="AM1566" s="93"/>
      <c r="AT1566" s="65"/>
      <c r="AU1566" s="65"/>
      <c r="AV1566" s="65"/>
      <c r="AW1566" s="65"/>
      <c r="AX1566" s="65"/>
      <c r="AY1566" s="65"/>
      <c r="AZ1566" s="65"/>
      <c r="BA1566" s="65"/>
      <c r="BB1566" s="65"/>
      <c r="BD1566" s="65"/>
      <c r="BE1566" s="65"/>
      <c r="BF1566" s="65"/>
      <c r="BG1566" s="65"/>
      <c r="BH1566" s="65"/>
      <c r="BI1566" s="65"/>
      <c r="BJ1566" s="65"/>
      <c r="BK1566" s="65"/>
      <c r="BL1566" s="65"/>
      <c r="BM1566" s="65"/>
      <c r="BN1566" s="65"/>
      <c r="BO1566" s="65"/>
      <c r="BP1566" s="65"/>
      <c r="BQ1566" s="65"/>
      <c r="BR1566" s="65"/>
    </row>
    <row r="1567" spans="3:70">
      <c r="C1567" s="8"/>
      <c r="D1567" s="8"/>
      <c r="AG1567" s="65"/>
      <c r="AH1567" s="65"/>
      <c r="AI1567" s="65"/>
      <c r="AJ1567" s="65"/>
      <c r="AK1567" s="65"/>
      <c r="AM1567" s="93"/>
      <c r="AT1567" s="65"/>
      <c r="AU1567" s="65"/>
      <c r="AV1567" s="65"/>
      <c r="AW1567" s="65"/>
      <c r="AX1567" s="65"/>
      <c r="AY1567" s="65"/>
      <c r="AZ1567" s="65"/>
      <c r="BA1567" s="65"/>
      <c r="BB1567" s="65"/>
    </row>
    <row r="1568" spans="3:70">
      <c r="C1568" s="8"/>
      <c r="D1568" s="8"/>
      <c r="AG1568" s="65"/>
      <c r="AH1568" s="65"/>
      <c r="AI1568" s="65"/>
      <c r="AJ1568" s="65"/>
      <c r="AK1568" s="65"/>
      <c r="AM1568" s="93"/>
      <c r="AT1568" s="65"/>
      <c r="AU1568" s="65"/>
      <c r="AV1568" s="65"/>
      <c r="AW1568" s="65"/>
      <c r="AX1568" s="65"/>
      <c r="AY1568" s="65"/>
      <c r="AZ1568" s="65"/>
      <c r="BA1568" s="65"/>
      <c r="BB1568" s="65"/>
    </row>
    <row r="1569" spans="3:70">
      <c r="C1569" s="8"/>
      <c r="D1569" s="8"/>
      <c r="AG1569" s="65"/>
      <c r="AH1569" s="65"/>
      <c r="AI1569" s="65"/>
      <c r="AJ1569" s="65"/>
      <c r="AK1569" s="65"/>
      <c r="AM1569" s="93"/>
      <c r="AT1569" s="65"/>
      <c r="AU1569" s="65"/>
      <c r="AV1569" s="65"/>
      <c r="AW1569" s="65"/>
      <c r="AX1569" s="65"/>
      <c r="AY1569" s="65"/>
      <c r="AZ1569" s="65"/>
      <c r="BA1569" s="65"/>
      <c r="BB1569" s="65"/>
    </row>
    <row r="1570" spans="3:70">
      <c r="C1570" s="8"/>
      <c r="D1570" s="8"/>
      <c r="AG1570" s="65"/>
      <c r="AH1570" s="65"/>
      <c r="AI1570" s="65"/>
      <c r="AJ1570" s="65"/>
      <c r="AK1570" s="65"/>
      <c r="AM1570" s="93"/>
      <c r="AT1570" s="65"/>
      <c r="AU1570" s="65"/>
      <c r="AV1570" s="65"/>
      <c r="AW1570" s="65"/>
      <c r="AX1570" s="65"/>
      <c r="AY1570" s="65"/>
      <c r="AZ1570" s="65"/>
      <c r="BA1570" s="65"/>
      <c r="BB1570" s="65"/>
      <c r="BD1570" s="65"/>
    </row>
    <row r="1571" spans="3:70">
      <c r="C1571" s="8"/>
      <c r="D1571" s="8"/>
      <c r="AG1571" s="65"/>
      <c r="AH1571" s="65"/>
      <c r="AI1571" s="65"/>
      <c r="AJ1571" s="65"/>
      <c r="AK1571" s="65"/>
      <c r="AM1571" s="93"/>
      <c r="AT1571" s="65"/>
      <c r="AU1571" s="65"/>
      <c r="AV1571" s="65"/>
      <c r="AW1571" s="65"/>
      <c r="AX1571" s="65"/>
      <c r="AY1571" s="65"/>
      <c r="AZ1571" s="65"/>
      <c r="BA1571" s="65"/>
      <c r="BB1571" s="65"/>
      <c r="BD1571" s="65"/>
      <c r="BE1571" s="65"/>
      <c r="BF1571" s="65"/>
      <c r="BG1571" s="65"/>
      <c r="BH1571" s="65"/>
      <c r="BI1571" s="65"/>
      <c r="BJ1571" s="65"/>
      <c r="BK1571" s="65"/>
      <c r="BL1571" s="65"/>
      <c r="BM1571" s="65"/>
      <c r="BN1571" s="65"/>
      <c r="BO1571" s="65"/>
      <c r="BP1571" s="65"/>
      <c r="BQ1571" s="65"/>
      <c r="BR1571" s="65"/>
    </row>
    <row r="1572" spans="3:70">
      <c r="C1572" s="8"/>
      <c r="D1572" s="8"/>
      <c r="AG1572" s="65"/>
      <c r="AH1572" s="65"/>
      <c r="AI1572" s="65"/>
      <c r="AJ1572" s="65"/>
      <c r="AK1572" s="65"/>
      <c r="AM1572" s="93"/>
      <c r="AT1572" s="65"/>
      <c r="AU1572" s="65"/>
      <c r="AV1572" s="65"/>
      <c r="AW1572" s="65"/>
      <c r="AX1572" s="65"/>
      <c r="AY1572" s="65"/>
      <c r="AZ1572" s="65"/>
      <c r="BA1572" s="65"/>
    </row>
    <row r="1573" spans="3:70">
      <c r="C1573" s="8"/>
      <c r="D1573" s="8"/>
      <c r="AG1573" s="65"/>
      <c r="AH1573" s="65"/>
      <c r="AI1573" s="65"/>
      <c r="AJ1573" s="65"/>
      <c r="AK1573" s="65"/>
      <c r="AM1573" s="93"/>
      <c r="AT1573" s="65"/>
      <c r="AU1573" s="65"/>
      <c r="AV1573" s="65"/>
      <c r="AW1573" s="65"/>
      <c r="AX1573" s="65"/>
      <c r="AY1573" s="65"/>
      <c r="AZ1573" s="65"/>
      <c r="BA1573" s="65"/>
      <c r="BB1573" s="65"/>
    </row>
    <row r="1574" spans="3:70">
      <c r="C1574" s="8"/>
      <c r="D1574" s="8"/>
      <c r="AG1574" s="65"/>
      <c r="AH1574" s="65"/>
      <c r="AI1574" s="65"/>
      <c r="AJ1574" s="65"/>
      <c r="AK1574" s="65"/>
      <c r="AM1574" s="93"/>
      <c r="AT1574" s="65"/>
      <c r="AU1574" s="65"/>
      <c r="AV1574" s="65"/>
      <c r="AW1574" s="65"/>
      <c r="AX1574" s="65"/>
      <c r="AY1574" s="65"/>
      <c r="AZ1574" s="65"/>
      <c r="BA1574" s="65"/>
      <c r="BB1574" s="65"/>
    </row>
    <row r="1575" spans="3:70">
      <c r="C1575" s="8"/>
      <c r="D1575" s="8"/>
      <c r="AG1575" s="65"/>
      <c r="AH1575" s="65"/>
      <c r="AI1575" s="65"/>
      <c r="AJ1575" s="65"/>
      <c r="AK1575" s="65"/>
      <c r="AM1575" s="93"/>
      <c r="AT1575" s="65"/>
      <c r="AU1575" s="65"/>
      <c r="AV1575" s="65"/>
      <c r="AW1575" s="65"/>
      <c r="AX1575" s="65"/>
      <c r="AY1575" s="65"/>
      <c r="AZ1575" s="65"/>
      <c r="BA1575" s="65"/>
      <c r="BB1575" s="65"/>
      <c r="BD1575" s="65"/>
    </row>
    <row r="1576" spans="3:70">
      <c r="C1576" s="8"/>
      <c r="D1576" s="8"/>
      <c r="AG1576" s="65"/>
      <c r="AH1576" s="65"/>
      <c r="AI1576" s="65"/>
      <c r="AJ1576" s="65"/>
      <c r="AK1576" s="65"/>
      <c r="AM1576" s="93"/>
      <c r="AT1576" s="65"/>
      <c r="AU1576" s="65"/>
      <c r="AV1576" s="65"/>
      <c r="AW1576" s="65"/>
      <c r="AX1576" s="65"/>
      <c r="AY1576" s="65"/>
      <c r="AZ1576" s="65"/>
      <c r="BA1576" s="65"/>
      <c r="BB1576" s="65"/>
    </row>
    <row r="1577" spans="3:70">
      <c r="C1577" s="8"/>
      <c r="D1577" s="8"/>
      <c r="AG1577" s="65"/>
      <c r="AH1577" s="65"/>
      <c r="AI1577" s="65"/>
      <c r="AJ1577" s="65"/>
      <c r="AK1577" s="65"/>
      <c r="AM1577" s="93"/>
      <c r="AT1577" s="65"/>
      <c r="AU1577" s="65"/>
      <c r="AV1577" s="65"/>
      <c r="AW1577" s="65"/>
      <c r="AX1577" s="65"/>
      <c r="AY1577" s="65"/>
      <c r="AZ1577" s="65"/>
      <c r="BA1577" s="65"/>
    </row>
    <row r="1578" spans="3:70">
      <c r="C1578" s="8"/>
      <c r="D1578" s="8"/>
      <c r="AG1578" s="65"/>
      <c r="AH1578" s="65"/>
      <c r="AI1578" s="65"/>
      <c r="AJ1578" s="65"/>
      <c r="AK1578" s="65"/>
      <c r="AM1578" s="93"/>
      <c r="AT1578" s="65"/>
      <c r="AU1578" s="65"/>
      <c r="AV1578" s="65"/>
      <c r="AW1578" s="65"/>
      <c r="AX1578" s="65"/>
      <c r="AY1578" s="65"/>
      <c r="AZ1578" s="65"/>
      <c r="BA1578" s="65"/>
    </row>
    <row r="1579" spans="3:70">
      <c r="C1579" s="8"/>
      <c r="D1579" s="8"/>
      <c r="AG1579" s="65"/>
      <c r="AH1579" s="65"/>
      <c r="AI1579" s="65"/>
      <c r="AJ1579" s="65"/>
      <c r="AK1579" s="65"/>
      <c r="AM1579" s="93"/>
      <c r="AT1579" s="65"/>
      <c r="AU1579" s="65"/>
      <c r="AV1579" s="65"/>
      <c r="AW1579" s="65"/>
      <c r="AX1579" s="65"/>
      <c r="AY1579" s="65"/>
      <c r="AZ1579" s="65"/>
      <c r="BA1579" s="65"/>
      <c r="BB1579" s="65"/>
      <c r="BC1579" s="65"/>
      <c r="BD1579" s="65"/>
      <c r="BE1579" s="65"/>
      <c r="BF1579" s="65"/>
      <c r="BG1579" s="65"/>
      <c r="BH1579" s="65"/>
      <c r="BI1579" s="65"/>
      <c r="BJ1579" s="65"/>
      <c r="BK1579" s="65"/>
      <c r="BL1579" s="65"/>
      <c r="BM1579" s="65"/>
      <c r="BN1579" s="65"/>
      <c r="BO1579" s="65"/>
      <c r="BP1579" s="65"/>
      <c r="BQ1579" s="65"/>
      <c r="BR1579" s="65"/>
    </row>
    <row r="1580" spans="3:70">
      <c r="C1580" s="8"/>
      <c r="D1580" s="8"/>
      <c r="AG1580" s="65"/>
      <c r="AH1580" s="65"/>
      <c r="AI1580" s="65"/>
      <c r="AJ1580" s="65"/>
      <c r="AK1580" s="65"/>
      <c r="AM1580" s="93"/>
      <c r="AT1580" s="65"/>
      <c r="AU1580" s="65"/>
      <c r="AV1580" s="65"/>
      <c r="AW1580" s="65"/>
      <c r="AX1580" s="65"/>
      <c r="AY1580" s="65"/>
      <c r="AZ1580" s="65"/>
      <c r="BA1580" s="65"/>
    </row>
    <row r="1581" spans="3:70">
      <c r="C1581" s="8"/>
      <c r="D1581" s="8"/>
      <c r="AG1581" s="65"/>
      <c r="AH1581" s="65"/>
      <c r="AI1581" s="65"/>
      <c r="AJ1581" s="65"/>
      <c r="AK1581" s="65"/>
      <c r="AM1581" s="93"/>
      <c r="AT1581" s="65"/>
      <c r="AU1581" s="65"/>
      <c r="AV1581" s="65"/>
      <c r="AW1581" s="65"/>
      <c r="AX1581" s="65"/>
      <c r="AY1581" s="65"/>
      <c r="AZ1581" s="65"/>
      <c r="BA1581" s="65"/>
      <c r="BB1581" s="65"/>
      <c r="BC1581" s="65"/>
      <c r="BD1581" s="65"/>
      <c r="BE1581" s="65"/>
      <c r="BF1581" s="65"/>
      <c r="BG1581" s="65"/>
      <c r="BH1581" s="65"/>
      <c r="BI1581" s="65"/>
      <c r="BJ1581" s="65"/>
      <c r="BK1581" s="65"/>
      <c r="BL1581" s="65"/>
      <c r="BM1581" s="65"/>
      <c r="BN1581" s="65"/>
      <c r="BO1581" s="65"/>
      <c r="BP1581" s="65"/>
      <c r="BQ1581" s="65"/>
      <c r="BR1581" s="65"/>
    </row>
    <row r="1582" spans="3:70">
      <c r="C1582" s="8"/>
      <c r="D1582" s="8"/>
      <c r="AG1582" s="65"/>
      <c r="AH1582" s="65"/>
      <c r="AI1582" s="65"/>
      <c r="AJ1582" s="65"/>
      <c r="AK1582" s="65"/>
      <c r="AM1582" s="93"/>
      <c r="AT1582" s="65"/>
      <c r="AU1582" s="65"/>
      <c r="AV1582" s="65"/>
      <c r="AW1582" s="65"/>
      <c r="AX1582" s="65"/>
      <c r="AY1582" s="65"/>
      <c r="AZ1582" s="65"/>
      <c r="BA1582" s="65"/>
      <c r="BB1582" s="65"/>
      <c r="BD1582" s="65"/>
      <c r="BE1582" s="65"/>
      <c r="BF1582" s="65"/>
      <c r="BG1582" s="65"/>
      <c r="BH1582" s="65"/>
      <c r="BI1582" s="65"/>
      <c r="BJ1582" s="65"/>
      <c r="BK1582" s="65"/>
      <c r="BL1582" s="65"/>
      <c r="BM1582" s="65"/>
      <c r="BN1582" s="65"/>
      <c r="BO1582" s="65"/>
      <c r="BP1582" s="65"/>
      <c r="BQ1582" s="65"/>
      <c r="BR1582" s="65"/>
    </row>
    <row r="1583" spans="3:70">
      <c r="C1583" s="8"/>
      <c r="D1583" s="8"/>
      <c r="AG1583" s="65"/>
      <c r="AH1583" s="65"/>
      <c r="AI1583" s="65"/>
      <c r="AJ1583" s="65"/>
      <c r="AK1583" s="65"/>
      <c r="AM1583" s="93"/>
      <c r="AT1583" s="65"/>
      <c r="AU1583" s="65"/>
      <c r="AV1583" s="65"/>
      <c r="AW1583" s="65"/>
      <c r="AX1583" s="65"/>
      <c r="AY1583" s="65"/>
      <c r="AZ1583" s="65"/>
      <c r="BA1583" s="65"/>
      <c r="BB1583" s="65"/>
      <c r="BC1583" s="65"/>
      <c r="BD1583" s="65"/>
      <c r="BE1583" s="65"/>
      <c r="BF1583" s="65"/>
      <c r="BG1583" s="65"/>
      <c r="BH1583" s="65"/>
      <c r="BI1583" s="65"/>
      <c r="BJ1583" s="65"/>
      <c r="BK1583" s="65"/>
      <c r="BL1583" s="65"/>
      <c r="BM1583" s="65"/>
      <c r="BN1583" s="65"/>
      <c r="BO1583" s="65"/>
      <c r="BP1583" s="65"/>
      <c r="BQ1583" s="65"/>
      <c r="BR1583" s="65"/>
    </row>
    <row r="1584" spans="3:70">
      <c r="C1584" s="8"/>
      <c r="D1584" s="8"/>
      <c r="AG1584" s="65"/>
      <c r="AH1584" s="65"/>
      <c r="AI1584" s="65"/>
      <c r="AJ1584" s="65"/>
      <c r="AK1584" s="65"/>
      <c r="AM1584" s="93"/>
      <c r="AT1584" s="65"/>
      <c r="AU1584" s="65"/>
      <c r="AV1584" s="65"/>
      <c r="AW1584" s="65"/>
      <c r="AX1584" s="65"/>
      <c r="AY1584" s="65"/>
      <c r="AZ1584" s="65"/>
      <c r="BA1584" s="65"/>
      <c r="BB1584" s="65"/>
      <c r="BD1584" s="65"/>
      <c r="BE1584" s="65"/>
      <c r="BF1584" s="65"/>
      <c r="BG1584" s="65"/>
      <c r="BH1584" s="65"/>
      <c r="BI1584" s="65"/>
      <c r="BJ1584" s="65"/>
      <c r="BK1584" s="65"/>
      <c r="BL1584" s="65"/>
      <c r="BM1584" s="65"/>
      <c r="BN1584" s="65"/>
      <c r="BO1584" s="65"/>
      <c r="BP1584" s="65"/>
      <c r="BQ1584" s="65"/>
      <c r="BR1584" s="65"/>
    </row>
    <row r="1585" spans="3:70">
      <c r="C1585" s="8"/>
      <c r="D1585" s="8"/>
      <c r="AG1585" s="65"/>
      <c r="AH1585" s="65"/>
      <c r="AI1585" s="65"/>
      <c r="AJ1585" s="65"/>
      <c r="AK1585" s="65"/>
      <c r="AM1585" s="93"/>
      <c r="AT1585" s="65"/>
      <c r="AU1585" s="65"/>
      <c r="AV1585" s="65"/>
      <c r="AW1585" s="65"/>
      <c r="AX1585" s="65"/>
      <c r="AY1585" s="65"/>
      <c r="AZ1585" s="65"/>
      <c r="BA1585" s="65"/>
      <c r="BB1585" s="65"/>
      <c r="BC1585" s="65"/>
      <c r="BD1585" s="65"/>
      <c r="BE1585" s="65"/>
      <c r="BF1585" s="65"/>
      <c r="BG1585" s="65"/>
      <c r="BH1585" s="65"/>
      <c r="BI1585" s="65"/>
      <c r="BJ1585" s="65"/>
      <c r="BK1585" s="65"/>
      <c r="BL1585" s="65"/>
      <c r="BM1585" s="65"/>
      <c r="BN1585" s="65"/>
      <c r="BO1585" s="65"/>
      <c r="BP1585" s="65"/>
      <c r="BQ1585" s="65"/>
      <c r="BR1585" s="65"/>
    </row>
    <row r="1586" spans="3:70">
      <c r="C1586" s="8"/>
      <c r="D1586" s="8"/>
      <c r="AG1586" s="65"/>
      <c r="AH1586" s="65"/>
      <c r="AI1586" s="65"/>
      <c r="AJ1586" s="65"/>
      <c r="AK1586" s="65"/>
      <c r="AM1586" s="93"/>
      <c r="AT1586" s="65"/>
      <c r="AU1586" s="65"/>
      <c r="AV1586" s="65"/>
      <c r="AW1586" s="65"/>
      <c r="AX1586" s="65"/>
      <c r="AY1586" s="65"/>
      <c r="AZ1586" s="65"/>
      <c r="BA1586" s="65"/>
      <c r="BB1586" s="65"/>
      <c r="BD1586" s="65"/>
    </row>
    <row r="1587" spans="3:70">
      <c r="C1587" s="8"/>
      <c r="D1587" s="8"/>
      <c r="AG1587" s="65"/>
      <c r="AH1587" s="65"/>
      <c r="AI1587" s="65"/>
      <c r="AJ1587" s="65"/>
      <c r="AK1587" s="65"/>
      <c r="AM1587" s="93"/>
      <c r="AT1587" s="65"/>
      <c r="AU1587" s="65"/>
      <c r="AV1587" s="65"/>
      <c r="AW1587" s="65"/>
      <c r="AX1587" s="65"/>
      <c r="AY1587" s="65"/>
      <c r="AZ1587" s="65"/>
      <c r="BA1587" s="65"/>
      <c r="BB1587" s="65"/>
      <c r="BC1587" s="65"/>
      <c r="BD1587" s="65"/>
      <c r="BE1587" s="65"/>
      <c r="BF1587" s="65"/>
      <c r="BG1587" s="65"/>
      <c r="BH1587" s="65"/>
      <c r="BI1587" s="65"/>
      <c r="BJ1587" s="65"/>
      <c r="BK1587" s="65"/>
      <c r="BL1587" s="65"/>
      <c r="BM1587" s="65"/>
      <c r="BN1587" s="65"/>
      <c r="BO1587" s="65"/>
      <c r="BP1587" s="65"/>
      <c r="BQ1587" s="65"/>
      <c r="BR1587" s="65"/>
    </row>
    <row r="1588" spans="3:70">
      <c r="C1588" s="8"/>
      <c r="D1588" s="8"/>
      <c r="AG1588" s="65"/>
      <c r="AH1588" s="65"/>
      <c r="AI1588" s="65"/>
      <c r="AJ1588" s="65"/>
      <c r="AK1588" s="65"/>
      <c r="AM1588" s="93"/>
      <c r="AT1588" s="65"/>
      <c r="AU1588" s="65"/>
      <c r="AV1588" s="65"/>
      <c r="AW1588" s="65"/>
      <c r="AX1588" s="65"/>
      <c r="AY1588" s="65"/>
      <c r="AZ1588" s="65"/>
      <c r="BA1588" s="65"/>
      <c r="BB1588" s="65"/>
      <c r="BD1588" s="65"/>
    </row>
    <row r="1589" spans="3:70">
      <c r="C1589" s="8"/>
      <c r="D1589" s="8"/>
      <c r="AG1589" s="65"/>
      <c r="AH1589" s="65"/>
      <c r="AI1589" s="65"/>
      <c r="AJ1589" s="65"/>
      <c r="AK1589" s="65"/>
      <c r="AM1589" s="93"/>
      <c r="AT1589" s="65"/>
      <c r="AU1589" s="65"/>
      <c r="AV1589" s="65"/>
      <c r="AW1589" s="65"/>
      <c r="AX1589" s="65"/>
      <c r="AY1589" s="65"/>
      <c r="AZ1589" s="65"/>
      <c r="BA1589" s="65"/>
      <c r="BB1589" s="65"/>
      <c r="BC1589" s="65"/>
      <c r="BD1589" s="65"/>
      <c r="BE1589" s="65"/>
      <c r="BF1589" s="65"/>
      <c r="BG1589" s="65"/>
      <c r="BH1589" s="65"/>
      <c r="BI1589" s="65"/>
      <c r="BJ1589" s="65"/>
      <c r="BK1589" s="65"/>
      <c r="BL1589" s="65"/>
      <c r="BM1589" s="65"/>
      <c r="BN1589" s="65"/>
      <c r="BO1589" s="65"/>
      <c r="BP1589" s="65"/>
      <c r="BQ1589" s="65"/>
      <c r="BR1589" s="65"/>
    </row>
    <row r="1590" spans="3:70">
      <c r="C1590" s="8"/>
      <c r="D1590" s="8"/>
      <c r="AG1590" s="65"/>
      <c r="AH1590" s="65"/>
      <c r="AI1590" s="65"/>
      <c r="AJ1590" s="65"/>
      <c r="AK1590" s="65"/>
      <c r="AM1590" s="93"/>
      <c r="AT1590" s="65"/>
      <c r="AU1590" s="65"/>
      <c r="AV1590" s="65"/>
      <c r="AW1590" s="65"/>
      <c r="AX1590" s="65"/>
      <c r="AY1590" s="65"/>
      <c r="AZ1590" s="65"/>
      <c r="BA1590" s="65"/>
      <c r="BB1590" s="65"/>
      <c r="BC1590" s="65"/>
      <c r="BD1590" s="65"/>
      <c r="BE1590" s="65"/>
      <c r="BF1590" s="65"/>
      <c r="BG1590" s="65"/>
      <c r="BH1590" s="65"/>
      <c r="BI1590" s="65"/>
      <c r="BJ1590" s="65"/>
      <c r="BK1590" s="65"/>
      <c r="BL1590" s="65"/>
      <c r="BM1590" s="65"/>
      <c r="BN1590" s="65"/>
      <c r="BO1590" s="65"/>
      <c r="BP1590" s="65"/>
      <c r="BQ1590" s="65"/>
      <c r="BR1590" s="65"/>
    </row>
    <row r="1591" spans="3:70">
      <c r="C1591" s="8"/>
      <c r="D1591" s="8"/>
      <c r="AG1591" s="65"/>
      <c r="AH1591" s="65"/>
      <c r="AI1591" s="65"/>
      <c r="AJ1591" s="65"/>
      <c r="AK1591" s="65"/>
      <c r="AM1591" s="93"/>
      <c r="AT1591" s="65"/>
      <c r="AU1591" s="65"/>
      <c r="AV1591" s="65"/>
      <c r="AW1591" s="65"/>
      <c r="AX1591" s="65"/>
      <c r="AY1591" s="65"/>
      <c r="AZ1591" s="65"/>
      <c r="BA1591" s="65"/>
      <c r="BB1591" s="65"/>
      <c r="BC1591" s="65"/>
      <c r="BD1591" s="65"/>
      <c r="BE1591" s="65"/>
      <c r="BF1591" s="65"/>
      <c r="BG1591" s="65"/>
      <c r="BH1591" s="65"/>
      <c r="BI1591" s="65"/>
      <c r="BJ1591" s="65"/>
      <c r="BK1591" s="65"/>
      <c r="BL1591" s="65"/>
      <c r="BM1591" s="65"/>
      <c r="BN1591" s="65"/>
      <c r="BO1591" s="65"/>
      <c r="BP1591" s="65"/>
      <c r="BQ1591" s="65"/>
      <c r="BR1591" s="65"/>
    </row>
    <row r="1592" spans="3:70">
      <c r="C1592" s="8"/>
      <c r="D1592" s="8"/>
      <c r="AG1592" s="65"/>
      <c r="AH1592" s="65"/>
      <c r="AI1592" s="65"/>
      <c r="AJ1592" s="65"/>
      <c r="AK1592" s="65"/>
      <c r="AM1592" s="93"/>
      <c r="AT1592" s="65"/>
      <c r="AU1592" s="65"/>
      <c r="AV1592" s="65"/>
      <c r="AW1592" s="65"/>
      <c r="AX1592" s="65"/>
      <c r="AY1592" s="65"/>
      <c r="AZ1592" s="65"/>
      <c r="BA1592" s="65"/>
      <c r="BB1592" s="65"/>
      <c r="BC1592" s="65"/>
      <c r="BD1592" s="65"/>
      <c r="BE1592" s="65"/>
      <c r="BF1592" s="65"/>
      <c r="BG1592" s="65"/>
      <c r="BH1592" s="65"/>
      <c r="BI1592" s="65"/>
      <c r="BJ1592" s="65"/>
      <c r="BK1592" s="65"/>
      <c r="BL1592" s="65"/>
      <c r="BM1592" s="65"/>
      <c r="BN1592" s="65"/>
      <c r="BO1592" s="65"/>
      <c r="BP1592" s="65"/>
      <c r="BQ1592" s="65"/>
      <c r="BR1592" s="65"/>
    </row>
    <row r="1593" spans="3:70">
      <c r="C1593" s="8"/>
      <c r="D1593" s="8"/>
      <c r="AG1593" s="65"/>
      <c r="AH1593" s="65"/>
      <c r="AI1593" s="65"/>
      <c r="AJ1593" s="65"/>
      <c r="AK1593" s="65"/>
      <c r="AM1593" s="93"/>
      <c r="AT1593" s="65"/>
      <c r="AU1593" s="65"/>
      <c r="AV1593" s="65"/>
      <c r="AW1593" s="65"/>
      <c r="AX1593" s="65"/>
      <c r="AY1593" s="65"/>
      <c r="AZ1593" s="65"/>
      <c r="BA1593" s="65"/>
      <c r="BB1593" s="65"/>
      <c r="BD1593" s="65"/>
    </row>
    <row r="1594" spans="3:70">
      <c r="C1594" s="8"/>
      <c r="D1594" s="8"/>
      <c r="AG1594" s="65"/>
      <c r="AH1594" s="65"/>
      <c r="AI1594" s="65"/>
      <c r="AJ1594" s="65"/>
      <c r="AK1594" s="65"/>
      <c r="AM1594" s="93"/>
      <c r="AT1594" s="65"/>
      <c r="AU1594" s="65"/>
      <c r="AV1594" s="65"/>
      <c r="AW1594" s="65"/>
      <c r="AX1594" s="65"/>
      <c r="AY1594" s="65"/>
      <c r="AZ1594" s="65"/>
      <c r="BA1594" s="65"/>
    </row>
    <row r="1595" spans="3:70">
      <c r="C1595" s="8"/>
      <c r="D1595" s="8"/>
      <c r="AG1595" s="65"/>
      <c r="AH1595" s="65"/>
      <c r="AI1595" s="65"/>
      <c r="AJ1595" s="65"/>
      <c r="AK1595" s="65"/>
      <c r="AM1595" s="93"/>
      <c r="AT1595" s="65"/>
      <c r="AU1595" s="65"/>
      <c r="AV1595" s="65"/>
      <c r="AW1595" s="65"/>
      <c r="AX1595" s="65"/>
      <c r="AY1595" s="65"/>
      <c r="AZ1595" s="65"/>
      <c r="BA1595" s="65"/>
    </row>
    <row r="1596" spans="3:70">
      <c r="C1596" s="8"/>
      <c r="D1596" s="8"/>
      <c r="AG1596" s="65"/>
      <c r="AH1596" s="65"/>
      <c r="AI1596" s="65"/>
      <c r="AJ1596" s="65"/>
      <c r="AK1596" s="65"/>
      <c r="AM1596" s="93"/>
      <c r="AT1596" s="65"/>
      <c r="AU1596" s="65"/>
      <c r="AV1596" s="65"/>
      <c r="AW1596" s="65"/>
      <c r="AX1596" s="65"/>
      <c r="AY1596" s="65"/>
      <c r="AZ1596" s="65"/>
      <c r="BA1596" s="65"/>
    </row>
    <row r="1597" spans="3:70">
      <c r="C1597" s="8"/>
      <c r="D1597" s="8"/>
      <c r="AG1597" s="65"/>
      <c r="AH1597" s="65"/>
      <c r="AI1597" s="65"/>
      <c r="AJ1597" s="65"/>
      <c r="AK1597" s="65"/>
      <c r="AM1597" s="93"/>
      <c r="AT1597" s="65"/>
      <c r="AU1597" s="65"/>
      <c r="AV1597" s="65"/>
      <c r="AW1597" s="65"/>
      <c r="AX1597" s="65"/>
      <c r="AY1597" s="65"/>
      <c r="AZ1597" s="65"/>
      <c r="BA1597" s="65"/>
      <c r="BB1597" s="65"/>
    </row>
    <row r="1598" spans="3:70">
      <c r="C1598" s="8"/>
      <c r="D1598" s="8"/>
      <c r="AG1598" s="65"/>
      <c r="AH1598" s="65"/>
      <c r="AI1598" s="65"/>
      <c r="AJ1598" s="65"/>
      <c r="AK1598" s="65"/>
      <c r="AM1598" s="93"/>
      <c r="AT1598" s="65"/>
      <c r="AU1598" s="65"/>
      <c r="AV1598" s="65"/>
      <c r="AW1598" s="65"/>
      <c r="AX1598" s="65"/>
      <c r="AY1598" s="65"/>
      <c r="AZ1598" s="65"/>
      <c r="BA1598" s="65"/>
      <c r="BB1598" s="65"/>
      <c r="BD1598" s="65"/>
    </row>
    <row r="1599" spans="3:70">
      <c r="C1599" s="8"/>
      <c r="D1599" s="8"/>
      <c r="AG1599" s="65"/>
      <c r="AH1599" s="65"/>
      <c r="AI1599" s="65"/>
      <c r="AJ1599" s="65"/>
      <c r="AK1599" s="65"/>
      <c r="AM1599" s="93"/>
      <c r="AT1599" s="65"/>
      <c r="AU1599" s="65"/>
      <c r="AV1599" s="65"/>
      <c r="AW1599" s="65"/>
      <c r="AX1599" s="65"/>
      <c r="AY1599" s="65"/>
      <c r="AZ1599" s="65"/>
      <c r="BA1599" s="65"/>
      <c r="BB1599" s="65"/>
      <c r="BC1599" s="65"/>
      <c r="BD1599" s="65"/>
      <c r="BE1599" s="65"/>
      <c r="BF1599" s="65"/>
      <c r="BG1599" s="65"/>
      <c r="BH1599" s="65"/>
      <c r="BI1599" s="65"/>
      <c r="BJ1599" s="65"/>
      <c r="BK1599" s="65"/>
      <c r="BL1599" s="65"/>
      <c r="BM1599" s="65"/>
      <c r="BN1599" s="65"/>
      <c r="BO1599" s="65"/>
      <c r="BP1599" s="65"/>
      <c r="BQ1599" s="65"/>
      <c r="BR1599" s="65"/>
    </row>
    <row r="1600" spans="3:70">
      <c r="C1600" s="8"/>
      <c r="D1600" s="8"/>
      <c r="AG1600" s="65"/>
      <c r="AH1600" s="65"/>
      <c r="AI1600" s="65"/>
      <c r="AJ1600" s="65"/>
      <c r="AK1600" s="65"/>
      <c r="AM1600" s="93"/>
      <c r="AT1600" s="65"/>
      <c r="AU1600" s="65"/>
      <c r="AV1600" s="65"/>
      <c r="AW1600" s="65"/>
      <c r="AX1600" s="65"/>
      <c r="AY1600" s="65"/>
      <c r="AZ1600" s="65"/>
      <c r="BA1600" s="65"/>
      <c r="BB1600" s="65"/>
    </row>
    <row r="1601" spans="3:70">
      <c r="C1601" s="8"/>
      <c r="D1601" s="8"/>
      <c r="AG1601" s="65"/>
      <c r="AH1601" s="65"/>
      <c r="AI1601" s="65"/>
      <c r="AJ1601" s="65"/>
      <c r="AK1601" s="65"/>
      <c r="AM1601" s="93"/>
      <c r="AT1601" s="65"/>
      <c r="AU1601" s="65"/>
      <c r="AV1601" s="65"/>
      <c r="AW1601" s="65"/>
      <c r="AX1601" s="65"/>
      <c r="AY1601" s="65"/>
      <c r="AZ1601" s="65"/>
      <c r="BA1601" s="65"/>
      <c r="BB1601" s="65"/>
      <c r="BD1601" s="65"/>
    </row>
    <row r="1602" spans="3:70">
      <c r="C1602" s="8"/>
      <c r="D1602" s="8"/>
      <c r="AG1602" s="65"/>
      <c r="AH1602" s="65"/>
      <c r="AI1602" s="65"/>
      <c r="AJ1602" s="65"/>
      <c r="AK1602" s="65"/>
      <c r="AM1602" s="93"/>
      <c r="AT1602" s="65"/>
      <c r="AU1602" s="65"/>
      <c r="AV1602" s="65"/>
      <c r="AW1602" s="65"/>
      <c r="AX1602" s="65"/>
      <c r="AY1602" s="65"/>
      <c r="AZ1602" s="65"/>
      <c r="BA1602" s="65"/>
    </row>
    <row r="1603" spans="3:70">
      <c r="C1603" s="8"/>
      <c r="D1603" s="8"/>
      <c r="AG1603" s="65"/>
      <c r="AH1603" s="65"/>
      <c r="AI1603" s="65"/>
      <c r="AJ1603" s="65"/>
      <c r="AK1603" s="65"/>
      <c r="AM1603" s="93"/>
      <c r="AT1603" s="65"/>
      <c r="AU1603" s="65"/>
      <c r="AV1603" s="65"/>
      <c r="AW1603" s="65"/>
      <c r="AX1603" s="65"/>
      <c r="AY1603" s="65"/>
      <c r="AZ1603" s="65"/>
      <c r="BA1603" s="65"/>
      <c r="BB1603" s="65"/>
      <c r="BD1603" s="65"/>
    </row>
    <row r="1604" spans="3:70">
      <c r="C1604" s="8"/>
      <c r="D1604" s="8"/>
      <c r="AG1604" s="65"/>
      <c r="AH1604" s="65"/>
      <c r="AI1604" s="65"/>
      <c r="AJ1604" s="65"/>
      <c r="AK1604" s="65"/>
      <c r="AM1604" s="93"/>
      <c r="AT1604" s="65"/>
      <c r="AU1604" s="65"/>
      <c r="AV1604" s="65"/>
      <c r="AW1604" s="65"/>
      <c r="AX1604" s="65"/>
      <c r="AY1604" s="65"/>
      <c r="AZ1604" s="65"/>
      <c r="BA1604" s="65"/>
    </row>
    <row r="1605" spans="3:70">
      <c r="C1605" s="8"/>
      <c r="D1605" s="8"/>
      <c r="AG1605" s="65"/>
      <c r="AH1605" s="65"/>
      <c r="AI1605" s="65"/>
      <c r="AJ1605" s="65"/>
      <c r="AK1605" s="65"/>
      <c r="AM1605" s="93"/>
      <c r="AT1605" s="65"/>
      <c r="AU1605" s="65"/>
      <c r="AV1605" s="65"/>
      <c r="AW1605" s="65"/>
      <c r="AX1605" s="65"/>
      <c r="AY1605" s="65"/>
      <c r="AZ1605" s="65"/>
      <c r="BA1605" s="65"/>
      <c r="BB1605" s="65"/>
    </row>
    <row r="1606" spans="3:70">
      <c r="C1606" s="8"/>
      <c r="D1606" s="8"/>
      <c r="AG1606" s="65"/>
      <c r="AH1606" s="65"/>
      <c r="AI1606" s="65"/>
      <c r="AJ1606" s="65"/>
      <c r="AK1606" s="65"/>
      <c r="AM1606" s="93"/>
      <c r="AT1606" s="65"/>
      <c r="AU1606" s="65"/>
      <c r="AV1606" s="65"/>
      <c r="AW1606" s="65"/>
      <c r="AX1606" s="65"/>
      <c r="AY1606" s="65"/>
      <c r="AZ1606" s="65"/>
      <c r="BA1606" s="65"/>
      <c r="BB1606" s="65"/>
      <c r="BC1606" s="65"/>
      <c r="BD1606" s="65"/>
      <c r="BE1606" s="65"/>
      <c r="BF1606" s="65"/>
      <c r="BG1606" s="65"/>
      <c r="BH1606" s="65"/>
      <c r="BI1606" s="65"/>
      <c r="BJ1606" s="65"/>
      <c r="BK1606" s="65"/>
      <c r="BL1606" s="65"/>
      <c r="BM1606" s="65"/>
      <c r="BN1606" s="65"/>
      <c r="BO1606" s="65"/>
      <c r="BP1606" s="65"/>
      <c r="BQ1606" s="65"/>
      <c r="BR1606" s="65"/>
    </row>
    <row r="1607" spans="3:70">
      <c r="C1607" s="8"/>
      <c r="D1607" s="8"/>
      <c r="AG1607" s="65"/>
      <c r="AH1607" s="65"/>
      <c r="AI1607" s="65"/>
      <c r="AJ1607" s="65"/>
      <c r="AK1607" s="65"/>
      <c r="AM1607" s="93"/>
      <c r="AT1607" s="65"/>
      <c r="AU1607" s="65"/>
      <c r="AV1607" s="65"/>
      <c r="AW1607" s="65"/>
      <c r="AX1607" s="65"/>
      <c r="AY1607" s="65"/>
      <c r="AZ1607" s="65"/>
      <c r="BA1607" s="65"/>
    </row>
    <row r="1608" spans="3:70">
      <c r="C1608" s="8"/>
      <c r="D1608" s="8"/>
      <c r="AG1608" s="65"/>
      <c r="AH1608" s="65"/>
      <c r="AI1608" s="65"/>
      <c r="AJ1608" s="65"/>
      <c r="AK1608" s="65"/>
      <c r="AM1608" s="93"/>
      <c r="AT1608" s="65"/>
      <c r="AU1608" s="65"/>
      <c r="AV1608" s="65"/>
      <c r="AW1608" s="65"/>
      <c r="AX1608" s="65"/>
      <c r="AY1608" s="65"/>
      <c r="AZ1608" s="65"/>
      <c r="BA1608" s="65"/>
      <c r="BB1608" s="65"/>
    </row>
    <row r="1609" spans="3:70">
      <c r="C1609" s="8"/>
      <c r="D1609" s="8"/>
      <c r="AG1609" s="65"/>
      <c r="AH1609" s="65"/>
      <c r="AI1609" s="65"/>
      <c r="AJ1609" s="65"/>
      <c r="AK1609" s="65"/>
      <c r="AM1609" s="93"/>
      <c r="AT1609" s="65"/>
      <c r="AU1609" s="65"/>
      <c r="AV1609" s="65"/>
      <c r="AW1609" s="65"/>
      <c r="AX1609" s="65"/>
      <c r="AY1609" s="65"/>
      <c r="AZ1609" s="65"/>
      <c r="BA1609" s="65"/>
    </row>
    <row r="1610" spans="3:70">
      <c r="C1610" s="8"/>
      <c r="D1610" s="8"/>
      <c r="AG1610" s="65"/>
      <c r="AH1610" s="65"/>
      <c r="AI1610" s="65"/>
      <c r="AJ1610" s="65"/>
      <c r="AK1610" s="65"/>
      <c r="AM1610" s="93"/>
      <c r="AT1610" s="65"/>
      <c r="AU1610" s="65"/>
      <c r="AV1610" s="65"/>
      <c r="AW1610" s="65"/>
      <c r="AX1610" s="65"/>
      <c r="AY1610" s="65"/>
      <c r="AZ1610" s="65"/>
      <c r="BA1610" s="65"/>
      <c r="BB1610" s="65"/>
      <c r="BD1610" s="65"/>
    </row>
    <row r="1611" spans="3:70">
      <c r="C1611" s="8"/>
      <c r="D1611" s="8"/>
      <c r="AG1611" s="65"/>
      <c r="AH1611" s="65"/>
      <c r="AI1611" s="65"/>
      <c r="AJ1611" s="65"/>
      <c r="AK1611" s="65"/>
      <c r="AM1611" s="93"/>
      <c r="AT1611" s="65"/>
      <c r="AU1611" s="65"/>
      <c r="AV1611" s="65"/>
      <c r="AW1611" s="65"/>
      <c r="AX1611" s="65"/>
      <c r="AY1611" s="65"/>
      <c r="AZ1611" s="65"/>
      <c r="BA1611" s="65"/>
      <c r="BB1611" s="65"/>
    </row>
    <row r="1612" spans="3:70">
      <c r="C1612" s="8"/>
      <c r="D1612" s="8"/>
      <c r="AG1612" s="65"/>
      <c r="AH1612" s="65"/>
      <c r="AI1612" s="65"/>
      <c r="AJ1612" s="65"/>
      <c r="AK1612" s="65"/>
      <c r="AM1612" s="93"/>
      <c r="AT1612" s="65"/>
      <c r="AU1612" s="65"/>
      <c r="AV1612" s="65"/>
      <c r="AW1612" s="65"/>
      <c r="AX1612" s="65"/>
      <c r="AY1612" s="65"/>
      <c r="AZ1612" s="65"/>
      <c r="BA1612" s="65"/>
    </row>
    <row r="1613" spans="3:70">
      <c r="C1613" s="8"/>
      <c r="D1613" s="8"/>
      <c r="AG1613" s="65"/>
      <c r="AH1613" s="65"/>
      <c r="AI1613" s="65"/>
      <c r="AJ1613" s="65"/>
      <c r="AK1613" s="65"/>
      <c r="AM1613" s="93"/>
      <c r="AT1613" s="65"/>
      <c r="AU1613" s="65"/>
      <c r="AV1613" s="65"/>
      <c r="AW1613" s="65"/>
      <c r="AX1613" s="65"/>
      <c r="AY1613" s="65"/>
      <c r="AZ1613" s="65"/>
      <c r="BA1613" s="65"/>
    </row>
    <row r="1614" spans="3:70">
      <c r="C1614" s="8"/>
      <c r="D1614" s="8"/>
      <c r="AG1614" s="65"/>
      <c r="AH1614" s="65"/>
      <c r="AI1614" s="65"/>
      <c r="AJ1614" s="65"/>
      <c r="AK1614" s="65"/>
      <c r="AM1614" s="93"/>
      <c r="AT1614" s="65"/>
      <c r="AU1614" s="65"/>
      <c r="AV1614" s="65"/>
      <c r="AW1614" s="65"/>
      <c r="AX1614" s="65"/>
      <c r="AY1614" s="65"/>
      <c r="AZ1614" s="65"/>
      <c r="BA1614" s="65"/>
      <c r="BB1614" s="65"/>
      <c r="BD1614" s="65"/>
      <c r="BE1614" s="65"/>
      <c r="BF1614" s="65"/>
      <c r="BG1614" s="65"/>
      <c r="BH1614" s="65"/>
      <c r="BI1614" s="65"/>
      <c r="BJ1614" s="65"/>
      <c r="BK1614" s="65"/>
      <c r="BL1614" s="65"/>
      <c r="BM1614" s="65"/>
      <c r="BN1614" s="65"/>
      <c r="BO1614" s="65"/>
      <c r="BP1614" s="65"/>
      <c r="BQ1614" s="65"/>
      <c r="BR1614" s="65"/>
    </row>
    <row r="1615" spans="3:70">
      <c r="C1615" s="8"/>
      <c r="D1615" s="8"/>
      <c r="AG1615" s="65"/>
      <c r="AH1615" s="65"/>
      <c r="AI1615" s="65"/>
      <c r="AJ1615" s="65"/>
      <c r="AK1615" s="65"/>
      <c r="AM1615" s="93"/>
      <c r="AT1615" s="65"/>
      <c r="AU1615" s="65"/>
      <c r="AV1615" s="65"/>
      <c r="AW1615" s="65"/>
      <c r="AX1615" s="65"/>
      <c r="AY1615" s="65"/>
      <c r="AZ1615" s="65"/>
      <c r="BA1615" s="65"/>
      <c r="BB1615" s="65"/>
    </row>
    <row r="1616" spans="3:70">
      <c r="C1616" s="8"/>
      <c r="D1616" s="8"/>
      <c r="AG1616" s="65"/>
      <c r="AH1616" s="65"/>
      <c r="AI1616" s="65"/>
      <c r="AJ1616" s="65"/>
      <c r="AK1616" s="65"/>
      <c r="AM1616" s="93"/>
      <c r="AT1616" s="65"/>
      <c r="AU1616" s="65"/>
      <c r="AV1616" s="65"/>
      <c r="AW1616" s="65"/>
      <c r="AX1616" s="65"/>
      <c r="AY1616" s="65"/>
      <c r="AZ1616" s="65"/>
      <c r="BA1616" s="65"/>
      <c r="BB1616" s="65"/>
    </row>
    <row r="1617" spans="3:70">
      <c r="C1617" s="8"/>
      <c r="D1617" s="8"/>
      <c r="AG1617" s="65"/>
      <c r="AH1617" s="65"/>
      <c r="AI1617" s="65"/>
      <c r="AJ1617" s="65"/>
      <c r="AK1617" s="65"/>
      <c r="AM1617" s="93"/>
      <c r="AT1617" s="65"/>
      <c r="AU1617" s="65"/>
      <c r="AV1617" s="65"/>
      <c r="AW1617" s="65"/>
      <c r="AX1617" s="65"/>
      <c r="AY1617" s="65"/>
      <c r="AZ1617" s="65"/>
      <c r="BA1617" s="65"/>
      <c r="BB1617" s="65"/>
    </row>
    <row r="1618" spans="3:70">
      <c r="C1618" s="8"/>
      <c r="D1618" s="8"/>
      <c r="AG1618" s="65"/>
      <c r="AH1618" s="65"/>
      <c r="AI1618" s="65"/>
      <c r="AJ1618" s="65"/>
      <c r="AK1618" s="65"/>
      <c r="AM1618" s="93"/>
      <c r="AT1618" s="65"/>
      <c r="AU1618" s="65"/>
      <c r="AV1618" s="65"/>
      <c r="AW1618" s="65"/>
      <c r="AX1618" s="65"/>
      <c r="AY1618" s="65"/>
      <c r="AZ1618" s="65"/>
      <c r="BA1618" s="65"/>
      <c r="BB1618" s="65"/>
      <c r="BD1618" s="65"/>
    </row>
    <row r="1619" spans="3:70">
      <c r="C1619" s="8"/>
      <c r="D1619" s="8"/>
      <c r="AG1619" s="65"/>
      <c r="AH1619" s="65"/>
      <c r="AI1619" s="65"/>
      <c r="AJ1619" s="65"/>
      <c r="AK1619" s="65"/>
      <c r="AM1619" s="93"/>
      <c r="AT1619" s="65"/>
      <c r="AU1619" s="65"/>
      <c r="AV1619" s="65"/>
      <c r="AW1619" s="65"/>
      <c r="AX1619" s="65"/>
      <c r="AY1619" s="65"/>
      <c r="AZ1619" s="65"/>
      <c r="BA1619" s="65"/>
      <c r="BB1619" s="65"/>
    </row>
    <row r="1620" spans="3:70">
      <c r="C1620" s="8"/>
      <c r="D1620" s="8"/>
      <c r="AG1620" s="65"/>
      <c r="AH1620" s="65"/>
      <c r="AI1620" s="65"/>
      <c r="AJ1620" s="65"/>
      <c r="AK1620" s="65"/>
      <c r="AM1620" s="93"/>
      <c r="AT1620" s="65"/>
      <c r="AU1620" s="65"/>
      <c r="AV1620" s="65"/>
      <c r="AW1620" s="65"/>
      <c r="AX1620" s="65"/>
      <c r="AY1620" s="65"/>
      <c r="AZ1620" s="65"/>
      <c r="BA1620" s="65"/>
      <c r="BB1620" s="65"/>
    </row>
    <row r="1621" spans="3:70">
      <c r="C1621" s="8"/>
      <c r="D1621" s="8"/>
      <c r="AG1621" s="65"/>
      <c r="AH1621" s="65"/>
      <c r="AI1621" s="65"/>
      <c r="AJ1621" s="65"/>
      <c r="AK1621" s="65"/>
      <c r="AM1621" s="93"/>
      <c r="AT1621" s="65"/>
      <c r="AU1621" s="65"/>
      <c r="AV1621" s="65"/>
      <c r="AW1621" s="65"/>
      <c r="AX1621" s="65"/>
      <c r="AY1621" s="65"/>
      <c r="AZ1621" s="65"/>
      <c r="BA1621" s="65"/>
      <c r="BB1621" s="65"/>
      <c r="BC1621" s="65"/>
      <c r="BD1621" s="65"/>
      <c r="BE1621" s="65"/>
      <c r="BF1621" s="65"/>
      <c r="BG1621" s="65"/>
      <c r="BH1621" s="65"/>
      <c r="BI1621" s="65"/>
      <c r="BJ1621" s="65"/>
      <c r="BK1621" s="65"/>
      <c r="BL1621" s="65"/>
      <c r="BM1621" s="65"/>
      <c r="BN1621" s="65"/>
      <c r="BO1621" s="65"/>
      <c r="BP1621" s="65"/>
      <c r="BQ1621" s="65"/>
      <c r="BR1621" s="65"/>
    </row>
    <row r="1622" spans="3:70">
      <c r="C1622" s="8"/>
      <c r="D1622" s="8"/>
      <c r="AG1622" s="65"/>
      <c r="AH1622" s="65"/>
      <c r="AI1622" s="65"/>
      <c r="AJ1622" s="65"/>
      <c r="AK1622" s="65"/>
      <c r="AM1622" s="93"/>
      <c r="AT1622" s="65"/>
      <c r="AU1622" s="65"/>
      <c r="AV1622" s="65"/>
      <c r="AW1622" s="65"/>
      <c r="AX1622" s="65"/>
      <c r="AY1622" s="65"/>
      <c r="AZ1622" s="65"/>
      <c r="BA1622" s="65"/>
      <c r="BB1622" s="65"/>
      <c r="BD1622" s="65"/>
      <c r="BE1622" s="65"/>
      <c r="BF1622" s="65"/>
      <c r="BG1622" s="65"/>
      <c r="BH1622" s="65"/>
      <c r="BI1622" s="65"/>
      <c r="BJ1622" s="65"/>
      <c r="BK1622" s="65"/>
      <c r="BL1622" s="65"/>
      <c r="BM1622" s="65"/>
      <c r="BN1622" s="65"/>
      <c r="BO1622" s="65"/>
      <c r="BP1622" s="65"/>
      <c r="BQ1622" s="65"/>
      <c r="BR1622" s="65"/>
    </row>
    <row r="1623" spans="3:70">
      <c r="C1623" s="8"/>
      <c r="D1623" s="8"/>
      <c r="AG1623" s="65"/>
      <c r="AH1623" s="65"/>
      <c r="AI1623" s="65"/>
      <c r="AJ1623" s="65"/>
      <c r="AK1623" s="65"/>
      <c r="AM1623" s="93"/>
      <c r="AT1623" s="65"/>
      <c r="AU1623" s="65"/>
      <c r="AV1623" s="65"/>
      <c r="AW1623" s="65"/>
      <c r="AX1623" s="65"/>
      <c r="AY1623" s="65"/>
      <c r="AZ1623" s="65"/>
      <c r="BA1623" s="65"/>
      <c r="BB1623" s="65"/>
      <c r="BD1623" s="65"/>
    </row>
    <row r="1624" spans="3:70">
      <c r="C1624" s="8"/>
      <c r="D1624" s="8"/>
      <c r="AG1624" s="65"/>
      <c r="AH1624" s="65"/>
      <c r="AI1624" s="65"/>
      <c r="AJ1624" s="65"/>
      <c r="AK1624" s="65"/>
      <c r="AM1624" s="93"/>
      <c r="AT1624" s="65"/>
      <c r="AU1624" s="65"/>
      <c r="AV1624" s="65"/>
      <c r="AW1624" s="65"/>
      <c r="AX1624" s="65"/>
      <c r="AY1624" s="65"/>
      <c r="AZ1624" s="65"/>
      <c r="BA1624" s="65"/>
      <c r="BB1624" s="65"/>
      <c r="BC1624" s="65"/>
      <c r="BD1624" s="65"/>
      <c r="BE1624" s="65"/>
      <c r="BF1624" s="65"/>
      <c r="BG1624" s="65"/>
      <c r="BH1624" s="65"/>
      <c r="BI1624" s="65"/>
      <c r="BJ1624" s="65"/>
      <c r="BK1624" s="65"/>
      <c r="BL1624" s="65"/>
      <c r="BM1624" s="65"/>
      <c r="BN1624" s="65"/>
      <c r="BO1624" s="65"/>
      <c r="BP1624" s="65"/>
      <c r="BQ1624" s="65"/>
      <c r="BR1624" s="65"/>
    </row>
    <row r="1625" spans="3:70">
      <c r="C1625" s="8"/>
      <c r="D1625" s="8"/>
      <c r="AG1625" s="65"/>
      <c r="AH1625" s="65"/>
      <c r="AI1625" s="65"/>
      <c r="AJ1625" s="65"/>
      <c r="AK1625" s="65"/>
      <c r="AM1625" s="93"/>
      <c r="AT1625" s="65"/>
      <c r="AU1625" s="65"/>
      <c r="AV1625" s="65"/>
      <c r="AW1625" s="65"/>
      <c r="AX1625" s="65"/>
      <c r="AY1625" s="65"/>
      <c r="AZ1625" s="65"/>
      <c r="BA1625" s="65"/>
    </row>
    <row r="1626" spans="3:70">
      <c r="C1626" s="8"/>
      <c r="D1626" s="8"/>
      <c r="AG1626" s="65"/>
      <c r="AH1626" s="65"/>
      <c r="AI1626" s="65"/>
      <c r="AJ1626" s="65"/>
      <c r="AK1626" s="65"/>
      <c r="AM1626" s="93"/>
      <c r="AT1626" s="65"/>
      <c r="AU1626" s="65"/>
      <c r="AV1626" s="65"/>
      <c r="AW1626" s="65"/>
      <c r="AX1626" s="65"/>
      <c r="AY1626" s="65"/>
      <c r="AZ1626" s="65"/>
      <c r="BA1626" s="65"/>
    </row>
    <row r="1627" spans="3:70">
      <c r="C1627" s="8"/>
      <c r="D1627" s="8"/>
      <c r="AG1627" s="65"/>
      <c r="AH1627" s="65"/>
      <c r="AI1627" s="65"/>
      <c r="AJ1627" s="65"/>
      <c r="AK1627" s="65"/>
      <c r="AM1627" s="93"/>
      <c r="AT1627" s="65"/>
      <c r="AU1627" s="65"/>
      <c r="AV1627" s="65"/>
      <c r="AW1627" s="65"/>
      <c r="AX1627" s="65"/>
      <c r="AY1627" s="65"/>
      <c r="AZ1627" s="65"/>
      <c r="BA1627" s="65"/>
      <c r="BB1627" s="65"/>
      <c r="BD1627" s="65"/>
      <c r="BE1627" s="65"/>
      <c r="BF1627" s="65"/>
      <c r="BG1627" s="65"/>
      <c r="BH1627" s="65"/>
      <c r="BI1627" s="65"/>
      <c r="BJ1627" s="65"/>
      <c r="BK1627" s="65"/>
      <c r="BL1627" s="65"/>
      <c r="BM1627" s="65"/>
      <c r="BN1627" s="65"/>
      <c r="BO1627" s="65"/>
      <c r="BP1627" s="65"/>
      <c r="BQ1627" s="65"/>
      <c r="BR1627" s="65"/>
    </row>
    <row r="1628" spans="3:70">
      <c r="C1628" s="8"/>
      <c r="D1628" s="8"/>
      <c r="AG1628" s="65"/>
      <c r="AH1628" s="65"/>
      <c r="AI1628" s="65"/>
      <c r="AJ1628" s="65"/>
      <c r="AK1628" s="65"/>
      <c r="AM1628" s="93"/>
      <c r="AT1628" s="65"/>
      <c r="AU1628" s="65"/>
      <c r="AV1628" s="65"/>
      <c r="AW1628" s="65"/>
      <c r="AX1628" s="65"/>
      <c r="AY1628" s="65"/>
      <c r="AZ1628" s="65"/>
      <c r="BA1628" s="65"/>
      <c r="BB1628" s="65"/>
    </row>
    <row r="1629" spans="3:70">
      <c r="C1629" s="8"/>
      <c r="D1629" s="8"/>
      <c r="AG1629" s="65"/>
      <c r="AH1629" s="65"/>
      <c r="AI1629" s="65"/>
      <c r="AJ1629" s="65"/>
      <c r="AK1629" s="65"/>
      <c r="AM1629" s="93"/>
      <c r="AT1629" s="65"/>
      <c r="AU1629" s="65"/>
      <c r="AV1629" s="65"/>
      <c r="AW1629" s="65"/>
      <c r="AX1629" s="65"/>
      <c r="AY1629" s="65"/>
      <c r="AZ1629" s="65"/>
      <c r="BA1629" s="65"/>
      <c r="BB1629" s="65"/>
      <c r="BC1629" s="65"/>
      <c r="BD1629" s="65"/>
      <c r="BE1629" s="65"/>
      <c r="BF1629" s="65"/>
      <c r="BG1629" s="65"/>
      <c r="BH1629" s="65"/>
      <c r="BI1629" s="65"/>
      <c r="BJ1629" s="65"/>
      <c r="BK1629" s="65"/>
      <c r="BL1629" s="65"/>
      <c r="BM1629" s="65"/>
      <c r="BN1629" s="65"/>
      <c r="BO1629" s="65"/>
      <c r="BP1629" s="65"/>
      <c r="BQ1629" s="65"/>
      <c r="BR1629" s="65"/>
    </row>
    <row r="1630" spans="3:70">
      <c r="C1630" s="8"/>
      <c r="D1630" s="8"/>
      <c r="AG1630" s="65"/>
      <c r="AH1630" s="65"/>
      <c r="AI1630" s="65"/>
      <c r="AJ1630" s="65"/>
      <c r="AK1630" s="65"/>
      <c r="AM1630" s="93"/>
      <c r="AT1630" s="65"/>
      <c r="AU1630" s="65"/>
      <c r="AV1630" s="65"/>
      <c r="AW1630" s="65"/>
      <c r="AX1630" s="65"/>
      <c r="AY1630" s="65"/>
      <c r="AZ1630" s="65"/>
      <c r="BA1630" s="65"/>
    </row>
    <row r="1631" spans="3:70">
      <c r="C1631" s="8"/>
      <c r="D1631" s="8"/>
      <c r="AG1631" s="65"/>
      <c r="AH1631" s="65"/>
      <c r="AI1631" s="65"/>
      <c r="AJ1631" s="65"/>
      <c r="AK1631" s="65"/>
      <c r="AM1631" s="93"/>
      <c r="AT1631" s="65"/>
      <c r="AU1631" s="65"/>
      <c r="AV1631" s="65"/>
      <c r="AW1631" s="65"/>
      <c r="AX1631" s="65"/>
      <c r="AY1631" s="65"/>
      <c r="AZ1631" s="65"/>
      <c r="BA1631" s="65"/>
      <c r="BB1631" s="65"/>
      <c r="BC1631" s="65"/>
      <c r="BD1631" s="65"/>
      <c r="BE1631" s="65"/>
      <c r="BF1631" s="65"/>
      <c r="BG1631" s="65"/>
      <c r="BH1631" s="65"/>
      <c r="BI1631" s="65"/>
      <c r="BJ1631" s="65"/>
      <c r="BK1631" s="65"/>
      <c r="BL1631" s="65"/>
      <c r="BM1631" s="65"/>
      <c r="BN1631" s="65"/>
      <c r="BO1631" s="65"/>
      <c r="BP1631" s="65"/>
      <c r="BQ1631" s="65"/>
      <c r="BR1631" s="65"/>
    </row>
    <row r="1632" spans="3:70">
      <c r="C1632" s="8"/>
      <c r="D1632" s="8"/>
      <c r="AG1632" s="65"/>
      <c r="AH1632" s="65"/>
      <c r="AI1632" s="65"/>
      <c r="AJ1632" s="65"/>
      <c r="AK1632" s="65"/>
      <c r="AM1632" s="93"/>
      <c r="AT1632" s="65"/>
      <c r="AU1632" s="65"/>
      <c r="AV1632" s="65"/>
      <c r="AW1632" s="65"/>
      <c r="AX1632" s="65"/>
      <c r="AY1632" s="65"/>
      <c r="AZ1632" s="65"/>
      <c r="BA1632" s="65"/>
    </row>
    <row r="1633" spans="3:70">
      <c r="C1633" s="8"/>
      <c r="D1633" s="8"/>
      <c r="AG1633" s="65"/>
      <c r="AH1633" s="65"/>
      <c r="AI1633" s="65"/>
      <c r="AJ1633" s="65"/>
      <c r="AK1633" s="65"/>
      <c r="AM1633" s="93"/>
      <c r="AT1633" s="65"/>
      <c r="AU1633" s="65"/>
      <c r="AV1633" s="65"/>
      <c r="AW1633" s="65"/>
      <c r="AX1633" s="65"/>
      <c r="AY1633" s="65"/>
      <c r="AZ1633" s="65"/>
      <c r="BA1633" s="65"/>
    </row>
    <row r="1634" spans="3:70">
      <c r="C1634" s="8"/>
      <c r="D1634" s="8"/>
      <c r="AG1634" s="65"/>
      <c r="AH1634" s="65"/>
      <c r="AI1634" s="65"/>
      <c r="AJ1634" s="65"/>
      <c r="AK1634" s="65"/>
      <c r="AM1634" s="93"/>
      <c r="AT1634" s="65"/>
      <c r="AU1634" s="65"/>
      <c r="AV1634" s="65"/>
      <c r="AW1634" s="65"/>
      <c r="AX1634" s="65"/>
      <c r="AY1634" s="65"/>
      <c r="AZ1634" s="65"/>
      <c r="BA1634" s="65"/>
    </row>
    <row r="1635" spans="3:70">
      <c r="C1635" s="8"/>
      <c r="D1635" s="8"/>
      <c r="AG1635" s="65"/>
      <c r="AH1635" s="65"/>
      <c r="AI1635" s="65"/>
      <c r="AJ1635" s="65"/>
      <c r="AK1635" s="65"/>
      <c r="AM1635" s="93"/>
      <c r="AT1635" s="65"/>
      <c r="AU1635" s="65"/>
      <c r="AV1635" s="65"/>
      <c r="AW1635" s="65"/>
      <c r="AX1635" s="65"/>
      <c r="AY1635" s="65"/>
      <c r="AZ1635" s="65"/>
      <c r="BA1635" s="65"/>
    </row>
    <row r="1636" spans="3:70">
      <c r="C1636" s="8"/>
      <c r="D1636" s="8"/>
      <c r="AG1636" s="65"/>
      <c r="AH1636" s="65"/>
      <c r="AI1636" s="65"/>
      <c r="AJ1636" s="65"/>
      <c r="AK1636" s="65"/>
      <c r="AM1636" s="93"/>
      <c r="AT1636" s="65"/>
      <c r="AU1636" s="65"/>
      <c r="AV1636" s="65"/>
      <c r="AW1636" s="65"/>
      <c r="AX1636" s="65"/>
      <c r="AY1636" s="65"/>
      <c r="AZ1636" s="65"/>
      <c r="BA1636" s="65"/>
    </row>
    <row r="1637" spans="3:70">
      <c r="C1637" s="8"/>
      <c r="D1637" s="8"/>
      <c r="AG1637" s="65"/>
      <c r="AH1637" s="65"/>
      <c r="AI1637" s="65"/>
      <c r="AJ1637" s="65"/>
      <c r="AK1637" s="65"/>
      <c r="AM1637" s="93"/>
      <c r="AT1637" s="65"/>
      <c r="AU1637" s="65"/>
      <c r="AV1637" s="65"/>
      <c r="AW1637" s="65"/>
      <c r="AX1637" s="65"/>
      <c r="AY1637" s="65"/>
      <c r="AZ1637" s="65"/>
      <c r="BA1637" s="65"/>
      <c r="BB1637" s="65"/>
      <c r="BD1637" s="65"/>
    </row>
    <row r="1638" spans="3:70">
      <c r="C1638" s="8"/>
      <c r="D1638" s="8"/>
      <c r="AG1638" s="65"/>
      <c r="AH1638" s="65"/>
      <c r="AI1638" s="65"/>
      <c r="AJ1638" s="65"/>
      <c r="AK1638" s="65"/>
      <c r="AM1638" s="93"/>
      <c r="AT1638" s="65"/>
      <c r="AU1638" s="65"/>
      <c r="AV1638" s="65"/>
      <c r="AW1638" s="65"/>
      <c r="AX1638" s="65"/>
      <c r="AY1638" s="65"/>
      <c r="AZ1638" s="65"/>
      <c r="BA1638" s="65"/>
      <c r="BB1638" s="65"/>
      <c r="BD1638" s="65"/>
    </row>
    <row r="1639" spans="3:70">
      <c r="C1639" s="8"/>
      <c r="D1639" s="8"/>
      <c r="AG1639" s="65"/>
      <c r="AH1639" s="65"/>
      <c r="AI1639" s="65"/>
      <c r="AJ1639" s="65"/>
      <c r="AK1639" s="65"/>
      <c r="AM1639" s="93"/>
      <c r="AT1639" s="65"/>
      <c r="AU1639" s="65"/>
      <c r="AV1639" s="65"/>
      <c r="AW1639" s="65"/>
      <c r="AX1639" s="65"/>
      <c r="AY1639" s="65"/>
      <c r="AZ1639" s="65"/>
      <c r="BA1639" s="65"/>
      <c r="BB1639" s="65"/>
      <c r="BC1639" s="65"/>
      <c r="BD1639" s="65"/>
      <c r="BE1639" s="65"/>
      <c r="BF1639" s="65"/>
      <c r="BG1639" s="65"/>
      <c r="BH1639" s="65"/>
      <c r="BI1639" s="65"/>
      <c r="BJ1639" s="65"/>
      <c r="BK1639" s="65"/>
      <c r="BL1639" s="65"/>
      <c r="BM1639" s="65"/>
      <c r="BN1639" s="65"/>
      <c r="BO1639" s="65"/>
      <c r="BP1639" s="65"/>
      <c r="BQ1639" s="65"/>
      <c r="BR1639" s="65"/>
    </row>
    <row r="1640" spans="3:70">
      <c r="C1640" s="8"/>
      <c r="D1640" s="8"/>
      <c r="AG1640" s="65"/>
      <c r="AH1640" s="65"/>
      <c r="AI1640" s="65"/>
      <c r="AJ1640" s="65"/>
      <c r="AK1640" s="65"/>
      <c r="AM1640" s="93"/>
      <c r="AT1640" s="65"/>
      <c r="AU1640" s="65"/>
      <c r="AV1640" s="65"/>
      <c r="AW1640" s="65"/>
      <c r="AX1640" s="65"/>
      <c r="AY1640" s="65"/>
      <c r="AZ1640" s="65"/>
      <c r="BA1640" s="65"/>
    </row>
    <row r="1641" spans="3:70">
      <c r="C1641" s="8"/>
      <c r="D1641" s="8"/>
      <c r="AG1641" s="65"/>
      <c r="AH1641" s="65"/>
      <c r="AI1641" s="65"/>
      <c r="AJ1641" s="65"/>
      <c r="AK1641" s="65"/>
      <c r="AM1641" s="93"/>
      <c r="AT1641" s="65"/>
      <c r="AU1641" s="65"/>
      <c r="AV1641" s="65"/>
      <c r="AW1641" s="65"/>
      <c r="AX1641" s="65"/>
      <c r="AY1641" s="65"/>
      <c r="AZ1641" s="65"/>
      <c r="BA1641" s="65"/>
      <c r="BB1641" s="65"/>
      <c r="BD1641" s="65"/>
      <c r="BE1641" s="65"/>
      <c r="BF1641" s="65"/>
      <c r="BG1641" s="65"/>
      <c r="BH1641" s="65"/>
      <c r="BI1641" s="65"/>
      <c r="BJ1641" s="65"/>
      <c r="BK1641" s="65"/>
      <c r="BL1641" s="65"/>
      <c r="BM1641" s="65"/>
      <c r="BN1641" s="65"/>
      <c r="BO1641" s="65"/>
      <c r="BP1641" s="65"/>
      <c r="BQ1641" s="65"/>
      <c r="BR1641" s="65"/>
    </row>
    <row r="1642" spans="3:70">
      <c r="C1642" s="8"/>
      <c r="D1642" s="8"/>
      <c r="AG1642" s="65"/>
      <c r="AH1642" s="65"/>
      <c r="AI1642" s="65"/>
      <c r="AJ1642" s="65"/>
      <c r="AK1642" s="65"/>
      <c r="AM1642" s="93"/>
      <c r="AT1642" s="65"/>
      <c r="AU1642" s="65"/>
      <c r="AV1642" s="65"/>
      <c r="AW1642" s="65"/>
      <c r="AX1642" s="65"/>
      <c r="AY1642" s="65"/>
      <c r="AZ1642" s="65"/>
      <c r="BA1642" s="65"/>
      <c r="BB1642" s="5"/>
    </row>
    <row r="1643" spans="3:70">
      <c r="C1643" s="8"/>
      <c r="D1643" s="8"/>
      <c r="AG1643" s="65"/>
      <c r="AH1643" s="65"/>
      <c r="AI1643" s="65"/>
      <c r="AJ1643" s="65"/>
      <c r="AK1643" s="65"/>
      <c r="AM1643" s="93"/>
      <c r="AT1643" s="65"/>
      <c r="AU1643" s="65"/>
      <c r="AV1643" s="65"/>
      <c r="AW1643" s="65"/>
      <c r="AX1643" s="65"/>
      <c r="AY1643" s="65"/>
      <c r="AZ1643" s="65"/>
      <c r="BA1643" s="65"/>
      <c r="BB1643" s="65"/>
    </row>
    <row r="1644" spans="3:70">
      <c r="C1644" s="8"/>
      <c r="D1644" s="8"/>
      <c r="AG1644" s="65"/>
      <c r="AH1644" s="65"/>
      <c r="AI1644" s="65"/>
      <c r="AJ1644" s="65"/>
      <c r="AK1644" s="65"/>
      <c r="AM1644" s="93"/>
      <c r="AT1644" s="65"/>
      <c r="AU1644" s="65"/>
      <c r="AV1644" s="65"/>
      <c r="AW1644" s="65"/>
      <c r="AX1644" s="65"/>
      <c r="AY1644" s="65"/>
      <c r="AZ1644" s="65"/>
      <c r="BA1644" s="65"/>
      <c r="BB1644" s="65"/>
      <c r="BD1644" s="65"/>
      <c r="BE1644" s="65"/>
      <c r="BF1644" s="65"/>
      <c r="BG1644" s="65"/>
      <c r="BH1644" s="65"/>
      <c r="BI1644" s="65"/>
      <c r="BJ1644" s="65"/>
      <c r="BK1644" s="65"/>
      <c r="BL1644" s="65"/>
      <c r="BM1644" s="65"/>
      <c r="BN1644" s="65"/>
      <c r="BO1644" s="65"/>
      <c r="BP1644" s="65"/>
      <c r="BQ1644" s="65"/>
      <c r="BR1644" s="65"/>
    </row>
    <row r="1645" spans="3:70">
      <c r="C1645" s="8"/>
      <c r="D1645" s="8"/>
      <c r="AG1645" s="65"/>
      <c r="AH1645" s="65"/>
      <c r="AI1645" s="65"/>
      <c r="AJ1645" s="65"/>
      <c r="AK1645" s="65"/>
      <c r="AM1645" s="93"/>
      <c r="AT1645" s="65"/>
      <c r="AU1645" s="65"/>
      <c r="AV1645" s="65"/>
      <c r="AW1645" s="65"/>
      <c r="AX1645" s="65"/>
      <c r="AY1645" s="65"/>
      <c r="AZ1645" s="65"/>
      <c r="BA1645" s="65"/>
      <c r="BB1645" s="65"/>
    </row>
    <row r="1646" spans="3:70">
      <c r="C1646" s="8"/>
      <c r="D1646" s="8"/>
      <c r="AG1646" s="65"/>
      <c r="AH1646" s="65"/>
      <c r="AI1646" s="65"/>
      <c r="AJ1646" s="65"/>
      <c r="AK1646" s="65"/>
      <c r="AM1646" s="93"/>
      <c r="AT1646" s="65"/>
      <c r="AU1646" s="65"/>
      <c r="AV1646" s="65"/>
      <c r="AW1646" s="65"/>
      <c r="AX1646" s="65"/>
      <c r="AY1646" s="65"/>
      <c r="AZ1646" s="65"/>
      <c r="BA1646" s="65"/>
      <c r="BB1646" s="65"/>
    </row>
    <row r="1647" spans="3:70">
      <c r="C1647" s="8"/>
      <c r="D1647" s="8"/>
      <c r="AG1647" s="65"/>
      <c r="AH1647" s="65"/>
      <c r="AI1647" s="65"/>
      <c r="AJ1647" s="65"/>
      <c r="AK1647" s="65"/>
      <c r="AM1647" s="93"/>
      <c r="AT1647" s="65"/>
      <c r="AU1647" s="65"/>
      <c r="AV1647" s="65"/>
      <c r="AW1647" s="65"/>
      <c r="AX1647" s="65"/>
      <c r="AY1647" s="65"/>
      <c r="AZ1647" s="65"/>
      <c r="BA1647" s="65"/>
    </row>
    <row r="1648" spans="3:70">
      <c r="C1648" s="8"/>
      <c r="D1648" s="8"/>
      <c r="AG1648" s="65"/>
      <c r="AH1648" s="65"/>
      <c r="AI1648" s="65"/>
      <c r="AJ1648" s="65"/>
      <c r="AK1648" s="65"/>
      <c r="AM1648" s="93"/>
      <c r="AT1648" s="65"/>
      <c r="AU1648" s="65"/>
      <c r="AV1648" s="65"/>
      <c r="AW1648" s="65"/>
      <c r="AX1648" s="65"/>
      <c r="AY1648" s="65"/>
      <c r="AZ1648" s="65"/>
      <c r="BA1648" s="65"/>
    </row>
    <row r="1649" spans="3:70">
      <c r="C1649" s="8"/>
      <c r="D1649" s="8"/>
      <c r="AG1649" s="65"/>
      <c r="AH1649" s="65"/>
      <c r="AI1649" s="65"/>
      <c r="AJ1649" s="65"/>
      <c r="AK1649" s="65"/>
      <c r="AM1649" s="93"/>
      <c r="AT1649" s="65"/>
      <c r="AU1649" s="65"/>
      <c r="AV1649" s="65"/>
      <c r="AW1649" s="65"/>
      <c r="AX1649" s="65"/>
      <c r="AY1649" s="65"/>
      <c r="AZ1649" s="65"/>
      <c r="BA1649" s="65"/>
    </row>
    <row r="1650" spans="3:70">
      <c r="C1650" s="8"/>
      <c r="D1650" s="8"/>
      <c r="AG1650" s="65"/>
      <c r="AH1650" s="65"/>
      <c r="AI1650" s="65"/>
      <c r="AJ1650" s="65"/>
      <c r="AK1650" s="65"/>
      <c r="AM1650" s="93"/>
      <c r="AT1650" s="65"/>
      <c r="AU1650" s="65"/>
      <c r="AV1650" s="65"/>
      <c r="AW1650" s="65"/>
      <c r="AX1650" s="65"/>
      <c r="AY1650" s="65"/>
      <c r="AZ1650" s="65"/>
      <c r="BA1650" s="65"/>
    </row>
    <row r="1651" spans="3:70">
      <c r="C1651" s="8"/>
      <c r="D1651" s="8"/>
      <c r="AG1651" s="65"/>
      <c r="AH1651" s="65"/>
      <c r="AI1651" s="65"/>
      <c r="AJ1651" s="65"/>
      <c r="AK1651" s="65"/>
      <c r="AM1651" s="93"/>
      <c r="AT1651" s="65"/>
      <c r="AU1651" s="65"/>
      <c r="AV1651" s="65"/>
      <c r="AW1651" s="65"/>
      <c r="AX1651" s="65"/>
      <c r="AY1651" s="65"/>
      <c r="AZ1651" s="65"/>
      <c r="BA1651" s="65"/>
    </row>
    <row r="1652" spans="3:70">
      <c r="C1652" s="8"/>
      <c r="D1652" s="8"/>
      <c r="AG1652" s="65"/>
      <c r="AH1652" s="65"/>
      <c r="AI1652" s="65"/>
      <c r="AJ1652" s="65"/>
      <c r="AK1652" s="65"/>
      <c r="AM1652" s="93"/>
      <c r="AT1652" s="65"/>
      <c r="AU1652" s="65"/>
      <c r="AV1652" s="65"/>
      <c r="AW1652" s="65"/>
      <c r="AX1652" s="65"/>
      <c r="AY1652" s="65"/>
      <c r="AZ1652" s="65"/>
      <c r="BA1652" s="65"/>
    </row>
    <row r="1653" spans="3:70">
      <c r="C1653" s="8"/>
      <c r="D1653" s="8"/>
      <c r="AG1653" s="65"/>
      <c r="AH1653" s="65"/>
      <c r="AI1653" s="65"/>
      <c r="AJ1653" s="65"/>
      <c r="AK1653" s="65"/>
      <c r="AM1653" s="93"/>
      <c r="AT1653" s="65"/>
      <c r="AU1653" s="65"/>
      <c r="AV1653" s="65"/>
      <c r="AW1653" s="65"/>
      <c r="AX1653" s="65"/>
      <c r="AY1653" s="65"/>
      <c r="AZ1653" s="65"/>
      <c r="BA1653" s="65"/>
    </row>
    <row r="1654" spans="3:70">
      <c r="C1654" s="8"/>
      <c r="D1654" s="8"/>
      <c r="AG1654" s="65"/>
      <c r="AH1654" s="65"/>
      <c r="AI1654" s="65"/>
      <c r="AJ1654" s="65"/>
      <c r="AK1654" s="65"/>
      <c r="AM1654" s="93"/>
      <c r="AT1654" s="65"/>
      <c r="AU1654" s="65"/>
      <c r="AV1654" s="65"/>
      <c r="AW1654" s="65"/>
      <c r="AX1654" s="65"/>
      <c r="AY1654" s="65"/>
      <c r="AZ1654" s="65"/>
      <c r="BA1654" s="65"/>
      <c r="BB1654" s="65"/>
    </row>
    <row r="1655" spans="3:70">
      <c r="C1655" s="8"/>
      <c r="D1655" s="8"/>
      <c r="AG1655" s="65"/>
      <c r="AH1655" s="65"/>
      <c r="AI1655" s="65"/>
      <c r="AJ1655" s="65"/>
      <c r="AK1655" s="65"/>
      <c r="AM1655" s="93"/>
      <c r="AT1655" s="65"/>
      <c r="AU1655" s="65"/>
      <c r="AV1655" s="65"/>
      <c r="AW1655" s="65"/>
      <c r="AX1655" s="65"/>
      <c r="AY1655" s="65"/>
      <c r="AZ1655" s="65"/>
      <c r="BA1655" s="65"/>
      <c r="BB1655" s="65"/>
      <c r="BC1655" s="65"/>
      <c r="BD1655" s="65"/>
      <c r="BE1655" s="65"/>
      <c r="BF1655" s="65"/>
      <c r="BG1655" s="65"/>
      <c r="BH1655" s="65"/>
      <c r="BI1655" s="65"/>
      <c r="BJ1655" s="65"/>
      <c r="BK1655" s="65"/>
      <c r="BL1655" s="65"/>
      <c r="BM1655" s="65"/>
      <c r="BN1655" s="65"/>
      <c r="BO1655" s="65"/>
      <c r="BP1655" s="65"/>
      <c r="BQ1655" s="65"/>
      <c r="BR1655" s="65"/>
    </row>
    <row r="1656" spans="3:70">
      <c r="C1656" s="8"/>
      <c r="D1656" s="8"/>
      <c r="AG1656" s="65"/>
      <c r="AH1656" s="65"/>
      <c r="AI1656" s="65"/>
      <c r="AJ1656" s="65"/>
      <c r="AK1656" s="65"/>
      <c r="AM1656" s="93"/>
      <c r="AT1656" s="65"/>
      <c r="AU1656" s="65"/>
      <c r="AV1656" s="65"/>
      <c r="AW1656" s="65"/>
      <c r="AX1656" s="65"/>
      <c r="AY1656" s="65"/>
      <c r="AZ1656" s="65"/>
      <c r="BA1656" s="65"/>
    </row>
    <row r="1657" spans="3:70">
      <c r="C1657" s="8"/>
      <c r="D1657" s="8"/>
      <c r="AG1657" s="65"/>
      <c r="AH1657" s="65"/>
      <c r="AI1657" s="65"/>
      <c r="AJ1657" s="65"/>
      <c r="AK1657" s="65"/>
      <c r="AM1657" s="93"/>
      <c r="AT1657" s="65"/>
      <c r="AU1657" s="65"/>
      <c r="AV1657" s="65"/>
      <c r="AW1657" s="65"/>
      <c r="AX1657" s="65"/>
      <c r="AY1657" s="65"/>
      <c r="AZ1657" s="65"/>
      <c r="BA1657" s="65"/>
    </row>
    <row r="1658" spans="3:70">
      <c r="C1658" s="8"/>
      <c r="D1658" s="8"/>
      <c r="AG1658" s="65"/>
      <c r="AH1658" s="65"/>
      <c r="AI1658" s="65"/>
      <c r="AJ1658" s="65"/>
      <c r="AK1658" s="65"/>
      <c r="AM1658" s="93"/>
      <c r="AT1658" s="65"/>
      <c r="AU1658" s="65"/>
      <c r="AV1658" s="65"/>
      <c r="AW1658" s="65"/>
      <c r="AX1658" s="65"/>
      <c r="AY1658" s="65"/>
      <c r="AZ1658" s="65"/>
      <c r="BA1658" s="65"/>
    </row>
    <row r="1659" spans="3:70">
      <c r="C1659" s="8"/>
      <c r="D1659" s="8"/>
      <c r="AG1659" s="65"/>
      <c r="AH1659" s="65"/>
      <c r="AI1659" s="65"/>
      <c r="AJ1659" s="65"/>
      <c r="AK1659" s="65"/>
      <c r="AM1659" s="93"/>
      <c r="AT1659" s="65"/>
      <c r="AU1659" s="65"/>
      <c r="AV1659" s="65"/>
      <c r="AW1659" s="65"/>
      <c r="AX1659" s="65"/>
      <c r="AY1659" s="65"/>
      <c r="AZ1659" s="65"/>
      <c r="BA1659" s="65"/>
    </row>
    <row r="1660" spans="3:70">
      <c r="C1660" s="8"/>
      <c r="D1660" s="8"/>
      <c r="AG1660" s="65"/>
      <c r="AH1660" s="65"/>
      <c r="AI1660" s="65"/>
      <c r="AJ1660" s="65"/>
      <c r="AK1660" s="65"/>
      <c r="AM1660" s="93"/>
      <c r="AT1660" s="65"/>
      <c r="AU1660" s="65"/>
      <c r="AV1660" s="65"/>
      <c r="AW1660" s="65"/>
      <c r="AX1660" s="65"/>
      <c r="AY1660" s="65"/>
      <c r="AZ1660" s="65"/>
      <c r="BA1660" s="65"/>
      <c r="BB1660" s="65"/>
      <c r="BC1660" s="65"/>
      <c r="BD1660" s="65"/>
      <c r="BE1660" s="65"/>
      <c r="BF1660" s="65"/>
      <c r="BG1660" s="65"/>
      <c r="BH1660" s="65"/>
      <c r="BI1660" s="65"/>
      <c r="BJ1660" s="65"/>
      <c r="BK1660" s="65"/>
      <c r="BL1660" s="65"/>
      <c r="BM1660" s="65"/>
      <c r="BN1660" s="65"/>
      <c r="BO1660" s="65"/>
      <c r="BP1660" s="65"/>
      <c r="BQ1660" s="65"/>
      <c r="BR1660" s="65"/>
    </row>
    <row r="1661" spans="3:70">
      <c r="C1661" s="8"/>
      <c r="D1661" s="8"/>
      <c r="AG1661" s="65"/>
      <c r="AH1661" s="65"/>
      <c r="AI1661" s="65"/>
      <c r="AJ1661" s="65"/>
      <c r="AK1661" s="65"/>
      <c r="AM1661" s="93"/>
      <c r="AT1661" s="65"/>
      <c r="AU1661" s="65"/>
      <c r="AV1661" s="65"/>
      <c r="AW1661" s="65"/>
      <c r="AX1661" s="65"/>
      <c r="AY1661" s="65"/>
      <c r="AZ1661" s="65"/>
      <c r="BA1661" s="65"/>
    </row>
    <row r="1662" spans="3:70">
      <c r="C1662" s="8"/>
      <c r="D1662" s="8"/>
      <c r="AG1662" s="65"/>
      <c r="AH1662" s="65"/>
      <c r="AI1662" s="65"/>
      <c r="AJ1662" s="65"/>
      <c r="AK1662" s="65"/>
      <c r="AM1662" s="93"/>
      <c r="AT1662" s="65"/>
      <c r="AU1662" s="65"/>
      <c r="AV1662" s="65"/>
      <c r="AW1662" s="65"/>
      <c r="AX1662" s="65"/>
      <c r="AY1662" s="65"/>
      <c r="AZ1662" s="65"/>
      <c r="BA1662" s="65"/>
    </row>
    <row r="1663" spans="3:70">
      <c r="C1663" s="8"/>
      <c r="D1663" s="8"/>
      <c r="AG1663" s="65"/>
      <c r="AH1663" s="65"/>
      <c r="AI1663" s="65"/>
      <c r="AJ1663" s="65"/>
      <c r="AK1663" s="65"/>
      <c r="AM1663" s="93"/>
      <c r="AT1663" s="65"/>
      <c r="AU1663" s="65"/>
      <c r="AV1663" s="65"/>
      <c r="AW1663" s="65"/>
      <c r="AX1663" s="65"/>
      <c r="AY1663" s="65"/>
      <c r="AZ1663" s="65"/>
      <c r="BA1663" s="65"/>
      <c r="BB1663" s="65"/>
      <c r="BD1663" s="65"/>
    </row>
    <row r="1664" spans="3:70">
      <c r="C1664" s="8"/>
      <c r="D1664" s="8"/>
      <c r="AG1664" s="65"/>
      <c r="AH1664" s="65"/>
      <c r="AI1664" s="65"/>
      <c r="AJ1664" s="65"/>
      <c r="AK1664" s="65"/>
      <c r="AM1664" s="93"/>
      <c r="AT1664" s="65"/>
      <c r="AU1664" s="65"/>
      <c r="AV1664" s="65"/>
      <c r="AW1664" s="65"/>
      <c r="AX1664" s="65"/>
      <c r="AY1664" s="65"/>
      <c r="AZ1664" s="65"/>
      <c r="BA1664" s="65"/>
      <c r="BB1664" s="65"/>
      <c r="BD1664" s="65"/>
      <c r="BE1664" s="65"/>
      <c r="BF1664" s="65"/>
      <c r="BG1664" s="65"/>
      <c r="BH1664" s="65"/>
      <c r="BI1664" s="65"/>
      <c r="BJ1664" s="65"/>
      <c r="BK1664" s="65"/>
      <c r="BL1664" s="65"/>
      <c r="BM1664" s="65"/>
      <c r="BN1664" s="65"/>
      <c r="BO1664" s="65"/>
      <c r="BP1664" s="65"/>
      <c r="BQ1664" s="65"/>
      <c r="BR1664" s="65"/>
    </row>
    <row r="1665" spans="3:70">
      <c r="C1665" s="8"/>
      <c r="D1665" s="8"/>
      <c r="AG1665" s="65"/>
      <c r="AH1665" s="65"/>
      <c r="AI1665" s="65"/>
      <c r="AJ1665" s="65"/>
      <c r="AK1665" s="65"/>
      <c r="AM1665" s="93"/>
      <c r="AT1665" s="65"/>
      <c r="AU1665" s="65"/>
      <c r="AV1665" s="65"/>
      <c r="AW1665" s="65"/>
      <c r="AX1665" s="65"/>
      <c r="AY1665" s="65"/>
      <c r="AZ1665" s="65"/>
      <c r="BA1665" s="65"/>
      <c r="BB1665" s="65"/>
      <c r="BC1665" s="65"/>
      <c r="BD1665" s="65"/>
      <c r="BE1665" s="65"/>
      <c r="BF1665" s="65"/>
      <c r="BG1665" s="65"/>
      <c r="BH1665" s="65"/>
      <c r="BI1665" s="65"/>
      <c r="BJ1665" s="65"/>
      <c r="BK1665" s="65"/>
      <c r="BL1665" s="65"/>
      <c r="BM1665" s="65"/>
      <c r="BN1665" s="65"/>
      <c r="BO1665" s="65"/>
      <c r="BP1665" s="65"/>
      <c r="BQ1665" s="65"/>
      <c r="BR1665" s="65"/>
    </row>
    <row r="1666" spans="3:70">
      <c r="C1666" s="8"/>
      <c r="D1666" s="8"/>
      <c r="AG1666" s="65"/>
      <c r="AH1666" s="65"/>
      <c r="AI1666" s="65"/>
      <c r="AJ1666" s="65"/>
      <c r="AK1666" s="65"/>
      <c r="AM1666" s="93"/>
      <c r="AT1666" s="65"/>
      <c r="AU1666" s="65"/>
      <c r="AV1666" s="65"/>
      <c r="AW1666" s="65"/>
      <c r="AX1666" s="65"/>
      <c r="AY1666" s="65"/>
      <c r="AZ1666" s="65"/>
      <c r="BA1666" s="65"/>
      <c r="BB1666" s="65"/>
    </row>
    <row r="1667" spans="3:70">
      <c r="C1667" s="8"/>
      <c r="D1667" s="8"/>
      <c r="AG1667" s="65"/>
      <c r="AH1667" s="65"/>
      <c r="AI1667" s="65"/>
      <c r="AJ1667" s="65"/>
      <c r="AK1667" s="65"/>
      <c r="AM1667" s="93"/>
      <c r="AT1667" s="65"/>
      <c r="AU1667" s="65"/>
      <c r="AV1667" s="65"/>
      <c r="AW1667" s="65"/>
      <c r="AX1667" s="65"/>
      <c r="AY1667" s="65"/>
      <c r="AZ1667" s="65"/>
      <c r="BA1667" s="65"/>
    </row>
    <row r="1668" spans="3:70">
      <c r="C1668" s="8"/>
      <c r="D1668" s="8"/>
      <c r="AG1668" s="65"/>
      <c r="AH1668" s="65"/>
      <c r="AI1668" s="65"/>
      <c r="AJ1668" s="65"/>
      <c r="AK1668" s="65"/>
      <c r="AM1668" s="93"/>
      <c r="AT1668" s="65"/>
      <c r="AU1668" s="65"/>
      <c r="AV1668" s="65"/>
      <c r="AW1668" s="65"/>
      <c r="AX1668" s="65"/>
      <c r="AY1668" s="65"/>
      <c r="AZ1668" s="65"/>
      <c r="BA1668" s="65"/>
      <c r="BB1668" s="65"/>
    </row>
    <row r="1669" spans="3:70">
      <c r="C1669" s="8"/>
      <c r="D1669" s="8"/>
      <c r="AG1669" s="65"/>
      <c r="AH1669" s="65"/>
      <c r="AI1669" s="65"/>
      <c r="AJ1669" s="65"/>
      <c r="AK1669" s="65"/>
      <c r="AM1669" s="93"/>
      <c r="AT1669" s="65"/>
      <c r="AU1669" s="65"/>
      <c r="AV1669" s="65"/>
      <c r="AW1669" s="65"/>
      <c r="AX1669" s="65"/>
      <c r="AY1669" s="65"/>
      <c r="AZ1669" s="65"/>
      <c r="BA1669" s="65"/>
      <c r="BB1669" s="65"/>
    </row>
    <row r="1670" spans="3:70">
      <c r="C1670" s="8"/>
      <c r="D1670" s="8"/>
      <c r="AG1670" s="65"/>
      <c r="AH1670" s="65"/>
      <c r="AI1670" s="65"/>
      <c r="AJ1670" s="65"/>
      <c r="AK1670" s="65"/>
      <c r="AM1670" s="93"/>
      <c r="AT1670" s="65"/>
      <c r="AU1670" s="65"/>
      <c r="AV1670" s="65"/>
      <c r="AW1670" s="65"/>
      <c r="AX1670" s="65"/>
      <c r="AY1670" s="65"/>
      <c r="AZ1670" s="65"/>
      <c r="BA1670" s="65"/>
    </row>
    <row r="1671" spans="3:70">
      <c r="C1671" s="8"/>
      <c r="D1671" s="8"/>
      <c r="AG1671" s="65"/>
      <c r="AH1671" s="65"/>
      <c r="AI1671" s="65"/>
      <c r="AJ1671" s="65"/>
      <c r="AK1671" s="65"/>
      <c r="AM1671" s="93"/>
      <c r="AT1671" s="65"/>
      <c r="AU1671" s="65"/>
      <c r="AV1671" s="65"/>
      <c r="AW1671" s="65"/>
      <c r="AX1671" s="65"/>
      <c r="AY1671" s="65"/>
      <c r="AZ1671" s="65"/>
      <c r="BA1671" s="65"/>
      <c r="BB1671" s="65"/>
      <c r="BD1671" s="65"/>
    </row>
    <row r="1672" spans="3:70">
      <c r="C1672" s="8"/>
      <c r="D1672" s="8"/>
      <c r="AG1672" s="65"/>
      <c r="AH1672" s="65"/>
      <c r="AI1672" s="65"/>
      <c r="AJ1672" s="65"/>
      <c r="AK1672" s="65"/>
      <c r="AM1672" s="93"/>
      <c r="AT1672" s="65"/>
      <c r="AU1672" s="65"/>
      <c r="AV1672" s="65"/>
      <c r="AW1672" s="65"/>
      <c r="AX1672" s="65"/>
      <c r="AY1672" s="65"/>
      <c r="AZ1672" s="65"/>
      <c r="BA1672" s="65"/>
    </row>
    <row r="1673" spans="3:70">
      <c r="C1673" s="8"/>
      <c r="D1673" s="8"/>
      <c r="AG1673" s="65"/>
      <c r="AH1673" s="65"/>
      <c r="AI1673" s="65"/>
      <c r="AJ1673" s="65"/>
      <c r="AK1673" s="65"/>
      <c r="AM1673" s="93"/>
      <c r="AT1673" s="65"/>
      <c r="AU1673" s="65"/>
      <c r="AV1673" s="65"/>
      <c r="AW1673" s="65"/>
      <c r="AX1673" s="65"/>
      <c r="AY1673" s="65"/>
      <c r="AZ1673" s="65"/>
      <c r="BA1673" s="65"/>
    </row>
    <row r="1674" spans="3:70">
      <c r="C1674" s="8"/>
      <c r="D1674" s="8"/>
      <c r="AG1674" s="65"/>
      <c r="AH1674" s="65"/>
      <c r="AI1674" s="65"/>
      <c r="AJ1674" s="65"/>
      <c r="AK1674" s="65"/>
      <c r="AM1674" s="93"/>
      <c r="AT1674" s="65"/>
      <c r="AU1674" s="65"/>
      <c r="AV1674" s="65"/>
      <c r="AW1674" s="65"/>
      <c r="AX1674" s="65"/>
      <c r="AY1674" s="65"/>
      <c r="AZ1674" s="65"/>
      <c r="BA1674" s="65"/>
    </row>
    <row r="1675" spans="3:70">
      <c r="C1675" s="8"/>
      <c r="D1675" s="8"/>
      <c r="AG1675" s="65"/>
      <c r="AH1675" s="65"/>
      <c r="AI1675" s="65"/>
      <c r="AJ1675" s="65"/>
      <c r="AK1675" s="65"/>
      <c r="AM1675" s="93"/>
      <c r="AT1675" s="65"/>
      <c r="AU1675" s="65"/>
      <c r="AV1675" s="65"/>
      <c r="AW1675" s="65"/>
      <c r="AX1675" s="65"/>
      <c r="AY1675" s="65"/>
      <c r="AZ1675" s="65"/>
      <c r="BA1675" s="65"/>
      <c r="BB1675" s="65"/>
      <c r="BD1675" s="65"/>
    </row>
    <row r="1676" spans="3:70">
      <c r="C1676" s="8"/>
      <c r="D1676" s="8"/>
      <c r="AG1676" s="65"/>
      <c r="AH1676" s="65"/>
      <c r="AI1676" s="65"/>
      <c r="AJ1676" s="65"/>
      <c r="AK1676" s="65"/>
      <c r="AM1676" s="93"/>
      <c r="AT1676" s="65"/>
      <c r="AU1676" s="65"/>
      <c r="AV1676" s="65"/>
      <c r="AW1676" s="65"/>
      <c r="AX1676" s="65"/>
      <c r="AY1676" s="65"/>
      <c r="AZ1676" s="65"/>
      <c r="BA1676" s="65"/>
      <c r="BB1676" s="65"/>
    </row>
    <row r="1677" spans="3:70">
      <c r="C1677" s="8"/>
      <c r="D1677" s="8"/>
      <c r="AG1677" s="65"/>
      <c r="AH1677" s="65"/>
      <c r="AI1677" s="65"/>
      <c r="AJ1677" s="65"/>
      <c r="AK1677" s="65"/>
      <c r="AM1677" s="93"/>
      <c r="AT1677" s="65"/>
      <c r="AU1677" s="65"/>
      <c r="AV1677" s="65"/>
      <c r="AW1677" s="65"/>
      <c r="AX1677" s="65"/>
      <c r="AY1677" s="65"/>
      <c r="AZ1677" s="65"/>
      <c r="BA1677" s="65"/>
      <c r="BB1677" s="65"/>
      <c r="BC1677" s="65"/>
      <c r="BD1677" s="65"/>
      <c r="BE1677" s="65"/>
      <c r="BF1677" s="65"/>
      <c r="BG1677" s="65"/>
      <c r="BH1677" s="65"/>
      <c r="BI1677" s="65"/>
      <c r="BJ1677" s="65"/>
      <c r="BK1677" s="65"/>
      <c r="BL1677" s="65"/>
      <c r="BM1677" s="65"/>
      <c r="BN1677" s="65"/>
      <c r="BO1677" s="65"/>
      <c r="BP1677" s="65"/>
      <c r="BQ1677" s="65"/>
      <c r="BR1677" s="65"/>
    </row>
    <row r="1678" spans="3:70">
      <c r="C1678" s="8"/>
      <c r="D1678" s="8"/>
      <c r="AG1678" s="65"/>
      <c r="AH1678" s="65"/>
      <c r="AI1678" s="65"/>
      <c r="AJ1678" s="65"/>
      <c r="AK1678" s="65"/>
      <c r="AM1678" s="93"/>
      <c r="AT1678" s="65"/>
      <c r="AU1678" s="65"/>
      <c r="AV1678" s="65"/>
      <c r="AW1678" s="65"/>
      <c r="AX1678" s="65"/>
      <c r="AY1678" s="65"/>
      <c r="AZ1678" s="65"/>
      <c r="BA1678" s="65"/>
      <c r="BB1678" s="65"/>
      <c r="BC1678" s="65"/>
      <c r="BD1678" s="65"/>
      <c r="BE1678" s="65"/>
      <c r="BF1678" s="65"/>
      <c r="BG1678" s="65"/>
      <c r="BH1678" s="65"/>
      <c r="BI1678" s="65"/>
      <c r="BJ1678" s="65"/>
      <c r="BK1678" s="65"/>
      <c r="BL1678" s="65"/>
      <c r="BM1678" s="65"/>
      <c r="BN1678" s="65"/>
      <c r="BO1678" s="65"/>
      <c r="BP1678" s="65"/>
      <c r="BQ1678" s="65"/>
      <c r="BR1678" s="65"/>
    </row>
    <row r="1679" spans="3:70">
      <c r="C1679" s="8"/>
      <c r="D1679" s="8"/>
      <c r="AG1679" s="65"/>
      <c r="AH1679" s="65"/>
      <c r="AI1679" s="65"/>
      <c r="AJ1679" s="65"/>
      <c r="AK1679" s="65"/>
      <c r="AM1679" s="93"/>
      <c r="AT1679" s="65"/>
      <c r="AU1679" s="65"/>
      <c r="AV1679" s="65"/>
      <c r="AW1679" s="65"/>
      <c r="AX1679" s="65"/>
      <c r="AY1679" s="65"/>
      <c r="AZ1679" s="65"/>
      <c r="BA1679" s="65"/>
      <c r="BB1679" s="65"/>
      <c r="BC1679" s="65"/>
      <c r="BD1679" s="65"/>
      <c r="BE1679" s="65"/>
      <c r="BF1679" s="65"/>
      <c r="BG1679" s="65"/>
      <c r="BH1679" s="65"/>
      <c r="BI1679" s="65"/>
      <c r="BJ1679" s="65"/>
      <c r="BK1679" s="65"/>
      <c r="BL1679" s="65"/>
      <c r="BM1679" s="65"/>
      <c r="BN1679" s="65"/>
      <c r="BO1679" s="65"/>
      <c r="BP1679" s="65"/>
      <c r="BQ1679" s="65"/>
      <c r="BR1679" s="65"/>
    </row>
    <row r="1680" spans="3:70">
      <c r="C1680" s="8"/>
      <c r="D1680" s="8"/>
      <c r="AG1680" s="65"/>
      <c r="AH1680" s="65"/>
      <c r="AI1680" s="65"/>
      <c r="AJ1680" s="65"/>
      <c r="AK1680" s="65"/>
      <c r="AM1680" s="93"/>
      <c r="AT1680" s="65"/>
      <c r="AU1680" s="65"/>
      <c r="AV1680" s="65"/>
      <c r="AW1680" s="65"/>
      <c r="AX1680" s="65"/>
      <c r="AY1680" s="65"/>
      <c r="AZ1680" s="65"/>
      <c r="BA1680" s="65"/>
      <c r="BB1680" s="65"/>
      <c r="BC1680" s="65"/>
      <c r="BD1680" s="65"/>
      <c r="BE1680" s="65"/>
      <c r="BF1680" s="65"/>
      <c r="BG1680" s="65"/>
      <c r="BH1680" s="65"/>
      <c r="BI1680" s="65"/>
      <c r="BJ1680" s="65"/>
      <c r="BK1680" s="65"/>
      <c r="BL1680" s="65"/>
      <c r="BM1680" s="65"/>
      <c r="BN1680" s="65"/>
      <c r="BO1680" s="65"/>
      <c r="BP1680" s="65"/>
      <c r="BQ1680" s="65"/>
      <c r="BR1680" s="65"/>
    </row>
    <row r="1681" spans="3:70">
      <c r="C1681" s="8"/>
      <c r="D1681" s="8"/>
      <c r="AG1681" s="65"/>
      <c r="AH1681" s="65"/>
      <c r="AI1681" s="65"/>
      <c r="AJ1681" s="65"/>
      <c r="AK1681" s="65"/>
      <c r="AM1681" s="93"/>
      <c r="AT1681" s="65"/>
      <c r="AU1681" s="65"/>
      <c r="AV1681" s="65"/>
      <c r="AW1681" s="65"/>
      <c r="AX1681" s="65"/>
      <c r="AY1681" s="65"/>
      <c r="AZ1681" s="65"/>
      <c r="BA1681" s="65"/>
      <c r="BB1681" s="65"/>
      <c r="BD1681" s="65"/>
    </row>
    <row r="1682" spans="3:70">
      <c r="C1682" s="8"/>
      <c r="D1682" s="8"/>
      <c r="AG1682" s="65"/>
      <c r="AH1682" s="65"/>
      <c r="AI1682" s="65"/>
      <c r="AJ1682" s="65"/>
      <c r="AK1682" s="65"/>
      <c r="AM1682" s="93"/>
      <c r="AT1682" s="65"/>
      <c r="AU1682" s="65"/>
      <c r="AV1682" s="65"/>
      <c r="AW1682" s="65"/>
      <c r="AX1682" s="65"/>
      <c r="AY1682" s="65"/>
      <c r="AZ1682" s="65"/>
      <c r="BA1682" s="65"/>
      <c r="BB1682" s="65"/>
      <c r="BC1682" s="65"/>
      <c r="BD1682" s="65"/>
      <c r="BE1682" s="65"/>
      <c r="BF1682" s="65"/>
      <c r="BG1682" s="65"/>
      <c r="BH1682" s="65"/>
      <c r="BI1682" s="65"/>
      <c r="BJ1682" s="65"/>
      <c r="BK1682" s="65"/>
      <c r="BL1682" s="65"/>
      <c r="BM1682" s="65"/>
      <c r="BN1682" s="65"/>
      <c r="BO1682" s="65"/>
      <c r="BP1682" s="65"/>
      <c r="BQ1682" s="65"/>
      <c r="BR1682" s="65"/>
    </row>
    <row r="1683" spans="3:70">
      <c r="C1683" s="8"/>
      <c r="D1683" s="8"/>
      <c r="AG1683" s="65"/>
      <c r="AH1683" s="65"/>
      <c r="AI1683" s="65"/>
      <c r="AJ1683" s="65"/>
      <c r="AK1683" s="65"/>
      <c r="AM1683" s="93"/>
      <c r="AT1683" s="65"/>
      <c r="AU1683" s="65"/>
      <c r="AV1683" s="65"/>
      <c r="AW1683" s="65"/>
      <c r="AX1683" s="65"/>
      <c r="AY1683" s="65"/>
      <c r="AZ1683" s="65"/>
      <c r="BA1683" s="65"/>
      <c r="BB1683" s="65"/>
      <c r="BC1683" s="65"/>
      <c r="BD1683" s="65"/>
      <c r="BE1683" s="65"/>
      <c r="BF1683" s="65"/>
      <c r="BG1683" s="65"/>
      <c r="BH1683" s="65"/>
      <c r="BI1683" s="65"/>
      <c r="BJ1683" s="65"/>
      <c r="BK1683" s="65"/>
      <c r="BL1683" s="65"/>
      <c r="BM1683" s="65"/>
      <c r="BN1683" s="65"/>
      <c r="BO1683" s="65"/>
      <c r="BP1683" s="65"/>
      <c r="BQ1683" s="65"/>
      <c r="BR1683" s="65"/>
    </row>
    <row r="1684" spans="3:70">
      <c r="C1684" s="8"/>
      <c r="D1684" s="8"/>
      <c r="AG1684" s="65"/>
      <c r="AH1684" s="65"/>
      <c r="AI1684" s="65"/>
      <c r="AJ1684" s="65"/>
      <c r="AK1684" s="65"/>
      <c r="AM1684" s="93"/>
      <c r="AT1684" s="65"/>
      <c r="AU1684" s="65"/>
      <c r="AV1684" s="65"/>
      <c r="AW1684" s="65"/>
      <c r="AX1684" s="65"/>
      <c r="AY1684" s="65"/>
      <c r="AZ1684" s="65"/>
      <c r="BA1684" s="65"/>
      <c r="BB1684" s="65"/>
      <c r="BD1684" s="65"/>
    </row>
    <row r="1685" spans="3:70">
      <c r="C1685" s="8"/>
      <c r="D1685" s="8"/>
      <c r="AG1685" s="65"/>
      <c r="AH1685" s="65"/>
      <c r="AI1685" s="65"/>
      <c r="AJ1685" s="65"/>
      <c r="AK1685" s="65"/>
      <c r="AM1685" s="93"/>
      <c r="AT1685" s="65"/>
      <c r="AU1685" s="65"/>
      <c r="AV1685" s="65"/>
      <c r="AW1685" s="65"/>
      <c r="AX1685" s="65"/>
      <c r="AY1685" s="65"/>
      <c r="AZ1685" s="65"/>
      <c r="BA1685" s="65"/>
      <c r="BB1685" s="65"/>
      <c r="BD1685" s="65"/>
    </row>
    <row r="1686" spans="3:70">
      <c r="C1686" s="8"/>
      <c r="D1686" s="8"/>
      <c r="AG1686" s="65"/>
      <c r="AH1686" s="65"/>
      <c r="AI1686" s="65"/>
      <c r="AJ1686" s="65"/>
      <c r="AK1686" s="65"/>
      <c r="AM1686" s="93"/>
      <c r="AT1686" s="65"/>
      <c r="AU1686" s="65"/>
      <c r="AV1686" s="65"/>
      <c r="AW1686" s="65"/>
      <c r="AX1686" s="65"/>
      <c r="AY1686" s="65"/>
      <c r="AZ1686" s="65"/>
      <c r="BA1686" s="65"/>
      <c r="BB1686" s="65"/>
      <c r="BD1686" s="65"/>
      <c r="BE1686" s="65"/>
      <c r="BF1686" s="65"/>
      <c r="BG1686" s="65"/>
      <c r="BH1686" s="65"/>
      <c r="BI1686" s="65"/>
      <c r="BJ1686" s="65"/>
      <c r="BK1686" s="65"/>
      <c r="BL1686" s="65"/>
      <c r="BM1686" s="65"/>
      <c r="BN1686" s="65"/>
      <c r="BO1686" s="65"/>
      <c r="BP1686" s="65"/>
      <c r="BQ1686" s="65"/>
      <c r="BR1686" s="65"/>
    </row>
    <row r="1687" spans="3:70">
      <c r="C1687" s="8"/>
      <c r="D1687" s="8"/>
      <c r="AG1687" s="65"/>
      <c r="AH1687" s="65"/>
      <c r="AI1687" s="65"/>
      <c r="AJ1687" s="65"/>
      <c r="AK1687" s="65"/>
      <c r="AM1687" s="93"/>
      <c r="AT1687" s="65"/>
      <c r="AU1687" s="65"/>
      <c r="AV1687" s="65"/>
      <c r="AW1687" s="65"/>
      <c r="AX1687" s="65"/>
      <c r="AY1687" s="65"/>
      <c r="AZ1687" s="65"/>
      <c r="BA1687" s="65"/>
      <c r="BB1687" s="65"/>
      <c r="BC1687" s="65"/>
      <c r="BD1687" s="65"/>
      <c r="BE1687" s="65"/>
      <c r="BF1687" s="65"/>
      <c r="BG1687" s="65"/>
      <c r="BH1687" s="65"/>
      <c r="BI1687" s="65"/>
      <c r="BJ1687" s="65"/>
      <c r="BK1687" s="65"/>
      <c r="BL1687" s="65"/>
      <c r="BM1687" s="65"/>
      <c r="BN1687" s="65"/>
      <c r="BO1687" s="65"/>
      <c r="BP1687" s="65"/>
      <c r="BQ1687" s="65"/>
      <c r="BR1687" s="65"/>
    </row>
    <row r="1688" spans="3:70">
      <c r="C1688" s="8"/>
      <c r="D1688" s="8"/>
      <c r="AG1688" s="65"/>
      <c r="AH1688" s="65"/>
      <c r="AI1688" s="65"/>
      <c r="AJ1688" s="65"/>
      <c r="AK1688" s="65"/>
      <c r="AM1688" s="93"/>
      <c r="AT1688" s="65"/>
      <c r="AU1688" s="65"/>
      <c r="AV1688" s="65"/>
      <c r="AW1688" s="65"/>
      <c r="AX1688" s="65"/>
      <c r="AY1688" s="65"/>
      <c r="AZ1688" s="65"/>
      <c r="BA1688" s="65"/>
      <c r="BB1688" s="65"/>
      <c r="BC1688" s="65"/>
      <c r="BD1688" s="65"/>
      <c r="BE1688" s="65"/>
      <c r="BF1688" s="65"/>
      <c r="BG1688" s="65"/>
      <c r="BH1688" s="65"/>
      <c r="BI1688" s="65"/>
      <c r="BJ1688" s="65"/>
      <c r="BK1688" s="65"/>
      <c r="BL1688" s="65"/>
      <c r="BM1688" s="65"/>
      <c r="BN1688" s="65"/>
      <c r="BO1688" s="65"/>
      <c r="BP1688" s="65"/>
      <c r="BQ1688" s="65"/>
      <c r="BR1688" s="65"/>
    </row>
    <row r="1689" spans="3:70">
      <c r="C1689" s="8"/>
      <c r="D1689" s="8"/>
      <c r="AG1689" s="65"/>
      <c r="AH1689" s="65"/>
      <c r="AI1689" s="65"/>
      <c r="AJ1689" s="65"/>
      <c r="AK1689" s="65"/>
      <c r="AM1689" s="93"/>
      <c r="AT1689" s="65"/>
      <c r="AU1689" s="65"/>
      <c r="AV1689" s="65"/>
      <c r="AW1689" s="65"/>
      <c r="AX1689" s="65"/>
      <c r="AY1689" s="65"/>
      <c r="AZ1689" s="65"/>
      <c r="BA1689" s="65"/>
      <c r="BB1689" s="65"/>
    </row>
    <row r="1690" spans="3:70">
      <c r="C1690" s="8"/>
      <c r="D1690" s="8"/>
      <c r="AG1690" s="65"/>
      <c r="AH1690" s="65"/>
      <c r="AI1690" s="65"/>
      <c r="AJ1690" s="65"/>
      <c r="AK1690" s="65"/>
      <c r="AM1690" s="93"/>
      <c r="AT1690" s="65"/>
      <c r="AU1690" s="65"/>
      <c r="AV1690" s="65"/>
      <c r="AW1690" s="65"/>
      <c r="AX1690" s="65"/>
      <c r="AY1690" s="65"/>
      <c r="AZ1690" s="65"/>
      <c r="BA1690" s="65"/>
      <c r="BB1690" s="65"/>
    </row>
    <row r="1691" spans="3:70">
      <c r="C1691" s="8"/>
      <c r="D1691" s="8"/>
      <c r="AG1691" s="65"/>
      <c r="AH1691" s="65"/>
      <c r="AI1691" s="65"/>
      <c r="AJ1691" s="65"/>
      <c r="AK1691" s="65"/>
      <c r="AM1691" s="93"/>
      <c r="AT1691" s="65"/>
      <c r="AU1691" s="65"/>
      <c r="AV1691" s="65"/>
      <c r="AW1691" s="65"/>
      <c r="AX1691" s="65"/>
      <c r="AY1691" s="65"/>
      <c r="AZ1691" s="65"/>
      <c r="BA1691" s="65"/>
      <c r="BB1691" s="65"/>
    </row>
    <row r="1692" spans="3:70">
      <c r="C1692" s="8"/>
      <c r="D1692" s="8"/>
      <c r="AG1692" s="65"/>
      <c r="AH1692" s="65"/>
      <c r="AI1692" s="65"/>
      <c r="AJ1692" s="65"/>
      <c r="AK1692" s="65"/>
      <c r="AM1692" s="93"/>
      <c r="AT1692" s="65"/>
      <c r="AU1692" s="65"/>
      <c r="AV1692" s="65"/>
      <c r="AW1692" s="65"/>
      <c r="AX1692" s="65"/>
      <c r="AY1692" s="65"/>
      <c r="AZ1692" s="65"/>
      <c r="BA1692" s="65"/>
      <c r="BB1692" s="65"/>
      <c r="BD1692" s="65"/>
    </row>
    <row r="1693" spans="3:70">
      <c r="C1693" s="8"/>
      <c r="D1693" s="8"/>
      <c r="AG1693" s="65"/>
      <c r="AH1693" s="65"/>
      <c r="AI1693" s="65"/>
      <c r="AJ1693" s="65"/>
      <c r="AK1693" s="65"/>
      <c r="AM1693" s="93"/>
      <c r="AT1693" s="65"/>
      <c r="AU1693" s="65"/>
      <c r="AV1693" s="65"/>
      <c r="AW1693" s="65"/>
      <c r="AX1693" s="65"/>
      <c r="AY1693" s="65"/>
      <c r="AZ1693" s="65"/>
      <c r="BA1693" s="65"/>
      <c r="BB1693" s="65"/>
      <c r="BC1693" s="65"/>
      <c r="BD1693" s="65"/>
      <c r="BE1693" s="65"/>
      <c r="BF1693" s="65"/>
      <c r="BG1693" s="65"/>
      <c r="BH1693" s="65"/>
      <c r="BI1693" s="65"/>
      <c r="BJ1693" s="65"/>
      <c r="BK1693" s="65"/>
      <c r="BL1693" s="65"/>
      <c r="BM1693" s="65"/>
      <c r="BN1693" s="65"/>
      <c r="BO1693" s="65"/>
      <c r="BP1693" s="65"/>
      <c r="BQ1693" s="65"/>
      <c r="BR1693" s="65"/>
    </row>
    <row r="1694" spans="3:70">
      <c r="C1694" s="8"/>
      <c r="D1694" s="8"/>
      <c r="AG1694" s="65"/>
      <c r="AH1694" s="65"/>
      <c r="AI1694" s="65"/>
      <c r="AJ1694" s="65"/>
      <c r="AK1694" s="65"/>
      <c r="AM1694" s="93"/>
      <c r="AT1694" s="65"/>
      <c r="AU1694" s="65"/>
      <c r="AV1694" s="65"/>
      <c r="AW1694" s="65"/>
      <c r="AX1694" s="65"/>
      <c r="AY1694" s="65"/>
      <c r="AZ1694" s="65"/>
      <c r="BA1694" s="65"/>
      <c r="BB1694" s="65"/>
      <c r="BC1694" s="65"/>
      <c r="BD1694" s="65"/>
      <c r="BE1694" s="65"/>
      <c r="BF1694" s="65"/>
      <c r="BG1694" s="65"/>
      <c r="BH1694" s="65"/>
      <c r="BI1694" s="65"/>
      <c r="BJ1694" s="65"/>
      <c r="BK1694" s="65"/>
      <c r="BL1694" s="65"/>
      <c r="BM1694" s="65"/>
      <c r="BN1694" s="65"/>
      <c r="BO1694" s="65"/>
      <c r="BP1694" s="65"/>
      <c r="BQ1694" s="65"/>
      <c r="BR1694" s="65"/>
    </row>
    <row r="1695" spans="3:70">
      <c r="C1695" s="8"/>
      <c r="D1695" s="8"/>
      <c r="AG1695" s="65"/>
      <c r="AH1695" s="65"/>
      <c r="AI1695" s="65"/>
      <c r="AJ1695" s="65"/>
      <c r="AK1695" s="65"/>
      <c r="AM1695" s="93"/>
      <c r="AT1695" s="65"/>
      <c r="AU1695" s="65"/>
      <c r="AV1695" s="65"/>
      <c r="AW1695" s="65"/>
      <c r="AX1695" s="65"/>
      <c r="AY1695" s="65"/>
      <c r="AZ1695" s="65"/>
      <c r="BA1695" s="65"/>
    </row>
    <row r="1696" spans="3:70">
      <c r="C1696" s="8"/>
      <c r="D1696" s="8"/>
      <c r="AG1696" s="65"/>
      <c r="AH1696" s="65"/>
      <c r="AI1696" s="65"/>
      <c r="AJ1696" s="65"/>
      <c r="AK1696" s="65"/>
      <c r="AM1696" s="93"/>
      <c r="AT1696" s="65"/>
      <c r="AU1696" s="65"/>
      <c r="AV1696" s="65"/>
      <c r="AW1696" s="65"/>
      <c r="AX1696" s="65"/>
      <c r="AY1696" s="65"/>
      <c r="AZ1696" s="65"/>
      <c r="BA1696" s="65"/>
      <c r="BB1696" s="65"/>
      <c r="BD1696" s="65"/>
    </row>
    <row r="1697" spans="3:70">
      <c r="C1697" s="8"/>
      <c r="D1697" s="8"/>
      <c r="AG1697" s="65"/>
      <c r="AH1697" s="65"/>
      <c r="AI1697" s="65"/>
      <c r="AJ1697" s="65"/>
      <c r="AK1697" s="65"/>
      <c r="AM1697" s="93"/>
      <c r="AT1697" s="65"/>
      <c r="AU1697" s="65"/>
      <c r="AV1697" s="65"/>
      <c r="AW1697" s="65"/>
      <c r="AX1697" s="65"/>
      <c r="AY1697" s="65"/>
      <c r="AZ1697" s="65"/>
      <c r="BA1697" s="65"/>
      <c r="BB1697" s="65"/>
    </row>
    <row r="1698" spans="3:70">
      <c r="C1698" s="8"/>
      <c r="D1698" s="8"/>
      <c r="AG1698" s="65"/>
      <c r="AH1698" s="65"/>
      <c r="AI1698" s="65"/>
      <c r="AJ1698" s="65"/>
      <c r="AK1698" s="65"/>
      <c r="AM1698" s="93"/>
      <c r="AT1698" s="65"/>
      <c r="AU1698" s="65"/>
      <c r="AV1698" s="65"/>
      <c r="AW1698" s="65"/>
      <c r="AX1698" s="65"/>
      <c r="AY1698" s="65"/>
      <c r="AZ1698" s="65"/>
      <c r="BA1698" s="65"/>
      <c r="BB1698" s="65"/>
    </row>
    <row r="1699" spans="3:70">
      <c r="C1699" s="8"/>
      <c r="D1699" s="8"/>
      <c r="AG1699" s="65"/>
      <c r="AH1699" s="65"/>
      <c r="AI1699" s="65"/>
      <c r="AJ1699" s="65"/>
      <c r="AK1699" s="65"/>
      <c r="AM1699" s="93"/>
      <c r="AT1699" s="65"/>
      <c r="AU1699" s="65"/>
      <c r="AV1699" s="65"/>
      <c r="AW1699" s="65"/>
      <c r="AX1699" s="65"/>
      <c r="AY1699" s="65"/>
      <c r="AZ1699" s="65"/>
      <c r="BA1699" s="65"/>
    </row>
    <row r="1700" spans="3:70">
      <c r="C1700" s="8"/>
      <c r="D1700" s="8"/>
      <c r="AG1700" s="65"/>
      <c r="AH1700" s="65"/>
      <c r="AI1700" s="65"/>
      <c r="AJ1700" s="65"/>
      <c r="AK1700" s="65"/>
      <c r="AM1700" s="93"/>
      <c r="AT1700" s="65"/>
      <c r="AU1700" s="65"/>
      <c r="AV1700" s="65"/>
      <c r="AW1700" s="65"/>
      <c r="AX1700" s="65"/>
      <c r="AY1700" s="65"/>
      <c r="AZ1700" s="65"/>
      <c r="BA1700" s="65"/>
    </row>
    <row r="1701" spans="3:70">
      <c r="C1701" s="8"/>
      <c r="D1701" s="8"/>
      <c r="AG1701" s="65"/>
      <c r="AH1701" s="65"/>
      <c r="AI1701" s="65"/>
      <c r="AJ1701" s="65"/>
      <c r="AK1701" s="65"/>
      <c r="AM1701" s="93"/>
      <c r="AT1701" s="65"/>
      <c r="AU1701" s="65"/>
      <c r="AV1701" s="65"/>
      <c r="AW1701" s="65"/>
      <c r="AX1701" s="65"/>
      <c r="AY1701" s="65"/>
      <c r="AZ1701" s="65"/>
      <c r="BA1701" s="65"/>
    </row>
    <row r="1702" spans="3:70">
      <c r="C1702" s="8"/>
      <c r="D1702" s="8"/>
      <c r="AG1702" s="65"/>
      <c r="AH1702" s="65"/>
      <c r="AI1702" s="65"/>
      <c r="AJ1702" s="65"/>
      <c r="AK1702" s="65"/>
      <c r="AM1702" s="93"/>
      <c r="AT1702" s="65"/>
      <c r="AU1702" s="65"/>
      <c r="AV1702" s="65"/>
      <c r="AW1702" s="65"/>
      <c r="AX1702" s="65"/>
      <c r="AY1702" s="65"/>
      <c r="AZ1702" s="65"/>
      <c r="BA1702" s="65"/>
    </row>
    <row r="1703" spans="3:70">
      <c r="C1703" s="8"/>
      <c r="D1703" s="8"/>
      <c r="AG1703" s="65"/>
      <c r="AH1703" s="65"/>
      <c r="AI1703" s="65"/>
      <c r="AJ1703" s="65"/>
      <c r="AK1703" s="65"/>
      <c r="AM1703" s="93"/>
      <c r="AT1703" s="65"/>
      <c r="AU1703" s="65"/>
      <c r="AV1703" s="65"/>
      <c r="AW1703" s="65"/>
      <c r="AX1703" s="65"/>
      <c r="AY1703" s="65"/>
      <c r="AZ1703" s="65"/>
      <c r="BA1703" s="65"/>
    </row>
    <row r="1704" spans="3:70">
      <c r="C1704" s="8"/>
      <c r="D1704" s="8"/>
      <c r="AG1704" s="65"/>
      <c r="AH1704" s="65"/>
      <c r="AI1704" s="65"/>
      <c r="AJ1704" s="65"/>
      <c r="AK1704" s="65"/>
      <c r="AM1704" s="93"/>
      <c r="AT1704" s="65"/>
      <c r="AU1704" s="65"/>
      <c r="AV1704" s="65"/>
      <c r="AW1704" s="65"/>
      <c r="AX1704" s="65"/>
      <c r="AY1704" s="65"/>
      <c r="AZ1704" s="65"/>
      <c r="BA1704" s="65"/>
    </row>
    <row r="1705" spans="3:70">
      <c r="C1705" s="8"/>
      <c r="D1705" s="8"/>
      <c r="AG1705" s="65"/>
      <c r="AH1705" s="65"/>
      <c r="AI1705" s="65"/>
      <c r="AJ1705" s="65"/>
      <c r="AK1705" s="65"/>
      <c r="AM1705" s="93"/>
      <c r="AT1705" s="65"/>
      <c r="AU1705" s="65"/>
      <c r="AV1705" s="65"/>
      <c r="AW1705" s="65"/>
      <c r="AX1705" s="65"/>
      <c r="AY1705" s="65"/>
      <c r="AZ1705" s="65"/>
      <c r="BA1705" s="65"/>
    </row>
    <row r="1706" spans="3:70">
      <c r="C1706" s="8"/>
      <c r="D1706" s="8"/>
      <c r="AG1706" s="65"/>
      <c r="AH1706" s="65"/>
      <c r="AI1706" s="65"/>
      <c r="AJ1706" s="65"/>
      <c r="AK1706" s="65"/>
      <c r="AM1706" s="93"/>
      <c r="AT1706" s="65"/>
      <c r="AU1706" s="65"/>
      <c r="AV1706" s="65"/>
      <c r="AW1706" s="65"/>
      <c r="AX1706" s="65"/>
      <c r="AY1706" s="65"/>
      <c r="AZ1706" s="65"/>
      <c r="BA1706" s="65"/>
    </row>
    <row r="1707" spans="3:70">
      <c r="C1707" s="8"/>
      <c r="D1707" s="8"/>
      <c r="AG1707" s="65"/>
      <c r="AH1707" s="65"/>
      <c r="AI1707" s="65"/>
      <c r="AJ1707" s="65"/>
      <c r="AK1707" s="65"/>
      <c r="AM1707" s="93"/>
      <c r="AT1707" s="65"/>
      <c r="AU1707" s="65"/>
      <c r="AV1707" s="65"/>
      <c r="AW1707" s="65"/>
      <c r="AX1707" s="65"/>
      <c r="AY1707" s="65"/>
      <c r="AZ1707" s="65"/>
      <c r="BA1707" s="65"/>
      <c r="BB1707" s="65"/>
    </row>
    <row r="1708" spans="3:70">
      <c r="C1708" s="8"/>
      <c r="D1708" s="8"/>
      <c r="AG1708" s="65"/>
      <c r="AH1708" s="65"/>
      <c r="AI1708" s="65"/>
      <c r="AJ1708" s="65"/>
      <c r="AK1708" s="65"/>
      <c r="AM1708" s="93"/>
      <c r="AT1708" s="65"/>
      <c r="AU1708" s="65"/>
      <c r="AV1708" s="65"/>
      <c r="AW1708" s="65"/>
      <c r="AX1708" s="65"/>
      <c r="AY1708" s="65"/>
      <c r="AZ1708" s="65"/>
      <c r="BA1708" s="65"/>
      <c r="BB1708" s="65"/>
      <c r="BC1708" s="65"/>
      <c r="BD1708" s="65"/>
      <c r="BE1708" s="65"/>
      <c r="BF1708" s="65"/>
      <c r="BG1708" s="65"/>
      <c r="BH1708" s="65"/>
      <c r="BI1708" s="65"/>
      <c r="BJ1708" s="65"/>
      <c r="BK1708" s="65"/>
      <c r="BL1708" s="65"/>
      <c r="BM1708" s="65"/>
      <c r="BN1708" s="65"/>
      <c r="BO1708" s="65"/>
      <c r="BP1708" s="65"/>
      <c r="BQ1708" s="65"/>
      <c r="BR1708" s="65"/>
    </row>
    <row r="1709" spans="3:70">
      <c r="C1709" s="8"/>
      <c r="D1709" s="8"/>
      <c r="AG1709" s="65"/>
      <c r="AH1709" s="65"/>
      <c r="AI1709" s="65"/>
      <c r="AJ1709" s="65"/>
      <c r="AK1709" s="65"/>
      <c r="AM1709" s="93"/>
      <c r="AT1709" s="65"/>
      <c r="AU1709" s="65"/>
      <c r="AV1709" s="65"/>
      <c r="AW1709" s="65"/>
      <c r="AX1709" s="65"/>
      <c r="AY1709" s="65"/>
      <c r="AZ1709" s="65"/>
      <c r="BA1709" s="65"/>
      <c r="BB1709" s="65"/>
    </row>
    <row r="1710" spans="3:70">
      <c r="C1710" s="8"/>
      <c r="D1710" s="8"/>
      <c r="AG1710" s="65"/>
      <c r="AH1710" s="65"/>
      <c r="AI1710" s="65"/>
      <c r="AJ1710" s="65"/>
      <c r="AK1710" s="65"/>
      <c r="AM1710" s="93"/>
      <c r="AT1710" s="65"/>
      <c r="AU1710" s="65"/>
      <c r="AV1710" s="65"/>
      <c r="AW1710" s="65"/>
      <c r="AX1710" s="65"/>
      <c r="AY1710" s="65"/>
      <c r="AZ1710" s="65"/>
      <c r="BA1710" s="65"/>
      <c r="BB1710" s="65"/>
    </row>
    <row r="1711" spans="3:70">
      <c r="C1711" s="8"/>
      <c r="D1711" s="8"/>
      <c r="AG1711" s="65"/>
      <c r="AH1711" s="65"/>
      <c r="AI1711" s="65"/>
      <c r="AJ1711" s="65"/>
      <c r="AK1711" s="65"/>
      <c r="AM1711" s="93"/>
      <c r="AT1711" s="65"/>
      <c r="AU1711" s="65"/>
      <c r="AV1711" s="65"/>
      <c r="AW1711" s="65"/>
      <c r="AX1711" s="65"/>
      <c r="AY1711" s="65"/>
      <c r="AZ1711" s="65"/>
      <c r="BA1711" s="65"/>
      <c r="BB1711" s="65"/>
      <c r="BD1711" s="65"/>
    </row>
    <row r="1712" spans="3:70">
      <c r="C1712" s="8"/>
      <c r="D1712" s="8"/>
      <c r="AG1712" s="65"/>
      <c r="AH1712" s="65"/>
      <c r="AI1712" s="65"/>
      <c r="AJ1712" s="65"/>
      <c r="AK1712" s="65"/>
      <c r="AM1712" s="93"/>
      <c r="AT1712" s="65"/>
      <c r="AU1712" s="65"/>
      <c r="AV1712" s="65"/>
      <c r="AW1712" s="65"/>
      <c r="AX1712" s="65"/>
      <c r="AY1712" s="65"/>
      <c r="AZ1712" s="65"/>
      <c r="BA1712" s="65"/>
      <c r="BB1712" s="65"/>
    </row>
    <row r="1713" spans="3:70">
      <c r="C1713" s="8"/>
      <c r="D1713" s="8"/>
      <c r="AG1713" s="65"/>
      <c r="AH1713" s="65"/>
      <c r="AI1713" s="65"/>
      <c r="AJ1713" s="65"/>
      <c r="AK1713" s="65"/>
      <c r="AM1713" s="93"/>
      <c r="AT1713" s="65"/>
      <c r="AU1713" s="65"/>
      <c r="AV1713" s="65"/>
      <c r="AW1713" s="65"/>
      <c r="AX1713" s="65"/>
      <c r="AY1713" s="65"/>
      <c r="AZ1713" s="65"/>
      <c r="BA1713" s="65"/>
    </row>
    <row r="1714" spans="3:70">
      <c r="C1714" s="8"/>
      <c r="D1714" s="8"/>
      <c r="AG1714" s="65"/>
      <c r="AH1714" s="65"/>
      <c r="AI1714" s="65"/>
      <c r="AJ1714" s="65"/>
      <c r="AK1714" s="65"/>
      <c r="AM1714" s="93"/>
      <c r="AT1714" s="65"/>
      <c r="AU1714" s="65"/>
      <c r="AV1714" s="65"/>
      <c r="AW1714" s="65"/>
      <c r="AX1714" s="65"/>
      <c r="AY1714" s="65"/>
      <c r="AZ1714" s="65"/>
      <c r="BA1714" s="65"/>
      <c r="BB1714" s="65"/>
      <c r="BD1714" s="65"/>
    </row>
    <row r="1715" spans="3:70">
      <c r="C1715" s="8"/>
      <c r="D1715" s="8"/>
      <c r="AG1715" s="65"/>
      <c r="AH1715" s="65"/>
      <c r="AI1715" s="65"/>
      <c r="AJ1715" s="65"/>
      <c r="AK1715" s="65"/>
      <c r="AM1715" s="93"/>
      <c r="AT1715" s="65"/>
      <c r="AU1715" s="65"/>
      <c r="AV1715" s="65"/>
      <c r="AW1715" s="65"/>
      <c r="AX1715" s="65"/>
      <c r="AY1715" s="65"/>
      <c r="AZ1715" s="65"/>
      <c r="BA1715" s="65"/>
      <c r="BB1715" s="65"/>
      <c r="BD1715" s="65"/>
      <c r="BE1715" s="65"/>
      <c r="BF1715" s="65"/>
      <c r="BG1715" s="65"/>
      <c r="BH1715" s="65"/>
      <c r="BI1715" s="65"/>
      <c r="BJ1715" s="65"/>
      <c r="BK1715" s="65"/>
      <c r="BL1715" s="65"/>
      <c r="BM1715" s="65"/>
      <c r="BN1715" s="65"/>
      <c r="BO1715" s="65"/>
      <c r="BP1715" s="65"/>
      <c r="BQ1715" s="65"/>
      <c r="BR1715" s="65"/>
    </row>
    <row r="1716" spans="3:70">
      <c r="C1716" s="8"/>
      <c r="D1716" s="8"/>
      <c r="AG1716" s="65"/>
      <c r="AH1716" s="65"/>
      <c r="AI1716" s="65"/>
      <c r="AJ1716" s="65"/>
      <c r="AK1716" s="65"/>
      <c r="AM1716" s="93"/>
      <c r="AT1716" s="65"/>
      <c r="AU1716" s="65"/>
      <c r="AV1716" s="65"/>
      <c r="AW1716" s="65"/>
      <c r="AX1716" s="65"/>
      <c r="AY1716" s="65"/>
      <c r="AZ1716" s="65"/>
      <c r="BA1716" s="65"/>
      <c r="BB1716" s="65"/>
      <c r="BC1716" s="65"/>
      <c r="BD1716" s="65"/>
      <c r="BE1716" s="65"/>
      <c r="BF1716" s="65"/>
      <c r="BG1716" s="65"/>
      <c r="BH1716" s="65"/>
      <c r="BI1716" s="65"/>
      <c r="BJ1716" s="65"/>
      <c r="BK1716" s="65"/>
      <c r="BL1716" s="65"/>
      <c r="BM1716" s="65"/>
      <c r="BN1716" s="65"/>
      <c r="BO1716" s="65"/>
      <c r="BP1716" s="65"/>
      <c r="BQ1716" s="65"/>
      <c r="BR1716" s="65"/>
    </row>
    <row r="1717" spans="3:70">
      <c r="C1717" s="8"/>
      <c r="D1717" s="8"/>
      <c r="AG1717" s="65"/>
      <c r="AH1717" s="65"/>
      <c r="AI1717" s="65"/>
      <c r="AJ1717" s="65"/>
      <c r="AK1717" s="65"/>
      <c r="AM1717" s="93"/>
      <c r="AT1717" s="65"/>
      <c r="AU1717" s="65"/>
      <c r="AV1717" s="65"/>
      <c r="AW1717" s="65"/>
      <c r="AX1717" s="65"/>
      <c r="AY1717" s="65"/>
      <c r="AZ1717" s="65"/>
      <c r="BA1717" s="65"/>
      <c r="BB1717" s="65"/>
    </row>
    <row r="1718" spans="3:70">
      <c r="C1718" s="8"/>
      <c r="D1718" s="8"/>
      <c r="AG1718" s="65"/>
      <c r="AH1718" s="65"/>
      <c r="AI1718" s="65"/>
      <c r="AJ1718" s="65"/>
      <c r="AK1718" s="65"/>
      <c r="AM1718" s="93"/>
      <c r="AT1718" s="65"/>
      <c r="AU1718" s="65"/>
      <c r="AV1718" s="65"/>
      <c r="AW1718" s="65"/>
      <c r="AX1718" s="65"/>
      <c r="AY1718" s="65"/>
      <c r="AZ1718" s="65"/>
      <c r="BA1718" s="65"/>
    </row>
    <row r="1719" spans="3:70">
      <c r="C1719" s="8"/>
      <c r="D1719" s="8"/>
      <c r="AG1719" s="65"/>
      <c r="AH1719" s="65"/>
      <c r="AI1719" s="65"/>
      <c r="AJ1719" s="65"/>
      <c r="AK1719" s="65"/>
      <c r="AM1719" s="93"/>
      <c r="AT1719" s="65"/>
      <c r="AU1719" s="65"/>
      <c r="AV1719" s="65"/>
      <c r="AW1719" s="65"/>
      <c r="AX1719" s="65"/>
      <c r="AY1719" s="65"/>
      <c r="AZ1719" s="65"/>
      <c r="BA1719" s="65"/>
      <c r="BB1719" s="65"/>
    </row>
    <row r="1720" spans="3:70">
      <c r="C1720" s="8"/>
      <c r="D1720" s="8"/>
      <c r="AG1720" s="65"/>
      <c r="AH1720" s="65"/>
      <c r="AI1720" s="65"/>
      <c r="AJ1720" s="65"/>
      <c r="AK1720" s="65"/>
      <c r="AM1720" s="93"/>
      <c r="AT1720" s="65"/>
      <c r="AU1720" s="65"/>
      <c r="AV1720" s="65"/>
      <c r="AW1720" s="65"/>
      <c r="AX1720" s="65"/>
      <c r="AY1720" s="65"/>
      <c r="AZ1720" s="65"/>
      <c r="BA1720" s="65"/>
      <c r="BB1720" s="65"/>
    </row>
    <row r="1721" spans="3:70">
      <c r="C1721" s="8"/>
      <c r="D1721" s="8"/>
      <c r="AG1721" s="65"/>
      <c r="AH1721" s="65"/>
      <c r="AI1721" s="65"/>
      <c r="AJ1721" s="65"/>
      <c r="AK1721" s="65"/>
      <c r="AM1721" s="93"/>
      <c r="AT1721" s="65"/>
      <c r="AU1721" s="65"/>
      <c r="AV1721" s="65"/>
      <c r="AW1721" s="65"/>
      <c r="AX1721" s="65"/>
      <c r="AY1721" s="65"/>
      <c r="AZ1721" s="65"/>
      <c r="BA1721" s="65"/>
      <c r="BB1721" s="65"/>
    </row>
    <row r="1722" spans="3:70">
      <c r="C1722" s="8"/>
      <c r="D1722" s="8"/>
      <c r="AG1722" s="65"/>
      <c r="AH1722" s="65"/>
      <c r="AI1722" s="65"/>
      <c r="AJ1722" s="65"/>
      <c r="AK1722" s="65"/>
      <c r="AM1722" s="93"/>
      <c r="AT1722" s="65"/>
      <c r="AU1722" s="65"/>
      <c r="AV1722" s="65"/>
      <c r="AW1722" s="65"/>
      <c r="AX1722" s="65"/>
      <c r="AY1722" s="65"/>
      <c r="AZ1722" s="65"/>
      <c r="BA1722" s="65"/>
      <c r="BB1722" s="65"/>
    </row>
    <row r="1723" spans="3:70">
      <c r="C1723" s="8"/>
      <c r="D1723" s="8"/>
      <c r="AG1723" s="65"/>
      <c r="AH1723" s="65"/>
      <c r="AI1723" s="65"/>
      <c r="AJ1723" s="65"/>
      <c r="AK1723" s="65"/>
      <c r="AM1723" s="93"/>
      <c r="AT1723" s="65"/>
      <c r="AU1723" s="65"/>
      <c r="AV1723" s="65"/>
      <c r="AW1723" s="65"/>
      <c r="AX1723" s="65"/>
      <c r="AY1723" s="65"/>
      <c r="AZ1723" s="65"/>
      <c r="BA1723" s="65"/>
      <c r="BB1723" s="65"/>
    </row>
    <row r="1724" spans="3:70">
      <c r="C1724" s="8"/>
      <c r="D1724" s="8"/>
      <c r="AG1724" s="65"/>
      <c r="AH1724" s="65"/>
      <c r="AI1724" s="65"/>
      <c r="AJ1724" s="65"/>
      <c r="AK1724" s="65"/>
      <c r="AM1724" s="93"/>
      <c r="AT1724" s="65"/>
      <c r="AU1724" s="65"/>
      <c r="AV1724" s="65"/>
      <c r="AW1724" s="65"/>
      <c r="AX1724" s="65"/>
      <c r="AY1724" s="65"/>
      <c r="AZ1724" s="65"/>
      <c r="BA1724" s="65"/>
      <c r="BB1724" s="65"/>
      <c r="BD1724" s="65"/>
      <c r="BE1724" s="65"/>
      <c r="BF1724" s="65"/>
      <c r="BG1724" s="65"/>
      <c r="BH1724" s="65"/>
      <c r="BI1724" s="65"/>
      <c r="BJ1724" s="65"/>
      <c r="BK1724" s="65"/>
      <c r="BL1724" s="65"/>
      <c r="BM1724" s="65"/>
      <c r="BN1724" s="65"/>
      <c r="BO1724" s="65"/>
      <c r="BP1724" s="65"/>
      <c r="BQ1724" s="65"/>
      <c r="BR1724" s="65"/>
    </row>
    <row r="1725" spans="3:70">
      <c r="C1725" s="8"/>
      <c r="D1725" s="8"/>
      <c r="AG1725" s="65"/>
      <c r="AH1725" s="65"/>
      <c r="AI1725" s="65"/>
      <c r="AJ1725" s="65"/>
      <c r="AK1725" s="65"/>
      <c r="AM1725" s="93"/>
      <c r="AT1725" s="65"/>
      <c r="AU1725" s="65"/>
      <c r="AV1725" s="65"/>
      <c r="AW1725" s="65"/>
      <c r="AX1725" s="65"/>
      <c r="AY1725" s="65"/>
      <c r="AZ1725" s="65"/>
      <c r="BA1725" s="65"/>
    </row>
    <row r="1726" spans="3:70">
      <c r="C1726" s="8"/>
      <c r="D1726" s="8"/>
      <c r="AG1726" s="65"/>
      <c r="AH1726" s="65"/>
      <c r="AI1726" s="65"/>
      <c r="AJ1726" s="65"/>
      <c r="AK1726" s="65"/>
      <c r="AM1726" s="93"/>
      <c r="AT1726" s="65"/>
      <c r="AU1726" s="65"/>
      <c r="AV1726" s="65"/>
      <c r="AW1726" s="65"/>
      <c r="AX1726" s="65"/>
      <c r="AY1726" s="65"/>
      <c r="AZ1726" s="65"/>
      <c r="BA1726" s="65"/>
      <c r="BB1726" s="65"/>
    </row>
    <row r="1727" spans="3:70">
      <c r="C1727" s="8"/>
      <c r="D1727" s="8"/>
      <c r="AG1727" s="65"/>
      <c r="AH1727" s="65"/>
      <c r="AI1727" s="65"/>
      <c r="AJ1727" s="65"/>
      <c r="AK1727" s="65"/>
      <c r="AM1727" s="93"/>
      <c r="AT1727" s="65"/>
      <c r="AU1727" s="65"/>
      <c r="AV1727" s="65"/>
      <c r="AW1727" s="65"/>
      <c r="AX1727" s="65"/>
      <c r="AY1727" s="65"/>
      <c r="AZ1727" s="65"/>
      <c r="BA1727" s="65"/>
      <c r="BB1727" s="65"/>
    </row>
    <row r="1728" spans="3:70">
      <c r="C1728" s="8"/>
      <c r="D1728" s="8"/>
      <c r="AG1728" s="65"/>
      <c r="AH1728" s="65"/>
      <c r="AI1728" s="65"/>
      <c r="AJ1728" s="65"/>
      <c r="AK1728" s="65"/>
      <c r="AM1728" s="93"/>
      <c r="AT1728" s="65"/>
      <c r="AU1728" s="65"/>
      <c r="AV1728" s="65"/>
      <c r="AW1728" s="65"/>
      <c r="AX1728" s="65"/>
      <c r="AY1728" s="65"/>
      <c r="AZ1728" s="65"/>
      <c r="BA1728" s="65"/>
    </row>
    <row r="1729" spans="3:70">
      <c r="C1729" s="8"/>
      <c r="D1729" s="8"/>
      <c r="AG1729" s="65"/>
      <c r="AH1729" s="65"/>
      <c r="AI1729" s="65"/>
      <c r="AJ1729" s="65"/>
      <c r="AK1729" s="65"/>
      <c r="AM1729" s="93"/>
      <c r="AT1729" s="65"/>
      <c r="AU1729" s="65"/>
      <c r="AV1729" s="65"/>
      <c r="AW1729" s="65"/>
      <c r="AX1729" s="65"/>
      <c r="AY1729" s="65"/>
      <c r="AZ1729" s="65"/>
      <c r="BA1729" s="65"/>
      <c r="BB1729" s="65"/>
      <c r="BD1729" s="65"/>
      <c r="BE1729" s="65"/>
      <c r="BF1729" s="65"/>
      <c r="BG1729" s="65"/>
      <c r="BH1729" s="65"/>
      <c r="BI1729" s="65"/>
      <c r="BJ1729" s="65"/>
      <c r="BK1729" s="65"/>
      <c r="BL1729" s="65"/>
      <c r="BM1729" s="65"/>
      <c r="BN1729" s="65"/>
      <c r="BO1729" s="65"/>
      <c r="BP1729" s="65"/>
      <c r="BQ1729" s="65"/>
      <c r="BR1729" s="65"/>
    </row>
    <row r="1730" spans="3:70">
      <c r="C1730" s="8"/>
      <c r="D1730" s="8"/>
      <c r="AG1730" s="65"/>
      <c r="AH1730" s="65"/>
      <c r="AI1730" s="65"/>
      <c r="AJ1730" s="65"/>
      <c r="AK1730" s="65"/>
      <c r="AM1730" s="93"/>
      <c r="AT1730" s="65"/>
      <c r="AU1730" s="65"/>
      <c r="AV1730" s="65"/>
      <c r="AW1730" s="65"/>
      <c r="AX1730" s="65"/>
      <c r="AY1730" s="65"/>
      <c r="AZ1730" s="65"/>
      <c r="BA1730" s="65"/>
      <c r="BB1730" s="65"/>
    </row>
    <row r="1731" spans="3:70">
      <c r="C1731" s="8"/>
      <c r="D1731" s="8"/>
      <c r="AG1731" s="65"/>
      <c r="AH1731" s="65"/>
      <c r="AI1731" s="65"/>
      <c r="AJ1731" s="65"/>
      <c r="AK1731" s="65"/>
      <c r="AM1731" s="93"/>
      <c r="AT1731" s="65"/>
      <c r="AU1731" s="65"/>
      <c r="AV1731" s="65"/>
      <c r="AW1731" s="65"/>
      <c r="AX1731" s="65"/>
      <c r="AY1731" s="65"/>
      <c r="AZ1731" s="65"/>
      <c r="BA1731" s="65"/>
    </row>
    <row r="1732" spans="3:70">
      <c r="C1732" s="8"/>
      <c r="D1732" s="8"/>
      <c r="AG1732" s="65"/>
      <c r="AH1732" s="65"/>
      <c r="AI1732" s="65"/>
      <c r="AJ1732" s="65"/>
      <c r="AK1732" s="65"/>
      <c r="AM1732" s="93"/>
      <c r="AT1732" s="65"/>
      <c r="AU1732" s="65"/>
      <c r="AV1732" s="65"/>
      <c r="AW1732" s="65"/>
      <c r="AX1732" s="65"/>
      <c r="AY1732" s="65"/>
      <c r="AZ1732" s="65"/>
      <c r="BA1732" s="65"/>
    </row>
    <row r="1733" spans="3:70">
      <c r="C1733" s="8"/>
      <c r="D1733" s="8"/>
      <c r="AG1733" s="65"/>
      <c r="AH1733" s="65"/>
      <c r="AI1733" s="65"/>
      <c r="AJ1733" s="65"/>
      <c r="AK1733" s="65"/>
      <c r="AM1733" s="93"/>
      <c r="AT1733" s="65"/>
      <c r="AU1733" s="65"/>
      <c r="AV1733" s="65"/>
      <c r="AW1733" s="65"/>
      <c r="AX1733" s="65"/>
      <c r="AY1733" s="65"/>
      <c r="AZ1733" s="65"/>
      <c r="BA1733" s="65"/>
    </row>
    <row r="1734" spans="3:70">
      <c r="C1734" s="8"/>
      <c r="D1734" s="8"/>
      <c r="AG1734" s="65"/>
      <c r="AH1734" s="65"/>
      <c r="AI1734" s="65"/>
      <c r="AJ1734" s="65"/>
      <c r="AK1734" s="65"/>
      <c r="AM1734" s="93"/>
      <c r="AT1734" s="65"/>
      <c r="AU1734" s="65"/>
      <c r="AV1734" s="65"/>
      <c r="AW1734" s="65"/>
      <c r="AX1734" s="65"/>
      <c r="AY1734" s="65"/>
      <c r="AZ1734" s="65"/>
      <c r="BA1734" s="65"/>
      <c r="BB1734" s="65"/>
      <c r="BD1734" s="65"/>
      <c r="BE1734" s="65"/>
      <c r="BF1734" s="65"/>
      <c r="BG1734" s="65"/>
      <c r="BH1734" s="65"/>
      <c r="BI1734" s="65"/>
      <c r="BJ1734" s="65"/>
      <c r="BK1734" s="65"/>
      <c r="BL1734" s="65"/>
      <c r="BM1734" s="65"/>
      <c r="BN1734" s="65"/>
      <c r="BO1734" s="65"/>
      <c r="BP1734" s="65"/>
      <c r="BQ1734" s="65"/>
      <c r="BR1734" s="65"/>
    </row>
    <row r="1735" spans="3:70">
      <c r="C1735" s="8"/>
      <c r="D1735" s="8"/>
      <c r="AG1735" s="65"/>
      <c r="AH1735" s="65"/>
      <c r="AI1735" s="65"/>
      <c r="AJ1735" s="65"/>
      <c r="AK1735" s="65"/>
      <c r="AM1735" s="93"/>
      <c r="AT1735" s="65"/>
      <c r="AU1735" s="65"/>
      <c r="AV1735" s="65"/>
      <c r="AW1735" s="65"/>
      <c r="AX1735" s="65"/>
      <c r="AY1735" s="65"/>
      <c r="AZ1735" s="65"/>
      <c r="BA1735" s="65"/>
    </row>
    <row r="1736" spans="3:70">
      <c r="C1736" s="8"/>
      <c r="D1736" s="8"/>
      <c r="AG1736" s="65"/>
      <c r="AH1736" s="65"/>
      <c r="AI1736" s="65"/>
      <c r="AJ1736" s="65"/>
      <c r="AK1736" s="65"/>
      <c r="AM1736" s="93"/>
      <c r="AT1736" s="65"/>
      <c r="AU1736" s="65"/>
      <c r="AV1736" s="65"/>
      <c r="AW1736" s="65"/>
      <c r="AX1736" s="65"/>
      <c r="AY1736" s="65"/>
      <c r="AZ1736" s="65"/>
      <c r="BA1736" s="65"/>
      <c r="BB1736" s="65"/>
      <c r="BD1736" s="65"/>
    </row>
    <row r="1737" spans="3:70">
      <c r="C1737" s="8"/>
      <c r="D1737" s="8"/>
      <c r="AG1737" s="65"/>
      <c r="AH1737" s="65"/>
      <c r="AI1737" s="65"/>
      <c r="AJ1737" s="65"/>
      <c r="AK1737" s="65"/>
      <c r="AM1737" s="93"/>
      <c r="AT1737" s="65"/>
      <c r="AU1737" s="65"/>
      <c r="AV1737" s="65"/>
      <c r="AW1737" s="65"/>
      <c r="AX1737" s="65"/>
      <c r="AY1737" s="65"/>
      <c r="AZ1737" s="65"/>
      <c r="BA1737" s="65"/>
    </row>
    <row r="1738" spans="3:70">
      <c r="C1738" s="8"/>
      <c r="D1738" s="8"/>
      <c r="AG1738" s="65"/>
      <c r="AH1738" s="65"/>
      <c r="AI1738" s="65"/>
      <c r="AJ1738" s="65"/>
      <c r="AK1738" s="65"/>
      <c r="AM1738" s="93"/>
      <c r="AT1738" s="65"/>
      <c r="AU1738" s="65"/>
      <c r="AV1738" s="65"/>
      <c r="AW1738" s="65"/>
      <c r="AX1738" s="65"/>
      <c r="AY1738" s="65"/>
      <c r="AZ1738" s="65"/>
      <c r="BA1738" s="65"/>
    </row>
    <row r="1739" spans="3:70">
      <c r="C1739" s="8"/>
      <c r="D1739" s="8"/>
      <c r="AG1739" s="65"/>
      <c r="AH1739" s="65"/>
      <c r="AI1739" s="65"/>
      <c r="AJ1739" s="65"/>
      <c r="AK1739" s="65"/>
      <c r="AM1739" s="93"/>
      <c r="AT1739" s="65"/>
      <c r="AU1739" s="65"/>
      <c r="AV1739" s="65"/>
      <c r="AW1739" s="65"/>
      <c r="AX1739" s="65"/>
      <c r="AY1739" s="65"/>
      <c r="AZ1739" s="65"/>
      <c r="BA1739" s="65"/>
      <c r="BB1739" s="65"/>
      <c r="BC1739" s="65"/>
      <c r="BD1739" s="65"/>
      <c r="BE1739" s="65"/>
      <c r="BF1739" s="65"/>
      <c r="BG1739" s="65"/>
      <c r="BH1739" s="65"/>
      <c r="BI1739" s="65"/>
      <c r="BJ1739" s="65"/>
      <c r="BK1739" s="65"/>
      <c r="BL1739" s="65"/>
      <c r="BM1739" s="65"/>
      <c r="BN1739" s="65"/>
      <c r="BO1739" s="65"/>
      <c r="BP1739" s="65"/>
      <c r="BQ1739" s="65"/>
      <c r="BR1739" s="65"/>
    </row>
    <row r="1740" spans="3:70">
      <c r="C1740" s="8"/>
      <c r="D1740" s="8"/>
      <c r="AG1740" s="65"/>
      <c r="AH1740" s="65"/>
      <c r="AI1740" s="65"/>
      <c r="AJ1740" s="65"/>
      <c r="AK1740" s="65"/>
      <c r="AM1740" s="93"/>
      <c r="AT1740" s="65"/>
      <c r="AU1740" s="65"/>
      <c r="AV1740" s="65"/>
      <c r="AW1740" s="65"/>
      <c r="AX1740" s="65"/>
      <c r="AY1740" s="65"/>
      <c r="AZ1740" s="65"/>
      <c r="BA1740" s="65"/>
      <c r="BB1740" s="65"/>
      <c r="BC1740" s="65"/>
      <c r="BD1740" s="65"/>
      <c r="BE1740" s="65"/>
      <c r="BF1740" s="65"/>
      <c r="BG1740" s="65"/>
      <c r="BH1740" s="65"/>
      <c r="BI1740" s="65"/>
      <c r="BJ1740" s="65"/>
      <c r="BK1740" s="65"/>
      <c r="BL1740" s="65"/>
      <c r="BM1740" s="65"/>
      <c r="BN1740" s="65"/>
      <c r="BO1740" s="65"/>
      <c r="BP1740" s="65"/>
      <c r="BQ1740" s="65"/>
      <c r="BR1740" s="65"/>
    </row>
    <row r="1741" spans="3:70">
      <c r="C1741" s="8"/>
      <c r="D1741" s="8"/>
      <c r="AG1741" s="65"/>
      <c r="AH1741" s="65"/>
      <c r="AI1741" s="65"/>
      <c r="AJ1741" s="65"/>
      <c r="AK1741" s="65"/>
      <c r="AM1741" s="93"/>
      <c r="AT1741" s="65"/>
      <c r="AU1741" s="65"/>
      <c r="AV1741" s="65"/>
      <c r="AW1741" s="65"/>
      <c r="AX1741" s="65"/>
      <c r="AY1741" s="65"/>
      <c r="AZ1741" s="65"/>
      <c r="BA1741" s="65"/>
    </row>
    <row r="1742" spans="3:70">
      <c r="C1742" s="8"/>
      <c r="D1742" s="8"/>
      <c r="AG1742" s="65"/>
      <c r="AH1742" s="65"/>
      <c r="AI1742" s="65"/>
      <c r="AJ1742" s="65"/>
      <c r="AK1742" s="65"/>
      <c r="AM1742" s="93"/>
      <c r="AT1742" s="65"/>
      <c r="AU1742" s="65"/>
      <c r="AV1742" s="65"/>
      <c r="AW1742" s="65"/>
      <c r="AX1742" s="65"/>
      <c r="AY1742" s="65"/>
      <c r="AZ1742" s="65"/>
      <c r="BA1742" s="65"/>
    </row>
    <row r="1743" spans="3:70">
      <c r="C1743" s="8"/>
      <c r="D1743" s="8"/>
      <c r="AG1743" s="65"/>
      <c r="AH1743" s="65"/>
      <c r="AI1743" s="65"/>
      <c r="AJ1743" s="65"/>
      <c r="AK1743" s="65"/>
      <c r="AM1743" s="93"/>
      <c r="AT1743" s="65"/>
      <c r="AU1743" s="65"/>
      <c r="AV1743" s="65"/>
      <c r="AW1743" s="65"/>
      <c r="AX1743" s="65"/>
      <c r="AY1743" s="65"/>
      <c r="AZ1743" s="65"/>
      <c r="BA1743" s="65"/>
      <c r="BB1743" s="65"/>
    </row>
    <row r="1744" spans="3:70">
      <c r="C1744" s="8"/>
      <c r="D1744" s="8"/>
      <c r="AG1744" s="65"/>
      <c r="AH1744" s="65"/>
      <c r="AI1744" s="65"/>
      <c r="AJ1744" s="65"/>
      <c r="AK1744" s="65"/>
      <c r="AM1744" s="93"/>
      <c r="AT1744" s="65"/>
      <c r="AU1744" s="65"/>
      <c r="AV1744" s="65"/>
      <c r="AW1744" s="65"/>
      <c r="AX1744" s="65"/>
      <c r="AY1744" s="65"/>
      <c r="AZ1744" s="65"/>
      <c r="BA1744" s="65"/>
    </row>
    <row r="1745" spans="3:70">
      <c r="C1745" s="8"/>
      <c r="D1745" s="8"/>
      <c r="AG1745" s="65"/>
      <c r="AH1745" s="65"/>
      <c r="AI1745" s="65"/>
      <c r="AJ1745" s="65"/>
      <c r="AK1745" s="65"/>
      <c r="AM1745" s="93"/>
      <c r="AT1745" s="65"/>
      <c r="AU1745" s="65"/>
      <c r="AV1745" s="65"/>
      <c r="AW1745" s="65"/>
      <c r="AX1745" s="65"/>
      <c r="AY1745" s="65"/>
      <c r="AZ1745" s="65"/>
      <c r="BA1745" s="65"/>
    </row>
    <row r="1746" spans="3:70">
      <c r="C1746" s="8"/>
      <c r="D1746" s="8"/>
      <c r="AG1746" s="65"/>
      <c r="AH1746" s="65"/>
      <c r="AI1746" s="65"/>
      <c r="AJ1746" s="65"/>
      <c r="AK1746" s="65"/>
      <c r="AM1746" s="93"/>
      <c r="AT1746" s="65"/>
      <c r="AU1746" s="65"/>
      <c r="AV1746" s="65"/>
      <c r="AW1746" s="65"/>
      <c r="AX1746" s="65"/>
      <c r="AY1746" s="65"/>
      <c r="AZ1746" s="65"/>
      <c r="BA1746" s="65"/>
    </row>
    <row r="1747" spans="3:70">
      <c r="C1747" s="8"/>
      <c r="D1747" s="8"/>
      <c r="AG1747" s="65"/>
      <c r="AH1747" s="65"/>
      <c r="AI1747" s="65"/>
      <c r="AJ1747" s="65"/>
      <c r="AK1747" s="65"/>
      <c r="AM1747" s="93"/>
      <c r="AT1747" s="65"/>
      <c r="AU1747" s="65"/>
      <c r="AV1747" s="65"/>
      <c r="AW1747" s="65"/>
      <c r="AX1747" s="65"/>
      <c r="AY1747" s="65"/>
      <c r="AZ1747" s="65"/>
      <c r="BA1747" s="65"/>
    </row>
    <row r="1748" spans="3:70">
      <c r="C1748" s="8"/>
      <c r="D1748" s="8"/>
      <c r="AG1748" s="65"/>
      <c r="AH1748" s="65"/>
      <c r="AI1748" s="65"/>
      <c r="AJ1748" s="65"/>
      <c r="AK1748" s="65"/>
      <c r="AM1748" s="93"/>
      <c r="AT1748" s="65"/>
      <c r="AU1748" s="65"/>
      <c r="AV1748" s="65"/>
      <c r="AW1748" s="65"/>
      <c r="AX1748" s="65"/>
      <c r="AY1748" s="65"/>
      <c r="AZ1748" s="65"/>
      <c r="BA1748" s="65"/>
    </row>
    <row r="1749" spans="3:70">
      <c r="C1749" s="8"/>
      <c r="D1749" s="8"/>
      <c r="AG1749" s="65"/>
      <c r="AH1749" s="65"/>
      <c r="AI1749" s="65"/>
      <c r="AJ1749" s="65"/>
      <c r="AK1749" s="65"/>
      <c r="AM1749" s="93"/>
      <c r="AT1749" s="65"/>
      <c r="AU1749" s="65"/>
      <c r="AV1749" s="65"/>
      <c r="AW1749" s="65"/>
      <c r="AX1749" s="65"/>
      <c r="AY1749" s="65"/>
      <c r="AZ1749" s="65"/>
      <c r="BA1749" s="65"/>
      <c r="BB1749" s="65"/>
    </row>
    <row r="1750" spans="3:70">
      <c r="C1750" s="8"/>
      <c r="D1750" s="8"/>
      <c r="AG1750" s="65"/>
      <c r="AH1750" s="65"/>
      <c r="AI1750" s="65"/>
      <c r="AJ1750" s="65"/>
      <c r="AK1750" s="65"/>
      <c r="AM1750" s="93"/>
      <c r="AT1750" s="65"/>
      <c r="AU1750" s="65"/>
      <c r="AV1750" s="65"/>
      <c r="AW1750" s="65"/>
      <c r="AX1750" s="65"/>
      <c r="AY1750" s="65"/>
      <c r="AZ1750" s="65"/>
      <c r="BA1750" s="65"/>
    </row>
    <row r="1751" spans="3:70">
      <c r="C1751" s="8"/>
      <c r="D1751" s="8"/>
      <c r="AG1751" s="65"/>
      <c r="AH1751" s="65"/>
      <c r="AI1751" s="65"/>
      <c r="AJ1751" s="65"/>
      <c r="AK1751" s="65"/>
      <c r="AM1751" s="93"/>
      <c r="AT1751" s="65"/>
      <c r="AU1751" s="65"/>
      <c r="AV1751" s="65"/>
      <c r="AW1751" s="65"/>
      <c r="AX1751" s="65"/>
      <c r="AY1751" s="65"/>
      <c r="AZ1751" s="65"/>
      <c r="BA1751" s="65"/>
    </row>
    <row r="1752" spans="3:70">
      <c r="C1752" s="8"/>
      <c r="D1752" s="8"/>
      <c r="AG1752" s="65"/>
      <c r="AH1752" s="65"/>
      <c r="AI1752" s="65"/>
      <c r="AJ1752" s="65"/>
      <c r="AK1752" s="65"/>
      <c r="AM1752" s="93"/>
      <c r="AT1752" s="65"/>
      <c r="AU1752" s="65"/>
      <c r="AV1752" s="65"/>
      <c r="AW1752" s="65"/>
      <c r="AX1752" s="65"/>
      <c r="AY1752" s="65"/>
      <c r="AZ1752" s="65"/>
      <c r="BA1752" s="65"/>
      <c r="BB1752" s="65"/>
      <c r="BC1752" s="65"/>
      <c r="BD1752" s="65"/>
      <c r="BE1752" s="65"/>
      <c r="BF1752" s="65"/>
      <c r="BG1752" s="65"/>
      <c r="BH1752" s="65"/>
      <c r="BI1752" s="65"/>
      <c r="BJ1752" s="65"/>
      <c r="BK1752" s="65"/>
      <c r="BL1752" s="65"/>
      <c r="BM1752" s="65"/>
      <c r="BN1752" s="65"/>
      <c r="BO1752" s="65"/>
      <c r="BP1752" s="65"/>
      <c r="BQ1752" s="65"/>
      <c r="BR1752" s="65"/>
    </row>
    <row r="1753" spans="3:70">
      <c r="C1753" s="8"/>
      <c r="D1753" s="8"/>
      <c r="AG1753" s="65"/>
      <c r="AH1753" s="65"/>
      <c r="AI1753" s="65"/>
      <c r="AJ1753" s="65"/>
      <c r="AK1753" s="65"/>
      <c r="AM1753" s="93"/>
      <c r="AT1753" s="65"/>
      <c r="AU1753" s="65"/>
      <c r="AV1753" s="65"/>
      <c r="AW1753" s="65"/>
      <c r="AX1753" s="65"/>
      <c r="AY1753" s="65"/>
      <c r="AZ1753" s="65"/>
      <c r="BA1753" s="65"/>
    </row>
    <row r="1754" spans="3:70">
      <c r="C1754" s="8"/>
      <c r="D1754" s="8"/>
      <c r="AG1754" s="65"/>
      <c r="AH1754" s="65"/>
      <c r="AI1754" s="65"/>
      <c r="AJ1754" s="65"/>
      <c r="AK1754" s="65"/>
      <c r="AM1754" s="93"/>
      <c r="AT1754" s="65"/>
      <c r="AU1754" s="65"/>
      <c r="AV1754" s="65"/>
      <c r="AW1754" s="65"/>
      <c r="AX1754" s="65"/>
      <c r="AY1754" s="65"/>
      <c r="AZ1754" s="65"/>
      <c r="BA1754" s="65"/>
    </row>
    <row r="1755" spans="3:70">
      <c r="C1755" s="8"/>
      <c r="D1755" s="8"/>
      <c r="AG1755" s="65"/>
      <c r="AH1755" s="65"/>
      <c r="AI1755" s="65"/>
      <c r="AJ1755" s="65"/>
      <c r="AK1755" s="65"/>
      <c r="AM1755" s="93"/>
      <c r="AT1755" s="65"/>
      <c r="AU1755" s="65"/>
      <c r="AV1755" s="65"/>
      <c r="AW1755" s="65"/>
      <c r="AX1755" s="65"/>
      <c r="AY1755" s="65"/>
      <c r="AZ1755" s="65"/>
      <c r="BA1755" s="65"/>
    </row>
    <row r="1756" spans="3:70">
      <c r="C1756" s="8"/>
      <c r="D1756" s="8"/>
      <c r="AG1756" s="65"/>
      <c r="AH1756" s="65"/>
      <c r="AI1756" s="65"/>
      <c r="AJ1756" s="65"/>
      <c r="AK1756" s="65"/>
      <c r="AM1756" s="93"/>
      <c r="AT1756" s="65"/>
      <c r="AU1756" s="65"/>
      <c r="AV1756" s="65"/>
      <c r="AW1756" s="65"/>
      <c r="AX1756" s="65"/>
      <c r="AY1756" s="65"/>
      <c r="AZ1756" s="65"/>
      <c r="BA1756" s="65"/>
    </row>
    <row r="1757" spans="3:70">
      <c r="C1757" s="8"/>
      <c r="D1757" s="8"/>
      <c r="AG1757" s="65"/>
      <c r="AH1757" s="65"/>
      <c r="AI1757" s="65"/>
      <c r="AJ1757" s="65"/>
      <c r="AK1757" s="65"/>
      <c r="AM1757" s="93"/>
      <c r="AT1757" s="65"/>
      <c r="AU1757" s="65"/>
      <c r="AV1757" s="65"/>
      <c r="AW1757" s="65"/>
      <c r="AX1757" s="65"/>
      <c r="AY1757" s="65"/>
      <c r="AZ1757" s="65"/>
      <c r="BA1757" s="65"/>
    </row>
    <row r="1758" spans="3:70">
      <c r="C1758" s="8"/>
      <c r="D1758" s="8"/>
      <c r="AG1758" s="65"/>
      <c r="AH1758" s="65"/>
      <c r="AI1758" s="65"/>
      <c r="AJ1758" s="65"/>
      <c r="AK1758" s="65"/>
      <c r="AM1758" s="93"/>
      <c r="AT1758" s="65"/>
      <c r="AU1758" s="65"/>
      <c r="AV1758" s="65"/>
      <c r="AW1758" s="65"/>
      <c r="AX1758" s="65"/>
      <c r="AY1758" s="65"/>
      <c r="AZ1758" s="65"/>
      <c r="BA1758" s="65"/>
      <c r="BB1758" s="65"/>
      <c r="BC1758" s="65"/>
      <c r="BD1758" s="65"/>
      <c r="BE1758" s="65"/>
      <c r="BF1758" s="65"/>
      <c r="BG1758" s="65"/>
      <c r="BH1758" s="65"/>
      <c r="BI1758" s="65"/>
      <c r="BJ1758" s="65"/>
      <c r="BK1758" s="65"/>
      <c r="BL1758" s="65"/>
      <c r="BM1758" s="65"/>
      <c r="BN1758" s="65"/>
      <c r="BO1758" s="65"/>
      <c r="BP1758" s="65"/>
      <c r="BQ1758" s="65"/>
      <c r="BR1758" s="65"/>
    </row>
    <row r="1759" spans="3:70">
      <c r="C1759" s="8"/>
      <c r="D1759" s="8"/>
      <c r="AG1759" s="65"/>
      <c r="AH1759" s="65"/>
      <c r="AI1759" s="65"/>
      <c r="AJ1759" s="65"/>
      <c r="AK1759" s="65"/>
      <c r="AM1759" s="93"/>
      <c r="AT1759" s="65"/>
      <c r="AU1759" s="65"/>
      <c r="AV1759" s="65"/>
      <c r="AW1759" s="65"/>
      <c r="AX1759" s="65"/>
      <c r="AY1759" s="65"/>
      <c r="AZ1759" s="65"/>
      <c r="BA1759" s="65"/>
      <c r="BB1759" s="65"/>
      <c r="BC1759" s="65"/>
      <c r="BD1759" s="65"/>
      <c r="BE1759" s="65"/>
      <c r="BF1759" s="65"/>
      <c r="BG1759" s="65"/>
      <c r="BH1759" s="65"/>
      <c r="BI1759" s="65"/>
      <c r="BJ1759" s="65"/>
      <c r="BK1759" s="65"/>
      <c r="BL1759" s="65"/>
      <c r="BM1759" s="65"/>
      <c r="BN1759" s="65"/>
      <c r="BO1759" s="65"/>
      <c r="BP1759" s="65"/>
      <c r="BQ1759" s="65"/>
      <c r="BR1759" s="65"/>
    </row>
    <row r="1760" spans="3:70">
      <c r="C1760" s="8"/>
      <c r="D1760" s="8"/>
      <c r="AG1760" s="65"/>
      <c r="AH1760" s="65"/>
      <c r="AI1760" s="65"/>
      <c r="AJ1760" s="65"/>
      <c r="AK1760" s="65"/>
      <c r="AM1760" s="93"/>
      <c r="AT1760" s="65"/>
      <c r="AU1760" s="65"/>
      <c r="AV1760" s="65"/>
      <c r="AW1760" s="65"/>
      <c r="AX1760" s="65"/>
      <c r="AY1760" s="65"/>
      <c r="AZ1760" s="65"/>
      <c r="BA1760" s="65"/>
      <c r="BB1760" s="65"/>
    </row>
    <row r="1761" spans="3:70">
      <c r="C1761" s="8"/>
      <c r="D1761" s="8"/>
      <c r="AG1761" s="65"/>
      <c r="AH1761" s="65"/>
      <c r="AI1761" s="65"/>
      <c r="AJ1761" s="65"/>
      <c r="AK1761" s="65"/>
      <c r="AM1761" s="93"/>
      <c r="AT1761" s="65"/>
      <c r="AU1761" s="65"/>
      <c r="AV1761" s="65"/>
      <c r="AW1761" s="65"/>
      <c r="AX1761" s="65"/>
      <c r="AY1761" s="65"/>
      <c r="AZ1761" s="65"/>
      <c r="BA1761" s="65"/>
      <c r="BB1761" s="65"/>
    </row>
    <row r="1762" spans="3:70">
      <c r="C1762" s="8"/>
      <c r="D1762" s="8"/>
      <c r="AG1762" s="65"/>
      <c r="AH1762" s="65"/>
      <c r="AI1762" s="65"/>
      <c r="AJ1762" s="65"/>
      <c r="AK1762" s="65"/>
      <c r="AM1762" s="93"/>
      <c r="AT1762" s="65"/>
      <c r="AU1762" s="65"/>
      <c r="AV1762" s="65"/>
      <c r="AW1762" s="65"/>
      <c r="AX1762" s="65"/>
      <c r="AY1762" s="65"/>
      <c r="AZ1762" s="65"/>
      <c r="BA1762" s="65"/>
    </row>
    <row r="1763" spans="3:70">
      <c r="C1763" s="8"/>
      <c r="D1763" s="8"/>
      <c r="AG1763" s="65"/>
      <c r="AH1763" s="65"/>
      <c r="AI1763" s="65"/>
      <c r="AJ1763" s="65"/>
      <c r="AK1763" s="65"/>
      <c r="AM1763" s="93"/>
      <c r="AT1763" s="65"/>
      <c r="AU1763" s="65"/>
      <c r="AV1763" s="65"/>
      <c r="AW1763" s="65"/>
      <c r="AX1763" s="65"/>
      <c r="AY1763" s="65"/>
      <c r="AZ1763" s="65"/>
      <c r="BA1763" s="65"/>
    </row>
    <row r="1764" spans="3:70">
      <c r="C1764" s="8"/>
      <c r="D1764" s="8"/>
      <c r="AG1764" s="65"/>
      <c r="AH1764" s="65"/>
      <c r="AI1764" s="65"/>
      <c r="AJ1764" s="65"/>
      <c r="AK1764" s="65"/>
      <c r="AM1764" s="93"/>
      <c r="AT1764" s="65"/>
      <c r="AU1764" s="65"/>
      <c r="AV1764" s="65"/>
      <c r="AW1764" s="65"/>
      <c r="AX1764" s="65"/>
      <c r="AY1764" s="65"/>
      <c r="AZ1764" s="65"/>
      <c r="BA1764" s="65"/>
      <c r="BB1764" s="65"/>
      <c r="BC1764" s="65"/>
      <c r="BD1764" s="65"/>
      <c r="BE1764" s="65"/>
      <c r="BF1764" s="65"/>
      <c r="BG1764" s="65"/>
      <c r="BH1764" s="65"/>
      <c r="BI1764" s="65"/>
      <c r="BJ1764" s="65"/>
      <c r="BK1764" s="65"/>
      <c r="BL1764" s="65"/>
      <c r="BM1764" s="65"/>
      <c r="BN1764" s="65"/>
      <c r="BO1764" s="65"/>
      <c r="BP1764" s="65"/>
      <c r="BQ1764" s="65"/>
      <c r="BR1764" s="65"/>
    </row>
    <row r="1765" spans="3:70">
      <c r="C1765" s="8"/>
      <c r="D1765" s="8"/>
      <c r="AG1765" s="65"/>
      <c r="AH1765" s="65"/>
      <c r="AI1765" s="65"/>
      <c r="AJ1765" s="65"/>
      <c r="AK1765" s="65"/>
      <c r="AM1765" s="93"/>
      <c r="AT1765" s="65"/>
      <c r="AU1765" s="65"/>
      <c r="AV1765" s="65"/>
      <c r="AW1765" s="65"/>
      <c r="AX1765" s="65"/>
      <c r="AY1765" s="65"/>
      <c r="AZ1765" s="65"/>
      <c r="BA1765" s="65"/>
      <c r="BB1765" s="65"/>
      <c r="BD1765" s="65"/>
      <c r="BE1765" s="65"/>
      <c r="BF1765" s="65"/>
      <c r="BG1765" s="65"/>
      <c r="BH1765" s="65"/>
      <c r="BI1765" s="65"/>
      <c r="BJ1765" s="65"/>
      <c r="BK1765" s="65"/>
      <c r="BL1765" s="65"/>
      <c r="BM1765" s="65"/>
      <c r="BN1765" s="65"/>
      <c r="BO1765" s="65"/>
      <c r="BP1765" s="65"/>
      <c r="BQ1765" s="65"/>
      <c r="BR1765" s="65"/>
    </row>
    <row r="1766" spans="3:70">
      <c r="C1766" s="8"/>
      <c r="D1766" s="8"/>
      <c r="AG1766" s="65"/>
      <c r="AH1766" s="65"/>
      <c r="AI1766" s="65"/>
      <c r="AJ1766" s="65"/>
      <c r="AK1766" s="65"/>
      <c r="AM1766" s="93"/>
      <c r="AT1766" s="65"/>
      <c r="AU1766" s="65"/>
      <c r="AV1766" s="65"/>
      <c r="AW1766" s="65"/>
      <c r="AX1766" s="65"/>
      <c r="AY1766" s="65"/>
      <c r="AZ1766" s="65"/>
      <c r="BA1766" s="65"/>
    </row>
    <row r="1767" spans="3:70">
      <c r="C1767" s="8"/>
      <c r="D1767" s="8"/>
      <c r="AG1767" s="65"/>
      <c r="AH1767" s="65"/>
      <c r="AI1767" s="65"/>
      <c r="AJ1767" s="65"/>
      <c r="AK1767" s="65"/>
      <c r="AM1767" s="93"/>
      <c r="AT1767" s="65"/>
      <c r="AU1767" s="65"/>
      <c r="AV1767" s="65"/>
      <c r="AW1767" s="65"/>
      <c r="AX1767" s="65"/>
      <c r="AY1767" s="65"/>
      <c r="AZ1767" s="65"/>
      <c r="BA1767" s="65"/>
      <c r="BB1767" s="65"/>
    </row>
    <row r="1768" spans="3:70">
      <c r="C1768" s="8"/>
      <c r="D1768" s="8"/>
      <c r="AG1768" s="65"/>
      <c r="AH1768" s="65"/>
      <c r="AI1768" s="65"/>
      <c r="AJ1768" s="65"/>
      <c r="AK1768" s="65"/>
      <c r="AM1768" s="93"/>
      <c r="AT1768" s="65"/>
      <c r="AU1768" s="65"/>
      <c r="AV1768" s="65"/>
      <c r="AW1768" s="65"/>
      <c r="AX1768" s="65"/>
      <c r="AY1768" s="65"/>
      <c r="AZ1768" s="65"/>
      <c r="BA1768" s="65"/>
    </row>
    <row r="1769" spans="3:70">
      <c r="C1769" s="8"/>
      <c r="D1769" s="8"/>
      <c r="AG1769" s="65"/>
      <c r="AH1769" s="65"/>
      <c r="AI1769" s="65"/>
      <c r="AJ1769" s="65"/>
      <c r="AK1769" s="65"/>
      <c r="AM1769" s="93"/>
      <c r="AT1769" s="65"/>
      <c r="AU1769" s="65"/>
      <c r="AV1769" s="65"/>
      <c r="AW1769" s="65"/>
      <c r="AX1769" s="65"/>
      <c r="AY1769" s="65"/>
      <c r="AZ1769" s="65"/>
      <c r="BA1769" s="65"/>
      <c r="BB1769" s="65"/>
    </row>
    <row r="1770" spans="3:70">
      <c r="C1770" s="8"/>
      <c r="D1770" s="8"/>
      <c r="AG1770" s="65"/>
      <c r="AH1770" s="65"/>
      <c r="AI1770" s="65"/>
      <c r="AJ1770" s="65"/>
      <c r="AK1770" s="65"/>
      <c r="AM1770" s="93"/>
      <c r="AT1770" s="65"/>
      <c r="AU1770" s="65"/>
      <c r="AV1770" s="65"/>
      <c r="AW1770" s="65"/>
      <c r="AX1770" s="65"/>
      <c r="AY1770" s="65"/>
      <c r="AZ1770" s="65"/>
      <c r="BA1770" s="65"/>
    </row>
    <row r="1771" spans="3:70">
      <c r="C1771" s="8"/>
      <c r="D1771" s="8"/>
      <c r="AG1771" s="65"/>
      <c r="AH1771" s="65"/>
      <c r="AI1771" s="65"/>
      <c r="AJ1771" s="65"/>
      <c r="AK1771" s="65"/>
      <c r="AM1771" s="93"/>
      <c r="AT1771" s="65"/>
      <c r="AU1771" s="65"/>
      <c r="AV1771" s="65"/>
      <c r="AW1771" s="65"/>
      <c r="AX1771" s="65"/>
      <c r="AY1771" s="65"/>
      <c r="AZ1771" s="65"/>
      <c r="BA1771" s="65"/>
      <c r="BB1771" s="65"/>
    </row>
    <row r="1772" spans="3:70">
      <c r="C1772" s="8"/>
      <c r="D1772" s="8"/>
      <c r="AG1772" s="65"/>
      <c r="AH1772" s="65"/>
      <c r="AI1772" s="65"/>
      <c r="AJ1772" s="65"/>
      <c r="AK1772" s="65"/>
      <c r="AM1772" s="93"/>
      <c r="AT1772" s="65"/>
      <c r="AU1772" s="65"/>
      <c r="AV1772" s="65"/>
      <c r="AW1772" s="65"/>
      <c r="AX1772" s="65"/>
      <c r="AY1772" s="65"/>
      <c r="AZ1772" s="65"/>
      <c r="BA1772" s="65"/>
      <c r="BB1772" s="65"/>
      <c r="BC1772" s="65"/>
      <c r="BD1772" s="65"/>
      <c r="BE1772" s="65"/>
      <c r="BF1772" s="65"/>
      <c r="BG1772" s="65"/>
      <c r="BH1772" s="65"/>
      <c r="BI1772" s="65"/>
      <c r="BJ1772" s="65"/>
      <c r="BK1772" s="65"/>
      <c r="BL1772" s="65"/>
      <c r="BM1772" s="65"/>
      <c r="BN1772" s="65"/>
      <c r="BO1772" s="65"/>
      <c r="BP1772" s="65"/>
      <c r="BQ1772" s="65"/>
      <c r="BR1772" s="65"/>
    </row>
    <row r="1773" spans="3:70">
      <c r="C1773" s="8"/>
      <c r="D1773" s="8"/>
      <c r="AG1773" s="65"/>
      <c r="AH1773" s="65"/>
      <c r="AI1773" s="65"/>
      <c r="AJ1773" s="65"/>
      <c r="AK1773" s="65"/>
      <c r="AM1773" s="93"/>
      <c r="AT1773" s="65"/>
      <c r="AU1773" s="65"/>
      <c r="AV1773" s="65"/>
      <c r="AW1773" s="65"/>
      <c r="AX1773" s="65"/>
      <c r="AY1773" s="65"/>
      <c r="AZ1773" s="65"/>
      <c r="BA1773" s="65"/>
    </row>
    <row r="1774" spans="3:70">
      <c r="C1774" s="8"/>
      <c r="D1774" s="8"/>
      <c r="AG1774" s="65"/>
      <c r="AH1774" s="65"/>
      <c r="AI1774" s="65"/>
      <c r="AJ1774" s="65"/>
      <c r="AK1774" s="65"/>
      <c r="AM1774" s="93"/>
      <c r="AT1774" s="65"/>
      <c r="AU1774" s="65"/>
      <c r="AV1774" s="65"/>
      <c r="AW1774" s="65"/>
      <c r="AX1774" s="65"/>
      <c r="AY1774" s="65"/>
      <c r="AZ1774" s="65"/>
      <c r="BA1774" s="65"/>
    </row>
    <row r="1775" spans="3:70">
      <c r="C1775" s="8"/>
      <c r="D1775" s="8"/>
      <c r="AG1775" s="65"/>
      <c r="AH1775" s="65"/>
      <c r="AI1775" s="65"/>
      <c r="AJ1775" s="65"/>
      <c r="AK1775" s="65"/>
      <c r="AM1775" s="93"/>
      <c r="AT1775" s="65"/>
      <c r="AU1775" s="65"/>
      <c r="AV1775" s="65"/>
      <c r="AW1775" s="65"/>
      <c r="AX1775" s="65"/>
      <c r="AY1775" s="65"/>
      <c r="AZ1775" s="65"/>
      <c r="BA1775" s="65"/>
    </row>
    <row r="1776" spans="3:70">
      <c r="C1776" s="8"/>
      <c r="D1776" s="8"/>
      <c r="AG1776" s="65"/>
      <c r="AH1776" s="65"/>
      <c r="AI1776" s="65"/>
      <c r="AJ1776" s="65"/>
      <c r="AK1776" s="65"/>
      <c r="AM1776" s="93"/>
      <c r="AT1776" s="65"/>
      <c r="AU1776" s="65"/>
      <c r="AV1776" s="65"/>
      <c r="AW1776" s="65"/>
      <c r="AX1776" s="65"/>
      <c r="AY1776" s="65"/>
      <c r="AZ1776" s="65"/>
      <c r="BA1776" s="65"/>
    </row>
    <row r="1777" spans="3:54">
      <c r="C1777" s="8"/>
      <c r="D1777" s="8"/>
      <c r="AG1777" s="65"/>
      <c r="AH1777" s="65"/>
      <c r="AI1777" s="65"/>
      <c r="AJ1777" s="65"/>
      <c r="AK1777" s="65"/>
      <c r="AM1777" s="93"/>
      <c r="AT1777" s="65"/>
      <c r="AU1777" s="65"/>
      <c r="AV1777" s="65"/>
      <c r="AW1777" s="65"/>
      <c r="AX1777" s="65"/>
      <c r="AY1777" s="65"/>
      <c r="AZ1777" s="65"/>
      <c r="BA1777" s="65"/>
    </row>
    <row r="1778" spans="3:54">
      <c r="C1778" s="8"/>
      <c r="D1778" s="8"/>
      <c r="AG1778" s="65"/>
      <c r="AH1778" s="65"/>
      <c r="AI1778" s="65"/>
      <c r="AJ1778" s="65"/>
      <c r="AK1778" s="65"/>
      <c r="AM1778" s="93"/>
      <c r="AT1778" s="65"/>
      <c r="AU1778" s="65"/>
      <c r="AV1778" s="65"/>
      <c r="AW1778" s="65"/>
      <c r="AX1778" s="65"/>
      <c r="AY1778" s="65"/>
      <c r="AZ1778" s="65"/>
      <c r="BA1778" s="65"/>
    </row>
    <row r="1779" spans="3:54">
      <c r="C1779" s="8"/>
      <c r="D1779" s="8"/>
      <c r="AG1779" s="65"/>
      <c r="AH1779" s="65"/>
      <c r="AI1779" s="65"/>
      <c r="AJ1779" s="65"/>
      <c r="AK1779" s="65"/>
      <c r="AM1779" s="93"/>
      <c r="AT1779" s="65"/>
      <c r="AU1779" s="65"/>
      <c r="AV1779" s="65"/>
      <c r="AW1779" s="65"/>
      <c r="AX1779" s="65"/>
      <c r="AY1779" s="65"/>
      <c r="AZ1779" s="65"/>
      <c r="BA1779" s="65"/>
    </row>
    <row r="1780" spans="3:54">
      <c r="C1780" s="8"/>
      <c r="D1780" s="8"/>
      <c r="AG1780" s="65"/>
      <c r="AH1780" s="65"/>
      <c r="AI1780" s="65"/>
      <c r="AJ1780" s="65"/>
      <c r="AK1780" s="65"/>
      <c r="AM1780" s="93"/>
      <c r="AT1780" s="65"/>
      <c r="AU1780" s="65"/>
      <c r="AV1780" s="65"/>
      <c r="AW1780" s="65"/>
      <c r="AX1780" s="65"/>
      <c r="AY1780" s="65"/>
      <c r="AZ1780" s="65"/>
      <c r="BA1780" s="65"/>
    </row>
    <row r="1781" spans="3:54">
      <c r="C1781" s="8"/>
      <c r="D1781" s="8"/>
      <c r="AG1781" s="65"/>
      <c r="AH1781" s="65"/>
      <c r="AI1781" s="65"/>
      <c r="AJ1781" s="65"/>
      <c r="AK1781" s="65"/>
      <c r="AM1781" s="93"/>
      <c r="AT1781" s="65"/>
      <c r="AU1781" s="65"/>
      <c r="AV1781" s="65"/>
      <c r="AW1781" s="65"/>
      <c r="AX1781" s="65"/>
      <c r="AY1781" s="65"/>
      <c r="AZ1781" s="65"/>
      <c r="BA1781" s="65"/>
    </row>
    <row r="1782" spans="3:54">
      <c r="C1782" s="8"/>
      <c r="D1782" s="8"/>
      <c r="AG1782" s="65"/>
      <c r="AH1782" s="65"/>
      <c r="AI1782" s="65"/>
      <c r="AJ1782" s="65"/>
      <c r="AK1782" s="65"/>
      <c r="AM1782" s="93"/>
      <c r="AT1782" s="65"/>
      <c r="AU1782" s="65"/>
      <c r="AV1782" s="65"/>
      <c r="AW1782" s="65"/>
      <c r="AX1782" s="65"/>
      <c r="AY1782" s="65"/>
      <c r="AZ1782" s="65"/>
      <c r="BA1782" s="65"/>
    </row>
    <row r="1783" spans="3:54">
      <c r="C1783" s="8"/>
      <c r="D1783" s="8"/>
      <c r="AG1783" s="65"/>
      <c r="AH1783" s="65"/>
      <c r="AI1783" s="65"/>
      <c r="AJ1783" s="65"/>
      <c r="AK1783" s="65"/>
      <c r="AM1783" s="93"/>
      <c r="AT1783" s="65"/>
      <c r="AU1783" s="65"/>
      <c r="AV1783" s="65"/>
      <c r="AW1783" s="65"/>
      <c r="AX1783" s="65"/>
      <c r="AY1783" s="65"/>
      <c r="AZ1783" s="65"/>
      <c r="BA1783" s="65"/>
      <c r="BB1783" s="65"/>
    </row>
    <row r="1784" spans="3:54">
      <c r="C1784" s="8"/>
      <c r="D1784" s="8"/>
      <c r="AG1784" s="65"/>
      <c r="AH1784" s="65"/>
      <c r="AI1784" s="65"/>
      <c r="AJ1784" s="65"/>
      <c r="AK1784" s="65"/>
      <c r="AM1784" s="93"/>
      <c r="AT1784" s="65"/>
      <c r="AU1784" s="65"/>
      <c r="AV1784" s="65"/>
      <c r="AW1784" s="65"/>
      <c r="AX1784" s="65"/>
      <c r="AY1784" s="65"/>
      <c r="AZ1784" s="65"/>
      <c r="BA1784" s="65"/>
    </row>
    <row r="1785" spans="3:54">
      <c r="C1785" s="8"/>
      <c r="D1785" s="8"/>
      <c r="AG1785" s="65"/>
      <c r="AH1785" s="65"/>
      <c r="AI1785" s="65"/>
      <c r="AJ1785" s="65"/>
      <c r="AK1785" s="65"/>
      <c r="AM1785" s="93"/>
      <c r="AT1785" s="65"/>
      <c r="AU1785" s="65"/>
      <c r="AV1785" s="65"/>
      <c r="AW1785" s="65"/>
      <c r="AX1785" s="65"/>
      <c r="AY1785" s="65"/>
      <c r="AZ1785" s="65"/>
      <c r="BA1785" s="65"/>
    </row>
    <row r="1786" spans="3:54">
      <c r="C1786" s="8"/>
      <c r="D1786" s="8"/>
      <c r="AG1786" s="65"/>
      <c r="AH1786" s="65"/>
      <c r="AI1786" s="65"/>
      <c r="AJ1786" s="65"/>
      <c r="AK1786" s="65"/>
      <c r="AM1786" s="93"/>
      <c r="AT1786" s="65"/>
      <c r="AU1786" s="65"/>
      <c r="AV1786" s="65"/>
      <c r="AW1786" s="65"/>
      <c r="AX1786" s="65"/>
      <c r="AY1786" s="65"/>
      <c r="AZ1786" s="65"/>
      <c r="BA1786" s="65"/>
    </row>
    <row r="1787" spans="3:54">
      <c r="C1787" s="8"/>
      <c r="D1787" s="8"/>
      <c r="AG1787" s="65"/>
      <c r="AH1787" s="65"/>
      <c r="AI1787" s="65"/>
      <c r="AJ1787" s="65"/>
      <c r="AK1787" s="65"/>
      <c r="AM1787" s="93"/>
      <c r="AT1787" s="65"/>
      <c r="AU1787" s="65"/>
      <c r="AV1787" s="65"/>
      <c r="AW1787" s="65"/>
      <c r="AX1787" s="65"/>
      <c r="AY1787" s="65"/>
      <c r="AZ1787" s="65"/>
      <c r="BA1787" s="65"/>
    </row>
    <row r="1788" spans="3:54">
      <c r="C1788" s="8"/>
      <c r="D1788" s="8"/>
      <c r="AG1788" s="65"/>
      <c r="AH1788" s="65"/>
      <c r="AI1788" s="65"/>
      <c r="AJ1788" s="65"/>
      <c r="AK1788" s="65"/>
      <c r="AM1788" s="93"/>
      <c r="AT1788" s="65"/>
      <c r="AU1788" s="65"/>
      <c r="AV1788" s="65"/>
      <c r="AW1788" s="65"/>
      <c r="AX1788" s="65"/>
      <c r="AY1788" s="65"/>
      <c r="AZ1788" s="65"/>
      <c r="BA1788" s="65"/>
      <c r="BB1788" s="65"/>
    </row>
    <row r="1789" spans="3:54">
      <c r="C1789" s="8"/>
      <c r="D1789" s="8"/>
      <c r="AG1789" s="65"/>
      <c r="AH1789" s="65"/>
      <c r="AI1789" s="65"/>
      <c r="AJ1789" s="65"/>
      <c r="AK1789" s="65"/>
      <c r="AM1789" s="93"/>
      <c r="AT1789" s="65"/>
      <c r="AU1789" s="65"/>
      <c r="AV1789" s="65"/>
      <c r="AW1789" s="65"/>
      <c r="AX1789" s="65"/>
      <c r="AY1789" s="65"/>
      <c r="AZ1789" s="65"/>
      <c r="BA1789" s="65"/>
    </row>
    <row r="1790" spans="3:54">
      <c r="C1790" s="8"/>
      <c r="D1790" s="8"/>
      <c r="AG1790" s="65"/>
      <c r="AH1790" s="65"/>
      <c r="AI1790" s="65"/>
      <c r="AJ1790" s="65"/>
      <c r="AK1790" s="65"/>
      <c r="AM1790" s="93"/>
      <c r="AT1790" s="65"/>
      <c r="AU1790" s="65"/>
      <c r="AV1790" s="65"/>
      <c r="AW1790" s="65"/>
      <c r="AX1790" s="65"/>
      <c r="AY1790" s="65"/>
      <c r="AZ1790" s="65"/>
      <c r="BA1790" s="65"/>
    </row>
    <row r="1791" spans="3:54">
      <c r="C1791" s="8"/>
      <c r="D1791" s="8"/>
      <c r="AG1791" s="65"/>
      <c r="AH1791" s="65"/>
      <c r="AI1791" s="65"/>
      <c r="AJ1791" s="65"/>
      <c r="AK1791" s="65"/>
      <c r="AM1791" s="93"/>
      <c r="AT1791" s="65"/>
      <c r="AU1791" s="65"/>
      <c r="AV1791" s="65"/>
      <c r="AW1791" s="65"/>
      <c r="AX1791" s="65"/>
      <c r="AY1791" s="65"/>
      <c r="AZ1791" s="65"/>
      <c r="BA1791" s="65"/>
    </row>
    <row r="1792" spans="3:54">
      <c r="C1792" s="8"/>
      <c r="D1792" s="8"/>
      <c r="AG1792" s="65"/>
      <c r="AH1792" s="65"/>
      <c r="AI1792" s="65"/>
      <c r="AJ1792" s="65"/>
      <c r="AK1792" s="65"/>
      <c r="AM1792" s="93"/>
      <c r="AT1792" s="65"/>
      <c r="AU1792" s="65"/>
      <c r="AV1792" s="65"/>
      <c r="AW1792" s="65"/>
      <c r="AX1792" s="65"/>
      <c r="AY1792" s="65"/>
      <c r="AZ1792" s="65"/>
      <c r="BA1792" s="65"/>
    </row>
    <row r="1793" spans="3:70">
      <c r="C1793" s="8"/>
      <c r="D1793" s="8"/>
      <c r="AG1793" s="65"/>
      <c r="AH1793" s="65"/>
      <c r="AI1793" s="65"/>
      <c r="AJ1793" s="65"/>
      <c r="AK1793" s="65"/>
      <c r="AM1793" s="93"/>
      <c r="AT1793" s="65"/>
      <c r="AU1793" s="65"/>
      <c r="AV1793" s="65"/>
      <c r="AW1793" s="65"/>
      <c r="AX1793" s="65"/>
      <c r="AY1793" s="65"/>
      <c r="AZ1793" s="65"/>
      <c r="BA1793" s="65"/>
    </row>
    <row r="1794" spans="3:70">
      <c r="C1794" s="8"/>
      <c r="D1794" s="8"/>
      <c r="AG1794" s="65"/>
      <c r="AH1794" s="65"/>
      <c r="AI1794" s="65"/>
      <c r="AJ1794" s="65"/>
      <c r="AK1794" s="65"/>
      <c r="AM1794" s="93"/>
      <c r="AT1794" s="65"/>
      <c r="AU1794" s="65"/>
      <c r="AV1794" s="65"/>
      <c r="AW1794" s="65"/>
      <c r="AX1794" s="65"/>
      <c r="AY1794" s="65"/>
      <c r="AZ1794" s="65"/>
      <c r="BA1794" s="65"/>
    </row>
    <row r="1795" spans="3:70">
      <c r="C1795" s="8"/>
      <c r="D1795" s="8"/>
      <c r="AG1795" s="65"/>
      <c r="AH1795" s="65"/>
      <c r="AI1795" s="65"/>
      <c r="AJ1795" s="65"/>
      <c r="AK1795" s="65"/>
      <c r="AM1795" s="93"/>
      <c r="AT1795" s="65"/>
      <c r="AU1795" s="65"/>
      <c r="AV1795" s="65"/>
      <c r="AW1795" s="65"/>
      <c r="AX1795" s="65"/>
      <c r="AY1795" s="65"/>
      <c r="AZ1795" s="65"/>
      <c r="BA1795" s="65"/>
    </row>
    <row r="1796" spans="3:70">
      <c r="C1796" s="8"/>
      <c r="D1796" s="8"/>
      <c r="AG1796" s="65"/>
      <c r="AH1796" s="65"/>
      <c r="AI1796" s="65"/>
      <c r="AJ1796" s="65"/>
      <c r="AK1796" s="65"/>
      <c r="AM1796" s="93"/>
      <c r="AT1796" s="65"/>
      <c r="AU1796" s="65"/>
      <c r="AV1796" s="65"/>
      <c r="AW1796" s="65"/>
      <c r="AX1796" s="65"/>
      <c r="AY1796" s="65"/>
      <c r="AZ1796" s="65"/>
      <c r="BA1796" s="65"/>
    </row>
    <row r="1797" spans="3:70">
      <c r="C1797" s="8"/>
      <c r="D1797" s="8"/>
      <c r="AG1797" s="65"/>
      <c r="AH1797" s="65"/>
      <c r="AI1797" s="65"/>
      <c r="AJ1797" s="65"/>
      <c r="AK1797" s="65"/>
      <c r="AM1797" s="93"/>
      <c r="AT1797" s="65"/>
      <c r="AU1797" s="65"/>
      <c r="AV1797" s="65"/>
      <c r="AW1797" s="65"/>
      <c r="AX1797" s="65"/>
      <c r="AY1797" s="65"/>
      <c r="AZ1797" s="65"/>
      <c r="BA1797" s="65"/>
      <c r="BB1797" s="65"/>
    </row>
    <row r="1798" spans="3:70">
      <c r="C1798" s="8"/>
      <c r="D1798" s="8"/>
      <c r="AG1798" s="65"/>
      <c r="AH1798" s="65"/>
      <c r="AI1798" s="65"/>
      <c r="AJ1798" s="65"/>
      <c r="AK1798" s="65"/>
      <c r="AM1798" s="93"/>
      <c r="AT1798" s="65"/>
      <c r="AU1798" s="65"/>
      <c r="AV1798" s="65"/>
      <c r="AW1798" s="65"/>
      <c r="AX1798" s="65"/>
      <c r="AY1798" s="65"/>
      <c r="AZ1798" s="65"/>
      <c r="BA1798" s="65"/>
    </row>
    <row r="1799" spans="3:70">
      <c r="C1799" s="8"/>
      <c r="D1799" s="8"/>
      <c r="AG1799" s="65"/>
      <c r="AH1799" s="65"/>
      <c r="AI1799" s="65"/>
      <c r="AJ1799" s="65"/>
      <c r="AK1799" s="65"/>
      <c r="AM1799" s="93"/>
      <c r="AT1799" s="65"/>
      <c r="AU1799" s="65"/>
      <c r="AV1799" s="65"/>
      <c r="AW1799" s="65"/>
      <c r="AX1799" s="65"/>
      <c r="AY1799" s="65"/>
      <c r="AZ1799" s="65"/>
      <c r="BA1799" s="65"/>
      <c r="BB1799" s="65"/>
      <c r="BD1799" s="65"/>
    </row>
    <row r="1800" spans="3:70">
      <c r="C1800" s="8"/>
      <c r="D1800" s="8"/>
      <c r="AG1800" s="65"/>
      <c r="AH1800" s="65"/>
      <c r="AI1800" s="65"/>
      <c r="AJ1800" s="65"/>
      <c r="AK1800" s="65"/>
      <c r="AM1800" s="93"/>
      <c r="AT1800" s="65"/>
      <c r="AU1800" s="65"/>
      <c r="AV1800" s="65"/>
      <c r="AW1800" s="65"/>
      <c r="AX1800" s="65"/>
      <c r="AY1800" s="65"/>
      <c r="AZ1800" s="65"/>
      <c r="BA1800" s="65"/>
      <c r="BB1800" s="65"/>
      <c r="BC1800" s="65"/>
      <c r="BD1800" s="65"/>
      <c r="BE1800" s="65"/>
      <c r="BF1800" s="65"/>
      <c r="BG1800" s="65"/>
      <c r="BH1800" s="65"/>
      <c r="BI1800" s="65"/>
      <c r="BJ1800" s="65"/>
      <c r="BK1800" s="65"/>
      <c r="BL1800" s="65"/>
      <c r="BM1800" s="65"/>
      <c r="BN1800" s="65"/>
      <c r="BO1800" s="65"/>
      <c r="BP1800" s="65"/>
      <c r="BQ1800" s="65"/>
      <c r="BR1800" s="65"/>
    </row>
    <row r="1801" spans="3:70">
      <c r="C1801" s="8"/>
      <c r="D1801" s="8"/>
      <c r="AG1801" s="65"/>
      <c r="AH1801" s="65"/>
      <c r="AI1801" s="65"/>
      <c r="AJ1801" s="65"/>
      <c r="AK1801" s="65"/>
      <c r="AM1801" s="93"/>
      <c r="AT1801" s="65"/>
      <c r="AU1801" s="65"/>
      <c r="AV1801" s="65"/>
      <c r="AW1801" s="65"/>
      <c r="AX1801" s="65"/>
      <c r="AY1801" s="65"/>
      <c r="AZ1801" s="65"/>
      <c r="BA1801" s="65"/>
    </row>
    <row r="1802" spans="3:70">
      <c r="C1802" s="8"/>
      <c r="D1802" s="8"/>
      <c r="AG1802" s="65"/>
      <c r="AH1802" s="65"/>
      <c r="AI1802" s="65"/>
      <c r="AJ1802" s="65"/>
      <c r="AK1802" s="65"/>
      <c r="AM1802" s="93"/>
      <c r="AT1802" s="65"/>
      <c r="AU1802" s="65"/>
      <c r="AV1802" s="65"/>
      <c r="AW1802" s="65"/>
      <c r="AX1802" s="65"/>
      <c r="AY1802" s="65"/>
      <c r="AZ1802" s="65"/>
      <c r="BA1802" s="65"/>
    </row>
    <row r="1803" spans="3:70">
      <c r="C1803" s="8"/>
      <c r="D1803" s="8"/>
      <c r="AG1803" s="65"/>
      <c r="AH1803" s="65"/>
      <c r="AI1803" s="65"/>
      <c r="AJ1803" s="65"/>
      <c r="AK1803" s="65"/>
      <c r="AM1803" s="93"/>
      <c r="AT1803" s="65"/>
      <c r="AU1803" s="65"/>
      <c r="AV1803" s="65"/>
      <c r="AW1803" s="65"/>
      <c r="AX1803" s="65"/>
      <c r="AY1803" s="65"/>
      <c r="AZ1803" s="65"/>
      <c r="BA1803" s="65"/>
    </row>
    <row r="1804" spans="3:70">
      <c r="C1804" s="8"/>
      <c r="D1804" s="8"/>
      <c r="AG1804" s="65"/>
      <c r="AH1804" s="65"/>
      <c r="AI1804" s="65"/>
      <c r="AJ1804" s="65"/>
      <c r="AK1804" s="65"/>
      <c r="AM1804" s="93"/>
      <c r="AT1804" s="65"/>
      <c r="AU1804" s="65"/>
      <c r="AV1804" s="65"/>
      <c r="AW1804" s="65"/>
      <c r="AX1804" s="65"/>
      <c r="AY1804" s="65"/>
      <c r="AZ1804" s="65"/>
      <c r="BA1804" s="65"/>
      <c r="BB1804" s="65"/>
      <c r="BD1804" s="65"/>
    </row>
    <row r="1805" spans="3:70">
      <c r="C1805" s="8"/>
      <c r="D1805" s="8"/>
      <c r="AG1805" s="65"/>
      <c r="AH1805" s="65"/>
      <c r="AI1805" s="65"/>
      <c r="AJ1805" s="65"/>
      <c r="AK1805" s="65"/>
      <c r="AM1805" s="93"/>
      <c r="AT1805" s="65"/>
      <c r="AU1805" s="65"/>
      <c r="AV1805" s="65"/>
      <c r="AW1805" s="65"/>
      <c r="AX1805" s="65"/>
      <c r="AY1805" s="65"/>
      <c r="AZ1805" s="65"/>
      <c r="BA1805" s="65"/>
      <c r="BB1805" s="65"/>
      <c r="BC1805" s="65"/>
      <c r="BD1805" s="65"/>
      <c r="BE1805" s="65"/>
      <c r="BF1805" s="65"/>
      <c r="BG1805" s="65"/>
      <c r="BH1805" s="65"/>
      <c r="BI1805" s="65"/>
      <c r="BJ1805" s="65"/>
      <c r="BK1805" s="65"/>
      <c r="BL1805" s="65"/>
      <c r="BM1805" s="65"/>
      <c r="BN1805" s="65"/>
      <c r="BO1805" s="65"/>
      <c r="BP1805" s="65"/>
      <c r="BQ1805" s="65"/>
      <c r="BR1805" s="65"/>
    </row>
    <row r="1806" spans="3:70">
      <c r="C1806" s="8"/>
      <c r="D1806" s="8"/>
      <c r="AG1806" s="65"/>
      <c r="AH1806" s="65"/>
      <c r="AI1806" s="65"/>
      <c r="AJ1806" s="65"/>
      <c r="AK1806" s="65"/>
      <c r="AM1806" s="93"/>
      <c r="AT1806" s="65"/>
      <c r="AU1806" s="65"/>
      <c r="AV1806" s="65"/>
      <c r="AW1806" s="65"/>
      <c r="AX1806" s="65"/>
      <c r="AY1806" s="65"/>
      <c r="AZ1806" s="65"/>
      <c r="BA1806" s="65"/>
    </row>
    <row r="1807" spans="3:70">
      <c r="C1807" s="8"/>
      <c r="D1807" s="8"/>
      <c r="AG1807" s="65"/>
      <c r="AH1807" s="65"/>
      <c r="AI1807" s="65"/>
      <c r="AJ1807" s="65"/>
      <c r="AK1807" s="65"/>
      <c r="AM1807" s="93"/>
      <c r="AT1807" s="65"/>
      <c r="AU1807" s="65"/>
      <c r="AV1807" s="65"/>
      <c r="AW1807" s="65"/>
      <c r="AX1807" s="65"/>
      <c r="AY1807" s="65"/>
      <c r="AZ1807" s="65"/>
      <c r="BA1807" s="65"/>
    </row>
    <row r="1808" spans="3:70">
      <c r="C1808" s="8"/>
      <c r="D1808" s="8"/>
      <c r="AG1808" s="65"/>
      <c r="AH1808" s="65"/>
      <c r="AI1808" s="65"/>
      <c r="AJ1808" s="65"/>
      <c r="AK1808" s="65"/>
      <c r="AM1808" s="93"/>
      <c r="AT1808" s="65"/>
      <c r="AU1808" s="65"/>
      <c r="AV1808" s="65"/>
      <c r="AW1808" s="65"/>
      <c r="AX1808" s="65"/>
      <c r="AY1808" s="65"/>
      <c r="AZ1808" s="65"/>
      <c r="BA1808" s="65"/>
    </row>
    <row r="1809" spans="3:70">
      <c r="C1809" s="8"/>
      <c r="D1809" s="8"/>
      <c r="AG1809" s="65"/>
      <c r="AH1809" s="65"/>
      <c r="AI1809" s="65"/>
      <c r="AJ1809" s="65"/>
      <c r="AK1809" s="65"/>
      <c r="AM1809" s="93"/>
      <c r="AT1809" s="65"/>
      <c r="AU1809" s="65"/>
      <c r="AV1809" s="65"/>
      <c r="AW1809" s="65"/>
      <c r="AX1809" s="65"/>
      <c r="AY1809" s="65"/>
      <c r="AZ1809" s="65"/>
      <c r="BA1809" s="65"/>
    </row>
    <row r="1810" spans="3:70">
      <c r="C1810" s="8"/>
      <c r="D1810" s="8"/>
      <c r="AG1810" s="65"/>
      <c r="AH1810" s="65"/>
      <c r="AI1810" s="65"/>
      <c r="AJ1810" s="65"/>
      <c r="AK1810" s="65"/>
      <c r="AM1810" s="93"/>
      <c r="AT1810" s="65"/>
      <c r="AU1810" s="65"/>
      <c r="AV1810" s="65"/>
      <c r="AW1810" s="65"/>
      <c r="AX1810" s="65"/>
      <c r="AY1810" s="65"/>
      <c r="AZ1810" s="65"/>
      <c r="BA1810" s="65"/>
      <c r="BB1810" s="65"/>
      <c r="BD1810" s="65"/>
    </row>
    <row r="1811" spans="3:70">
      <c r="C1811" s="8"/>
      <c r="D1811" s="8"/>
      <c r="AG1811" s="65"/>
      <c r="AH1811" s="65"/>
      <c r="AI1811" s="65"/>
      <c r="AJ1811" s="65"/>
      <c r="AK1811" s="65"/>
      <c r="AM1811" s="93"/>
      <c r="AT1811" s="65"/>
      <c r="AU1811" s="65"/>
      <c r="AV1811" s="65"/>
      <c r="AW1811" s="65"/>
      <c r="AX1811" s="65"/>
      <c r="AY1811" s="65"/>
      <c r="AZ1811" s="65"/>
      <c r="BA1811" s="65"/>
    </row>
    <row r="1812" spans="3:70">
      <c r="C1812" s="8"/>
      <c r="D1812" s="8"/>
      <c r="AG1812" s="65"/>
      <c r="AH1812" s="65"/>
      <c r="AI1812" s="65"/>
      <c r="AJ1812" s="65"/>
      <c r="AK1812" s="65"/>
      <c r="AM1812" s="93"/>
      <c r="AT1812" s="65"/>
      <c r="AU1812" s="65"/>
      <c r="AV1812" s="65"/>
      <c r="AW1812" s="65"/>
      <c r="AX1812" s="65"/>
      <c r="AY1812" s="65"/>
      <c r="AZ1812" s="65"/>
      <c r="BA1812" s="65"/>
    </row>
    <row r="1813" spans="3:70">
      <c r="C1813" s="8"/>
      <c r="D1813" s="8"/>
      <c r="AG1813" s="65"/>
      <c r="AH1813" s="65"/>
      <c r="AI1813" s="65"/>
      <c r="AJ1813" s="65"/>
      <c r="AK1813" s="65"/>
      <c r="AM1813" s="93"/>
      <c r="AT1813" s="65"/>
      <c r="AU1813" s="65"/>
      <c r="AV1813" s="65"/>
      <c r="AW1813" s="65"/>
      <c r="AX1813" s="65"/>
      <c r="AY1813" s="65"/>
      <c r="AZ1813" s="65"/>
      <c r="BA1813" s="65"/>
    </row>
    <row r="1814" spans="3:70">
      <c r="C1814" s="8"/>
      <c r="D1814" s="8"/>
      <c r="AG1814" s="65"/>
      <c r="AH1814" s="65"/>
      <c r="AI1814" s="65"/>
      <c r="AJ1814" s="65"/>
      <c r="AK1814" s="65"/>
      <c r="AM1814" s="93"/>
      <c r="AT1814" s="65"/>
      <c r="AU1814" s="65"/>
      <c r="AV1814" s="65"/>
      <c r="AW1814" s="65"/>
      <c r="AX1814" s="65"/>
      <c r="AY1814" s="65"/>
      <c r="AZ1814" s="65"/>
      <c r="BA1814" s="65"/>
    </row>
    <row r="1815" spans="3:70">
      <c r="C1815" s="8"/>
      <c r="D1815" s="8"/>
      <c r="AG1815" s="65"/>
      <c r="AH1815" s="65"/>
      <c r="AI1815" s="65"/>
      <c r="AJ1815" s="65"/>
      <c r="AK1815" s="65"/>
      <c r="AM1815" s="93"/>
      <c r="AT1815" s="65"/>
      <c r="AU1815" s="65"/>
      <c r="AV1815" s="65"/>
      <c r="AW1815" s="65"/>
      <c r="AX1815" s="65"/>
      <c r="AY1815" s="65"/>
      <c r="AZ1815" s="65"/>
      <c r="BA1815" s="65"/>
    </row>
    <row r="1816" spans="3:70">
      <c r="C1816" s="8"/>
      <c r="D1816" s="8"/>
      <c r="AG1816" s="65"/>
      <c r="AH1816" s="65"/>
      <c r="AI1816" s="65"/>
      <c r="AJ1816" s="65"/>
      <c r="AK1816" s="65"/>
      <c r="AM1816" s="93"/>
      <c r="AT1816" s="65"/>
      <c r="AU1816" s="65"/>
      <c r="AV1816" s="65"/>
      <c r="AW1816" s="65"/>
      <c r="AX1816" s="65"/>
      <c r="AY1816" s="65"/>
      <c r="AZ1816" s="65"/>
      <c r="BA1816" s="65"/>
    </row>
    <row r="1817" spans="3:70">
      <c r="C1817" s="8"/>
      <c r="D1817" s="8"/>
      <c r="AG1817" s="65"/>
      <c r="AH1817" s="65"/>
      <c r="AI1817" s="65"/>
      <c r="AJ1817" s="65"/>
      <c r="AK1817" s="65"/>
      <c r="AM1817" s="93"/>
      <c r="AT1817" s="65"/>
      <c r="AU1817" s="65"/>
      <c r="AV1817" s="65"/>
      <c r="AW1817" s="65"/>
      <c r="AX1817" s="65"/>
      <c r="AY1817" s="65"/>
      <c r="AZ1817" s="65"/>
      <c r="BA1817" s="65"/>
      <c r="BB1817" s="65"/>
      <c r="BD1817" s="65"/>
      <c r="BE1817" s="65"/>
      <c r="BF1817" s="65"/>
      <c r="BG1817" s="65"/>
      <c r="BH1817" s="65"/>
      <c r="BI1817" s="65"/>
      <c r="BJ1817" s="65"/>
      <c r="BK1817" s="65"/>
      <c r="BL1817" s="65"/>
      <c r="BM1817" s="65"/>
      <c r="BN1817" s="65"/>
      <c r="BO1817" s="65"/>
      <c r="BP1817" s="65"/>
      <c r="BQ1817" s="65"/>
      <c r="BR1817" s="65"/>
    </row>
    <row r="1818" spans="3:70">
      <c r="C1818" s="8"/>
      <c r="D1818" s="8"/>
      <c r="AG1818" s="65"/>
      <c r="AH1818" s="65"/>
      <c r="AI1818" s="65"/>
      <c r="AJ1818" s="65"/>
      <c r="AK1818" s="65"/>
      <c r="AM1818" s="93"/>
      <c r="AT1818" s="65"/>
      <c r="AU1818" s="65"/>
      <c r="AV1818" s="65"/>
      <c r="AW1818" s="65"/>
      <c r="AX1818" s="65"/>
      <c r="AY1818" s="65"/>
      <c r="AZ1818" s="65"/>
      <c r="BA1818" s="65"/>
      <c r="BB1818" s="65"/>
    </row>
    <row r="1819" spans="3:70">
      <c r="C1819" s="8"/>
      <c r="D1819" s="8"/>
      <c r="AG1819" s="65"/>
      <c r="AH1819" s="65"/>
      <c r="AI1819" s="65"/>
      <c r="AJ1819" s="65"/>
      <c r="AK1819" s="65"/>
      <c r="AM1819" s="93"/>
      <c r="AT1819" s="65"/>
      <c r="AU1819" s="65"/>
      <c r="AV1819" s="65"/>
      <c r="AW1819" s="65"/>
      <c r="AX1819" s="65"/>
      <c r="AY1819" s="65"/>
      <c r="AZ1819" s="65"/>
      <c r="BA1819" s="65"/>
    </row>
    <row r="1820" spans="3:70">
      <c r="C1820" s="8"/>
      <c r="D1820" s="8"/>
      <c r="AG1820" s="65"/>
      <c r="AH1820" s="65"/>
      <c r="AI1820" s="65"/>
      <c r="AJ1820" s="65"/>
      <c r="AK1820" s="65"/>
      <c r="AM1820" s="93"/>
      <c r="AT1820" s="65"/>
      <c r="AU1820" s="65"/>
      <c r="AV1820" s="65"/>
      <c r="AW1820" s="65"/>
      <c r="AX1820" s="65"/>
      <c r="AY1820" s="65"/>
      <c r="AZ1820" s="65"/>
      <c r="BA1820" s="65"/>
      <c r="BB1820" s="65"/>
    </row>
    <row r="1821" spans="3:70">
      <c r="C1821" s="8"/>
      <c r="D1821" s="8"/>
      <c r="AG1821" s="65"/>
      <c r="AH1821" s="65"/>
      <c r="AI1821" s="65"/>
      <c r="AJ1821" s="65"/>
      <c r="AK1821" s="65"/>
      <c r="AM1821" s="93"/>
      <c r="AT1821" s="65"/>
      <c r="AU1821" s="65"/>
      <c r="AV1821" s="65"/>
      <c r="AW1821" s="65"/>
      <c r="AX1821" s="65"/>
      <c r="AY1821" s="65"/>
      <c r="AZ1821" s="65"/>
      <c r="BA1821" s="65"/>
    </row>
    <row r="1822" spans="3:70">
      <c r="C1822" s="8"/>
      <c r="D1822" s="8"/>
      <c r="AG1822" s="65"/>
      <c r="AH1822" s="65"/>
      <c r="AI1822" s="65"/>
      <c r="AJ1822" s="65"/>
      <c r="AK1822" s="65"/>
      <c r="AM1822" s="93"/>
      <c r="AT1822" s="65"/>
      <c r="AU1822" s="65"/>
      <c r="AV1822" s="65"/>
      <c r="AW1822" s="65"/>
      <c r="AX1822" s="65"/>
      <c r="AY1822" s="65"/>
      <c r="AZ1822" s="65"/>
      <c r="BA1822" s="65"/>
    </row>
    <row r="1823" spans="3:70">
      <c r="C1823" s="8"/>
      <c r="D1823" s="8"/>
      <c r="AG1823" s="65"/>
      <c r="AH1823" s="65"/>
      <c r="AI1823" s="65"/>
      <c r="AJ1823" s="65"/>
      <c r="AK1823" s="65"/>
      <c r="AM1823" s="93"/>
      <c r="AT1823" s="65"/>
      <c r="AU1823" s="65"/>
      <c r="AV1823" s="65"/>
      <c r="AW1823" s="65"/>
      <c r="AX1823" s="65"/>
      <c r="AY1823" s="65"/>
      <c r="AZ1823" s="65"/>
      <c r="BA1823" s="65"/>
    </row>
    <row r="1824" spans="3:70">
      <c r="C1824" s="8"/>
      <c r="D1824" s="8"/>
      <c r="AG1824" s="65"/>
      <c r="AH1824" s="65"/>
      <c r="AI1824" s="65"/>
      <c r="AJ1824" s="65"/>
      <c r="AK1824" s="65"/>
      <c r="AM1824" s="93"/>
      <c r="AT1824" s="65"/>
      <c r="AU1824" s="65"/>
      <c r="AV1824" s="65"/>
      <c r="AW1824" s="65"/>
      <c r="AX1824" s="65"/>
      <c r="AY1824" s="65"/>
      <c r="AZ1824" s="65"/>
      <c r="BA1824" s="65"/>
    </row>
    <row r="1825" spans="3:70">
      <c r="C1825" s="8"/>
      <c r="D1825" s="8"/>
      <c r="AG1825" s="65"/>
      <c r="AH1825" s="65"/>
      <c r="AI1825" s="65"/>
      <c r="AJ1825" s="65"/>
      <c r="AK1825" s="65"/>
      <c r="AM1825" s="93"/>
      <c r="AT1825" s="65"/>
      <c r="AU1825" s="65"/>
      <c r="AV1825" s="65"/>
      <c r="AW1825" s="65"/>
      <c r="AX1825" s="65"/>
      <c r="AY1825" s="65"/>
      <c r="AZ1825" s="65"/>
      <c r="BA1825" s="65"/>
    </row>
    <row r="1826" spans="3:70">
      <c r="C1826" s="8"/>
      <c r="D1826" s="8"/>
      <c r="AG1826" s="65"/>
      <c r="AH1826" s="65"/>
      <c r="AI1826" s="65"/>
      <c r="AJ1826" s="65"/>
      <c r="AK1826" s="65"/>
      <c r="AM1826" s="93"/>
      <c r="AT1826" s="65"/>
      <c r="AU1826" s="65"/>
      <c r="AV1826" s="65"/>
      <c r="AW1826" s="65"/>
      <c r="AX1826" s="65"/>
      <c r="AY1826" s="65"/>
      <c r="AZ1826" s="65"/>
      <c r="BA1826" s="65"/>
    </row>
    <row r="1827" spans="3:70">
      <c r="C1827" s="8"/>
      <c r="D1827" s="8"/>
      <c r="AG1827" s="65"/>
      <c r="AH1827" s="65"/>
      <c r="AI1827" s="65"/>
      <c r="AJ1827" s="65"/>
      <c r="AK1827" s="65"/>
      <c r="AM1827" s="93"/>
      <c r="AT1827" s="65"/>
      <c r="AU1827" s="65"/>
      <c r="AV1827" s="65"/>
      <c r="AW1827" s="65"/>
      <c r="AX1827" s="65"/>
      <c r="AY1827" s="65"/>
      <c r="AZ1827" s="65"/>
      <c r="BA1827" s="65"/>
    </row>
    <row r="1828" spans="3:70">
      <c r="C1828" s="8"/>
      <c r="D1828" s="8"/>
      <c r="AG1828" s="65"/>
      <c r="AH1828" s="65"/>
      <c r="AI1828" s="65"/>
      <c r="AJ1828" s="65"/>
      <c r="AK1828" s="65"/>
      <c r="AM1828" s="93"/>
      <c r="AT1828" s="65"/>
      <c r="AU1828" s="65"/>
      <c r="AV1828" s="65"/>
      <c r="AW1828" s="65"/>
      <c r="AX1828" s="65"/>
      <c r="AY1828" s="65"/>
      <c r="AZ1828" s="65"/>
      <c r="BA1828" s="65"/>
    </row>
    <row r="1829" spans="3:70">
      <c r="C1829" s="8"/>
      <c r="D1829" s="8"/>
      <c r="AG1829" s="65"/>
      <c r="AH1829" s="65"/>
      <c r="AI1829" s="65"/>
      <c r="AJ1829" s="65"/>
      <c r="AK1829" s="65"/>
      <c r="AM1829" s="93"/>
      <c r="AT1829" s="65"/>
      <c r="AU1829" s="65"/>
      <c r="AV1829" s="65"/>
      <c r="AW1829" s="65"/>
      <c r="AX1829" s="65"/>
      <c r="AY1829" s="65"/>
      <c r="AZ1829" s="65"/>
      <c r="BA1829" s="65"/>
    </row>
    <row r="1830" spans="3:70">
      <c r="C1830" s="8"/>
      <c r="D1830" s="8"/>
      <c r="AG1830" s="65"/>
      <c r="AH1830" s="65"/>
      <c r="AI1830" s="65"/>
      <c r="AJ1830" s="65"/>
      <c r="AK1830" s="65"/>
      <c r="AM1830" s="93"/>
      <c r="AT1830" s="65"/>
      <c r="AU1830" s="65"/>
      <c r="AV1830" s="65"/>
      <c r="AW1830" s="65"/>
      <c r="AX1830" s="65"/>
      <c r="AY1830" s="65"/>
      <c r="AZ1830" s="65"/>
      <c r="BA1830" s="65"/>
      <c r="BB1830" s="65"/>
      <c r="BC1830" s="65"/>
      <c r="BD1830" s="65"/>
      <c r="BE1830" s="65"/>
      <c r="BF1830" s="65"/>
      <c r="BG1830" s="65"/>
      <c r="BH1830" s="65"/>
      <c r="BI1830" s="65"/>
      <c r="BJ1830" s="65"/>
      <c r="BK1830" s="65"/>
      <c r="BL1830" s="65"/>
      <c r="BM1830" s="65"/>
      <c r="BN1830" s="65"/>
      <c r="BO1830" s="65"/>
      <c r="BP1830" s="65"/>
      <c r="BQ1830" s="65"/>
      <c r="BR1830" s="65"/>
    </row>
    <row r="1831" spans="3:70">
      <c r="C1831" s="8"/>
      <c r="D1831" s="8"/>
      <c r="AG1831" s="65"/>
      <c r="AH1831" s="65"/>
      <c r="AI1831" s="65"/>
      <c r="AJ1831" s="65"/>
      <c r="AK1831" s="65"/>
      <c r="AM1831" s="93"/>
      <c r="AT1831" s="65"/>
      <c r="AU1831" s="65"/>
      <c r="AV1831" s="65"/>
      <c r="AW1831" s="65"/>
      <c r="AX1831" s="65"/>
      <c r="AY1831" s="65"/>
      <c r="AZ1831" s="65"/>
      <c r="BA1831" s="65"/>
    </row>
    <row r="1832" spans="3:70">
      <c r="C1832" s="8"/>
      <c r="D1832" s="8"/>
      <c r="AG1832" s="65"/>
      <c r="AH1832" s="65"/>
      <c r="AI1832" s="65"/>
      <c r="AJ1832" s="65"/>
      <c r="AK1832" s="65"/>
      <c r="AM1832" s="93"/>
      <c r="AT1832" s="65"/>
      <c r="AU1832" s="65"/>
      <c r="AV1832" s="65"/>
      <c r="AW1832" s="65"/>
      <c r="AX1832" s="65"/>
      <c r="AY1832" s="65"/>
      <c r="AZ1832" s="65"/>
      <c r="BA1832" s="65"/>
    </row>
    <row r="1833" spans="3:70">
      <c r="C1833" s="8"/>
      <c r="D1833" s="8"/>
      <c r="AG1833" s="65"/>
      <c r="AH1833" s="65"/>
      <c r="AI1833" s="65"/>
      <c r="AJ1833" s="65"/>
      <c r="AK1833" s="65"/>
      <c r="AM1833" s="93"/>
      <c r="AT1833" s="65"/>
      <c r="AU1833" s="65"/>
      <c r="AV1833" s="65"/>
      <c r="AW1833" s="65"/>
      <c r="AX1833" s="65"/>
      <c r="AY1833" s="65"/>
      <c r="AZ1833" s="65"/>
      <c r="BA1833" s="65"/>
    </row>
    <row r="1834" spans="3:70">
      <c r="C1834" s="8"/>
      <c r="D1834" s="8"/>
      <c r="AG1834" s="65"/>
      <c r="AH1834" s="65"/>
      <c r="AI1834" s="65"/>
      <c r="AJ1834" s="65"/>
      <c r="AK1834" s="65"/>
      <c r="AM1834" s="93"/>
      <c r="AT1834" s="65"/>
      <c r="AU1834" s="65"/>
      <c r="AV1834" s="65"/>
      <c r="AW1834" s="65"/>
      <c r="AX1834" s="65"/>
      <c r="AY1834" s="65"/>
      <c r="AZ1834" s="65"/>
      <c r="BA1834" s="65"/>
    </row>
    <row r="1835" spans="3:70">
      <c r="C1835" s="8"/>
      <c r="D1835" s="8"/>
      <c r="AG1835" s="65"/>
      <c r="AH1835" s="65"/>
      <c r="AI1835" s="65"/>
      <c r="AJ1835" s="65"/>
      <c r="AK1835" s="65"/>
      <c r="AM1835" s="93"/>
      <c r="AT1835" s="65"/>
      <c r="AU1835" s="65"/>
      <c r="AV1835" s="65"/>
      <c r="AW1835" s="65"/>
      <c r="AX1835" s="65"/>
      <c r="AY1835" s="65"/>
      <c r="AZ1835" s="65"/>
      <c r="BA1835" s="65"/>
    </row>
    <row r="1836" spans="3:70">
      <c r="C1836" s="8"/>
      <c r="D1836" s="8"/>
      <c r="AG1836" s="65"/>
      <c r="AH1836" s="65"/>
      <c r="AI1836" s="65"/>
      <c r="AJ1836" s="65"/>
      <c r="AK1836" s="65"/>
      <c r="AM1836" s="93"/>
      <c r="AT1836" s="65"/>
      <c r="AU1836" s="65"/>
      <c r="AV1836" s="65"/>
      <c r="AW1836" s="65"/>
      <c r="AX1836" s="65"/>
      <c r="AY1836" s="65"/>
      <c r="AZ1836" s="65"/>
      <c r="BA1836" s="65"/>
    </row>
    <row r="1837" spans="3:70">
      <c r="C1837" s="8"/>
      <c r="D1837" s="8"/>
      <c r="AG1837" s="65"/>
      <c r="AH1837" s="65"/>
      <c r="AI1837" s="65"/>
      <c r="AJ1837" s="65"/>
      <c r="AK1837" s="65"/>
      <c r="AM1837" s="93"/>
      <c r="AT1837" s="65"/>
      <c r="AU1837" s="65"/>
      <c r="AV1837" s="65"/>
      <c r="AW1837" s="65"/>
      <c r="AX1837" s="65"/>
      <c r="AY1837" s="65"/>
      <c r="AZ1837" s="65"/>
      <c r="BA1837" s="65"/>
    </row>
    <row r="1838" spans="3:70">
      <c r="C1838" s="8"/>
      <c r="D1838" s="8"/>
      <c r="AG1838" s="65"/>
      <c r="AH1838" s="65"/>
      <c r="AI1838" s="65"/>
      <c r="AJ1838" s="65"/>
      <c r="AK1838" s="65"/>
      <c r="AM1838" s="93"/>
      <c r="AT1838" s="65"/>
      <c r="AU1838" s="65"/>
      <c r="AV1838" s="65"/>
      <c r="AW1838" s="65"/>
      <c r="AX1838" s="65"/>
      <c r="AY1838" s="65"/>
      <c r="AZ1838" s="65"/>
      <c r="BA1838" s="65"/>
    </row>
    <row r="1839" spans="3:70">
      <c r="C1839" s="8"/>
      <c r="D1839" s="8"/>
      <c r="AG1839" s="65"/>
      <c r="AH1839" s="65"/>
      <c r="AI1839" s="65"/>
      <c r="AJ1839" s="65"/>
      <c r="AK1839" s="65"/>
      <c r="AM1839" s="93"/>
      <c r="AT1839" s="65"/>
      <c r="AU1839" s="65"/>
      <c r="AV1839" s="65"/>
      <c r="AW1839" s="65"/>
      <c r="AX1839" s="65"/>
      <c r="AY1839" s="65"/>
      <c r="AZ1839" s="65"/>
      <c r="BA1839" s="65"/>
    </row>
    <row r="1840" spans="3:70">
      <c r="C1840" s="8"/>
      <c r="D1840" s="8"/>
      <c r="AG1840" s="65"/>
      <c r="AH1840" s="65"/>
      <c r="AI1840" s="65"/>
      <c r="AJ1840" s="65"/>
      <c r="AK1840" s="65"/>
      <c r="AM1840" s="93"/>
      <c r="AT1840" s="65"/>
      <c r="AU1840" s="65"/>
      <c r="AV1840" s="65"/>
      <c r="AW1840" s="65"/>
      <c r="AX1840" s="65"/>
      <c r="AY1840" s="65"/>
      <c r="AZ1840" s="65"/>
      <c r="BA1840" s="65"/>
    </row>
    <row r="1841" spans="3:70">
      <c r="C1841" s="8"/>
      <c r="D1841" s="8"/>
      <c r="AG1841" s="65"/>
      <c r="AH1841" s="65"/>
      <c r="AI1841" s="65"/>
      <c r="AJ1841" s="65"/>
      <c r="AK1841" s="65"/>
      <c r="AM1841" s="93"/>
      <c r="AT1841" s="65"/>
      <c r="AU1841" s="65"/>
      <c r="AV1841" s="65"/>
      <c r="AW1841" s="65"/>
      <c r="AX1841" s="65"/>
      <c r="AY1841" s="65"/>
      <c r="AZ1841" s="65"/>
      <c r="BA1841" s="65"/>
    </row>
    <row r="1842" spans="3:70">
      <c r="C1842" s="8"/>
      <c r="D1842" s="8"/>
      <c r="AG1842" s="65"/>
      <c r="AH1842" s="65"/>
      <c r="AI1842" s="65"/>
      <c r="AJ1842" s="65"/>
      <c r="AK1842" s="65"/>
      <c r="AM1842" s="93"/>
      <c r="AT1842" s="65"/>
      <c r="AU1842" s="65"/>
      <c r="AV1842" s="65"/>
      <c r="AW1842" s="65"/>
      <c r="AX1842" s="65"/>
      <c r="AY1842" s="65"/>
      <c r="AZ1842" s="65"/>
      <c r="BA1842" s="65"/>
    </row>
    <row r="1843" spans="3:70">
      <c r="C1843" s="8"/>
      <c r="D1843" s="8"/>
      <c r="AG1843" s="65"/>
      <c r="AH1843" s="65"/>
      <c r="AI1843" s="65"/>
      <c r="AJ1843" s="65"/>
      <c r="AK1843" s="65"/>
      <c r="AM1843" s="93"/>
      <c r="AT1843" s="65"/>
      <c r="AU1843" s="65"/>
      <c r="AV1843" s="65"/>
      <c r="AW1843" s="65"/>
      <c r="AX1843" s="65"/>
      <c r="AY1843" s="65"/>
      <c r="AZ1843" s="65"/>
      <c r="BA1843" s="65"/>
    </row>
    <row r="1844" spans="3:70">
      <c r="C1844" s="8"/>
      <c r="D1844" s="8"/>
      <c r="AG1844" s="65"/>
      <c r="AH1844" s="65"/>
      <c r="AI1844" s="65"/>
      <c r="AJ1844" s="65"/>
      <c r="AK1844" s="65"/>
      <c r="AM1844" s="93"/>
      <c r="AT1844" s="65"/>
      <c r="AU1844" s="65"/>
      <c r="AV1844" s="65"/>
      <c r="AW1844" s="65"/>
      <c r="AX1844" s="65"/>
      <c r="AY1844" s="65"/>
      <c r="AZ1844" s="65"/>
      <c r="BA1844" s="65"/>
    </row>
    <row r="1845" spans="3:70">
      <c r="C1845" s="8"/>
      <c r="D1845" s="8"/>
      <c r="AG1845" s="65"/>
      <c r="AH1845" s="65"/>
      <c r="AI1845" s="65"/>
      <c r="AJ1845" s="65"/>
      <c r="AK1845" s="65"/>
      <c r="AM1845" s="93"/>
      <c r="AT1845" s="65"/>
      <c r="AU1845" s="65"/>
      <c r="AV1845" s="65"/>
      <c r="AW1845" s="65"/>
      <c r="AX1845" s="65"/>
      <c r="AY1845" s="65"/>
      <c r="AZ1845" s="65"/>
      <c r="BA1845" s="65"/>
    </row>
    <row r="1846" spans="3:70">
      <c r="C1846" s="8"/>
      <c r="D1846" s="8"/>
      <c r="AG1846" s="65"/>
      <c r="AH1846" s="65"/>
      <c r="AI1846" s="65"/>
      <c r="AJ1846" s="65"/>
      <c r="AK1846" s="65"/>
      <c r="AM1846" s="93"/>
      <c r="AT1846" s="65"/>
      <c r="AU1846" s="65"/>
      <c r="AV1846" s="65"/>
      <c r="AW1846" s="65"/>
      <c r="AX1846" s="65"/>
      <c r="AY1846" s="65"/>
      <c r="AZ1846" s="65"/>
      <c r="BA1846" s="65"/>
    </row>
    <row r="1847" spans="3:70">
      <c r="C1847" s="8"/>
      <c r="D1847" s="8"/>
      <c r="AG1847" s="65"/>
      <c r="AH1847" s="65"/>
      <c r="AI1847" s="65"/>
      <c r="AJ1847" s="65"/>
      <c r="AK1847" s="65"/>
      <c r="AM1847" s="93"/>
      <c r="AT1847" s="65"/>
      <c r="AU1847" s="65"/>
      <c r="AV1847" s="65"/>
      <c r="AW1847" s="65"/>
      <c r="AX1847" s="65"/>
      <c r="AY1847" s="65"/>
      <c r="AZ1847" s="65"/>
      <c r="BA1847" s="65"/>
    </row>
    <row r="1848" spans="3:70">
      <c r="C1848" s="8"/>
      <c r="D1848" s="8"/>
      <c r="AG1848" s="65"/>
      <c r="AH1848" s="65"/>
      <c r="AI1848" s="65"/>
      <c r="AJ1848" s="65"/>
      <c r="AK1848" s="65"/>
      <c r="AM1848" s="93"/>
      <c r="AT1848" s="65"/>
      <c r="AU1848" s="65"/>
      <c r="AV1848" s="65"/>
      <c r="AW1848" s="65"/>
      <c r="AX1848" s="65"/>
      <c r="AY1848" s="65"/>
      <c r="AZ1848" s="65"/>
      <c r="BA1848" s="65"/>
    </row>
    <row r="1849" spans="3:70">
      <c r="C1849" s="8"/>
      <c r="D1849" s="8"/>
      <c r="AG1849" s="65"/>
      <c r="AH1849" s="65"/>
      <c r="AI1849" s="65"/>
      <c r="AJ1849" s="65"/>
      <c r="AK1849" s="65"/>
      <c r="AM1849" s="93"/>
      <c r="AT1849" s="65"/>
      <c r="AU1849" s="65"/>
      <c r="AV1849" s="65"/>
      <c r="AW1849" s="65"/>
      <c r="AX1849" s="65"/>
      <c r="AY1849" s="65"/>
      <c r="AZ1849" s="65"/>
      <c r="BA1849" s="65"/>
      <c r="BB1849" s="65"/>
    </row>
    <row r="1850" spans="3:70">
      <c r="C1850" s="8"/>
      <c r="D1850" s="8"/>
      <c r="AG1850" s="65"/>
      <c r="AH1850" s="65"/>
      <c r="AI1850" s="65"/>
      <c r="AJ1850" s="65"/>
      <c r="AK1850" s="65"/>
      <c r="AM1850" s="93"/>
      <c r="AT1850" s="65"/>
      <c r="AU1850" s="65"/>
      <c r="AV1850" s="65"/>
      <c r="AW1850" s="65"/>
      <c r="AX1850" s="65"/>
      <c r="AY1850" s="65"/>
      <c r="AZ1850" s="65"/>
      <c r="BA1850" s="65"/>
    </row>
    <row r="1851" spans="3:70">
      <c r="C1851" s="8"/>
      <c r="D1851" s="8"/>
      <c r="AG1851" s="65"/>
      <c r="AH1851" s="65"/>
      <c r="AI1851" s="65"/>
      <c r="AJ1851" s="65"/>
      <c r="AK1851" s="65"/>
      <c r="AM1851" s="93"/>
      <c r="AT1851" s="65"/>
      <c r="AU1851" s="65"/>
      <c r="AV1851" s="65"/>
      <c r="AW1851" s="65"/>
      <c r="AX1851" s="65"/>
      <c r="AY1851" s="65"/>
      <c r="AZ1851" s="65"/>
      <c r="BA1851" s="65"/>
      <c r="BB1851" s="65"/>
      <c r="BC1851" s="65"/>
      <c r="BD1851" s="65"/>
      <c r="BE1851" s="65"/>
      <c r="BF1851" s="65"/>
      <c r="BG1851" s="65"/>
      <c r="BH1851" s="65"/>
      <c r="BI1851" s="65"/>
      <c r="BJ1851" s="65"/>
      <c r="BK1851" s="65"/>
      <c r="BL1851" s="65"/>
      <c r="BM1851" s="65"/>
      <c r="BN1851" s="65"/>
      <c r="BO1851" s="65"/>
      <c r="BP1851" s="65"/>
      <c r="BQ1851" s="65"/>
      <c r="BR1851" s="65"/>
    </row>
    <row r="1852" spans="3:70">
      <c r="C1852" s="8"/>
      <c r="D1852" s="8"/>
      <c r="AG1852" s="65"/>
      <c r="AH1852" s="65"/>
      <c r="AI1852" s="65"/>
      <c r="AJ1852" s="65"/>
      <c r="AK1852" s="65"/>
      <c r="AM1852" s="93"/>
      <c r="AT1852" s="65"/>
      <c r="AU1852" s="65"/>
      <c r="AV1852" s="65"/>
      <c r="AW1852" s="65"/>
      <c r="AX1852" s="65"/>
      <c r="AY1852" s="65"/>
      <c r="AZ1852" s="65"/>
      <c r="BA1852" s="65"/>
      <c r="BB1852" s="65"/>
    </row>
    <row r="1853" spans="3:70">
      <c r="C1853" s="8"/>
      <c r="D1853" s="8"/>
      <c r="AG1853" s="65"/>
      <c r="AH1853" s="65"/>
      <c r="AI1853" s="65"/>
      <c r="AJ1853" s="65"/>
      <c r="AK1853" s="65"/>
      <c r="AM1853" s="93"/>
      <c r="AT1853" s="65"/>
      <c r="AU1853" s="65"/>
      <c r="AV1853" s="65"/>
      <c r="AW1853" s="65"/>
      <c r="AX1853" s="65"/>
      <c r="AY1853" s="65"/>
      <c r="AZ1853" s="65"/>
      <c r="BA1853" s="65"/>
    </row>
    <row r="1854" spans="3:70">
      <c r="C1854" s="8"/>
      <c r="D1854" s="8"/>
      <c r="AG1854" s="65"/>
      <c r="AH1854" s="65"/>
      <c r="AI1854" s="65"/>
      <c r="AJ1854" s="65"/>
      <c r="AK1854" s="65"/>
      <c r="AM1854" s="93"/>
      <c r="AT1854" s="65"/>
      <c r="AU1854" s="65"/>
      <c r="AV1854" s="65"/>
      <c r="AW1854" s="65"/>
      <c r="AX1854" s="65"/>
      <c r="AY1854" s="65"/>
      <c r="AZ1854" s="65"/>
      <c r="BA1854" s="65"/>
    </row>
    <row r="1855" spans="3:70">
      <c r="C1855" s="8"/>
      <c r="D1855" s="8"/>
      <c r="AG1855" s="65"/>
      <c r="AH1855" s="65"/>
      <c r="AI1855" s="65"/>
      <c r="AJ1855" s="65"/>
      <c r="AK1855" s="65"/>
      <c r="AM1855" s="93"/>
      <c r="AT1855" s="65"/>
      <c r="AU1855" s="65"/>
      <c r="AV1855" s="65"/>
      <c r="AW1855" s="65"/>
      <c r="AX1855" s="65"/>
      <c r="AY1855" s="65"/>
      <c r="AZ1855" s="65"/>
      <c r="BA1855" s="65"/>
    </row>
    <row r="1856" spans="3:70">
      <c r="C1856" s="8"/>
      <c r="D1856" s="8"/>
      <c r="AG1856" s="65"/>
      <c r="AH1856" s="65"/>
      <c r="AI1856" s="65"/>
      <c r="AJ1856" s="65"/>
      <c r="AK1856" s="65"/>
      <c r="AM1856" s="93"/>
      <c r="AT1856" s="65"/>
      <c r="AU1856" s="65"/>
      <c r="AV1856" s="65"/>
      <c r="AW1856" s="65"/>
      <c r="AX1856" s="65"/>
      <c r="AY1856" s="65"/>
      <c r="AZ1856" s="65"/>
      <c r="BA1856" s="65"/>
    </row>
    <row r="1857" spans="3:53">
      <c r="C1857" s="8"/>
      <c r="D1857" s="8"/>
      <c r="AG1857" s="65"/>
      <c r="AH1857" s="65"/>
      <c r="AI1857" s="65"/>
      <c r="AJ1857" s="65"/>
      <c r="AK1857" s="65"/>
      <c r="AM1857" s="93"/>
      <c r="AT1857" s="65"/>
      <c r="AU1857" s="65"/>
      <c r="AV1857" s="65"/>
      <c r="AW1857" s="65"/>
      <c r="AX1857" s="65"/>
      <c r="AY1857" s="65"/>
      <c r="AZ1857" s="65"/>
      <c r="BA1857" s="65"/>
    </row>
    <row r="1858" spans="3:53">
      <c r="C1858" s="8"/>
      <c r="D1858" s="8"/>
      <c r="AG1858" s="65"/>
      <c r="AH1858" s="65"/>
      <c r="AI1858" s="65"/>
      <c r="AJ1858" s="65"/>
      <c r="AK1858" s="65"/>
      <c r="AM1858" s="93"/>
      <c r="AT1858" s="65"/>
      <c r="AU1858" s="65"/>
      <c r="AV1858" s="65"/>
      <c r="AW1858" s="65"/>
      <c r="AX1858" s="65"/>
      <c r="AY1858" s="65"/>
      <c r="AZ1858" s="65"/>
      <c r="BA1858" s="65"/>
    </row>
    <row r="1859" spans="3:53">
      <c r="C1859" s="8"/>
      <c r="D1859" s="8"/>
      <c r="AG1859" s="65"/>
      <c r="AH1859" s="65"/>
      <c r="AI1859" s="65"/>
      <c r="AJ1859" s="65"/>
      <c r="AK1859" s="65"/>
      <c r="AM1859" s="93"/>
      <c r="AT1859" s="65"/>
      <c r="AU1859" s="65"/>
      <c r="AV1859" s="65"/>
      <c r="AW1859" s="65"/>
      <c r="AX1859" s="65"/>
      <c r="AY1859" s="65"/>
      <c r="AZ1859" s="65"/>
      <c r="BA1859" s="65"/>
    </row>
    <row r="1860" spans="3:53">
      <c r="C1860" s="8"/>
      <c r="D1860" s="8"/>
      <c r="AG1860" s="65"/>
      <c r="AH1860" s="65"/>
      <c r="AI1860" s="65"/>
      <c r="AJ1860" s="65"/>
      <c r="AK1860" s="65"/>
      <c r="AM1860" s="93"/>
      <c r="AT1860" s="65"/>
      <c r="AU1860" s="65"/>
      <c r="AV1860" s="65"/>
      <c r="AW1860" s="65"/>
      <c r="AX1860" s="65"/>
      <c r="AY1860" s="65"/>
      <c r="AZ1860" s="65"/>
      <c r="BA1860" s="65"/>
    </row>
    <row r="1861" spans="3:53">
      <c r="C1861" s="8"/>
      <c r="D1861" s="8"/>
      <c r="AG1861" s="65"/>
      <c r="AH1861" s="65"/>
      <c r="AI1861" s="65"/>
      <c r="AJ1861" s="65"/>
      <c r="AK1861" s="65"/>
      <c r="AM1861" s="93"/>
      <c r="AT1861" s="65"/>
      <c r="AU1861" s="65"/>
      <c r="AV1861" s="65"/>
      <c r="AW1861" s="65"/>
      <c r="AX1861" s="65"/>
      <c r="AY1861" s="65"/>
      <c r="AZ1861" s="65"/>
      <c r="BA1861" s="65"/>
    </row>
    <row r="1862" spans="3:53">
      <c r="C1862" s="8"/>
      <c r="D1862" s="8"/>
      <c r="AG1862" s="65"/>
      <c r="AH1862" s="65"/>
      <c r="AI1862" s="65"/>
      <c r="AJ1862" s="65"/>
      <c r="AK1862" s="65"/>
      <c r="AM1862" s="93"/>
      <c r="AT1862" s="65"/>
      <c r="AU1862" s="65"/>
      <c r="AV1862" s="65"/>
      <c r="AW1862" s="65"/>
      <c r="AX1862" s="65"/>
      <c r="AY1862" s="65"/>
      <c r="AZ1862" s="65"/>
      <c r="BA1862" s="65"/>
    </row>
    <row r="1863" spans="3:53">
      <c r="C1863" s="8"/>
      <c r="D1863" s="8"/>
      <c r="AG1863" s="65"/>
      <c r="AH1863" s="65"/>
      <c r="AI1863" s="65"/>
      <c r="AJ1863" s="65"/>
      <c r="AK1863" s="65"/>
      <c r="AM1863" s="93"/>
      <c r="AT1863" s="65"/>
      <c r="AU1863" s="65"/>
      <c r="AV1863" s="65"/>
      <c r="AW1863" s="65"/>
      <c r="AX1863" s="65"/>
      <c r="AY1863" s="65"/>
      <c r="AZ1863" s="65"/>
      <c r="BA1863" s="65"/>
    </row>
    <row r="1864" spans="3:53">
      <c r="C1864" s="8"/>
      <c r="D1864" s="8"/>
      <c r="AG1864" s="65"/>
      <c r="AH1864" s="65"/>
      <c r="AI1864" s="65"/>
      <c r="AJ1864" s="65"/>
      <c r="AK1864" s="65"/>
      <c r="AM1864" s="93"/>
      <c r="AT1864" s="65"/>
      <c r="AU1864" s="65"/>
      <c r="AV1864" s="65"/>
      <c r="AW1864" s="65"/>
      <c r="AX1864" s="65"/>
      <c r="AY1864" s="65"/>
      <c r="AZ1864" s="65"/>
      <c r="BA1864" s="65"/>
    </row>
    <row r="1865" spans="3:53">
      <c r="C1865" s="8"/>
      <c r="D1865" s="8"/>
      <c r="AG1865" s="65"/>
      <c r="AH1865" s="65"/>
      <c r="AI1865" s="65"/>
      <c r="AJ1865" s="65"/>
      <c r="AK1865" s="65"/>
      <c r="AM1865" s="93"/>
      <c r="AT1865" s="65"/>
      <c r="AU1865" s="65"/>
      <c r="AV1865" s="65"/>
      <c r="AW1865" s="65"/>
      <c r="AX1865" s="65"/>
      <c r="AY1865" s="65"/>
      <c r="AZ1865" s="65"/>
      <c r="BA1865" s="65"/>
    </row>
    <row r="1866" spans="3:53">
      <c r="C1866" s="8"/>
      <c r="D1866" s="8"/>
      <c r="AG1866" s="65"/>
      <c r="AH1866" s="65"/>
      <c r="AI1866" s="65"/>
      <c r="AJ1866" s="65"/>
      <c r="AK1866" s="65"/>
      <c r="AM1866" s="93"/>
      <c r="AT1866" s="65"/>
      <c r="AU1866" s="65"/>
      <c r="AV1866" s="65"/>
      <c r="AW1866" s="65"/>
      <c r="AX1866" s="65"/>
      <c r="AY1866" s="65"/>
      <c r="AZ1866" s="65"/>
      <c r="BA1866" s="65"/>
    </row>
    <row r="1867" spans="3:53">
      <c r="C1867" s="8"/>
      <c r="D1867" s="8"/>
      <c r="AG1867" s="65"/>
      <c r="AH1867" s="65"/>
      <c r="AI1867" s="65"/>
      <c r="AJ1867" s="65"/>
      <c r="AK1867" s="65"/>
      <c r="AM1867" s="93"/>
      <c r="AT1867" s="65"/>
      <c r="AU1867" s="65"/>
      <c r="AV1867" s="65"/>
      <c r="AW1867" s="65"/>
      <c r="AX1867" s="65"/>
      <c r="AY1867" s="65"/>
      <c r="AZ1867" s="65"/>
      <c r="BA1867" s="65"/>
    </row>
    <row r="1868" spans="3:53">
      <c r="C1868" s="8"/>
      <c r="D1868" s="8"/>
      <c r="AG1868" s="65"/>
      <c r="AH1868" s="65"/>
      <c r="AI1868" s="65"/>
      <c r="AJ1868" s="65"/>
      <c r="AK1868" s="65"/>
      <c r="AM1868" s="93"/>
      <c r="AT1868" s="65"/>
      <c r="AU1868" s="65"/>
      <c r="AV1868" s="65"/>
      <c r="AW1868" s="65"/>
      <c r="AX1868" s="65"/>
      <c r="AY1868" s="65"/>
      <c r="AZ1868" s="65"/>
      <c r="BA1868" s="65"/>
    </row>
    <row r="1869" spans="3:53">
      <c r="C1869" s="8"/>
      <c r="D1869" s="8"/>
      <c r="AG1869" s="65"/>
      <c r="AH1869" s="65"/>
      <c r="AI1869" s="65"/>
      <c r="AJ1869" s="65"/>
      <c r="AK1869" s="65"/>
      <c r="AM1869" s="93"/>
      <c r="AT1869" s="65"/>
      <c r="AU1869" s="65"/>
      <c r="AV1869" s="65"/>
      <c r="AW1869" s="65"/>
      <c r="AX1869" s="65"/>
      <c r="AY1869" s="65"/>
      <c r="AZ1869" s="65"/>
      <c r="BA1869" s="65"/>
    </row>
    <row r="1870" spans="3:53">
      <c r="C1870" s="8"/>
      <c r="D1870" s="8"/>
      <c r="AG1870" s="65"/>
      <c r="AH1870" s="65"/>
      <c r="AI1870" s="65"/>
      <c r="AJ1870" s="65"/>
      <c r="AK1870" s="65"/>
      <c r="AM1870" s="93"/>
      <c r="AT1870" s="65"/>
      <c r="AU1870" s="65"/>
      <c r="AV1870" s="65"/>
      <c r="AW1870" s="65"/>
      <c r="AX1870" s="65"/>
      <c r="AY1870" s="65"/>
      <c r="AZ1870" s="65"/>
      <c r="BA1870" s="65"/>
    </row>
    <row r="1871" spans="3:53">
      <c r="C1871" s="8"/>
      <c r="D1871" s="8"/>
      <c r="AG1871" s="65"/>
      <c r="AH1871" s="65"/>
      <c r="AI1871" s="65"/>
      <c r="AJ1871" s="65"/>
      <c r="AK1871" s="65"/>
      <c r="AM1871" s="93"/>
      <c r="AT1871" s="65"/>
      <c r="AU1871" s="65"/>
      <c r="AV1871" s="65"/>
      <c r="AW1871" s="65"/>
      <c r="AX1871" s="65"/>
      <c r="AY1871" s="65"/>
      <c r="AZ1871" s="65"/>
      <c r="BA1871" s="65"/>
    </row>
    <row r="1872" spans="3:53">
      <c r="C1872" s="8"/>
      <c r="D1872" s="8"/>
      <c r="AG1872" s="65"/>
      <c r="AH1872" s="65"/>
      <c r="AI1872" s="65"/>
      <c r="AJ1872" s="65"/>
      <c r="AK1872" s="65"/>
      <c r="AM1872" s="93"/>
      <c r="AT1872" s="65"/>
      <c r="AU1872" s="65"/>
      <c r="AV1872" s="65"/>
      <c r="AW1872" s="65"/>
      <c r="AX1872" s="65"/>
      <c r="AY1872" s="65"/>
      <c r="AZ1872" s="65"/>
      <c r="BA1872" s="65"/>
    </row>
    <row r="1873" spans="3:53">
      <c r="C1873" s="8"/>
      <c r="D1873" s="8"/>
      <c r="AG1873" s="65"/>
      <c r="AH1873" s="65"/>
      <c r="AI1873" s="65"/>
      <c r="AJ1873" s="65"/>
      <c r="AK1873" s="65"/>
      <c r="AM1873" s="93"/>
      <c r="AT1873" s="65"/>
      <c r="AU1873" s="65"/>
      <c r="AV1873" s="65"/>
      <c r="AW1873" s="65"/>
      <c r="AX1873" s="65"/>
      <c r="AY1873" s="65"/>
      <c r="AZ1873" s="65"/>
      <c r="BA1873" s="65"/>
    </row>
    <row r="1874" spans="3:53">
      <c r="C1874" s="8"/>
      <c r="D1874" s="8"/>
      <c r="AG1874" s="65"/>
      <c r="AH1874" s="65"/>
      <c r="AI1874" s="65"/>
      <c r="AJ1874" s="65"/>
      <c r="AK1874" s="65"/>
      <c r="AM1874" s="93"/>
      <c r="AT1874" s="65"/>
      <c r="AU1874" s="65"/>
      <c r="AV1874" s="65"/>
      <c r="AW1874" s="65"/>
      <c r="AX1874" s="65"/>
      <c r="AY1874" s="65"/>
      <c r="AZ1874" s="65"/>
      <c r="BA1874" s="65"/>
    </row>
    <row r="1875" spans="3:53">
      <c r="C1875" s="8"/>
      <c r="D1875" s="8"/>
      <c r="AG1875" s="65"/>
      <c r="AH1875" s="65"/>
      <c r="AI1875" s="65"/>
      <c r="AJ1875" s="65"/>
      <c r="AK1875" s="65"/>
      <c r="AM1875" s="93"/>
      <c r="AT1875" s="65"/>
      <c r="AU1875" s="65"/>
      <c r="AV1875" s="65"/>
      <c r="AW1875" s="65"/>
      <c r="AX1875" s="65"/>
      <c r="AY1875" s="65"/>
      <c r="AZ1875" s="65"/>
      <c r="BA1875" s="65"/>
    </row>
    <row r="1876" spans="3:53">
      <c r="C1876" s="8"/>
      <c r="D1876" s="8"/>
      <c r="AG1876" s="65"/>
      <c r="AH1876" s="65"/>
      <c r="AI1876" s="65"/>
      <c r="AJ1876" s="65"/>
      <c r="AK1876" s="65"/>
      <c r="AM1876" s="93"/>
      <c r="AT1876" s="65"/>
      <c r="AU1876" s="65"/>
      <c r="AV1876" s="65"/>
      <c r="AW1876" s="65"/>
      <c r="AX1876" s="65"/>
      <c r="AY1876" s="65"/>
      <c r="AZ1876" s="65"/>
      <c r="BA1876" s="65"/>
    </row>
    <row r="1877" spans="3:53">
      <c r="C1877" s="8"/>
      <c r="D1877" s="8"/>
      <c r="AG1877" s="65"/>
      <c r="AH1877" s="65"/>
      <c r="AI1877" s="65"/>
      <c r="AJ1877" s="65"/>
      <c r="AK1877" s="65"/>
      <c r="AM1877" s="93"/>
      <c r="AT1877" s="65"/>
      <c r="AU1877" s="65"/>
      <c r="AV1877" s="65"/>
      <c r="AW1877" s="65"/>
      <c r="AX1877" s="65"/>
      <c r="AY1877" s="65"/>
      <c r="AZ1877" s="65"/>
      <c r="BA1877" s="65"/>
    </row>
    <row r="1878" spans="3:53">
      <c r="C1878" s="8"/>
      <c r="D1878" s="8"/>
      <c r="AG1878" s="65"/>
      <c r="AH1878" s="65"/>
      <c r="AI1878" s="65"/>
      <c r="AJ1878" s="65"/>
      <c r="AK1878" s="65"/>
      <c r="AM1878" s="93"/>
      <c r="AT1878" s="65"/>
      <c r="AU1878" s="65"/>
      <c r="AV1878" s="65"/>
      <c r="AW1878" s="65"/>
      <c r="AX1878" s="65"/>
      <c r="AY1878" s="65"/>
      <c r="AZ1878" s="65"/>
      <c r="BA1878" s="65"/>
    </row>
    <row r="1879" spans="3:53">
      <c r="C1879" s="8"/>
      <c r="D1879" s="8"/>
      <c r="AG1879" s="65"/>
      <c r="AH1879" s="65"/>
      <c r="AI1879" s="65"/>
      <c r="AJ1879" s="65"/>
      <c r="AK1879" s="65"/>
      <c r="AM1879" s="93"/>
      <c r="AT1879" s="65"/>
      <c r="AU1879" s="65"/>
      <c r="AV1879" s="65"/>
      <c r="AW1879" s="65"/>
      <c r="AX1879" s="65"/>
      <c r="AY1879" s="65"/>
      <c r="AZ1879" s="65"/>
      <c r="BA1879" s="65"/>
    </row>
    <row r="1880" spans="3:53">
      <c r="C1880" s="8"/>
      <c r="D1880" s="8"/>
      <c r="AG1880" s="65"/>
      <c r="AH1880" s="65"/>
      <c r="AI1880" s="65"/>
      <c r="AJ1880" s="65"/>
      <c r="AK1880" s="65"/>
      <c r="AM1880" s="93"/>
      <c r="AT1880" s="65"/>
      <c r="AU1880" s="65"/>
      <c r="AV1880" s="65"/>
      <c r="AW1880" s="65"/>
      <c r="AX1880" s="65"/>
      <c r="AY1880" s="65"/>
      <c r="AZ1880" s="65"/>
      <c r="BA1880" s="65"/>
    </row>
    <row r="1881" spans="3:53">
      <c r="C1881" s="8"/>
      <c r="D1881" s="8"/>
      <c r="AG1881" s="65"/>
      <c r="AH1881" s="65"/>
      <c r="AI1881" s="65"/>
      <c r="AJ1881" s="65"/>
      <c r="AK1881" s="65"/>
      <c r="AM1881" s="93"/>
      <c r="AT1881" s="65"/>
      <c r="AU1881" s="65"/>
      <c r="AV1881" s="65"/>
      <c r="AW1881" s="65"/>
      <c r="AX1881" s="65"/>
      <c r="AY1881" s="65"/>
      <c r="AZ1881" s="65"/>
      <c r="BA1881" s="65"/>
    </row>
    <row r="1882" spans="3:53">
      <c r="C1882" s="8"/>
      <c r="D1882" s="8"/>
      <c r="AG1882" s="65"/>
      <c r="AH1882" s="65"/>
      <c r="AI1882" s="65"/>
      <c r="AJ1882" s="65"/>
      <c r="AK1882" s="65"/>
      <c r="AM1882" s="93"/>
      <c r="AT1882" s="65"/>
      <c r="AU1882" s="65"/>
      <c r="AV1882" s="65"/>
      <c r="AW1882" s="65"/>
      <c r="AX1882" s="65"/>
      <c r="AY1882" s="65"/>
      <c r="AZ1882" s="65"/>
      <c r="BA1882" s="65"/>
    </row>
    <row r="1883" spans="3:53">
      <c r="C1883" s="8"/>
      <c r="D1883" s="8"/>
      <c r="AG1883" s="65"/>
      <c r="AH1883" s="65"/>
      <c r="AI1883" s="65"/>
      <c r="AJ1883" s="65"/>
      <c r="AK1883" s="65"/>
      <c r="AM1883" s="93"/>
      <c r="AT1883" s="65"/>
      <c r="AU1883" s="65"/>
      <c r="AV1883" s="65"/>
      <c r="AW1883" s="65"/>
      <c r="AX1883" s="65"/>
      <c r="AY1883" s="65"/>
      <c r="AZ1883" s="65"/>
      <c r="BA1883" s="65"/>
    </row>
    <row r="1884" spans="3:53">
      <c r="C1884" s="8"/>
      <c r="D1884" s="8"/>
      <c r="AG1884" s="65"/>
      <c r="AH1884" s="65"/>
      <c r="AI1884" s="65"/>
      <c r="AJ1884" s="65"/>
      <c r="AK1884" s="65"/>
      <c r="AM1884" s="93"/>
      <c r="AT1884" s="65"/>
      <c r="AU1884" s="65"/>
      <c r="AV1884" s="65"/>
      <c r="AW1884" s="65"/>
      <c r="AX1884" s="65"/>
      <c r="AY1884" s="65"/>
      <c r="AZ1884" s="65"/>
      <c r="BA1884" s="65"/>
    </row>
    <row r="1885" spans="3:53">
      <c r="C1885" s="8"/>
      <c r="D1885" s="8"/>
      <c r="AG1885" s="65"/>
      <c r="AH1885" s="65"/>
      <c r="AI1885" s="65"/>
      <c r="AJ1885" s="65"/>
      <c r="AK1885" s="65"/>
      <c r="AM1885" s="93"/>
      <c r="AT1885" s="65"/>
      <c r="AU1885" s="65"/>
      <c r="AV1885" s="65"/>
      <c r="AW1885" s="65"/>
      <c r="AX1885" s="65"/>
      <c r="AY1885" s="65"/>
      <c r="AZ1885" s="65"/>
      <c r="BA1885" s="65"/>
    </row>
    <row r="1886" spans="3:53">
      <c r="C1886" s="8"/>
      <c r="D1886" s="8"/>
      <c r="AG1886" s="65"/>
      <c r="AH1886" s="65"/>
      <c r="AI1886" s="65"/>
      <c r="AJ1886" s="65"/>
      <c r="AK1886" s="65"/>
      <c r="AM1886" s="93"/>
      <c r="AT1886" s="65"/>
      <c r="AU1886" s="65"/>
      <c r="AV1886" s="65"/>
      <c r="AW1886" s="65"/>
      <c r="AX1886" s="65"/>
      <c r="AY1886" s="65"/>
      <c r="AZ1886" s="65"/>
      <c r="BA1886" s="65"/>
    </row>
    <row r="1887" spans="3:53">
      <c r="C1887" s="8"/>
      <c r="D1887" s="8"/>
      <c r="AG1887" s="65"/>
      <c r="AH1887" s="65"/>
      <c r="AI1887" s="65"/>
      <c r="AJ1887" s="65"/>
      <c r="AK1887" s="65"/>
      <c r="AM1887" s="93"/>
      <c r="AT1887" s="65"/>
      <c r="AU1887" s="65"/>
      <c r="AV1887" s="65"/>
      <c r="AW1887" s="65"/>
      <c r="AX1887" s="65"/>
      <c r="AY1887" s="65"/>
      <c r="AZ1887" s="65"/>
      <c r="BA1887" s="65"/>
    </row>
    <row r="1888" spans="3:53">
      <c r="C1888" s="8"/>
      <c r="D1888" s="8"/>
      <c r="AG1888" s="65"/>
      <c r="AH1888" s="65"/>
      <c r="AI1888" s="65"/>
      <c r="AJ1888" s="65"/>
      <c r="AK1888" s="65"/>
      <c r="AM1888" s="93"/>
      <c r="AT1888" s="65"/>
      <c r="AU1888" s="65"/>
      <c r="AV1888" s="65"/>
      <c r="AW1888" s="65"/>
      <c r="AX1888" s="65"/>
      <c r="AY1888" s="65"/>
      <c r="AZ1888" s="65"/>
      <c r="BA1888" s="65"/>
    </row>
    <row r="1889" spans="3:53">
      <c r="C1889" s="8"/>
      <c r="D1889" s="8"/>
      <c r="AG1889" s="65"/>
      <c r="AH1889" s="65"/>
      <c r="AI1889" s="65"/>
      <c r="AJ1889" s="65"/>
      <c r="AK1889" s="65"/>
      <c r="AM1889" s="93"/>
      <c r="AT1889" s="65"/>
      <c r="AU1889" s="65"/>
      <c r="AV1889" s="65"/>
      <c r="AW1889" s="65"/>
      <c r="AX1889" s="65"/>
      <c r="AY1889" s="65"/>
      <c r="AZ1889" s="65"/>
      <c r="BA1889" s="65"/>
    </row>
    <row r="1890" spans="3:53">
      <c r="C1890" s="8"/>
      <c r="D1890" s="8"/>
      <c r="AG1890" s="65"/>
      <c r="AH1890" s="65"/>
      <c r="AI1890" s="65"/>
      <c r="AJ1890" s="65"/>
      <c r="AK1890" s="65"/>
      <c r="AM1890" s="93"/>
      <c r="AT1890" s="65"/>
      <c r="AU1890" s="65"/>
      <c r="AV1890" s="65"/>
      <c r="AW1890" s="65"/>
      <c r="AX1890" s="65"/>
      <c r="AY1890" s="65"/>
      <c r="AZ1890" s="65"/>
      <c r="BA1890" s="65"/>
    </row>
    <row r="1891" spans="3:53">
      <c r="C1891" s="8"/>
      <c r="D1891" s="8"/>
      <c r="AG1891" s="65"/>
      <c r="AH1891" s="65"/>
      <c r="AI1891" s="65"/>
      <c r="AJ1891" s="65"/>
      <c r="AK1891" s="65"/>
      <c r="AM1891" s="93"/>
      <c r="AT1891" s="65"/>
      <c r="AU1891" s="65"/>
      <c r="AV1891" s="65"/>
      <c r="AW1891" s="65"/>
      <c r="AX1891" s="65"/>
      <c r="AY1891" s="65"/>
      <c r="AZ1891" s="65"/>
      <c r="BA1891" s="65"/>
    </row>
    <row r="1892" spans="3:53">
      <c r="C1892" s="8"/>
      <c r="D1892" s="8"/>
      <c r="AG1892" s="65"/>
      <c r="AH1892" s="65"/>
      <c r="AI1892" s="65"/>
      <c r="AJ1892" s="65"/>
      <c r="AK1892" s="65"/>
      <c r="AM1892" s="93"/>
      <c r="AT1892" s="65"/>
      <c r="AU1892" s="65"/>
      <c r="AV1892" s="65"/>
      <c r="AW1892" s="65"/>
      <c r="AX1892" s="65"/>
      <c r="AY1892" s="65"/>
      <c r="AZ1892" s="65"/>
      <c r="BA1892" s="65"/>
    </row>
    <row r="1893" spans="3:53">
      <c r="C1893" s="8"/>
      <c r="D1893" s="8"/>
      <c r="AG1893" s="65"/>
      <c r="AH1893" s="65"/>
      <c r="AI1893" s="65"/>
      <c r="AJ1893" s="65"/>
      <c r="AK1893" s="65"/>
      <c r="AM1893" s="93"/>
      <c r="AT1893" s="65"/>
      <c r="AU1893" s="65"/>
      <c r="AV1893" s="65"/>
      <c r="AW1893" s="65"/>
      <c r="AX1893" s="65"/>
      <c r="AY1893" s="65"/>
      <c r="AZ1893" s="65"/>
      <c r="BA1893" s="65"/>
    </row>
    <row r="1894" spans="3:53">
      <c r="C1894" s="8"/>
      <c r="D1894" s="8"/>
      <c r="AG1894" s="65"/>
      <c r="AH1894" s="65"/>
      <c r="AI1894" s="65"/>
      <c r="AJ1894" s="65"/>
      <c r="AK1894" s="65"/>
      <c r="AM1894" s="93"/>
      <c r="AT1894" s="65"/>
      <c r="AU1894" s="65"/>
      <c r="AV1894" s="65"/>
      <c r="AW1894" s="65"/>
      <c r="AX1894" s="65"/>
      <c r="AY1894" s="65"/>
      <c r="AZ1894" s="65"/>
      <c r="BA1894" s="65"/>
    </row>
    <row r="1895" spans="3:53">
      <c r="C1895" s="8"/>
      <c r="D1895" s="8"/>
      <c r="AG1895" s="65"/>
      <c r="AH1895" s="65"/>
      <c r="AI1895" s="65"/>
      <c r="AJ1895" s="65"/>
      <c r="AK1895" s="65"/>
      <c r="AM1895" s="93"/>
      <c r="AT1895" s="65"/>
      <c r="AU1895" s="65"/>
      <c r="AV1895" s="65"/>
      <c r="AW1895" s="65"/>
      <c r="AX1895" s="65"/>
      <c r="AY1895" s="65"/>
      <c r="AZ1895" s="65"/>
      <c r="BA1895" s="65"/>
    </row>
    <row r="1896" spans="3:53">
      <c r="C1896" s="8"/>
      <c r="D1896" s="8"/>
      <c r="AG1896" s="65"/>
      <c r="AH1896" s="65"/>
      <c r="AI1896" s="65"/>
      <c r="AJ1896" s="65"/>
      <c r="AK1896" s="65"/>
      <c r="AM1896" s="93"/>
      <c r="AT1896" s="65"/>
      <c r="AU1896" s="65"/>
      <c r="AV1896" s="65"/>
      <c r="AW1896" s="65"/>
      <c r="AX1896" s="65"/>
      <c r="AY1896" s="65"/>
      <c r="AZ1896" s="65"/>
      <c r="BA1896" s="65"/>
    </row>
    <row r="1897" spans="3:53">
      <c r="C1897" s="8"/>
      <c r="D1897" s="8"/>
      <c r="AG1897" s="65"/>
      <c r="AH1897" s="65"/>
      <c r="AI1897" s="65"/>
      <c r="AJ1897" s="65"/>
      <c r="AK1897" s="65"/>
      <c r="AM1897" s="93"/>
      <c r="AT1897" s="65"/>
      <c r="AU1897" s="65"/>
      <c r="AV1897" s="65"/>
      <c r="AW1897" s="65"/>
      <c r="AX1897" s="65"/>
      <c r="AY1897" s="65"/>
      <c r="AZ1897" s="65"/>
      <c r="BA1897" s="65"/>
    </row>
    <row r="1898" spans="3:53">
      <c r="C1898" s="8"/>
      <c r="D1898" s="8"/>
      <c r="AG1898" s="65"/>
      <c r="AH1898" s="65"/>
      <c r="AI1898" s="65"/>
      <c r="AJ1898" s="65"/>
      <c r="AK1898" s="65"/>
      <c r="AM1898" s="93"/>
      <c r="AT1898" s="65"/>
      <c r="AU1898" s="65"/>
      <c r="AV1898" s="65"/>
      <c r="AW1898" s="65"/>
      <c r="AX1898" s="65"/>
      <c r="AY1898" s="65"/>
      <c r="AZ1898" s="65"/>
      <c r="BA1898" s="65"/>
    </row>
    <row r="1899" spans="3:53">
      <c r="C1899" s="8"/>
      <c r="D1899" s="8"/>
      <c r="AG1899" s="65"/>
      <c r="AH1899" s="65"/>
      <c r="AI1899" s="65"/>
      <c r="AJ1899" s="65"/>
      <c r="AK1899" s="65"/>
      <c r="AM1899" s="93"/>
      <c r="AT1899" s="65"/>
      <c r="AU1899" s="65"/>
      <c r="AV1899" s="65"/>
      <c r="AW1899" s="65"/>
      <c r="AX1899" s="65"/>
      <c r="AY1899" s="65"/>
      <c r="AZ1899" s="65"/>
      <c r="BA1899" s="65"/>
    </row>
    <row r="1900" spans="3:53">
      <c r="C1900" s="8"/>
      <c r="D1900" s="8"/>
      <c r="AG1900" s="65"/>
      <c r="AH1900" s="65"/>
      <c r="AI1900" s="65"/>
      <c r="AJ1900" s="65"/>
      <c r="AK1900" s="65"/>
      <c r="AM1900" s="93"/>
      <c r="AT1900" s="65"/>
      <c r="AU1900" s="65"/>
      <c r="AV1900" s="65"/>
      <c r="AW1900" s="65"/>
      <c r="AX1900" s="65"/>
      <c r="AY1900" s="65"/>
      <c r="AZ1900" s="65"/>
      <c r="BA1900" s="65"/>
    </row>
    <row r="1901" spans="3:53">
      <c r="C1901" s="8"/>
      <c r="D1901" s="8"/>
      <c r="AG1901" s="65"/>
      <c r="AH1901" s="65"/>
      <c r="AI1901" s="65"/>
      <c r="AJ1901" s="65"/>
      <c r="AK1901" s="65"/>
      <c r="AM1901" s="93"/>
      <c r="AT1901" s="65"/>
      <c r="AU1901" s="65"/>
      <c r="AV1901" s="65"/>
      <c r="AW1901" s="65"/>
      <c r="AX1901" s="65"/>
      <c r="AY1901" s="65"/>
      <c r="AZ1901" s="65"/>
      <c r="BA1901" s="65"/>
    </row>
    <row r="1902" spans="3:53">
      <c r="C1902" s="8"/>
      <c r="D1902" s="8"/>
      <c r="AG1902" s="65"/>
      <c r="AH1902" s="65"/>
      <c r="AI1902" s="65"/>
      <c r="AJ1902" s="65"/>
      <c r="AK1902" s="65"/>
      <c r="AM1902" s="93"/>
      <c r="AT1902" s="65"/>
      <c r="AU1902" s="65"/>
      <c r="AV1902" s="65"/>
      <c r="AW1902" s="65"/>
      <c r="AX1902" s="65"/>
      <c r="AY1902" s="65"/>
      <c r="AZ1902" s="65"/>
      <c r="BA1902" s="65"/>
    </row>
    <row r="1903" spans="3:53">
      <c r="C1903" s="8"/>
      <c r="D1903" s="8"/>
      <c r="AG1903" s="65"/>
      <c r="AH1903" s="65"/>
      <c r="AI1903" s="65"/>
      <c r="AJ1903" s="65"/>
      <c r="AK1903" s="65"/>
      <c r="AM1903" s="93"/>
      <c r="AT1903" s="65"/>
      <c r="AU1903" s="65"/>
      <c r="AV1903" s="65"/>
      <c r="AW1903" s="65"/>
      <c r="AX1903" s="65"/>
      <c r="AY1903" s="65"/>
      <c r="AZ1903" s="65"/>
      <c r="BA1903" s="65"/>
    </row>
    <row r="1904" spans="3:53">
      <c r="C1904" s="8"/>
      <c r="D1904" s="8"/>
      <c r="AG1904" s="65"/>
      <c r="AH1904" s="65"/>
      <c r="AI1904" s="65"/>
      <c r="AJ1904" s="65"/>
      <c r="AK1904" s="65"/>
      <c r="AM1904" s="93"/>
      <c r="AT1904" s="65"/>
      <c r="AU1904" s="65"/>
      <c r="AV1904" s="65"/>
      <c r="AW1904" s="65"/>
      <c r="AX1904" s="65"/>
      <c r="AY1904" s="65"/>
      <c r="AZ1904" s="65"/>
      <c r="BA1904" s="65"/>
    </row>
    <row r="1905" spans="3:54">
      <c r="C1905" s="8"/>
      <c r="D1905" s="8"/>
      <c r="AG1905" s="65"/>
      <c r="AH1905" s="65"/>
      <c r="AI1905" s="65"/>
      <c r="AJ1905" s="65"/>
      <c r="AK1905" s="65"/>
      <c r="AM1905" s="93"/>
      <c r="AT1905" s="65"/>
      <c r="AU1905" s="65"/>
      <c r="AV1905" s="65"/>
      <c r="AW1905" s="65"/>
      <c r="AX1905" s="65"/>
      <c r="AY1905" s="65"/>
      <c r="AZ1905" s="65"/>
      <c r="BA1905" s="65"/>
    </row>
    <row r="1906" spans="3:54">
      <c r="C1906" s="8"/>
      <c r="D1906" s="8"/>
      <c r="AG1906" s="65"/>
      <c r="AH1906" s="65"/>
      <c r="AI1906" s="65"/>
      <c r="AJ1906" s="65"/>
      <c r="AK1906" s="65"/>
      <c r="AM1906" s="93"/>
      <c r="AT1906" s="65"/>
      <c r="AU1906" s="65"/>
      <c r="AV1906" s="65"/>
      <c r="AW1906" s="65"/>
      <c r="AX1906" s="65"/>
      <c r="AY1906" s="65"/>
      <c r="AZ1906" s="65"/>
      <c r="BA1906" s="65"/>
    </row>
    <row r="1907" spans="3:54">
      <c r="C1907" s="8"/>
      <c r="D1907" s="8"/>
      <c r="AG1907" s="65"/>
      <c r="AH1907" s="65"/>
      <c r="AI1907" s="65"/>
      <c r="AJ1907" s="65"/>
      <c r="AK1907" s="65"/>
      <c r="AM1907" s="93"/>
      <c r="AT1907" s="65"/>
      <c r="AU1907" s="65"/>
      <c r="AV1907" s="65"/>
      <c r="AW1907" s="65"/>
      <c r="AX1907" s="65"/>
      <c r="AY1907" s="65"/>
      <c r="AZ1907" s="65"/>
      <c r="BA1907" s="65"/>
    </row>
    <row r="1908" spans="3:54">
      <c r="C1908" s="8"/>
      <c r="D1908" s="8"/>
      <c r="AG1908" s="65"/>
      <c r="AH1908" s="65"/>
      <c r="AI1908" s="65"/>
      <c r="AJ1908" s="65"/>
      <c r="AK1908" s="65"/>
      <c r="AM1908" s="93"/>
      <c r="AT1908" s="65"/>
      <c r="AU1908" s="65"/>
      <c r="AV1908" s="65"/>
      <c r="AW1908" s="65"/>
      <c r="AX1908" s="65"/>
      <c r="AY1908" s="65"/>
      <c r="AZ1908" s="65"/>
      <c r="BA1908" s="65"/>
    </row>
    <row r="1909" spans="3:54">
      <c r="C1909" s="8"/>
      <c r="D1909" s="8"/>
      <c r="AG1909" s="65"/>
      <c r="AH1909" s="65"/>
      <c r="AI1909" s="65"/>
      <c r="AJ1909" s="65"/>
      <c r="AK1909" s="65"/>
      <c r="AM1909" s="93"/>
      <c r="AT1909" s="65"/>
      <c r="AU1909" s="65"/>
      <c r="AV1909" s="65"/>
      <c r="AW1909" s="65"/>
      <c r="AX1909" s="65"/>
      <c r="AY1909" s="65"/>
      <c r="AZ1909" s="65"/>
      <c r="BA1909" s="65"/>
    </row>
    <row r="1910" spans="3:54">
      <c r="C1910" s="8"/>
      <c r="D1910" s="8"/>
      <c r="AG1910" s="65"/>
      <c r="AH1910" s="65"/>
      <c r="AI1910" s="65"/>
      <c r="AJ1910" s="65"/>
      <c r="AK1910" s="65"/>
      <c r="AM1910" s="93"/>
      <c r="AT1910" s="65"/>
      <c r="AU1910" s="65"/>
      <c r="AV1910" s="65"/>
      <c r="AW1910" s="65"/>
      <c r="AX1910" s="65"/>
      <c r="AY1910" s="65"/>
      <c r="AZ1910" s="65"/>
      <c r="BA1910" s="65"/>
    </row>
    <row r="1911" spans="3:54">
      <c r="C1911" s="8"/>
      <c r="D1911" s="8"/>
      <c r="AG1911" s="65"/>
      <c r="AH1911" s="65"/>
      <c r="AI1911" s="65"/>
      <c r="AJ1911" s="65"/>
      <c r="AK1911" s="65"/>
      <c r="AM1911" s="93"/>
      <c r="AT1911" s="65"/>
      <c r="AU1911" s="65"/>
      <c r="AV1911" s="65"/>
      <c r="AW1911" s="65"/>
      <c r="AX1911" s="65"/>
      <c r="AY1911" s="65"/>
      <c r="AZ1911" s="65"/>
      <c r="BA1911" s="65"/>
    </row>
    <row r="1912" spans="3:54">
      <c r="C1912" s="8"/>
      <c r="D1912" s="8"/>
      <c r="AG1912" s="65"/>
      <c r="AH1912" s="65"/>
      <c r="AI1912" s="65"/>
      <c r="AJ1912" s="65"/>
      <c r="AK1912" s="65"/>
      <c r="AM1912" s="93"/>
      <c r="AT1912" s="65"/>
      <c r="AU1912" s="65"/>
      <c r="AV1912" s="65"/>
      <c r="AW1912" s="65"/>
      <c r="AX1912" s="65"/>
      <c r="AY1912" s="65"/>
      <c r="AZ1912" s="65"/>
      <c r="BA1912" s="65"/>
    </row>
    <row r="1913" spans="3:54">
      <c r="C1913" s="8"/>
      <c r="D1913" s="8"/>
      <c r="AG1913" s="65"/>
      <c r="AH1913" s="65"/>
      <c r="AI1913" s="65"/>
      <c r="AJ1913" s="65"/>
      <c r="AK1913" s="65"/>
      <c r="AM1913" s="93"/>
      <c r="AT1913" s="65"/>
      <c r="AU1913" s="65"/>
      <c r="AV1913" s="65"/>
      <c r="AW1913" s="65"/>
      <c r="AX1913" s="65"/>
      <c r="AY1913" s="65"/>
      <c r="AZ1913" s="65"/>
      <c r="BA1913" s="65"/>
    </row>
    <row r="1914" spans="3:54">
      <c r="C1914" s="8"/>
      <c r="D1914" s="8"/>
      <c r="AG1914" s="65"/>
      <c r="AH1914" s="65"/>
      <c r="AI1914" s="65"/>
      <c r="AJ1914" s="65"/>
      <c r="AK1914" s="65"/>
      <c r="AM1914" s="93"/>
      <c r="AT1914" s="65"/>
      <c r="AU1914" s="65"/>
      <c r="AV1914" s="65"/>
      <c r="AW1914" s="65"/>
      <c r="AX1914" s="65"/>
      <c r="AY1914" s="65"/>
      <c r="AZ1914" s="65"/>
      <c r="BA1914" s="65"/>
    </row>
    <row r="1915" spans="3:54">
      <c r="C1915" s="8"/>
      <c r="D1915" s="8"/>
      <c r="AG1915" s="65"/>
      <c r="AH1915" s="65"/>
      <c r="AI1915" s="65"/>
      <c r="AJ1915" s="65"/>
      <c r="AK1915" s="65"/>
      <c r="AM1915" s="93"/>
      <c r="AT1915" s="65"/>
      <c r="AU1915" s="65"/>
      <c r="AV1915" s="65"/>
      <c r="AW1915" s="65"/>
      <c r="AX1915" s="65"/>
      <c r="AY1915" s="65"/>
      <c r="AZ1915" s="65"/>
      <c r="BA1915" s="65"/>
      <c r="BB1915" s="65"/>
    </row>
    <row r="1916" spans="3:54">
      <c r="C1916" s="8"/>
      <c r="D1916" s="8"/>
      <c r="AG1916" s="65"/>
      <c r="AH1916" s="65"/>
      <c r="AI1916" s="65"/>
      <c r="AJ1916" s="65"/>
      <c r="AK1916" s="65"/>
      <c r="AM1916" s="93"/>
      <c r="AT1916" s="65"/>
      <c r="AU1916" s="65"/>
      <c r="AV1916" s="65"/>
      <c r="AW1916" s="65"/>
      <c r="AX1916" s="65"/>
      <c r="AY1916" s="65"/>
      <c r="AZ1916" s="65"/>
      <c r="BA1916" s="65"/>
    </row>
    <row r="1917" spans="3:54">
      <c r="C1917" s="8"/>
      <c r="D1917" s="8"/>
      <c r="AG1917" s="65"/>
      <c r="AH1917" s="65"/>
      <c r="AI1917" s="65"/>
      <c r="AJ1917" s="65"/>
      <c r="AK1917" s="65"/>
      <c r="AM1917" s="93"/>
      <c r="AT1917" s="65"/>
      <c r="AU1917" s="65"/>
      <c r="AV1917" s="65"/>
      <c r="AW1917" s="65"/>
      <c r="AX1917" s="65"/>
      <c r="AY1917" s="65"/>
      <c r="AZ1917" s="65"/>
      <c r="BA1917" s="65"/>
    </row>
    <row r="1918" spans="3:54">
      <c r="C1918" s="8"/>
      <c r="D1918" s="8"/>
      <c r="AG1918" s="65"/>
      <c r="AH1918" s="65"/>
      <c r="AI1918" s="65"/>
      <c r="AJ1918" s="65"/>
      <c r="AK1918" s="65"/>
      <c r="AM1918" s="93"/>
      <c r="AT1918" s="65"/>
      <c r="AU1918" s="65"/>
      <c r="AV1918" s="65"/>
      <c r="AW1918" s="65"/>
      <c r="AX1918" s="65"/>
      <c r="AY1918" s="65"/>
      <c r="AZ1918" s="65"/>
      <c r="BA1918" s="65"/>
    </row>
    <row r="1919" spans="3:54">
      <c r="C1919" s="8"/>
      <c r="D1919" s="8"/>
      <c r="AG1919" s="65"/>
      <c r="AH1919" s="65"/>
      <c r="AI1919" s="65"/>
      <c r="AJ1919" s="65"/>
      <c r="AK1919" s="65"/>
      <c r="AM1919" s="93"/>
      <c r="AT1919" s="65"/>
      <c r="AU1919" s="65"/>
      <c r="AV1919" s="65"/>
      <c r="AW1919" s="65"/>
      <c r="AX1919" s="65"/>
      <c r="AY1919" s="65"/>
      <c r="AZ1919" s="65"/>
      <c r="BA1919" s="65"/>
      <c r="BB1919" s="65"/>
    </row>
    <row r="1920" spans="3:54">
      <c r="C1920" s="8"/>
      <c r="D1920" s="8"/>
      <c r="AG1920" s="65"/>
      <c r="AH1920" s="65"/>
      <c r="AI1920" s="65"/>
      <c r="AJ1920" s="65"/>
      <c r="AK1920" s="65"/>
      <c r="AM1920" s="93"/>
      <c r="AT1920" s="65"/>
      <c r="AU1920" s="65"/>
      <c r="AV1920" s="65"/>
      <c r="AW1920" s="65"/>
      <c r="AX1920" s="65"/>
      <c r="AY1920" s="65"/>
      <c r="AZ1920" s="65"/>
      <c r="BA1920" s="65"/>
    </row>
    <row r="1921" spans="3:54">
      <c r="C1921" s="8"/>
      <c r="D1921" s="8"/>
      <c r="AG1921" s="65"/>
      <c r="AH1921" s="65"/>
      <c r="AI1921" s="65"/>
      <c r="AJ1921" s="65"/>
      <c r="AK1921" s="65"/>
      <c r="AM1921" s="93"/>
      <c r="AT1921" s="65"/>
      <c r="AU1921" s="65"/>
      <c r="AV1921" s="65"/>
      <c r="AW1921" s="65"/>
      <c r="AX1921" s="65"/>
      <c r="AY1921" s="65"/>
      <c r="AZ1921" s="65"/>
      <c r="BA1921" s="65"/>
    </row>
    <row r="1922" spans="3:54">
      <c r="C1922" s="8"/>
      <c r="D1922" s="8"/>
      <c r="AG1922" s="65"/>
      <c r="AH1922" s="65"/>
      <c r="AI1922" s="65"/>
      <c r="AJ1922" s="65"/>
      <c r="AK1922" s="65"/>
      <c r="AM1922" s="93"/>
      <c r="AT1922" s="65"/>
      <c r="AU1922" s="65"/>
      <c r="AV1922" s="65"/>
      <c r="AW1922" s="65"/>
      <c r="AX1922" s="65"/>
      <c r="AY1922" s="65"/>
      <c r="AZ1922" s="65"/>
      <c r="BA1922" s="65"/>
      <c r="BB1922" s="65"/>
    </row>
    <row r="1923" spans="3:54">
      <c r="C1923" s="8"/>
      <c r="D1923" s="8"/>
      <c r="AG1923" s="65"/>
      <c r="AH1923" s="65"/>
      <c r="AI1923" s="65"/>
      <c r="AJ1923" s="65"/>
      <c r="AK1923" s="65"/>
      <c r="AM1923" s="93"/>
      <c r="AT1923" s="65"/>
      <c r="AU1923" s="65"/>
      <c r="AV1923" s="65"/>
      <c r="AW1923" s="65"/>
      <c r="AX1923" s="65"/>
      <c r="AY1923" s="65"/>
      <c r="AZ1923" s="65"/>
      <c r="BA1923" s="65"/>
    </row>
    <row r="1924" spans="3:54">
      <c r="C1924" s="8"/>
      <c r="D1924" s="8"/>
      <c r="AG1924" s="65"/>
      <c r="AH1924" s="65"/>
      <c r="AI1924" s="65"/>
      <c r="AJ1924" s="65"/>
      <c r="AK1924" s="65"/>
      <c r="AM1924" s="93"/>
      <c r="AT1924" s="65"/>
      <c r="AU1924" s="65"/>
      <c r="AV1924" s="65"/>
      <c r="AW1924" s="65"/>
      <c r="AX1924" s="65"/>
      <c r="AY1924" s="65"/>
      <c r="AZ1924" s="65"/>
      <c r="BA1924" s="65"/>
    </row>
    <row r="1925" spans="3:54">
      <c r="C1925" s="8"/>
      <c r="D1925" s="8"/>
      <c r="AG1925" s="65"/>
      <c r="AH1925" s="65"/>
      <c r="AI1925" s="65"/>
      <c r="AJ1925" s="65"/>
      <c r="AK1925" s="65"/>
      <c r="AM1925" s="93"/>
      <c r="AT1925" s="65"/>
      <c r="AU1925" s="65"/>
      <c r="AV1925" s="65"/>
      <c r="AW1925" s="65"/>
      <c r="AX1925" s="65"/>
      <c r="AY1925" s="65"/>
      <c r="AZ1925" s="65"/>
      <c r="BA1925" s="65"/>
    </row>
    <row r="1926" spans="3:54">
      <c r="C1926" s="8"/>
      <c r="D1926" s="8"/>
      <c r="AG1926" s="65"/>
      <c r="AH1926" s="65"/>
      <c r="AI1926" s="65"/>
      <c r="AJ1926" s="65"/>
      <c r="AK1926" s="65"/>
      <c r="AM1926" s="93"/>
      <c r="AT1926" s="65"/>
      <c r="AU1926" s="65"/>
      <c r="AV1926" s="65"/>
      <c r="AW1926" s="65"/>
      <c r="AX1926" s="65"/>
      <c r="AY1926" s="65"/>
      <c r="AZ1926" s="65"/>
      <c r="BA1926" s="65"/>
    </row>
    <row r="1927" spans="3:54">
      <c r="C1927" s="8"/>
      <c r="D1927" s="8"/>
      <c r="AG1927" s="65"/>
      <c r="AH1927" s="65"/>
      <c r="AI1927" s="65"/>
      <c r="AJ1927" s="65"/>
      <c r="AK1927" s="65"/>
      <c r="AM1927" s="93"/>
      <c r="AT1927" s="65"/>
      <c r="AU1927" s="65"/>
      <c r="AV1927" s="65"/>
      <c r="AW1927" s="65"/>
      <c r="AX1927" s="65"/>
      <c r="AY1927" s="65"/>
      <c r="AZ1927" s="65"/>
      <c r="BA1927" s="65"/>
    </row>
    <row r="1928" spans="3:54">
      <c r="C1928" s="8"/>
      <c r="D1928" s="8"/>
      <c r="AG1928" s="65"/>
      <c r="AH1928" s="65"/>
      <c r="AI1928" s="65"/>
      <c r="AJ1928" s="65"/>
      <c r="AK1928" s="65"/>
      <c r="AM1928" s="93"/>
      <c r="AT1928" s="65"/>
      <c r="AU1928" s="65"/>
      <c r="AV1928" s="65"/>
      <c r="AW1928" s="65"/>
      <c r="AX1928" s="65"/>
      <c r="AY1928" s="65"/>
      <c r="AZ1928" s="65"/>
      <c r="BA1928" s="65"/>
    </row>
    <row r="1929" spans="3:54">
      <c r="C1929" s="8"/>
      <c r="D1929" s="8"/>
      <c r="AG1929" s="65"/>
      <c r="AH1929" s="65"/>
      <c r="AI1929" s="65"/>
      <c r="AJ1929" s="65"/>
      <c r="AK1929" s="65"/>
      <c r="AM1929" s="93"/>
      <c r="AT1929" s="65"/>
      <c r="AU1929" s="65"/>
      <c r="AV1929" s="65"/>
      <c r="AW1929" s="65"/>
      <c r="AX1929" s="65"/>
      <c r="AY1929" s="65"/>
      <c r="AZ1929" s="65"/>
      <c r="BA1929" s="65"/>
    </row>
    <row r="1930" spans="3:54">
      <c r="C1930" s="8"/>
      <c r="D1930" s="8"/>
      <c r="AG1930" s="65"/>
      <c r="AH1930" s="65"/>
      <c r="AI1930" s="65"/>
      <c r="AJ1930" s="65"/>
      <c r="AK1930" s="65"/>
      <c r="AM1930" s="93"/>
      <c r="AT1930" s="65"/>
      <c r="AU1930" s="65"/>
      <c r="AV1930" s="65"/>
      <c r="AW1930" s="65"/>
      <c r="AX1930" s="65"/>
      <c r="AY1930" s="65"/>
      <c r="AZ1930" s="65"/>
      <c r="BA1930" s="65"/>
    </row>
    <row r="1931" spans="3:54">
      <c r="C1931" s="8"/>
      <c r="D1931" s="8"/>
      <c r="AG1931" s="65"/>
      <c r="AH1931" s="65"/>
      <c r="AI1931" s="65"/>
      <c r="AJ1931" s="65"/>
      <c r="AK1931" s="65"/>
      <c r="AM1931" s="93"/>
      <c r="AT1931" s="65"/>
      <c r="AU1931" s="65"/>
      <c r="AV1931" s="65"/>
      <c r="AW1931" s="65"/>
      <c r="AX1931" s="65"/>
      <c r="AY1931" s="65"/>
      <c r="AZ1931" s="65"/>
      <c r="BA1931" s="65"/>
    </row>
    <row r="1932" spans="3:54">
      <c r="C1932" s="8"/>
      <c r="D1932" s="8"/>
      <c r="AG1932" s="65"/>
      <c r="AH1932" s="65"/>
      <c r="AI1932" s="65"/>
      <c r="AJ1932" s="65"/>
      <c r="AK1932" s="65"/>
      <c r="AM1932" s="93"/>
      <c r="AT1932" s="65"/>
      <c r="AU1932" s="65"/>
      <c r="AV1932" s="65"/>
      <c r="AW1932" s="65"/>
      <c r="AX1932" s="65"/>
      <c r="AY1932" s="65"/>
      <c r="AZ1932" s="65"/>
      <c r="BA1932" s="65"/>
    </row>
    <row r="1933" spans="3:54">
      <c r="C1933" s="8"/>
      <c r="D1933" s="8"/>
      <c r="AG1933" s="65"/>
      <c r="AH1933" s="65"/>
      <c r="AI1933" s="65"/>
      <c r="AJ1933" s="65"/>
      <c r="AK1933" s="65"/>
      <c r="AM1933" s="93"/>
      <c r="AT1933" s="65"/>
      <c r="AU1933" s="65"/>
      <c r="AV1933" s="65"/>
      <c r="AW1933" s="65"/>
      <c r="AX1933" s="65"/>
      <c r="AY1933" s="65"/>
      <c r="AZ1933" s="65"/>
      <c r="BA1933" s="65"/>
    </row>
    <row r="1934" spans="3:54">
      <c r="C1934" s="8"/>
      <c r="D1934" s="8"/>
      <c r="AG1934" s="65"/>
      <c r="AH1934" s="65"/>
      <c r="AI1934" s="65"/>
      <c r="AJ1934" s="65"/>
      <c r="AK1934" s="65"/>
      <c r="AM1934" s="93"/>
      <c r="AT1934" s="65"/>
      <c r="AU1934" s="65"/>
      <c r="AV1934" s="65"/>
      <c r="AW1934" s="65"/>
      <c r="AX1934" s="65"/>
      <c r="AY1934" s="65"/>
      <c r="AZ1934" s="65"/>
      <c r="BA1934" s="65"/>
    </row>
    <row r="1935" spans="3:54">
      <c r="C1935" s="8"/>
      <c r="D1935" s="8"/>
      <c r="AG1935" s="65"/>
      <c r="AH1935" s="65"/>
      <c r="AI1935" s="65"/>
      <c r="AJ1935" s="65"/>
      <c r="AK1935" s="65"/>
      <c r="AM1935" s="93"/>
      <c r="AT1935" s="65"/>
      <c r="AU1935" s="65"/>
      <c r="AV1935" s="65"/>
      <c r="AW1935" s="65"/>
      <c r="AX1935" s="65"/>
      <c r="AY1935" s="65"/>
      <c r="AZ1935" s="65"/>
      <c r="BA1935" s="65"/>
    </row>
    <row r="1936" spans="3:54">
      <c r="C1936" s="8"/>
      <c r="D1936" s="8"/>
      <c r="AG1936" s="65"/>
      <c r="AH1936" s="65"/>
      <c r="AI1936" s="65"/>
      <c r="AJ1936" s="65"/>
      <c r="AK1936" s="65"/>
      <c r="AM1936" s="93"/>
      <c r="AT1936" s="65"/>
      <c r="AU1936" s="65"/>
      <c r="AV1936" s="65"/>
      <c r="AW1936" s="65"/>
      <c r="AX1936" s="65"/>
      <c r="AY1936" s="65"/>
      <c r="AZ1936" s="65"/>
      <c r="BA1936" s="65"/>
    </row>
    <row r="1937" spans="3:53">
      <c r="C1937" s="8"/>
      <c r="D1937" s="8"/>
      <c r="AG1937" s="65"/>
      <c r="AH1937" s="65"/>
      <c r="AI1937" s="65"/>
      <c r="AJ1937" s="65"/>
      <c r="AK1937" s="65"/>
      <c r="AM1937" s="93"/>
      <c r="AT1937" s="65"/>
      <c r="AU1937" s="65"/>
      <c r="AV1937" s="65"/>
      <c r="AW1937" s="65"/>
      <c r="AX1937" s="65"/>
      <c r="AY1937" s="65"/>
      <c r="AZ1937" s="65"/>
      <c r="BA1937" s="65"/>
    </row>
    <row r="1938" spans="3:53">
      <c r="C1938" s="8"/>
      <c r="D1938" s="8"/>
      <c r="AG1938" s="65"/>
      <c r="AH1938" s="65"/>
      <c r="AI1938" s="65"/>
      <c r="AJ1938" s="65"/>
      <c r="AK1938" s="65"/>
      <c r="AM1938" s="93"/>
      <c r="AT1938" s="65"/>
      <c r="AU1938" s="65"/>
      <c r="AV1938" s="65"/>
      <c r="AW1938" s="65"/>
      <c r="AX1938" s="65"/>
      <c r="AY1938" s="65"/>
      <c r="AZ1938" s="65"/>
      <c r="BA1938" s="65"/>
    </row>
    <row r="1939" spans="3:53">
      <c r="C1939" s="8"/>
      <c r="D1939" s="8"/>
      <c r="AG1939" s="65"/>
      <c r="AH1939" s="65"/>
      <c r="AI1939" s="65"/>
      <c r="AJ1939" s="65"/>
      <c r="AK1939" s="65"/>
      <c r="AM1939" s="93"/>
      <c r="AT1939" s="65"/>
      <c r="AU1939" s="65"/>
      <c r="AV1939" s="65"/>
      <c r="AW1939" s="65"/>
      <c r="AX1939" s="65"/>
      <c r="AY1939" s="65"/>
      <c r="AZ1939" s="65"/>
      <c r="BA1939" s="65"/>
    </row>
    <row r="1940" spans="3:53">
      <c r="C1940" s="8"/>
      <c r="D1940" s="8"/>
      <c r="AG1940" s="65"/>
      <c r="AH1940" s="65"/>
      <c r="AI1940" s="65"/>
      <c r="AJ1940" s="65"/>
      <c r="AK1940" s="65"/>
      <c r="AM1940" s="93"/>
      <c r="AT1940" s="65"/>
      <c r="AU1940" s="65"/>
      <c r="AV1940" s="65"/>
      <c r="AW1940" s="65"/>
      <c r="AX1940" s="65"/>
      <c r="AY1940" s="65"/>
      <c r="AZ1940" s="65"/>
      <c r="BA1940" s="65"/>
    </row>
    <row r="1941" spans="3:53">
      <c r="C1941" s="8"/>
      <c r="D1941" s="8"/>
      <c r="AG1941" s="65"/>
      <c r="AH1941" s="65"/>
      <c r="AI1941" s="65"/>
      <c r="AJ1941" s="65"/>
      <c r="AK1941" s="65"/>
      <c r="AM1941" s="93"/>
      <c r="AT1941" s="65"/>
      <c r="AU1941" s="65"/>
      <c r="AV1941" s="65"/>
      <c r="AW1941" s="65"/>
      <c r="AX1941" s="65"/>
      <c r="AY1941" s="65"/>
      <c r="AZ1941" s="65"/>
      <c r="BA1941" s="65"/>
    </row>
    <row r="1942" spans="3:53">
      <c r="C1942" s="8"/>
      <c r="D1942" s="8"/>
      <c r="AG1942" s="65"/>
      <c r="AH1942" s="65"/>
      <c r="AI1942" s="65"/>
      <c r="AJ1942" s="65"/>
      <c r="AK1942" s="65"/>
      <c r="AM1942" s="93"/>
      <c r="AT1942" s="65"/>
      <c r="AU1942" s="65"/>
      <c r="AV1942" s="65"/>
      <c r="AW1942" s="65"/>
      <c r="AX1942" s="65"/>
      <c r="AY1942" s="65"/>
      <c r="AZ1942" s="65"/>
      <c r="BA1942" s="65"/>
    </row>
    <row r="1943" spans="3:53">
      <c r="C1943" s="8"/>
      <c r="D1943" s="8"/>
      <c r="AG1943" s="65"/>
      <c r="AH1943" s="65"/>
      <c r="AI1943" s="65"/>
      <c r="AJ1943" s="65"/>
      <c r="AK1943" s="65"/>
      <c r="AM1943" s="93"/>
      <c r="AT1943" s="65"/>
      <c r="AU1943" s="65"/>
      <c r="AV1943" s="65"/>
      <c r="AW1943" s="65"/>
      <c r="AX1943" s="65"/>
      <c r="AY1943" s="65"/>
      <c r="AZ1943" s="65"/>
      <c r="BA1943" s="65"/>
    </row>
    <row r="1944" spans="3:53">
      <c r="C1944" s="8"/>
      <c r="D1944" s="8"/>
      <c r="AG1944" s="65"/>
      <c r="AH1944" s="65"/>
      <c r="AI1944" s="65"/>
      <c r="AJ1944" s="65"/>
      <c r="AK1944" s="65"/>
      <c r="AM1944" s="93"/>
      <c r="AT1944" s="65"/>
      <c r="AU1944" s="65"/>
      <c r="AV1944" s="65"/>
      <c r="AW1944" s="65"/>
      <c r="AX1944" s="65"/>
      <c r="AY1944" s="65"/>
      <c r="AZ1944" s="65"/>
      <c r="BA1944" s="65"/>
    </row>
    <row r="1945" spans="3:53">
      <c r="C1945" s="8"/>
      <c r="D1945" s="8"/>
      <c r="AG1945" s="65"/>
      <c r="AH1945" s="65"/>
      <c r="AI1945" s="65"/>
      <c r="AJ1945" s="65"/>
      <c r="AK1945" s="65"/>
      <c r="AM1945" s="93"/>
      <c r="AT1945" s="65"/>
      <c r="AU1945" s="65"/>
      <c r="AV1945" s="65"/>
      <c r="AW1945" s="65"/>
      <c r="AX1945" s="65"/>
      <c r="AY1945" s="65"/>
      <c r="AZ1945" s="65"/>
      <c r="BA1945" s="65"/>
    </row>
    <row r="1946" spans="3:53">
      <c r="C1946" s="8"/>
      <c r="D1946" s="8"/>
      <c r="AG1946" s="65"/>
      <c r="AH1946" s="65"/>
      <c r="AI1946" s="65"/>
      <c r="AJ1946" s="65"/>
      <c r="AK1946" s="65"/>
      <c r="AM1946" s="93"/>
      <c r="AT1946" s="65"/>
      <c r="AU1946" s="65"/>
      <c r="AV1946" s="65"/>
      <c r="AW1946" s="65"/>
      <c r="AX1946" s="65"/>
      <c r="AY1946" s="65"/>
      <c r="AZ1946" s="65"/>
      <c r="BA1946" s="65"/>
    </row>
    <row r="1947" spans="3:53">
      <c r="C1947" s="8"/>
      <c r="D1947" s="8"/>
      <c r="AG1947" s="65"/>
      <c r="AH1947" s="65"/>
      <c r="AI1947" s="65"/>
      <c r="AJ1947" s="65"/>
      <c r="AK1947" s="65"/>
      <c r="AM1947" s="93"/>
      <c r="AT1947" s="65"/>
      <c r="AU1947" s="65"/>
      <c r="AV1947" s="65"/>
      <c r="AW1947" s="65"/>
      <c r="AX1947" s="65"/>
      <c r="AY1947" s="65"/>
      <c r="AZ1947" s="65"/>
      <c r="BA1947" s="65"/>
    </row>
    <row r="1948" spans="3:53">
      <c r="C1948" s="8"/>
      <c r="D1948" s="8"/>
      <c r="AG1948" s="65"/>
      <c r="AH1948" s="65"/>
      <c r="AI1948" s="65"/>
      <c r="AJ1948" s="65"/>
      <c r="AK1948" s="65"/>
      <c r="AM1948" s="93"/>
      <c r="AT1948" s="65"/>
      <c r="AU1948" s="65"/>
      <c r="AV1948" s="65"/>
      <c r="AW1948" s="65"/>
      <c r="AX1948" s="65"/>
      <c r="AY1948" s="65"/>
      <c r="AZ1948" s="65"/>
      <c r="BA1948" s="65"/>
    </row>
    <row r="1949" spans="3:53">
      <c r="C1949" s="8"/>
      <c r="D1949" s="8"/>
      <c r="AG1949" s="65"/>
      <c r="AH1949" s="65"/>
      <c r="AI1949" s="65"/>
      <c r="AJ1949" s="65"/>
      <c r="AK1949" s="65"/>
      <c r="AM1949" s="93"/>
      <c r="AT1949" s="65"/>
      <c r="AU1949" s="65"/>
      <c r="AV1949" s="65"/>
      <c r="AW1949" s="65"/>
      <c r="AX1949" s="65"/>
      <c r="AY1949" s="65"/>
      <c r="AZ1949" s="65"/>
      <c r="BA1949" s="65"/>
    </row>
    <row r="1950" spans="3:53">
      <c r="C1950" s="8"/>
      <c r="D1950" s="8"/>
      <c r="AG1950" s="65"/>
      <c r="AH1950" s="65"/>
      <c r="AI1950" s="65"/>
      <c r="AJ1950" s="65"/>
      <c r="AK1950" s="65"/>
      <c r="AM1950" s="93"/>
      <c r="AT1950" s="65"/>
      <c r="AU1950" s="65"/>
      <c r="AV1950" s="65"/>
      <c r="AW1950" s="65"/>
      <c r="AX1950" s="65"/>
      <c r="AY1950" s="65"/>
      <c r="AZ1950" s="65"/>
      <c r="BA1950" s="65"/>
    </row>
    <row r="1951" spans="3:53">
      <c r="C1951" s="8"/>
      <c r="D1951" s="8"/>
      <c r="AG1951" s="65"/>
      <c r="AH1951" s="65"/>
      <c r="AI1951" s="65"/>
      <c r="AJ1951" s="65"/>
      <c r="AK1951" s="65"/>
      <c r="AM1951" s="93"/>
      <c r="AT1951" s="65"/>
      <c r="AU1951" s="65"/>
      <c r="AV1951" s="65"/>
      <c r="AW1951" s="65"/>
      <c r="AX1951" s="65"/>
      <c r="AY1951" s="65"/>
      <c r="AZ1951" s="65"/>
      <c r="BA1951" s="65"/>
    </row>
    <row r="1952" spans="3:53">
      <c r="C1952" s="8"/>
      <c r="D1952" s="8"/>
      <c r="AG1952" s="65"/>
      <c r="AH1952" s="65"/>
      <c r="AI1952" s="65"/>
      <c r="AJ1952" s="65"/>
      <c r="AK1952" s="65"/>
      <c r="AM1952" s="93"/>
      <c r="AT1952" s="65"/>
      <c r="AU1952" s="65"/>
      <c r="AV1952" s="65"/>
      <c r="AW1952" s="65"/>
      <c r="AX1952" s="65"/>
      <c r="AY1952" s="65"/>
      <c r="AZ1952" s="65"/>
      <c r="BA1952" s="65"/>
    </row>
    <row r="1953" spans="3:53">
      <c r="C1953" s="8"/>
      <c r="D1953" s="8"/>
      <c r="AF1953">
        <f>F1953</f>
        <v>0</v>
      </c>
      <c r="AG1953" s="65">
        <f>AH$3+AH$4*AF1953+AH$5*AF1953^2+AN1953</f>
        <v>1.5838512665528469E-3</v>
      </c>
      <c r="AH1953" s="65">
        <f>IF(S1953&lt;&gt;0,G1953-AN1953, -9999)</f>
        <v>-9999</v>
      </c>
      <c r="AI1953" s="65">
        <f>+G1953-P1953</f>
        <v>0</v>
      </c>
      <c r="AJ1953" s="65">
        <f>IF(S1953&lt;&gt;0,G1953-AG1953, -9999)</f>
        <v>-9999</v>
      </c>
      <c r="AK1953" s="65">
        <f>+(G1953-AG1953)^2*S1953</f>
        <v>0</v>
      </c>
      <c r="AL1953">
        <f>IF(S1953&lt;&gt;0,G1953-P1953, -9999)</f>
        <v>-9999</v>
      </c>
      <c r="AM1953" s="93"/>
      <c r="AN1953">
        <f>$AH$6*($AH$11/AO1953*AP1953+$AH$12)</f>
        <v>-2.342068891046128E-3</v>
      </c>
      <c r="AO1953">
        <f>1+$AH$7*COS(AR1953)</f>
        <v>0.58235907928428354</v>
      </c>
      <c r="AP1953">
        <f>SIN(AR1953+RADIANS($AH$9))</f>
        <v>-0.95935590250854286</v>
      </c>
      <c r="AQ1953">
        <f>$AH$7*SIN(AR1953)</f>
        <v>-0.46616423285405617</v>
      </c>
      <c r="AR1953">
        <f>2*ATAN(AS1953)</f>
        <v>-2.3013468292876693</v>
      </c>
      <c r="AS1953">
        <f>SQRT((1+$AH$7)/(1-$AH$7))*TAN(AT1953/2)</f>
        <v>-2.2385387895097737</v>
      </c>
      <c r="AT1953" s="65">
        <f t="shared" ref="AT1953:AZ1953" si="88">$BA1953+$AH$7*SIN(AU1953)</f>
        <v>4.641249206869877</v>
      </c>
      <c r="AU1953" s="65">
        <f t="shared" si="88"/>
        <v>4.6412492008793524</v>
      </c>
      <c r="AV1953" s="65">
        <f t="shared" si="88"/>
        <v>4.6412493355348232</v>
      </c>
      <c r="AW1953" s="65">
        <f t="shared" si="88"/>
        <v>4.6412463088000431</v>
      </c>
      <c r="AX1953" s="65">
        <f t="shared" si="88"/>
        <v>4.6413143736611397</v>
      </c>
      <c r="AY1953" s="65">
        <f t="shared" si="88"/>
        <v>4.6397991312441205</v>
      </c>
      <c r="AZ1953" s="65">
        <f t="shared" si="88"/>
        <v>4.7330063145529104</v>
      </c>
      <c r="BA1953" s="65">
        <f>RADIANS($AH$9)+$AH$18*(F1953-AH$15)</f>
        <v>5.2655519087301839</v>
      </c>
    </row>
    <row r="1954" spans="3:53">
      <c r="C1954" s="8"/>
      <c r="D1954" s="8"/>
      <c r="AG1954" s="65"/>
      <c r="AH1954" s="65"/>
      <c r="AI1954" s="65"/>
      <c r="AJ1954" s="65"/>
      <c r="AK1954" s="65"/>
      <c r="AM1954" s="93"/>
      <c r="AT1954" s="65"/>
      <c r="AU1954" s="65"/>
      <c r="AV1954" s="65"/>
      <c r="AW1954" s="65"/>
      <c r="AX1954" s="65"/>
      <c r="AY1954" s="65"/>
      <c r="AZ1954" s="65"/>
      <c r="BA1954" s="65"/>
    </row>
    <row r="1955" spans="3:53">
      <c r="C1955" s="8"/>
      <c r="D1955" s="8"/>
      <c r="AF1955">
        <f>F1955</f>
        <v>0</v>
      </c>
      <c r="AG1955" s="65">
        <f>AH$3+AH$4*AF1955+AH$5*AF1955^2+AN1955</f>
        <v>1.5838512665528469E-3</v>
      </c>
      <c r="AH1955" s="65">
        <f>IF(S1955&lt;&gt;0,G1955-AN1955, -9999)</f>
        <v>-9999</v>
      </c>
      <c r="AI1955" s="65">
        <f>+G1955-P1955</f>
        <v>0</v>
      </c>
      <c r="AJ1955" s="65">
        <f>IF(S1955&lt;&gt;0,G1955-AG1955, -9999)</f>
        <v>-9999</v>
      </c>
      <c r="AK1955" s="65">
        <f>+(G1955-AG1955)^2*S1955</f>
        <v>0</v>
      </c>
      <c r="AL1955">
        <f>IF(S1955&lt;&gt;0,G1955-P1955, -9999)</f>
        <v>-9999</v>
      </c>
      <c r="AM1955" s="93"/>
      <c r="AN1955">
        <f>$AH$6*($AH$11/AO1955*AP1955+$AH$12)</f>
        <v>-2.342068891046128E-3</v>
      </c>
      <c r="AO1955">
        <f>1+$AH$7*COS(AR1955)</f>
        <v>0.58235907928428354</v>
      </c>
      <c r="AP1955">
        <f>SIN(AR1955+RADIANS($AH$9))</f>
        <v>-0.95935590250854286</v>
      </c>
      <c r="AQ1955">
        <f>$AH$7*SIN(AR1955)</f>
        <v>-0.46616423285405617</v>
      </c>
      <c r="AR1955">
        <f>2*ATAN(AS1955)</f>
        <v>-2.3013468292876693</v>
      </c>
      <c r="AS1955">
        <f>SQRT((1+$AH$7)/(1-$AH$7))*TAN(AT1955/2)</f>
        <v>-2.2385387895097737</v>
      </c>
      <c r="AT1955" s="65">
        <f t="shared" ref="AT1955:AZ1955" si="89">$BA1955+$AH$7*SIN(AU1955)</f>
        <v>4.641249206869877</v>
      </c>
      <c r="AU1955" s="65">
        <f t="shared" si="89"/>
        <v>4.6412492008793524</v>
      </c>
      <c r="AV1955" s="65">
        <f t="shared" si="89"/>
        <v>4.6412493355348232</v>
      </c>
      <c r="AW1955" s="65">
        <f t="shared" si="89"/>
        <v>4.6412463088000431</v>
      </c>
      <c r="AX1955" s="65">
        <f t="shared" si="89"/>
        <v>4.6413143736611397</v>
      </c>
      <c r="AY1955" s="65">
        <f t="shared" si="89"/>
        <v>4.6397991312441205</v>
      </c>
      <c r="AZ1955" s="65">
        <f t="shared" si="89"/>
        <v>4.7330063145529104</v>
      </c>
      <c r="BA1955" s="65">
        <f>RADIANS($AH$9)+$AH$18*(F1955-AH$15)</f>
        <v>5.2655519087301839</v>
      </c>
    </row>
    <row r="1956" spans="3:53">
      <c r="C1956" s="8"/>
      <c r="D1956" s="8"/>
      <c r="AG1956" s="65"/>
      <c r="AH1956" s="65"/>
      <c r="AI1956" s="65"/>
      <c r="AJ1956" s="65"/>
      <c r="AK1956" s="65"/>
      <c r="AM1956" s="93"/>
      <c r="AT1956" s="65"/>
      <c r="AU1956" s="65"/>
      <c r="AV1956" s="65"/>
      <c r="AW1956" s="65"/>
      <c r="AX1956" s="65"/>
      <c r="AY1956" s="65"/>
      <c r="AZ1956" s="65"/>
      <c r="BA1956" s="65"/>
    </row>
    <row r="1957" spans="3:53">
      <c r="C1957" s="8"/>
      <c r="D1957" s="8"/>
      <c r="AG1957" s="65"/>
      <c r="AH1957" s="65"/>
      <c r="AI1957" s="65"/>
      <c r="AJ1957" s="65"/>
      <c r="AK1957" s="65"/>
      <c r="AM1957" s="93"/>
      <c r="AT1957" s="65"/>
      <c r="AU1957" s="65"/>
      <c r="AV1957" s="65"/>
      <c r="AW1957" s="65"/>
      <c r="AX1957" s="65"/>
      <c r="AY1957" s="65"/>
      <c r="AZ1957" s="65"/>
      <c r="BA1957" s="65"/>
    </row>
    <row r="1958" spans="3:53">
      <c r="C1958" s="8"/>
      <c r="D1958" s="8"/>
      <c r="AG1958" s="65"/>
      <c r="AH1958" s="65"/>
      <c r="AI1958" s="65"/>
      <c r="AJ1958" s="65"/>
      <c r="AK1958" s="65"/>
      <c r="AM1958" s="93"/>
      <c r="AT1958" s="65"/>
      <c r="AU1958" s="65"/>
      <c r="AV1958" s="65"/>
      <c r="AW1958" s="65"/>
      <c r="AX1958" s="65"/>
      <c r="AY1958" s="65"/>
      <c r="AZ1958" s="65"/>
      <c r="BA1958" s="65"/>
    </row>
    <row r="1959" spans="3:53">
      <c r="C1959" s="8"/>
      <c r="D1959" s="8"/>
      <c r="AG1959" s="65"/>
      <c r="AH1959" s="65"/>
      <c r="AI1959" s="65"/>
      <c r="AJ1959" s="65"/>
      <c r="AK1959" s="65"/>
      <c r="AM1959" s="93"/>
      <c r="AT1959" s="65"/>
      <c r="AU1959" s="65"/>
      <c r="AV1959" s="65"/>
      <c r="AW1959" s="65"/>
      <c r="AX1959" s="65"/>
      <c r="AY1959" s="65"/>
      <c r="AZ1959" s="65"/>
      <c r="BA1959" s="65"/>
    </row>
    <row r="1960" spans="3:53">
      <c r="C1960" s="8"/>
      <c r="D1960" s="8"/>
      <c r="AG1960" s="65"/>
      <c r="AH1960" s="65"/>
      <c r="AI1960" s="65"/>
      <c r="AJ1960" s="65"/>
      <c r="AK1960" s="65"/>
      <c r="AM1960" s="93"/>
      <c r="AT1960" s="65"/>
      <c r="AU1960" s="65"/>
      <c r="AV1960" s="65"/>
      <c r="AW1960" s="65"/>
      <c r="AX1960" s="65"/>
      <c r="AY1960" s="65"/>
      <c r="AZ1960" s="65"/>
      <c r="BA1960" s="65"/>
    </row>
    <row r="1961" spans="3:53">
      <c r="C1961" s="8"/>
      <c r="D1961" s="8"/>
      <c r="AG1961" s="65"/>
      <c r="AH1961" s="65"/>
      <c r="AI1961" s="65"/>
      <c r="AJ1961" s="65"/>
      <c r="AK1961" s="65"/>
      <c r="AM1961" s="93"/>
      <c r="AT1961" s="65"/>
      <c r="AU1961" s="65"/>
      <c r="AV1961" s="65"/>
      <c r="AW1961" s="65"/>
      <c r="AX1961" s="65"/>
      <c r="AY1961" s="65"/>
      <c r="AZ1961" s="65"/>
      <c r="BA1961" s="65"/>
    </row>
    <row r="1962" spans="3:53">
      <c r="C1962" s="8"/>
      <c r="D1962" s="8"/>
      <c r="AG1962" s="65"/>
      <c r="AH1962" s="65"/>
      <c r="AI1962" s="65"/>
      <c r="AJ1962" s="65"/>
      <c r="AK1962" s="65"/>
      <c r="AM1962" s="93"/>
      <c r="AT1962" s="65"/>
      <c r="AU1962" s="65"/>
      <c r="AV1962" s="65"/>
      <c r="AW1962" s="65"/>
      <c r="AX1962" s="65"/>
      <c r="AY1962" s="65"/>
      <c r="AZ1962" s="65"/>
      <c r="BA1962" s="65"/>
    </row>
    <row r="1963" spans="3:53">
      <c r="C1963" s="8"/>
      <c r="D1963" s="8"/>
      <c r="AG1963" s="65"/>
      <c r="AH1963" s="65"/>
      <c r="AI1963" s="65"/>
      <c r="AJ1963" s="65"/>
      <c r="AK1963" s="65"/>
      <c r="AM1963" s="93"/>
      <c r="AT1963" s="65"/>
      <c r="AU1963" s="65"/>
      <c r="AV1963" s="65"/>
      <c r="AW1963" s="65"/>
      <c r="AX1963" s="65"/>
      <c r="AY1963" s="65"/>
      <c r="AZ1963" s="65"/>
      <c r="BA1963" s="65"/>
    </row>
    <row r="1964" spans="3:53">
      <c r="C1964" s="8"/>
      <c r="D1964" s="8"/>
      <c r="AG1964" s="65"/>
      <c r="AH1964" s="65"/>
      <c r="AI1964" s="65"/>
      <c r="AJ1964" s="65"/>
      <c r="AK1964" s="65"/>
      <c r="AM1964" s="93"/>
      <c r="AT1964" s="65"/>
      <c r="AU1964" s="65"/>
      <c r="AV1964" s="65"/>
      <c r="AW1964" s="65"/>
      <c r="AX1964" s="65"/>
      <c r="AY1964" s="65"/>
      <c r="AZ1964" s="65"/>
      <c r="BA1964" s="65"/>
    </row>
    <row r="1965" spans="3:53">
      <c r="C1965" s="8"/>
      <c r="D1965" s="8"/>
      <c r="AG1965" s="65"/>
      <c r="AH1965" s="65"/>
      <c r="AI1965" s="65"/>
      <c r="AJ1965" s="65"/>
      <c r="AK1965" s="65"/>
      <c r="AM1965" s="93"/>
      <c r="AT1965" s="65"/>
      <c r="AU1965" s="65"/>
      <c r="AV1965" s="65"/>
      <c r="AW1965" s="65"/>
      <c r="AX1965" s="65"/>
      <c r="AY1965" s="65"/>
      <c r="AZ1965" s="65"/>
      <c r="BA1965" s="65"/>
    </row>
    <row r="1966" spans="3:53">
      <c r="C1966" s="8"/>
      <c r="D1966" s="8"/>
      <c r="AG1966" s="65"/>
      <c r="AH1966" s="65"/>
      <c r="AI1966" s="65"/>
      <c r="AJ1966" s="65"/>
      <c r="AK1966" s="65"/>
      <c r="AM1966" s="93"/>
      <c r="AT1966" s="65"/>
      <c r="AU1966" s="65"/>
      <c r="AV1966" s="65"/>
      <c r="AW1966" s="65"/>
      <c r="AX1966" s="65"/>
      <c r="AY1966" s="65"/>
      <c r="AZ1966" s="65"/>
      <c r="BA1966" s="65"/>
    </row>
    <row r="1967" spans="3:53">
      <c r="C1967" s="8"/>
      <c r="D1967" s="8"/>
      <c r="AG1967" s="65"/>
      <c r="AH1967" s="65"/>
      <c r="AI1967" s="65"/>
      <c r="AJ1967" s="65"/>
      <c r="AK1967" s="65"/>
      <c r="AM1967" s="93"/>
      <c r="AT1967" s="65"/>
      <c r="AU1967" s="65"/>
      <c r="AV1967" s="65"/>
      <c r="AW1967" s="65"/>
      <c r="AX1967" s="65"/>
      <c r="AY1967" s="65"/>
      <c r="AZ1967" s="65"/>
      <c r="BA1967" s="65"/>
    </row>
    <row r="1968" spans="3:53">
      <c r="C1968" s="8"/>
      <c r="D1968" s="8"/>
      <c r="AG1968" s="65"/>
      <c r="AH1968" s="65"/>
      <c r="AI1968" s="65"/>
      <c r="AJ1968" s="65"/>
      <c r="AK1968" s="65"/>
      <c r="AM1968" s="93"/>
      <c r="AT1968" s="65"/>
      <c r="AU1968" s="65"/>
      <c r="AV1968" s="65"/>
      <c r="AW1968" s="65"/>
      <c r="AX1968" s="65"/>
      <c r="AY1968" s="65"/>
      <c r="AZ1968" s="65"/>
      <c r="BA1968" s="65"/>
    </row>
    <row r="1969" spans="3:53">
      <c r="C1969" s="8"/>
      <c r="D1969" s="8"/>
      <c r="AG1969" s="65"/>
      <c r="AH1969" s="65"/>
      <c r="AI1969" s="65"/>
      <c r="AJ1969" s="65"/>
      <c r="AK1969" s="65"/>
      <c r="AM1969" s="93"/>
      <c r="AT1969" s="65"/>
      <c r="AU1969" s="65"/>
      <c r="AV1969" s="65"/>
      <c r="AW1969" s="65"/>
      <c r="AX1969" s="65"/>
      <c r="AY1969" s="65"/>
      <c r="AZ1969" s="65"/>
      <c r="BA1969" s="65"/>
    </row>
    <row r="1970" spans="3:53">
      <c r="C1970" s="8"/>
      <c r="D1970" s="8"/>
      <c r="AG1970" s="65"/>
      <c r="AH1970" s="65"/>
      <c r="AI1970" s="65"/>
      <c r="AJ1970" s="65"/>
      <c r="AK1970" s="65"/>
      <c r="AM1970" s="93"/>
      <c r="AT1970" s="65"/>
      <c r="AU1970" s="65"/>
      <c r="AV1970" s="65"/>
      <c r="AW1970" s="65"/>
      <c r="AX1970" s="65"/>
      <c r="AY1970" s="65"/>
      <c r="AZ1970" s="65"/>
      <c r="BA1970" s="65"/>
    </row>
    <row r="1971" spans="3:53">
      <c r="C1971" s="8"/>
      <c r="D1971" s="8"/>
      <c r="AG1971" s="65"/>
      <c r="AH1971" s="65"/>
      <c r="AI1971" s="65"/>
      <c r="AJ1971" s="65"/>
      <c r="AK1971" s="65"/>
      <c r="AM1971" s="93"/>
      <c r="AT1971" s="65"/>
      <c r="AU1971" s="65"/>
      <c r="AV1971" s="65"/>
      <c r="AW1971" s="65"/>
      <c r="AX1971" s="65"/>
      <c r="AY1971" s="65"/>
      <c r="AZ1971" s="65"/>
      <c r="BA1971" s="65"/>
    </row>
    <row r="1972" spans="3:53">
      <c r="C1972" s="8"/>
      <c r="D1972" s="8"/>
      <c r="AG1972" s="65"/>
      <c r="AH1972" s="65"/>
      <c r="AI1972" s="65"/>
      <c r="AJ1972" s="65"/>
      <c r="AK1972" s="65"/>
      <c r="AM1972" s="93"/>
      <c r="AT1972" s="65"/>
      <c r="AU1972" s="65"/>
      <c r="AV1972" s="65"/>
      <c r="AW1972" s="65"/>
      <c r="AX1972" s="65"/>
      <c r="AY1972" s="65"/>
      <c r="AZ1972" s="65"/>
      <c r="BA1972" s="65"/>
    </row>
    <row r="1973" spans="3:53">
      <c r="C1973" s="8"/>
      <c r="D1973" s="8"/>
      <c r="AG1973" s="65"/>
      <c r="AH1973" s="65"/>
      <c r="AI1973" s="65"/>
      <c r="AJ1973" s="65"/>
      <c r="AK1973" s="65"/>
      <c r="AM1973" s="93"/>
      <c r="AT1973" s="65"/>
      <c r="AU1973" s="65"/>
      <c r="AV1973" s="65"/>
      <c r="AW1973" s="65"/>
      <c r="AX1973" s="65"/>
      <c r="AY1973" s="65"/>
      <c r="AZ1973" s="65"/>
      <c r="BA1973" s="65"/>
    </row>
    <row r="1974" spans="3:53">
      <c r="C1974" s="8"/>
      <c r="D1974" s="8"/>
      <c r="AG1974" s="65"/>
      <c r="AH1974" s="65"/>
      <c r="AI1974" s="65"/>
      <c r="AJ1974" s="65"/>
      <c r="AK1974" s="65"/>
      <c r="AM1974" s="93"/>
      <c r="AT1974" s="65"/>
      <c r="AU1974" s="65"/>
      <c r="AV1974" s="65"/>
      <c r="AW1974" s="65"/>
      <c r="AX1974" s="65"/>
      <c r="AY1974" s="65"/>
      <c r="AZ1974" s="65"/>
      <c r="BA1974" s="65"/>
    </row>
    <row r="1975" spans="3:53">
      <c r="C1975" s="8"/>
      <c r="D1975" s="8"/>
      <c r="AG1975" s="65"/>
      <c r="AH1975" s="65"/>
      <c r="AI1975" s="65"/>
      <c r="AJ1975" s="65"/>
      <c r="AK1975" s="65"/>
      <c r="AM1975" s="93"/>
      <c r="AT1975" s="65"/>
      <c r="AU1975" s="65"/>
      <c r="AV1975" s="65"/>
      <c r="AW1975" s="65"/>
      <c r="AX1975" s="65"/>
      <c r="AY1975" s="65"/>
      <c r="AZ1975" s="65"/>
      <c r="BA1975" s="65"/>
    </row>
    <row r="1976" spans="3:53">
      <c r="C1976" s="8"/>
      <c r="D1976" s="8"/>
      <c r="AG1976" s="65"/>
      <c r="AH1976" s="65"/>
      <c r="AI1976" s="65"/>
      <c r="AJ1976" s="65"/>
      <c r="AK1976" s="65"/>
      <c r="AM1976" s="93"/>
      <c r="AT1976" s="65"/>
      <c r="AU1976" s="65"/>
      <c r="AV1976" s="65"/>
      <c r="AW1976" s="65"/>
      <c r="AX1976" s="65"/>
      <c r="AY1976" s="65"/>
      <c r="AZ1976" s="65"/>
      <c r="BA1976" s="65"/>
    </row>
    <row r="1977" spans="3:53">
      <c r="C1977" s="8"/>
      <c r="D1977" s="8"/>
      <c r="AG1977" s="65"/>
      <c r="AH1977" s="65"/>
      <c r="AI1977" s="65"/>
      <c r="AJ1977" s="65"/>
      <c r="AK1977" s="65"/>
      <c r="AM1977" s="93"/>
      <c r="AT1977" s="65"/>
      <c r="AU1977" s="65"/>
      <c r="AV1977" s="65"/>
      <c r="AW1977" s="65"/>
      <c r="AX1977" s="65"/>
      <c r="AY1977" s="65"/>
      <c r="AZ1977" s="65"/>
      <c r="BA1977" s="65"/>
    </row>
    <row r="1978" spans="3:53">
      <c r="C1978" s="8"/>
      <c r="D1978" s="8"/>
      <c r="AG1978" s="65"/>
      <c r="AH1978" s="65"/>
      <c r="AI1978" s="65"/>
      <c r="AJ1978" s="65"/>
      <c r="AK1978" s="65"/>
      <c r="AM1978" s="93"/>
      <c r="AT1978" s="65"/>
      <c r="AU1978" s="65"/>
      <c r="AV1978" s="65"/>
      <c r="AW1978" s="65"/>
      <c r="AX1978" s="65"/>
      <c r="AY1978" s="65"/>
      <c r="AZ1978" s="65"/>
      <c r="BA1978" s="65"/>
    </row>
    <row r="1979" spans="3:53">
      <c r="C1979" s="8"/>
      <c r="D1979" s="8"/>
      <c r="AG1979" s="65"/>
      <c r="AH1979" s="65"/>
      <c r="AI1979" s="65"/>
      <c r="AJ1979" s="65"/>
      <c r="AK1979" s="65"/>
      <c r="AM1979" s="93"/>
      <c r="AT1979" s="65"/>
      <c r="AU1979" s="65"/>
      <c r="AV1979" s="65"/>
      <c r="AW1979" s="65"/>
      <c r="AX1979" s="65"/>
      <c r="AY1979" s="65"/>
      <c r="AZ1979" s="65"/>
      <c r="BA1979" s="65"/>
    </row>
    <row r="1980" spans="3:53">
      <c r="C1980" s="8"/>
      <c r="D1980" s="8"/>
      <c r="AG1980" s="65"/>
      <c r="AH1980" s="65"/>
      <c r="AI1980" s="65"/>
      <c r="AJ1980" s="65"/>
      <c r="AK1980" s="65"/>
      <c r="AM1980" s="93"/>
      <c r="AT1980" s="65"/>
      <c r="AU1980" s="65"/>
      <c r="AV1980" s="65"/>
      <c r="AW1980" s="65"/>
      <c r="AX1980" s="65"/>
      <c r="AY1980" s="65"/>
      <c r="AZ1980" s="65"/>
      <c r="BA1980" s="65"/>
    </row>
    <row r="1981" spans="3:53">
      <c r="C1981" s="8"/>
      <c r="D1981" s="8"/>
      <c r="AG1981" s="65"/>
      <c r="AH1981" s="65"/>
      <c r="AI1981" s="65"/>
      <c r="AJ1981" s="65"/>
      <c r="AK1981" s="65"/>
      <c r="AM1981" s="93"/>
      <c r="AT1981" s="65"/>
      <c r="AU1981" s="65"/>
      <c r="AV1981" s="65"/>
      <c r="AW1981" s="65"/>
      <c r="AX1981" s="65"/>
      <c r="AY1981" s="65"/>
      <c r="AZ1981" s="65"/>
      <c r="BA1981" s="65"/>
    </row>
    <row r="1982" spans="3:53">
      <c r="C1982" s="8"/>
      <c r="D1982" s="8"/>
      <c r="AG1982" s="65"/>
      <c r="AH1982" s="65"/>
      <c r="AI1982" s="65"/>
      <c r="AJ1982" s="65"/>
      <c r="AK1982" s="65"/>
      <c r="AM1982" s="93"/>
      <c r="AT1982" s="65"/>
      <c r="AU1982" s="65"/>
      <c r="AV1982" s="65"/>
      <c r="AW1982" s="65"/>
      <c r="AX1982" s="65"/>
      <c r="AY1982" s="65"/>
      <c r="AZ1982" s="65"/>
      <c r="BA1982" s="65"/>
    </row>
    <row r="1983" spans="3:53">
      <c r="C1983" s="8"/>
      <c r="D1983" s="8"/>
      <c r="AG1983" s="65"/>
      <c r="AH1983" s="65"/>
      <c r="AI1983" s="65"/>
      <c r="AJ1983" s="65"/>
      <c r="AK1983" s="65"/>
      <c r="AM1983" s="93"/>
      <c r="AT1983" s="65"/>
      <c r="AU1983" s="65"/>
      <c r="AV1983" s="65"/>
      <c r="AW1983" s="65"/>
      <c r="AX1983" s="65"/>
      <c r="AY1983" s="65"/>
      <c r="AZ1983" s="65"/>
      <c r="BA1983" s="65"/>
    </row>
    <row r="1984" spans="3:53">
      <c r="C1984" s="8"/>
      <c r="D1984" s="8"/>
      <c r="AG1984" s="65"/>
      <c r="AH1984" s="65"/>
      <c r="AI1984" s="65"/>
      <c r="AJ1984" s="65"/>
      <c r="AK1984" s="65"/>
      <c r="AM1984" s="93"/>
      <c r="AT1984" s="65"/>
      <c r="AU1984" s="65"/>
      <c r="AV1984" s="65"/>
      <c r="AW1984" s="65"/>
      <c r="AX1984" s="65"/>
      <c r="AY1984" s="65"/>
      <c r="AZ1984" s="65"/>
      <c r="BA1984" s="65"/>
    </row>
    <row r="1985" spans="3:53">
      <c r="C1985" s="8"/>
      <c r="D1985" s="8"/>
      <c r="AG1985" s="65"/>
      <c r="AH1985" s="65"/>
      <c r="AI1985" s="65"/>
      <c r="AJ1985" s="65"/>
      <c r="AK1985" s="65"/>
      <c r="AM1985" s="93"/>
      <c r="AT1985" s="65"/>
      <c r="AU1985" s="65"/>
      <c r="AV1985" s="65"/>
      <c r="AW1985" s="65"/>
      <c r="AX1985" s="65"/>
      <c r="AY1985" s="65"/>
      <c r="AZ1985" s="65"/>
      <c r="BA1985" s="65"/>
    </row>
    <row r="1986" spans="3:53">
      <c r="C1986" s="8"/>
      <c r="D1986" s="8"/>
      <c r="AG1986" s="65"/>
      <c r="AH1986" s="65"/>
      <c r="AI1986" s="65"/>
      <c r="AJ1986" s="65"/>
      <c r="AK1986" s="65"/>
      <c r="AM1986" s="93"/>
      <c r="AT1986" s="65"/>
      <c r="AU1986" s="65"/>
      <c r="AV1986" s="65"/>
      <c r="AW1986" s="65"/>
      <c r="AX1986" s="65"/>
      <c r="AY1986" s="65"/>
      <c r="AZ1986" s="65"/>
      <c r="BA1986" s="65"/>
    </row>
    <row r="1987" spans="3:53">
      <c r="C1987" s="8"/>
      <c r="D1987" s="8"/>
      <c r="AG1987" s="65"/>
      <c r="AH1987" s="65"/>
      <c r="AI1987" s="65"/>
      <c r="AJ1987" s="65"/>
      <c r="AK1987" s="65"/>
      <c r="AM1987" s="93"/>
      <c r="AT1987" s="65"/>
      <c r="AU1987" s="65"/>
      <c r="AV1987" s="65"/>
      <c r="AW1987" s="65"/>
      <c r="AX1987" s="65"/>
      <c r="AY1987" s="65"/>
      <c r="AZ1987" s="65"/>
      <c r="BA1987" s="65"/>
    </row>
    <row r="1988" spans="3:53">
      <c r="C1988" s="8"/>
      <c r="D1988" s="8"/>
      <c r="AG1988" s="65"/>
      <c r="AH1988" s="65"/>
      <c r="AI1988" s="65"/>
      <c r="AJ1988" s="65"/>
      <c r="AK1988" s="65"/>
      <c r="AM1988" s="93"/>
      <c r="AT1988" s="65"/>
      <c r="AU1988" s="65"/>
      <c r="AV1988" s="65"/>
      <c r="AW1988" s="65"/>
      <c r="AX1988" s="65"/>
      <c r="AY1988" s="65"/>
      <c r="AZ1988" s="65"/>
      <c r="BA1988" s="65"/>
    </row>
    <row r="1989" spans="3:53">
      <c r="C1989" s="8"/>
      <c r="D1989" s="8"/>
      <c r="AG1989" s="65"/>
      <c r="AH1989" s="65"/>
      <c r="AI1989" s="65"/>
      <c r="AJ1989" s="65"/>
      <c r="AK1989" s="65"/>
      <c r="AM1989" s="93"/>
      <c r="AT1989" s="65"/>
      <c r="AU1989" s="65"/>
      <c r="AV1989" s="65"/>
      <c r="AW1989" s="65"/>
      <c r="AX1989" s="65"/>
      <c r="AY1989" s="65"/>
      <c r="AZ1989" s="65"/>
      <c r="BA1989" s="65"/>
    </row>
    <row r="1990" spans="3:53">
      <c r="C1990" s="8"/>
      <c r="D1990" s="8"/>
      <c r="AG1990" s="65"/>
      <c r="AH1990" s="65"/>
      <c r="AI1990" s="65"/>
      <c r="AJ1990" s="65"/>
      <c r="AK1990" s="65"/>
      <c r="AM1990" s="93"/>
      <c r="AT1990" s="65"/>
      <c r="AU1990" s="65"/>
      <c r="AV1990" s="65"/>
      <c r="AW1990" s="65"/>
      <c r="AX1990" s="65"/>
      <c r="AY1990" s="65"/>
      <c r="AZ1990" s="65"/>
      <c r="BA1990" s="65"/>
    </row>
    <row r="1991" spans="3:53">
      <c r="C1991" s="8"/>
      <c r="D1991" s="8"/>
      <c r="AG1991" s="65"/>
      <c r="AH1991" s="65"/>
      <c r="AI1991" s="65"/>
      <c r="AJ1991" s="65"/>
      <c r="AK1991" s="65"/>
      <c r="AM1991" s="93"/>
      <c r="AT1991" s="65"/>
      <c r="AU1991" s="65"/>
      <c r="AV1991" s="65"/>
      <c r="AW1991" s="65"/>
      <c r="AX1991" s="65"/>
      <c r="AY1991" s="65"/>
      <c r="AZ1991" s="65"/>
      <c r="BA1991" s="65"/>
    </row>
    <row r="1992" spans="3:53">
      <c r="C1992" s="8"/>
      <c r="D1992" s="8"/>
      <c r="AG1992" s="65"/>
      <c r="AH1992" s="65"/>
      <c r="AI1992" s="65"/>
      <c r="AJ1992" s="65"/>
      <c r="AK1992" s="65"/>
      <c r="AM1992" s="93"/>
      <c r="AT1992" s="65"/>
      <c r="AU1992" s="65"/>
      <c r="AV1992" s="65"/>
      <c r="AW1992" s="65"/>
      <c r="AX1992" s="65"/>
      <c r="AY1992" s="65"/>
      <c r="AZ1992" s="65"/>
      <c r="BA1992" s="65"/>
    </row>
    <row r="1993" spans="3:53">
      <c r="C1993" s="8"/>
      <c r="D1993" s="8"/>
      <c r="AG1993" s="65"/>
      <c r="AH1993" s="65"/>
      <c r="AI1993" s="65"/>
      <c r="AJ1993" s="65"/>
      <c r="AK1993" s="65"/>
      <c r="AM1993" s="93"/>
      <c r="AT1993" s="65"/>
      <c r="AU1993" s="65"/>
      <c r="AV1993" s="65"/>
      <c r="AW1993" s="65"/>
      <c r="AX1993" s="65"/>
      <c r="AY1993" s="65"/>
      <c r="AZ1993" s="65"/>
      <c r="BA1993" s="65"/>
    </row>
    <row r="1994" spans="3:53">
      <c r="C1994" s="8"/>
      <c r="D1994" s="8"/>
      <c r="AG1994" s="65"/>
      <c r="AH1994" s="65"/>
      <c r="AI1994" s="65"/>
      <c r="AJ1994" s="65"/>
      <c r="AK1994" s="65"/>
      <c r="AM1994" s="93"/>
      <c r="AT1994" s="65"/>
      <c r="AU1994" s="65"/>
      <c r="AV1994" s="65"/>
      <c r="AW1994" s="65"/>
      <c r="AX1994" s="65"/>
      <c r="AY1994" s="65"/>
      <c r="AZ1994" s="65"/>
      <c r="BA1994" s="65"/>
    </row>
    <row r="1995" spans="3:53">
      <c r="C1995" s="8"/>
      <c r="D1995" s="8"/>
      <c r="AG1995" s="65"/>
      <c r="AH1995" s="65"/>
      <c r="AI1995" s="65"/>
      <c r="AJ1995" s="65"/>
      <c r="AK1995" s="65"/>
      <c r="AM1995" s="93"/>
      <c r="AT1995" s="65"/>
      <c r="AU1995" s="65"/>
      <c r="AV1995" s="65"/>
      <c r="AW1995" s="65"/>
      <c r="AX1995" s="65"/>
      <c r="AY1995" s="65"/>
      <c r="AZ1995" s="65"/>
      <c r="BA1995" s="65"/>
    </row>
    <row r="1996" spans="3:53">
      <c r="C1996" s="8"/>
      <c r="D1996" s="8"/>
      <c r="AG1996" s="65"/>
      <c r="AH1996" s="65"/>
      <c r="AI1996" s="65"/>
      <c r="AJ1996" s="65"/>
      <c r="AK1996" s="65"/>
      <c r="AM1996" s="93"/>
      <c r="AT1996" s="65"/>
      <c r="AU1996" s="65"/>
      <c r="AV1996" s="65"/>
      <c r="AW1996" s="65"/>
      <c r="AX1996" s="65"/>
      <c r="AY1996" s="65"/>
      <c r="AZ1996" s="65"/>
      <c r="BA1996" s="65"/>
    </row>
    <row r="1997" spans="3:53">
      <c r="C1997" s="8"/>
      <c r="D1997" s="8"/>
      <c r="AG1997" s="65"/>
      <c r="AH1997" s="65"/>
      <c r="AI1997" s="65"/>
      <c r="AJ1997" s="65"/>
      <c r="AK1997" s="65"/>
      <c r="AM1997" s="93"/>
      <c r="AT1997" s="65"/>
      <c r="AU1997" s="65"/>
      <c r="AV1997" s="65"/>
      <c r="AW1997" s="65"/>
      <c r="AX1997" s="65"/>
      <c r="AY1997" s="65"/>
      <c r="AZ1997" s="65"/>
      <c r="BA1997" s="65"/>
    </row>
    <row r="1998" spans="3:53">
      <c r="C1998" s="8"/>
      <c r="D1998" s="8"/>
      <c r="AG1998" s="65"/>
      <c r="AH1998" s="65"/>
      <c r="AI1998" s="65"/>
      <c r="AJ1998" s="65"/>
      <c r="AK1998" s="65"/>
      <c r="AM1998" s="93"/>
      <c r="AT1998" s="65"/>
      <c r="AU1998" s="65"/>
      <c r="AV1998" s="65"/>
      <c r="AW1998" s="65"/>
      <c r="AX1998" s="65"/>
      <c r="AY1998" s="65"/>
      <c r="AZ1998" s="65"/>
      <c r="BA1998" s="65"/>
    </row>
    <row r="1999" spans="3:53">
      <c r="C1999" s="8"/>
      <c r="D1999" s="8"/>
      <c r="AG1999" s="65"/>
      <c r="AH1999" s="65"/>
      <c r="AI1999" s="65"/>
      <c r="AJ1999" s="65"/>
      <c r="AK1999" s="65"/>
      <c r="AM1999" s="93"/>
      <c r="AT1999" s="65"/>
      <c r="AU1999" s="65"/>
      <c r="AV1999" s="65"/>
      <c r="AW1999" s="65"/>
      <c r="AX1999" s="65"/>
      <c r="AY1999" s="65"/>
      <c r="AZ1999" s="65"/>
      <c r="BA1999" s="65"/>
    </row>
    <row r="2000" spans="3:53">
      <c r="C2000" s="8"/>
      <c r="D2000" s="8"/>
      <c r="AG2000" s="65"/>
      <c r="AH2000" s="65"/>
      <c r="AI2000" s="65"/>
      <c r="AJ2000" s="65"/>
      <c r="AK2000" s="65"/>
      <c r="AM2000" s="93"/>
      <c r="AT2000" s="65"/>
      <c r="AU2000" s="65"/>
      <c r="AV2000" s="65"/>
      <c r="AW2000" s="65"/>
      <c r="AX2000" s="65"/>
      <c r="AY2000" s="65"/>
      <c r="AZ2000" s="65"/>
      <c r="BA2000" s="65"/>
    </row>
    <row r="2001" spans="3:53">
      <c r="C2001" s="8"/>
      <c r="D2001" s="8"/>
      <c r="AG2001" s="65"/>
      <c r="AH2001" s="65"/>
      <c r="AI2001" s="65"/>
      <c r="AJ2001" s="65"/>
      <c r="AK2001" s="65"/>
      <c r="AM2001" s="93"/>
      <c r="AT2001" s="65"/>
      <c r="AU2001" s="65"/>
      <c r="AV2001" s="65"/>
      <c r="AW2001" s="65"/>
      <c r="AX2001" s="65"/>
      <c r="AY2001" s="65"/>
      <c r="AZ2001" s="65"/>
      <c r="BA2001" s="65"/>
    </row>
    <row r="2002" spans="3:53">
      <c r="C2002" s="8"/>
      <c r="D2002" s="8"/>
      <c r="AG2002" s="65"/>
      <c r="AH2002" s="65"/>
      <c r="AI2002" s="65"/>
      <c r="AJ2002" s="65"/>
      <c r="AK2002" s="65"/>
      <c r="AM2002" s="93"/>
      <c r="AT2002" s="65"/>
      <c r="AU2002" s="65"/>
      <c r="AV2002" s="65"/>
      <c r="AW2002" s="65"/>
      <c r="AX2002" s="65"/>
      <c r="AY2002" s="65"/>
      <c r="AZ2002" s="65"/>
      <c r="BA2002" s="65"/>
    </row>
    <row r="2003" spans="3:53">
      <c r="C2003" s="8"/>
      <c r="D2003" s="8"/>
      <c r="AG2003" s="65"/>
      <c r="AH2003" s="65"/>
      <c r="AI2003" s="65"/>
      <c r="AJ2003" s="65"/>
      <c r="AK2003" s="65"/>
      <c r="AM2003" s="93"/>
      <c r="AT2003" s="65"/>
      <c r="AU2003" s="65"/>
      <c r="AV2003" s="65"/>
      <c r="AW2003" s="65"/>
      <c r="AX2003" s="65"/>
      <c r="AY2003" s="65"/>
      <c r="AZ2003" s="65"/>
      <c r="BA2003" s="65"/>
    </row>
    <row r="2004" spans="3:53">
      <c r="C2004" s="8"/>
      <c r="D2004" s="8"/>
      <c r="AG2004" s="65"/>
      <c r="AH2004" s="65"/>
      <c r="AI2004" s="65"/>
      <c r="AJ2004" s="65"/>
      <c r="AK2004" s="65"/>
      <c r="AM2004" s="93"/>
      <c r="AT2004" s="65"/>
      <c r="AU2004" s="65"/>
      <c r="AV2004" s="65"/>
      <c r="AW2004" s="65"/>
      <c r="AX2004" s="65"/>
      <c r="AY2004" s="65"/>
      <c r="AZ2004" s="65"/>
      <c r="BA2004" s="65"/>
    </row>
    <row r="2005" spans="3:53">
      <c r="C2005" s="8"/>
      <c r="D2005" s="8"/>
      <c r="AG2005" s="65"/>
      <c r="AH2005" s="65"/>
      <c r="AI2005" s="65"/>
      <c r="AJ2005" s="65"/>
      <c r="AK2005" s="65"/>
      <c r="AM2005" s="93"/>
      <c r="AT2005" s="65"/>
      <c r="AU2005" s="65"/>
      <c r="AV2005" s="65"/>
      <c r="AW2005" s="65"/>
      <c r="AX2005" s="65"/>
      <c r="AY2005" s="65"/>
      <c r="AZ2005" s="65"/>
      <c r="BA2005" s="65"/>
    </row>
    <row r="2006" spans="3:53">
      <c r="C2006" s="8"/>
      <c r="D2006" s="8"/>
      <c r="AG2006" s="65"/>
      <c r="AH2006" s="65"/>
      <c r="AI2006" s="65"/>
      <c r="AJ2006" s="65"/>
      <c r="AK2006" s="65"/>
      <c r="AM2006" s="93"/>
      <c r="AT2006" s="65"/>
      <c r="AU2006" s="65"/>
      <c r="AV2006" s="65"/>
      <c r="AW2006" s="65"/>
      <c r="AX2006" s="65"/>
      <c r="AY2006" s="65"/>
      <c r="AZ2006" s="65"/>
      <c r="BA2006" s="65"/>
    </row>
    <row r="2007" spans="3:53">
      <c r="C2007" s="8"/>
      <c r="D2007" s="8"/>
      <c r="AG2007" s="65"/>
      <c r="AH2007" s="65"/>
      <c r="AI2007" s="65"/>
      <c r="AJ2007" s="65"/>
      <c r="AK2007" s="65"/>
      <c r="AM2007" s="93"/>
      <c r="AT2007" s="65"/>
      <c r="AU2007" s="65"/>
      <c r="AV2007" s="65"/>
      <c r="AW2007" s="65"/>
      <c r="AX2007" s="65"/>
      <c r="AY2007" s="65"/>
      <c r="AZ2007" s="65"/>
      <c r="BA2007" s="65"/>
    </row>
    <row r="2008" spans="3:53">
      <c r="C2008" s="8"/>
      <c r="D2008" s="8"/>
      <c r="AG2008" s="65"/>
      <c r="AH2008" s="65"/>
      <c r="AI2008" s="65"/>
      <c r="AJ2008" s="65"/>
      <c r="AK2008" s="65"/>
      <c r="AM2008" s="93"/>
      <c r="AT2008" s="65"/>
      <c r="AU2008" s="65"/>
      <c r="AV2008" s="65"/>
      <c r="AW2008" s="65"/>
      <c r="AX2008" s="65"/>
      <c r="AY2008" s="65"/>
      <c r="AZ2008" s="65"/>
      <c r="BA2008" s="65"/>
    </row>
    <row r="2009" spans="3:53">
      <c r="C2009" s="8"/>
      <c r="D2009" s="8"/>
      <c r="AG2009" s="65"/>
      <c r="AH2009" s="65"/>
      <c r="AI2009" s="65"/>
      <c r="AJ2009" s="65"/>
      <c r="AK2009" s="65"/>
      <c r="AM2009" s="93"/>
      <c r="AT2009" s="65"/>
      <c r="AU2009" s="65"/>
      <c r="AV2009" s="65"/>
      <c r="AW2009" s="65"/>
      <c r="AX2009" s="65"/>
      <c r="AY2009" s="65"/>
      <c r="AZ2009" s="65"/>
      <c r="BA2009" s="65"/>
    </row>
    <row r="2010" spans="3:53">
      <c r="C2010" s="8"/>
      <c r="D2010" s="8"/>
      <c r="AG2010" s="65"/>
      <c r="AH2010" s="65"/>
      <c r="AI2010" s="65"/>
      <c r="AJ2010" s="65"/>
      <c r="AK2010" s="65"/>
      <c r="AM2010" s="93"/>
      <c r="AT2010" s="65"/>
      <c r="AU2010" s="65"/>
      <c r="AV2010" s="65"/>
      <c r="AW2010" s="65"/>
      <c r="AX2010" s="65"/>
      <c r="AY2010" s="65"/>
      <c r="AZ2010" s="65"/>
      <c r="BA2010" s="65"/>
    </row>
    <row r="2011" spans="3:53">
      <c r="C2011" s="8"/>
      <c r="D2011" s="8"/>
      <c r="AG2011" s="65"/>
      <c r="AH2011" s="65"/>
      <c r="AI2011" s="65"/>
      <c r="AJ2011" s="65"/>
      <c r="AK2011" s="65"/>
      <c r="AM2011" s="93"/>
      <c r="AT2011" s="65"/>
      <c r="AU2011" s="65"/>
      <c r="AV2011" s="65"/>
      <c r="AW2011" s="65"/>
      <c r="AX2011" s="65"/>
      <c r="AY2011" s="65"/>
      <c r="AZ2011" s="65"/>
      <c r="BA2011" s="65"/>
    </row>
    <row r="2012" spans="3:53">
      <c r="C2012" s="8"/>
      <c r="D2012" s="8"/>
      <c r="AG2012" s="65"/>
      <c r="AH2012" s="65"/>
      <c r="AI2012" s="65"/>
      <c r="AJ2012" s="65"/>
      <c r="AK2012" s="65"/>
      <c r="AM2012" s="93"/>
      <c r="AT2012" s="65"/>
      <c r="AU2012" s="65"/>
      <c r="AV2012" s="65"/>
      <c r="AW2012" s="65"/>
      <c r="AX2012" s="65"/>
      <c r="AY2012" s="65"/>
      <c r="AZ2012" s="65"/>
      <c r="BA2012" s="65"/>
    </row>
    <row r="2013" spans="3:53">
      <c r="C2013" s="8"/>
      <c r="D2013" s="8"/>
      <c r="AG2013" s="65"/>
      <c r="AH2013" s="65"/>
      <c r="AI2013" s="65"/>
      <c r="AJ2013" s="65"/>
      <c r="AK2013" s="65"/>
      <c r="AM2013" s="93"/>
      <c r="AT2013" s="65"/>
      <c r="AU2013" s="65"/>
      <c r="AV2013" s="65"/>
      <c r="AW2013" s="65"/>
      <c r="AX2013" s="65"/>
      <c r="AY2013" s="65"/>
      <c r="AZ2013" s="65"/>
      <c r="BA2013" s="65"/>
    </row>
    <row r="2014" spans="3:53">
      <c r="C2014" s="8"/>
      <c r="D2014" s="8"/>
      <c r="AG2014" s="65"/>
      <c r="AH2014" s="65"/>
      <c r="AI2014" s="65"/>
      <c r="AJ2014" s="65"/>
      <c r="AK2014" s="65"/>
      <c r="AM2014" s="93"/>
      <c r="AT2014" s="65"/>
      <c r="AU2014" s="65"/>
      <c r="AV2014" s="65"/>
      <c r="AW2014" s="65"/>
      <c r="AX2014" s="65"/>
      <c r="AY2014" s="65"/>
      <c r="AZ2014" s="65"/>
      <c r="BA2014" s="65"/>
    </row>
    <row r="2015" spans="3:53">
      <c r="C2015" s="8"/>
      <c r="D2015" s="8"/>
      <c r="AG2015" s="65"/>
      <c r="AH2015" s="65"/>
      <c r="AI2015" s="65"/>
      <c r="AJ2015" s="65"/>
      <c r="AK2015" s="65"/>
      <c r="AM2015" s="93"/>
      <c r="AT2015" s="65"/>
      <c r="AU2015" s="65"/>
      <c r="AV2015" s="65"/>
      <c r="AW2015" s="65"/>
      <c r="AX2015" s="65"/>
      <c r="AY2015" s="65"/>
      <c r="AZ2015" s="65"/>
      <c r="BA2015" s="65"/>
    </row>
    <row r="2016" spans="3:53">
      <c r="C2016" s="8"/>
      <c r="D2016" s="8"/>
      <c r="AG2016" s="65"/>
      <c r="AH2016" s="65"/>
      <c r="AI2016" s="65"/>
      <c r="AJ2016" s="65"/>
      <c r="AK2016" s="65"/>
      <c r="AM2016" s="93"/>
      <c r="AT2016" s="65"/>
      <c r="AU2016" s="65"/>
      <c r="AV2016" s="65"/>
      <c r="AW2016" s="65"/>
      <c r="AX2016" s="65"/>
      <c r="AY2016" s="65"/>
      <c r="AZ2016" s="65"/>
      <c r="BA2016" s="65"/>
    </row>
    <row r="2017" spans="3:53">
      <c r="C2017" s="8"/>
      <c r="D2017" s="8"/>
      <c r="AG2017" s="65"/>
      <c r="AH2017" s="65"/>
      <c r="AI2017" s="65"/>
      <c r="AJ2017" s="65"/>
      <c r="AK2017" s="65"/>
      <c r="AM2017" s="93"/>
      <c r="AT2017" s="65"/>
      <c r="AU2017" s="65"/>
      <c r="AV2017" s="65"/>
      <c r="AW2017" s="65"/>
      <c r="AX2017" s="65"/>
      <c r="AY2017" s="65"/>
      <c r="AZ2017" s="65"/>
      <c r="BA2017" s="65"/>
    </row>
    <row r="2018" spans="3:53">
      <c r="C2018" s="8"/>
      <c r="D2018" s="8"/>
      <c r="AG2018" s="65"/>
      <c r="AH2018" s="65"/>
      <c r="AI2018" s="65"/>
      <c r="AJ2018" s="65"/>
      <c r="AK2018" s="65"/>
      <c r="AM2018" s="93"/>
      <c r="AT2018" s="65"/>
      <c r="AU2018" s="65"/>
      <c r="AV2018" s="65"/>
      <c r="AW2018" s="65"/>
      <c r="AX2018" s="65"/>
      <c r="AY2018" s="65"/>
      <c r="AZ2018" s="65"/>
      <c r="BA2018" s="65"/>
    </row>
    <row r="2019" spans="3:53">
      <c r="C2019" s="8"/>
      <c r="D2019" s="8"/>
      <c r="AG2019" s="65"/>
      <c r="AH2019" s="65"/>
      <c r="AI2019" s="65"/>
      <c r="AJ2019" s="65"/>
      <c r="AK2019" s="65"/>
      <c r="AM2019" s="93"/>
      <c r="AT2019" s="65"/>
      <c r="AU2019" s="65"/>
      <c r="AV2019" s="65"/>
      <c r="AW2019" s="65"/>
      <c r="AX2019" s="65"/>
      <c r="AY2019" s="65"/>
      <c r="AZ2019" s="65"/>
      <c r="BA2019" s="65"/>
    </row>
    <row r="2020" spans="3:53">
      <c r="C2020" s="8"/>
      <c r="D2020" s="8"/>
      <c r="AG2020" s="65"/>
      <c r="AH2020" s="65"/>
      <c r="AI2020" s="65"/>
      <c r="AJ2020" s="65"/>
      <c r="AK2020" s="65"/>
      <c r="AM2020" s="93"/>
      <c r="AT2020" s="65"/>
      <c r="AU2020" s="65"/>
      <c r="AV2020" s="65"/>
      <c r="AW2020" s="65"/>
      <c r="AX2020" s="65"/>
      <c r="AY2020" s="65"/>
      <c r="AZ2020" s="65"/>
      <c r="BA2020" s="65"/>
    </row>
    <row r="2021" spans="3:53">
      <c r="C2021" s="8"/>
      <c r="D2021" s="8"/>
      <c r="AG2021" s="65"/>
      <c r="AH2021" s="65"/>
      <c r="AI2021" s="65"/>
      <c r="AJ2021" s="65"/>
      <c r="AK2021" s="65"/>
      <c r="AM2021" s="93"/>
      <c r="AT2021" s="65"/>
      <c r="AU2021" s="65"/>
      <c r="AV2021" s="65"/>
      <c r="AW2021" s="65"/>
      <c r="AX2021" s="65"/>
      <c r="AY2021" s="65"/>
      <c r="AZ2021" s="65"/>
      <c r="BA2021" s="65"/>
    </row>
    <row r="2022" spans="3:53">
      <c r="C2022" s="8"/>
      <c r="D2022" s="8"/>
      <c r="AG2022" s="65"/>
      <c r="AH2022" s="65"/>
      <c r="AI2022" s="65"/>
      <c r="AJ2022" s="65"/>
      <c r="AK2022" s="65"/>
      <c r="AM2022" s="93"/>
      <c r="AT2022" s="65"/>
      <c r="AU2022" s="65"/>
      <c r="AV2022" s="65"/>
      <c r="AW2022" s="65"/>
      <c r="AX2022" s="65"/>
      <c r="AY2022" s="65"/>
      <c r="AZ2022" s="65"/>
      <c r="BA2022" s="65"/>
    </row>
    <row r="2023" spans="3:53">
      <c r="C2023" s="8"/>
      <c r="D2023" s="8"/>
      <c r="AG2023" s="65"/>
      <c r="AH2023" s="65"/>
      <c r="AI2023" s="65"/>
      <c r="AJ2023" s="65"/>
      <c r="AK2023" s="65"/>
      <c r="AM2023" s="93"/>
      <c r="AT2023" s="65"/>
      <c r="AU2023" s="65"/>
      <c r="AV2023" s="65"/>
      <c r="AW2023" s="65"/>
      <c r="AX2023" s="65"/>
      <c r="AY2023" s="65"/>
      <c r="AZ2023" s="65"/>
      <c r="BA2023" s="65"/>
    </row>
    <row r="2024" spans="3:53">
      <c r="C2024" s="8"/>
      <c r="D2024" s="8"/>
      <c r="AG2024" s="65"/>
      <c r="AH2024" s="65"/>
      <c r="AI2024" s="65"/>
      <c r="AJ2024" s="65"/>
      <c r="AK2024" s="65"/>
      <c r="AM2024" s="93"/>
      <c r="AT2024" s="65"/>
      <c r="AU2024" s="65"/>
      <c r="AV2024" s="65"/>
      <c r="AW2024" s="65"/>
      <c r="AX2024" s="65"/>
      <c r="AY2024" s="65"/>
      <c r="AZ2024" s="65"/>
      <c r="BA2024" s="65"/>
    </row>
    <row r="2025" spans="3:53">
      <c r="C2025" s="8"/>
      <c r="D2025" s="8"/>
      <c r="AG2025" s="65"/>
      <c r="AH2025" s="65"/>
      <c r="AI2025" s="65"/>
      <c r="AJ2025" s="65"/>
      <c r="AK2025" s="65"/>
      <c r="AM2025" s="93"/>
      <c r="AT2025" s="65"/>
      <c r="AU2025" s="65"/>
      <c r="AV2025" s="65"/>
      <c r="AW2025" s="65"/>
      <c r="AX2025" s="65"/>
      <c r="AY2025" s="65"/>
      <c r="AZ2025" s="65"/>
      <c r="BA2025" s="65"/>
    </row>
    <row r="2026" spans="3:53">
      <c r="C2026" s="8"/>
      <c r="D2026" s="8"/>
      <c r="AG2026" s="65"/>
      <c r="AH2026" s="65"/>
      <c r="AI2026" s="65"/>
      <c r="AJ2026" s="65"/>
      <c r="AK2026" s="65"/>
      <c r="AM2026" s="93"/>
      <c r="AT2026" s="65"/>
      <c r="AU2026" s="65"/>
      <c r="AV2026" s="65"/>
      <c r="AW2026" s="65"/>
      <c r="AX2026" s="65"/>
      <c r="AY2026" s="65"/>
      <c r="AZ2026" s="65"/>
      <c r="BA2026" s="65"/>
    </row>
    <row r="2027" spans="3:53">
      <c r="C2027" s="8"/>
      <c r="D2027" s="8"/>
      <c r="AG2027" s="65"/>
      <c r="AH2027" s="65"/>
      <c r="AI2027" s="65"/>
      <c r="AJ2027" s="65"/>
      <c r="AK2027" s="65"/>
      <c r="AM2027" s="93"/>
      <c r="AT2027" s="65"/>
      <c r="AU2027" s="65"/>
      <c r="AV2027" s="65"/>
      <c r="AW2027" s="65"/>
      <c r="AX2027" s="65"/>
      <c r="AY2027" s="65"/>
      <c r="AZ2027" s="65"/>
      <c r="BA2027" s="65"/>
    </row>
    <row r="2028" spans="3:53">
      <c r="C2028" s="8"/>
      <c r="D2028" s="8"/>
      <c r="AG2028" s="65"/>
      <c r="AH2028" s="65"/>
      <c r="AI2028" s="65"/>
      <c r="AJ2028" s="65"/>
      <c r="AK2028" s="65"/>
      <c r="AM2028" s="93"/>
      <c r="AT2028" s="65"/>
      <c r="AU2028" s="65"/>
      <c r="AV2028" s="65"/>
      <c r="AW2028" s="65"/>
      <c r="AX2028" s="65"/>
      <c r="AY2028" s="65"/>
      <c r="AZ2028" s="65"/>
      <c r="BA2028" s="65"/>
    </row>
    <row r="2029" spans="3:53">
      <c r="C2029" s="8"/>
      <c r="D2029" s="8"/>
      <c r="AG2029" s="65"/>
      <c r="AH2029" s="65"/>
      <c r="AI2029" s="65"/>
      <c r="AJ2029" s="65"/>
      <c r="AK2029" s="65"/>
      <c r="AM2029" s="93"/>
      <c r="AT2029" s="65"/>
      <c r="AU2029" s="65"/>
      <c r="AV2029" s="65"/>
      <c r="AW2029" s="65"/>
      <c r="AX2029" s="65"/>
      <c r="AY2029" s="65"/>
      <c r="AZ2029" s="65"/>
      <c r="BA2029" s="65"/>
    </row>
    <row r="2030" spans="3:53">
      <c r="C2030" s="8"/>
      <c r="D2030" s="8"/>
      <c r="AG2030" s="65"/>
      <c r="AH2030" s="65"/>
      <c r="AI2030" s="65"/>
      <c r="AJ2030" s="65"/>
      <c r="AK2030" s="65"/>
      <c r="AM2030" s="93"/>
      <c r="AT2030" s="65"/>
      <c r="AU2030" s="65"/>
      <c r="AV2030" s="65"/>
      <c r="AW2030" s="65"/>
      <c r="AX2030" s="65"/>
      <c r="AY2030" s="65"/>
      <c r="AZ2030" s="65"/>
      <c r="BA2030" s="65"/>
    </row>
    <row r="2031" spans="3:53">
      <c r="C2031" s="8"/>
      <c r="D2031" s="8"/>
      <c r="AG2031" s="65"/>
      <c r="AH2031" s="65"/>
      <c r="AI2031" s="65"/>
      <c r="AJ2031" s="65"/>
      <c r="AK2031" s="65"/>
      <c r="AM2031" s="93"/>
      <c r="AT2031" s="65"/>
      <c r="AU2031" s="65"/>
      <c r="AV2031" s="65"/>
      <c r="AW2031" s="65"/>
      <c r="AX2031" s="65"/>
      <c r="AY2031" s="65"/>
      <c r="AZ2031" s="65"/>
      <c r="BA2031" s="65"/>
    </row>
    <row r="2032" spans="3:53">
      <c r="C2032" s="8"/>
      <c r="D2032" s="8"/>
      <c r="AG2032" s="65"/>
      <c r="AH2032" s="65"/>
      <c r="AI2032" s="65"/>
      <c r="AJ2032" s="65"/>
      <c r="AK2032" s="65"/>
      <c r="AM2032" s="93"/>
      <c r="AT2032" s="65"/>
      <c r="AU2032" s="65"/>
      <c r="AV2032" s="65"/>
      <c r="AW2032" s="65"/>
      <c r="AX2032" s="65"/>
      <c r="AY2032" s="65"/>
      <c r="AZ2032" s="65"/>
      <c r="BA2032" s="65"/>
    </row>
    <row r="2033" spans="3:53">
      <c r="C2033" s="8"/>
      <c r="D2033" s="8"/>
      <c r="AG2033" s="65"/>
      <c r="AH2033" s="65"/>
      <c r="AI2033" s="65"/>
      <c r="AJ2033" s="65"/>
      <c r="AK2033" s="65"/>
      <c r="AM2033" s="93"/>
      <c r="AT2033" s="65"/>
      <c r="AU2033" s="65"/>
      <c r="AV2033" s="65"/>
      <c r="AW2033" s="65"/>
      <c r="AX2033" s="65"/>
      <c r="AY2033" s="65"/>
      <c r="AZ2033" s="65"/>
      <c r="BA2033" s="65"/>
    </row>
    <row r="2034" spans="3:53">
      <c r="C2034" s="8"/>
      <c r="D2034" s="8"/>
      <c r="AG2034" s="65"/>
      <c r="AH2034" s="65"/>
      <c r="AI2034" s="65"/>
      <c r="AJ2034" s="65"/>
      <c r="AK2034" s="65"/>
      <c r="AM2034" s="93"/>
      <c r="AT2034" s="65"/>
      <c r="AU2034" s="65"/>
      <c r="AV2034" s="65"/>
      <c r="AW2034" s="65"/>
      <c r="AX2034" s="65"/>
      <c r="AY2034" s="65"/>
      <c r="AZ2034" s="65"/>
      <c r="BA2034" s="65"/>
    </row>
    <row r="2035" spans="3:53">
      <c r="C2035" s="8"/>
      <c r="D2035" s="8"/>
      <c r="AG2035" s="65"/>
      <c r="AH2035" s="65"/>
      <c r="AI2035" s="65"/>
      <c r="AJ2035" s="65"/>
      <c r="AK2035" s="65"/>
      <c r="AM2035" s="93"/>
      <c r="AT2035" s="65"/>
      <c r="AU2035" s="65"/>
      <c r="AV2035" s="65"/>
      <c r="AW2035" s="65"/>
      <c r="AX2035" s="65"/>
      <c r="AY2035" s="65"/>
      <c r="AZ2035" s="65"/>
      <c r="BA2035" s="65"/>
    </row>
    <row r="2036" spans="3:53">
      <c r="C2036" s="8"/>
      <c r="D2036" s="8"/>
      <c r="AG2036" s="65"/>
      <c r="AH2036" s="65"/>
      <c r="AI2036" s="65"/>
      <c r="AJ2036" s="65"/>
      <c r="AK2036" s="65"/>
      <c r="AM2036" s="93"/>
      <c r="AT2036" s="65"/>
      <c r="AU2036" s="65"/>
      <c r="AV2036" s="65"/>
      <c r="AW2036" s="65"/>
      <c r="AX2036" s="65"/>
      <c r="AY2036" s="65"/>
      <c r="AZ2036" s="65"/>
      <c r="BA2036" s="65"/>
    </row>
    <row r="2037" spans="3:53">
      <c r="C2037" s="8"/>
      <c r="D2037" s="8"/>
      <c r="AG2037" s="65"/>
      <c r="AH2037" s="65"/>
      <c r="AI2037" s="65"/>
      <c r="AJ2037" s="65"/>
      <c r="AK2037" s="65"/>
      <c r="AM2037" s="93"/>
      <c r="AT2037" s="65"/>
      <c r="AU2037" s="65"/>
      <c r="AV2037" s="65"/>
      <c r="AW2037" s="65"/>
      <c r="AX2037" s="65"/>
      <c r="AY2037" s="65"/>
      <c r="AZ2037" s="65"/>
      <c r="BA2037" s="65"/>
    </row>
    <row r="2038" spans="3:53">
      <c r="C2038" s="8"/>
      <c r="D2038" s="8"/>
      <c r="AG2038" s="65"/>
      <c r="AH2038" s="65"/>
      <c r="AI2038" s="65"/>
      <c r="AJ2038" s="65"/>
      <c r="AK2038" s="65"/>
      <c r="AM2038" s="93"/>
      <c r="AT2038" s="65"/>
      <c r="AU2038" s="65"/>
      <c r="AV2038" s="65"/>
      <c r="AW2038" s="65"/>
      <c r="AX2038" s="65"/>
      <c r="AY2038" s="65"/>
      <c r="AZ2038" s="65"/>
      <c r="BA2038" s="65"/>
    </row>
    <row r="2039" spans="3:53">
      <c r="C2039" s="8"/>
      <c r="D2039" s="8"/>
      <c r="AG2039" s="65"/>
      <c r="AH2039" s="65"/>
      <c r="AI2039" s="65"/>
      <c r="AJ2039" s="65"/>
      <c r="AK2039" s="65"/>
      <c r="AM2039" s="93"/>
      <c r="AT2039" s="65"/>
      <c r="AU2039" s="65"/>
      <c r="AV2039" s="65"/>
      <c r="AW2039" s="65"/>
      <c r="AX2039" s="65"/>
      <c r="AY2039" s="65"/>
      <c r="AZ2039" s="65"/>
      <c r="BA2039" s="65"/>
    </row>
    <row r="2040" spans="3:53">
      <c r="C2040" s="8"/>
      <c r="D2040" s="8"/>
      <c r="AG2040" s="65"/>
      <c r="AH2040" s="65"/>
      <c r="AI2040" s="65"/>
      <c r="AJ2040" s="65"/>
      <c r="AK2040" s="65"/>
      <c r="AM2040" s="93"/>
      <c r="AT2040" s="65"/>
      <c r="AU2040" s="65"/>
      <c r="AV2040" s="65"/>
      <c r="AW2040" s="65"/>
      <c r="AX2040" s="65"/>
      <c r="AY2040" s="65"/>
      <c r="AZ2040" s="65"/>
      <c r="BA2040" s="65"/>
    </row>
    <row r="2041" spans="3:53">
      <c r="C2041" s="8"/>
      <c r="D2041" s="8"/>
      <c r="AG2041" s="65"/>
      <c r="AH2041" s="65"/>
      <c r="AI2041" s="65"/>
      <c r="AJ2041" s="65"/>
      <c r="AK2041" s="65"/>
      <c r="AM2041" s="93"/>
      <c r="AT2041" s="65"/>
      <c r="AU2041" s="65"/>
      <c r="AV2041" s="65"/>
      <c r="AW2041" s="65"/>
      <c r="AX2041" s="65"/>
      <c r="AY2041" s="65"/>
      <c r="AZ2041" s="65"/>
      <c r="BA2041" s="65"/>
    </row>
    <row r="2042" spans="3:53">
      <c r="C2042" s="8"/>
      <c r="D2042" s="8"/>
      <c r="AG2042" s="65"/>
      <c r="AH2042" s="65"/>
      <c r="AI2042" s="65"/>
      <c r="AJ2042" s="65"/>
      <c r="AK2042" s="65"/>
      <c r="AM2042" s="93"/>
      <c r="AT2042" s="65"/>
      <c r="AU2042" s="65"/>
      <c r="AV2042" s="65"/>
      <c r="AW2042" s="65"/>
      <c r="AX2042" s="65"/>
      <c r="AY2042" s="65"/>
      <c r="AZ2042" s="65"/>
      <c r="BA2042" s="65"/>
    </row>
    <row r="2043" spans="3:53">
      <c r="C2043" s="8"/>
      <c r="D2043" s="8"/>
      <c r="AG2043" s="65"/>
      <c r="AH2043" s="65"/>
      <c r="AI2043" s="65"/>
      <c r="AJ2043" s="65"/>
      <c r="AK2043" s="65"/>
      <c r="AM2043" s="93"/>
      <c r="AT2043" s="65"/>
      <c r="AU2043" s="65"/>
      <c r="AV2043" s="65"/>
      <c r="AW2043" s="65"/>
      <c r="AX2043" s="65"/>
      <c r="AY2043" s="65"/>
      <c r="AZ2043" s="65"/>
      <c r="BA2043" s="65"/>
    </row>
    <row r="2044" spans="3:53">
      <c r="C2044" s="8"/>
      <c r="D2044" s="8"/>
      <c r="AG2044" s="65"/>
      <c r="AH2044" s="65"/>
      <c r="AI2044" s="65"/>
      <c r="AJ2044" s="65"/>
      <c r="AK2044" s="65"/>
      <c r="AM2044" s="93"/>
      <c r="AT2044" s="65"/>
      <c r="AU2044" s="65"/>
      <c r="AV2044" s="65"/>
      <c r="AW2044" s="65"/>
      <c r="AX2044" s="65"/>
      <c r="AY2044" s="65"/>
      <c r="AZ2044" s="65"/>
      <c r="BA2044" s="65"/>
    </row>
    <row r="2045" spans="3:53">
      <c r="C2045" s="8"/>
      <c r="D2045" s="8"/>
      <c r="AG2045" s="65"/>
      <c r="AH2045" s="65"/>
      <c r="AI2045" s="65"/>
      <c r="AJ2045" s="65"/>
      <c r="AK2045" s="65"/>
      <c r="AM2045" s="93"/>
      <c r="AT2045" s="65"/>
      <c r="AU2045" s="65"/>
      <c r="AV2045" s="65"/>
      <c r="AW2045" s="65"/>
      <c r="AX2045" s="65"/>
      <c r="AY2045" s="65"/>
      <c r="AZ2045" s="65"/>
      <c r="BA2045" s="65"/>
    </row>
    <row r="2046" spans="3:53">
      <c r="C2046" s="8"/>
      <c r="D2046" s="8"/>
      <c r="AG2046" s="65"/>
      <c r="AH2046" s="65"/>
      <c r="AI2046" s="65"/>
      <c r="AJ2046" s="65"/>
      <c r="AK2046" s="65"/>
      <c r="AM2046" s="93"/>
      <c r="AT2046" s="65"/>
      <c r="AU2046" s="65"/>
      <c r="AV2046" s="65"/>
      <c r="AW2046" s="65"/>
      <c r="AX2046" s="65"/>
      <c r="AY2046" s="65"/>
      <c r="AZ2046" s="65"/>
      <c r="BA2046" s="65"/>
    </row>
    <row r="2047" spans="3:53">
      <c r="C2047" s="8"/>
      <c r="D2047" s="8"/>
      <c r="AG2047" s="65"/>
      <c r="AH2047" s="65"/>
      <c r="AI2047" s="65"/>
      <c r="AJ2047" s="65"/>
      <c r="AK2047" s="65"/>
      <c r="AM2047" s="93"/>
      <c r="AT2047" s="65"/>
      <c r="AU2047" s="65"/>
      <c r="AV2047" s="65"/>
      <c r="AW2047" s="65"/>
      <c r="AX2047" s="65"/>
      <c r="AY2047" s="65"/>
      <c r="AZ2047" s="65"/>
      <c r="BA2047" s="65"/>
    </row>
    <row r="2048" spans="3:53">
      <c r="C2048" s="8"/>
      <c r="D2048" s="8"/>
      <c r="AG2048" s="65"/>
      <c r="AH2048" s="65"/>
      <c r="AI2048" s="65"/>
      <c r="AJ2048" s="65"/>
      <c r="AK2048" s="65"/>
      <c r="AM2048" s="93"/>
      <c r="AT2048" s="65"/>
      <c r="AU2048" s="65"/>
      <c r="AV2048" s="65"/>
      <c r="AW2048" s="65"/>
      <c r="AX2048" s="65"/>
      <c r="AY2048" s="65"/>
      <c r="AZ2048" s="65"/>
      <c r="BA2048" s="65"/>
    </row>
    <row r="2049" spans="3:53">
      <c r="C2049" s="8"/>
      <c r="D2049" s="8"/>
      <c r="AG2049" s="65"/>
      <c r="AH2049" s="65"/>
      <c r="AI2049" s="65"/>
      <c r="AJ2049" s="65"/>
      <c r="AK2049" s="65"/>
      <c r="AM2049" s="93"/>
      <c r="AT2049" s="65"/>
      <c r="AU2049" s="65"/>
      <c r="AV2049" s="65"/>
      <c r="AW2049" s="65"/>
      <c r="AX2049" s="65"/>
      <c r="AY2049" s="65"/>
      <c r="AZ2049" s="65"/>
      <c r="BA2049" s="65"/>
    </row>
    <row r="2050" spans="3:53">
      <c r="C2050" s="8"/>
      <c r="D2050" s="8"/>
      <c r="AG2050" s="65"/>
      <c r="AH2050" s="65"/>
      <c r="AI2050" s="65"/>
      <c r="AJ2050" s="65"/>
      <c r="AK2050" s="65"/>
      <c r="AM2050" s="93"/>
      <c r="AT2050" s="65"/>
      <c r="AU2050" s="65"/>
      <c r="AV2050" s="65"/>
      <c r="AW2050" s="65"/>
      <c r="AX2050" s="65"/>
      <c r="AY2050" s="65"/>
      <c r="AZ2050" s="65"/>
      <c r="BA2050" s="65"/>
    </row>
    <row r="2051" spans="3:53">
      <c r="C2051" s="8"/>
      <c r="D2051" s="8"/>
      <c r="AG2051" s="65"/>
      <c r="AH2051" s="65"/>
      <c r="AI2051" s="65"/>
      <c r="AJ2051" s="65"/>
      <c r="AK2051" s="65"/>
      <c r="AM2051" s="93"/>
      <c r="AT2051" s="65"/>
      <c r="AU2051" s="65"/>
      <c r="AV2051" s="65"/>
      <c r="AW2051" s="65"/>
      <c r="AX2051" s="65"/>
      <c r="AY2051" s="65"/>
      <c r="AZ2051" s="65"/>
      <c r="BA2051" s="65"/>
    </row>
    <row r="2052" spans="3:53">
      <c r="C2052" s="8"/>
      <c r="D2052" s="8"/>
      <c r="AG2052" s="65"/>
      <c r="AH2052" s="65"/>
      <c r="AI2052" s="65"/>
      <c r="AJ2052" s="65"/>
      <c r="AK2052" s="65"/>
      <c r="AM2052" s="93"/>
      <c r="AT2052" s="65"/>
      <c r="AU2052" s="65"/>
      <c r="AV2052" s="65"/>
      <c r="AW2052" s="65"/>
      <c r="AX2052" s="65"/>
      <c r="AY2052" s="65"/>
      <c r="AZ2052" s="65"/>
      <c r="BA2052" s="65"/>
    </row>
    <row r="2053" spans="3:53">
      <c r="C2053" s="8"/>
      <c r="D2053" s="8"/>
      <c r="AG2053" s="65"/>
      <c r="AH2053" s="65"/>
      <c r="AI2053" s="65"/>
      <c r="AJ2053" s="65"/>
      <c r="AK2053" s="65"/>
      <c r="AM2053" s="93"/>
      <c r="AT2053" s="65"/>
      <c r="AU2053" s="65"/>
      <c r="AV2053" s="65"/>
      <c r="AW2053" s="65"/>
      <c r="AX2053" s="65"/>
      <c r="AY2053" s="65"/>
      <c r="AZ2053" s="65"/>
      <c r="BA2053" s="65"/>
    </row>
    <row r="2054" spans="3:53">
      <c r="C2054" s="8"/>
      <c r="D2054" s="8"/>
      <c r="AG2054" s="65"/>
      <c r="AH2054" s="65"/>
      <c r="AI2054" s="65"/>
      <c r="AJ2054" s="65"/>
      <c r="AK2054" s="65"/>
      <c r="AM2054" s="93"/>
      <c r="AT2054" s="65"/>
      <c r="AU2054" s="65"/>
      <c r="AV2054" s="65"/>
      <c r="AW2054" s="65"/>
      <c r="AX2054" s="65"/>
      <c r="AY2054" s="65"/>
      <c r="AZ2054" s="65"/>
      <c r="BA2054" s="65"/>
    </row>
    <row r="2055" spans="3:53">
      <c r="C2055" s="8"/>
      <c r="D2055" s="8"/>
      <c r="AG2055" s="65"/>
      <c r="AH2055" s="65"/>
      <c r="AI2055" s="65"/>
      <c r="AJ2055" s="65"/>
      <c r="AK2055" s="65"/>
      <c r="AM2055" s="93"/>
      <c r="AT2055" s="65"/>
      <c r="AU2055" s="65"/>
      <c r="AV2055" s="65"/>
      <c r="AW2055" s="65"/>
      <c r="AX2055" s="65"/>
      <c r="AY2055" s="65"/>
      <c r="AZ2055" s="65"/>
      <c r="BA2055" s="65"/>
    </row>
    <row r="2056" spans="3:53">
      <c r="C2056" s="8"/>
      <c r="D2056" s="8"/>
      <c r="AG2056" s="65"/>
      <c r="AH2056" s="65"/>
      <c r="AI2056" s="65"/>
      <c r="AJ2056" s="65"/>
      <c r="AK2056" s="65"/>
      <c r="AM2056" s="93"/>
      <c r="AT2056" s="65"/>
      <c r="AU2056" s="65"/>
      <c r="AV2056" s="65"/>
      <c r="AW2056" s="65"/>
      <c r="AX2056" s="65"/>
      <c r="AY2056" s="65"/>
      <c r="AZ2056" s="65"/>
      <c r="BA2056" s="65"/>
    </row>
    <row r="2057" spans="3:53">
      <c r="C2057" s="8"/>
      <c r="D2057" s="8"/>
      <c r="AG2057" s="65"/>
      <c r="AH2057" s="65"/>
      <c r="AI2057" s="65"/>
      <c r="AJ2057" s="65"/>
      <c r="AK2057" s="65"/>
      <c r="AM2057" s="93"/>
      <c r="AT2057" s="65"/>
      <c r="AU2057" s="65"/>
      <c r="AV2057" s="65"/>
      <c r="AW2057" s="65"/>
      <c r="AX2057" s="65"/>
      <c r="AY2057" s="65"/>
      <c r="AZ2057" s="65"/>
      <c r="BA2057" s="65"/>
    </row>
    <row r="2058" spans="3:53">
      <c r="C2058" s="8"/>
      <c r="D2058" s="8"/>
      <c r="AG2058" s="65"/>
      <c r="AH2058" s="65"/>
      <c r="AI2058" s="65"/>
      <c r="AJ2058" s="65"/>
      <c r="AK2058" s="65"/>
      <c r="AM2058" s="93"/>
      <c r="AT2058" s="65"/>
      <c r="AU2058" s="65"/>
      <c r="AV2058" s="65"/>
      <c r="AW2058" s="65"/>
      <c r="AX2058" s="65"/>
      <c r="AY2058" s="65"/>
      <c r="AZ2058" s="65"/>
      <c r="BA2058" s="65"/>
    </row>
    <row r="2059" spans="3:53">
      <c r="C2059" s="8"/>
      <c r="D2059" s="8"/>
      <c r="AG2059" s="65"/>
      <c r="AH2059" s="65"/>
      <c r="AI2059" s="65"/>
      <c r="AJ2059" s="65"/>
      <c r="AK2059" s="65"/>
      <c r="AM2059" s="93"/>
      <c r="AT2059" s="65"/>
      <c r="AU2059" s="65"/>
      <c r="AV2059" s="65"/>
      <c r="AW2059" s="65"/>
      <c r="AX2059" s="65"/>
      <c r="AY2059" s="65"/>
      <c r="AZ2059" s="65"/>
      <c r="BA2059" s="65"/>
    </row>
    <row r="2060" spans="3:53">
      <c r="C2060" s="8"/>
      <c r="D2060" s="8"/>
      <c r="AG2060" s="65"/>
      <c r="AH2060" s="65"/>
      <c r="AI2060" s="65"/>
      <c r="AJ2060" s="65"/>
      <c r="AK2060" s="65"/>
      <c r="AM2060" s="93"/>
      <c r="AT2060" s="65"/>
      <c r="AU2060" s="65"/>
      <c r="AV2060" s="65"/>
      <c r="AW2060" s="65"/>
      <c r="AX2060" s="65"/>
      <c r="AY2060" s="65"/>
      <c r="AZ2060" s="65"/>
      <c r="BA2060" s="65"/>
    </row>
    <row r="2061" spans="3:53">
      <c r="C2061" s="8"/>
      <c r="D2061" s="8"/>
      <c r="AG2061" s="65"/>
      <c r="AH2061" s="65"/>
      <c r="AI2061" s="65"/>
      <c r="AJ2061" s="65"/>
      <c r="AK2061" s="65"/>
      <c r="AM2061" s="93"/>
      <c r="AT2061" s="65"/>
      <c r="AU2061" s="65"/>
      <c r="AV2061" s="65"/>
      <c r="AW2061" s="65"/>
      <c r="AX2061" s="65"/>
      <c r="AY2061" s="65"/>
      <c r="AZ2061" s="65"/>
      <c r="BA2061" s="65"/>
    </row>
    <row r="2062" spans="3:53">
      <c r="C2062" s="8"/>
      <c r="D2062" s="8"/>
      <c r="AG2062" s="65"/>
      <c r="AH2062" s="65"/>
      <c r="AI2062" s="65"/>
      <c r="AJ2062" s="65"/>
      <c r="AK2062" s="65"/>
      <c r="AM2062" s="93"/>
      <c r="AT2062" s="65"/>
      <c r="AU2062" s="65"/>
      <c r="AV2062" s="65"/>
      <c r="AW2062" s="65"/>
      <c r="AX2062" s="65"/>
      <c r="AY2062" s="65"/>
      <c r="AZ2062" s="65"/>
      <c r="BA2062" s="65"/>
    </row>
    <row r="2063" spans="3:53">
      <c r="C2063" s="8"/>
      <c r="D2063" s="8"/>
      <c r="AG2063" s="65"/>
      <c r="AH2063" s="65"/>
      <c r="AI2063" s="65"/>
      <c r="AJ2063" s="65"/>
      <c r="AK2063" s="65"/>
      <c r="AM2063" s="93"/>
      <c r="AT2063" s="65"/>
      <c r="AU2063" s="65"/>
      <c r="AV2063" s="65"/>
      <c r="AW2063" s="65"/>
      <c r="AX2063" s="65"/>
      <c r="AY2063" s="65"/>
      <c r="AZ2063" s="65"/>
      <c r="BA2063" s="65"/>
    </row>
    <row r="2064" spans="3:53">
      <c r="C2064" s="8"/>
      <c r="D2064" s="8"/>
      <c r="AG2064" s="65"/>
      <c r="AH2064" s="65"/>
      <c r="AI2064" s="65"/>
      <c r="AJ2064" s="65"/>
      <c r="AK2064" s="65"/>
      <c r="AM2064" s="93"/>
      <c r="AT2064" s="65"/>
      <c r="AU2064" s="65"/>
      <c r="AV2064" s="65"/>
      <c r="AW2064" s="65"/>
      <c r="AX2064" s="65"/>
      <c r="AY2064" s="65"/>
      <c r="AZ2064" s="65"/>
      <c r="BA2064" s="65"/>
    </row>
    <row r="2065" spans="3:53">
      <c r="C2065" s="8"/>
      <c r="D2065" s="8"/>
      <c r="AG2065" s="65"/>
      <c r="AH2065" s="65"/>
      <c r="AI2065" s="65"/>
      <c r="AJ2065" s="65"/>
      <c r="AK2065" s="65"/>
      <c r="AM2065" s="93"/>
      <c r="AT2065" s="65"/>
      <c r="AU2065" s="65"/>
      <c r="AV2065" s="65"/>
      <c r="AW2065" s="65"/>
      <c r="AX2065" s="65"/>
      <c r="AY2065" s="65"/>
      <c r="AZ2065" s="65"/>
      <c r="BA2065" s="65"/>
    </row>
    <row r="2066" spans="3:53">
      <c r="C2066" s="8"/>
      <c r="D2066" s="8"/>
      <c r="AG2066" s="65"/>
      <c r="AH2066" s="65"/>
      <c r="AI2066" s="65"/>
      <c r="AJ2066" s="65"/>
      <c r="AK2066" s="65"/>
      <c r="AM2066" s="93"/>
      <c r="AT2066" s="65"/>
      <c r="AU2066" s="65"/>
      <c r="AV2066" s="65"/>
      <c r="AW2066" s="65"/>
      <c r="AX2066" s="65"/>
      <c r="AY2066" s="65"/>
      <c r="AZ2066" s="65"/>
      <c r="BA2066" s="65"/>
    </row>
    <row r="2067" spans="3:53">
      <c r="C2067" s="8"/>
      <c r="D2067" s="8"/>
      <c r="AG2067" s="65"/>
      <c r="AH2067" s="65"/>
      <c r="AI2067" s="65"/>
      <c r="AJ2067" s="65"/>
      <c r="AK2067" s="65"/>
      <c r="AM2067" s="93"/>
      <c r="AT2067" s="65"/>
      <c r="AU2067" s="65"/>
      <c r="AV2067" s="65"/>
      <c r="AW2067" s="65"/>
      <c r="AX2067" s="65"/>
      <c r="AY2067" s="65"/>
      <c r="AZ2067" s="65"/>
      <c r="BA2067" s="65"/>
    </row>
    <row r="2068" spans="3:53">
      <c r="C2068" s="8"/>
      <c r="D2068" s="8"/>
      <c r="AG2068" s="65"/>
      <c r="AH2068" s="65"/>
      <c r="AI2068" s="65"/>
      <c r="AJ2068" s="65"/>
      <c r="AK2068" s="65"/>
      <c r="AL2068" s="94"/>
      <c r="AM2068" s="93"/>
      <c r="AT2068" s="65"/>
      <c r="AU2068" s="65"/>
      <c r="AV2068" s="65"/>
      <c r="AW2068" s="65"/>
      <c r="AX2068" s="65"/>
      <c r="AY2068" s="65"/>
      <c r="AZ2068" s="65"/>
      <c r="BA2068" s="65"/>
    </row>
    <row r="2069" spans="3:53">
      <c r="C2069" s="8"/>
      <c r="D2069" s="8"/>
      <c r="AG2069" s="65"/>
      <c r="AH2069" s="65"/>
      <c r="AI2069" s="65"/>
      <c r="AJ2069" s="65"/>
      <c r="AK2069" s="65"/>
      <c r="AL2069" s="94"/>
      <c r="AM2069" s="93"/>
      <c r="AT2069" s="65"/>
      <c r="AU2069" s="65"/>
      <c r="AV2069" s="65"/>
      <c r="AW2069" s="65"/>
      <c r="AX2069" s="65"/>
      <c r="AY2069" s="65"/>
      <c r="AZ2069" s="65"/>
      <c r="BA2069" s="65"/>
    </row>
    <row r="2070" spans="3:53">
      <c r="C2070" s="8"/>
      <c r="D2070" s="8"/>
      <c r="AG2070" s="65"/>
      <c r="AH2070" s="65"/>
      <c r="AI2070" s="65"/>
      <c r="AJ2070" s="65"/>
      <c r="AK2070" s="65"/>
      <c r="AL2070" s="94"/>
      <c r="AM2070" s="93"/>
      <c r="AT2070" s="65"/>
      <c r="AU2070" s="65"/>
      <c r="AV2070" s="65"/>
      <c r="AW2070" s="65"/>
      <c r="AX2070" s="65"/>
      <c r="AY2070" s="65"/>
      <c r="AZ2070" s="65"/>
      <c r="BA2070" s="65"/>
    </row>
    <row r="2071" spans="3:53">
      <c r="C2071" s="8"/>
      <c r="D2071" s="8"/>
      <c r="AG2071" s="65"/>
      <c r="AH2071" s="65"/>
      <c r="AI2071" s="65"/>
      <c r="AJ2071" s="65"/>
      <c r="AK2071" s="65"/>
      <c r="AL2071" s="94"/>
      <c r="AM2071" s="93"/>
      <c r="AT2071" s="65"/>
      <c r="AU2071" s="65"/>
      <c r="AV2071" s="65"/>
      <c r="AW2071" s="65"/>
      <c r="AX2071" s="65"/>
      <c r="AY2071" s="65"/>
      <c r="AZ2071" s="65"/>
      <c r="BA2071" s="65"/>
    </row>
    <row r="2072" spans="3:53">
      <c r="C2072" s="8"/>
      <c r="D2072" s="8"/>
      <c r="AG2072" s="65"/>
      <c r="AH2072" s="65"/>
      <c r="AI2072" s="65"/>
      <c r="AJ2072" s="65"/>
      <c r="AK2072" s="65"/>
      <c r="AL2072" s="94"/>
      <c r="AM2072" s="93"/>
      <c r="AT2072" s="65"/>
      <c r="AU2072" s="65"/>
      <c r="AV2072" s="65"/>
      <c r="AW2072" s="65"/>
      <c r="AX2072" s="65"/>
      <c r="AY2072" s="65"/>
      <c r="AZ2072" s="65"/>
      <c r="BA2072" s="65"/>
    </row>
    <row r="2073" spans="3:53">
      <c r="C2073" s="8"/>
      <c r="D2073" s="8"/>
      <c r="AG2073" s="65"/>
      <c r="AH2073" s="65"/>
      <c r="AI2073" s="65"/>
      <c r="AJ2073" s="65"/>
      <c r="AK2073" s="65"/>
      <c r="AL2073" s="94"/>
      <c r="AM2073" s="93"/>
      <c r="AT2073" s="65"/>
      <c r="AU2073" s="65"/>
      <c r="AV2073" s="65"/>
      <c r="AW2073" s="65"/>
      <c r="AX2073" s="65"/>
      <c r="AY2073" s="65"/>
      <c r="AZ2073" s="65"/>
      <c r="BA2073" s="65"/>
    </row>
    <row r="2074" spans="3:53">
      <c r="C2074" s="8"/>
      <c r="D2074" s="8"/>
      <c r="AG2074" s="65"/>
      <c r="AH2074" s="65"/>
      <c r="AI2074" s="65"/>
      <c r="AJ2074" s="65"/>
      <c r="AK2074" s="65"/>
      <c r="AL2074" s="94"/>
      <c r="AM2074" s="93"/>
      <c r="AT2074" s="65"/>
      <c r="AU2074" s="65"/>
      <c r="AV2074" s="65"/>
      <c r="AW2074" s="65"/>
      <c r="AX2074" s="65"/>
      <c r="AY2074" s="65"/>
      <c r="AZ2074" s="65"/>
      <c r="BA2074" s="65"/>
    </row>
    <row r="2075" spans="3:53">
      <c r="C2075" s="8"/>
      <c r="D2075" s="8"/>
      <c r="AG2075" s="65"/>
      <c r="AH2075" s="65"/>
      <c r="AI2075" s="65"/>
      <c r="AJ2075" s="65"/>
      <c r="AK2075" s="65"/>
      <c r="AL2075" s="94"/>
      <c r="AM2075" s="93"/>
      <c r="AT2075" s="65"/>
      <c r="AU2075" s="65"/>
      <c r="AV2075" s="65"/>
      <c r="AW2075" s="65"/>
      <c r="AX2075" s="65"/>
      <c r="AY2075" s="65"/>
      <c r="AZ2075" s="65"/>
      <c r="BA2075" s="65"/>
    </row>
    <row r="2076" spans="3:53">
      <c r="C2076" s="8"/>
      <c r="D2076" s="8"/>
      <c r="AG2076" s="65"/>
      <c r="AH2076" s="65"/>
      <c r="AI2076" s="65"/>
      <c r="AJ2076" s="65"/>
      <c r="AK2076" s="65"/>
      <c r="AL2076" s="94"/>
      <c r="AM2076" s="93"/>
      <c r="AT2076" s="65"/>
      <c r="AU2076" s="65"/>
      <c r="AV2076" s="65"/>
      <c r="AW2076" s="65"/>
      <c r="AX2076" s="65"/>
      <c r="AY2076" s="65"/>
      <c r="AZ2076" s="65"/>
      <c r="BA2076" s="65"/>
    </row>
    <row r="2077" spans="3:53">
      <c r="C2077" s="8"/>
      <c r="D2077" s="8"/>
      <c r="AG2077" s="65"/>
      <c r="AH2077" s="65"/>
      <c r="AI2077" s="65"/>
      <c r="AJ2077" s="65"/>
      <c r="AK2077" s="65"/>
      <c r="AL2077" s="94"/>
      <c r="AM2077" s="93"/>
      <c r="AT2077" s="65"/>
      <c r="AU2077" s="65"/>
      <c r="AV2077" s="65"/>
      <c r="AW2077" s="65"/>
      <c r="AX2077" s="65"/>
      <c r="AY2077" s="65"/>
      <c r="AZ2077" s="65"/>
      <c r="BA2077" s="65"/>
    </row>
    <row r="2078" spans="3:53">
      <c r="C2078" s="8"/>
      <c r="D2078" s="8"/>
      <c r="AG2078" s="65"/>
      <c r="AH2078" s="65"/>
      <c r="AI2078" s="65"/>
      <c r="AJ2078" s="65"/>
      <c r="AK2078" s="65"/>
      <c r="AL2078" s="94"/>
      <c r="AM2078" s="93"/>
      <c r="AT2078" s="65"/>
      <c r="AU2078" s="65"/>
      <c r="AV2078" s="65"/>
      <c r="AW2078" s="65"/>
      <c r="AX2078" s="65"/>
      <c r="AY2078" s="65"/>
      <c r="AZ2078" s="65"/>
      <c r="BA2078" s="65"/>
    </row>
    <row r="2079" spans="3:53">
      <c r="C2079" s="8"/>
      <c r="D2079" s="8"/>
      <c r="AG2079" s="65"/>
      <c r="AH2079" s="65"/>
      <c r="AI2079" s="65"/>
      <c r="AJ2079" s="65"/>
      <c r="AK2079" s="65"/>
      <c r="AL2079" s="94"/>
      <c r="AM2079" s="93"/>
      <c r="AT2079" s="65"/>
      <c r="AU2079" s="65"/>
      <c r="AV2079" s="65"/>
      <c r="AW2079" s="65"/>
      <c r="AX2079" s="65"/>
      <c r="AY2079" s="65"/>
      <c r="AZ2079" s="65"/>
      <c r="BA2079" s="65"/>
    </row>
    <row r="2080" spans="3:53">
      <c r="C2080" s="8"/>
      <c r="D2080" s="8"/>
      <c r="AG2080" s="65"/>
      <c r="AH2080" s="65"/>
      <c r="AI2080" s="65"/>
      <c r="AJ2080" s="65"/>
      <c r="AK2080" s="65"/>
      <c r="AL2080" s="94"/>
      <c r="AM2080" s="93"/>
      <c r="AT2080" s="65"/>
      <c r="AU2080" s="65"/>
      <c r="AV2080" s="65"/>
      <c r="AW2080" s="65"/>
      <c r="AX2080" s="65"/>
      <c r="AY2080" s="65"/>
      <c r="AZ2080" s="65"/>
      <c r="BA2080" s="65"/>
    </row>
    <row r="2081" spans="3:53">
      <c r="C2081" s="8"/>
      <c r="D2081" s="8"/>
      <c r="AG2081" s="65"/>
      <c r="AH2081" s="65"/>
      <c r="AI2081" s="65"/>
      <c r="AJ2081" s="65"/>
      <c r="AK2081" s="65"/>
      <c r="AL2081" s="94"/>
      <c r="AM2081" s="93"/>
      <c r="AT2081" s="65"/>
      <c r="AU2081" s="65"/>
      <c r="AV2081" s="65"/>
      <c r="AW2081" s="65"/>
      <c r="AX2081" s="65"/>
      <c r="AY2081" s="65"/>
      <c r="AZ2081" s="65"/>
      <c r="BA2081" s="65"/>
    </row>
    <row r="2082" spans="3:53">
      <c r="C2082" s="8"/>
      <c r="D2082" s="8"/>
      <c r="AG2082" s="65"/>
      <c r="AH2082" s="65"/>
      <c r="AI2082" s="65"/>
      <c r="AJ2082" s="65"/>
      <c r="AK2082" s="65"/>
      <c r="AL2082" s="94"/>
      <c r="AM2082" s="93"/>
      <c r="AT2082" s="65"/>
      <c r="AU2082" s="65"/>
      <c r="AV2082" s="65"/>
      <c r="AW2082" s="65"/>
      <c r="AX2082" s="65"/>
      <c r="AY2082" s="65"/>
      <c r="AZ2082" s="65"/>
      <c r="BA2082" s="65"/>
    </row>
    <row r="2083" spans="3:53">
      <c r="C2083" s="8"/>
      <c r="D2083" s="8"/>
      <c r="AG2083" s="65"/>
      <c r="AH2083" s="65"/>
      <c r="AI2083" s="65"/>
      <c r="AJ2083" s="65"/>
      <c r="AK2083" s="65"/>
      <c r="AL2083" s="94"/>
      <c r="AM2083" s="93"/>
      <c r="AT2083" s="65"/>
      <c r="AU2083" s="65"/>
      <c r="AV2083" s="65"/>
      <c r="AW2083" s="65"/>
      <c r="AX2083" s="65"/>
      <c r="AY2083" s="65"/>
      <c r="AZ2083" s="65"/>
      <c r="BA2083" s="65"/>
    </row>
    <row r="2084" spans="3:53">
      <c r="C2084" s="8"/>
      <c r="D2084" s="8"/>
      <c r="AG2084" s="65"/>
      <c r="AH2084" s="65"/>
      <c r="AI2084" s="65"/>
      <c r="AJ2084" s="65"/>
      <c r="AK2084" s="65"/>
      <c r="AL2084" s="94"/>
      <c r="AM2084" s="93"/>
      <c r="AT2084" s="65"/>
      <c r="AU2084" s="65"/>
      <c r="AV2084" s="65"/>
      <c r="AW2084" s="65"/>
      <c r="AX2084" s="65"/>
      <c r="AY2084" s="65"/>
      <c r="AZ2084" s="65"/>
      <c r="BA2084" s="65"/>
    </row>
    <row r="2085" spans="3:53">
      <c r="C2085" s="8"/>
      <c r="D2085" s="8"/>
      <c r="AG2085" s="65"/>
      <c r="AH2085" s="65"/>
      <c r="AI2085" s="65"/>
      <c r="AJ2085" s="65"/>
      <c r="AK2085" s="65"/>
      <c r="AL2085" s="94"/>
      <c r="AM2085" s="93"/>
      <c r="AT2085" s="65"/>
      <c r="AU2085" s="65"/>
      <c r="AV2085" s="65"/>
      <c r="AW2085" s="65"/>
      <c r="AX2085" s="65"/>
      <c r="AY2085" s="65"/>
      <c r="AZ2085" s="65"/>
      <c r="BA2085" s="65"/>
    </row>
    <row r="2086" spans="3:53">
      <c r="C2086" s="8"/>
      <c r="D2086" s="8"/>
      <c r="AG2086" s="65"/>
      <c r="AH2086" s="65"/>
      <c r="AI2086" s="65"/>
      <c r="AJ2086" s="65"/>
      <c r="AK2086" s="65"/>
      <c r="AL2086" s="94"/>
      <c r="AM2086" s="93"/>
      <c r="AT2086" s="65"/>
      <c r="AU2086" s="65"/>
      <c r="AV2086" s="65"/>
      <c r="AW2086" s="65"/>
      <c r="AX2086" s="65"/>
      <c r="AY2086" s="65"/>
      <c r="AZ2086" s="65"/>
      <c r="BA2086" s="65"/>
    </row>
    <row r="2087" spans="3:53">
      <c r="C2087" s="8"/>
      <c r="D2087" s="8"/>
      <c r="AG2087" s="65"/>
      <c r="AH2087" s="65"/>
      <c r="AI2087" s="65"/>
      <c r="AJ2087" s="65"/>
      <c r="AK2087" s="65"/>
      <c r="AL2087" s="94"/>
      <c r="AM2087" s="93"/>
      <c r="AT2087" s="65"/>
      <c r="AU2087" s="65"/>
      <c r="AV2087" s="65"/>
      <c r="AW2087" s="65"/>
      <c r="AX2087" s="65"/>
      <c r="AY2087" s="65"/>
      <c r="AZ2087" s="65"/>
      <c r="BA2087" s="65"/>
    </row>
    <row r="2088" spans="3:53">
      <c r="C2088" s="8"/>
      <c r="D2088" s="8"/>
      <c r="AG2088" s="65"/>
      <c r="AH2088" s="65"/>
      <c r="AI2088" s="65"/>
      <c r="AJ2088" s="65"/>
      <c r="AK2088" s="65"/>
      <c r="AL2088" s="94"/>
      <c r="AM2088" s="93"/>
      <c r="AT2088" s="65"/>
      <c r="AU2088" s="65"/>
      <c r="AV2088" s="65"/>
      <c r="AW2088" s="65"/>
      <c r="AX2088" s="65"/>
      <c r="AY2088" s="65"/>
      <c r="AZ2088" s="65"/>
      <c r="BA2088" s="65"/>
    </row>
    <row r="2089" spans="3:53">
      <c r="C2089" s="8"/>
      <c r="D2089" s="8"/>
      <c r="AG2089" s="65"/>
      <c r="AH2089" s="65"/>
      <c r="AI2089" s="65"/>
      <c r="AJ2089" s="65"/>
      <c r="AK2089" s="65"/>
      <c r="AL2089" s="94"/>
      <c r="AM2089" s="93"/>
      <c r="AT2089" s="65"/>
      <c r="AU2089" s="65"/>
      <c r="AV2089" s="65"/>
      <c r="AW2089" s="65"/>
      <c r="AX2089" s="65"/>
      <c r="AY2089" s="65"/>
      <c r="AZ2089" s="65"/>
      <c r="BA2089" s="65"/>
    </row>
    <row r="2090" spans="3:53">
      <c r="C2090" s="8"/>
      <c r="D2090" s="8"/>
      <c r="AG2090" s="65"/>
      <c r="AH2090" s="65"/>
      <c r="AI2090" s="65"/>
      <c r="AJ2090" s="65"/>
      <c r="AK2090" s="65"/>
      <c r="AL2090" s="94"/>
      <c r="AM2090" s="93"/>
      <c r="AT2090" s="65"/>
      <c r="AU2090" s="65"/>
      <c r="AV2090" s="65"/>
      <c r="AW2090" s="65"/>
      <c r="AX2090" s="65"/>
      <c r="AY2090" s="65"/>
      <c r="AZ2090" s="65"/>
      <c r="BA2090" s="65"/>
    </row>
    <row r="2091" spans="3:53">
      <c r="C2091" s="8"/>
      <c r="D2091" s="8"/>
      <c r="AG2091" s="65"/>
      <c r="AH2091" s="65"/>
      <c r="AI2091" s="65"/>
      <c r="AJ2091" s="65"/>
      <c r="AK2091" s="65"/>
      <c r="AL2091" s="94"/>
      <c r="AM2091" s="93"/>
      <c r="AT2091" s="65"/>
      <c r="AU2091" s="65"/>
      <c r="AV2091" s="65"/>
      <c r="AW2091" s="65"/>
      <c r="AX2091" s="65"/>
      <c r="AY2091" s="65"/>
      <c r="AZ2091" s="65"/>
      <c r="BA2091" s="65"/>
    </row>
    <row r="2092" spans="3:53">
      <c r="C2092" s="8"/>
      <c r="D2092" s="8"/>
      <c r="AG2092" s="65"/>
      <c r="AH2092" s="65"/>
      <c r="AI2092" s="65"/>
      <c r="AJ2092" s="65"/>
      <c r="AK2092" s="65"/>
      <c r="AL2092" s="94"/>
      <c r="AM2092" s="93"/>
      <c r="AT2092" s="65"/>
      <c r="AU2092" s="65"/>
      <c r="AV2092" s="65"/>
      <c r="AW2092" s="65"/>
      <c r="AX2092" s="65"/>
      <c r="AY2092" s="65"/>
      <c r="AZ2092" s="65"/>
      <c r="BA2092" s="65"/>
    </row>
    <row r="2093" spans="3:53">
      <c r="C2093" s="8"/>
      <c r="D2093" s="8"/>
      <c r="AG2093" s="65"/>
      <c r="AH2093" s="65"/>
      <c r="AI2093" s="65"/>
      <c r="AJ2093" s="65"/>
      <c r="AK2093" s="65"/>
      <c r="AL2093" s="94"/>
      <c r="AM2093" s="93"/>
      <c r="AT2093" s="65"/>
      <c r="AU2093" s="65"/>
      <c r="AV2093" s="65"/>
      <c r="AW2093" s="65"/>
      <c r="AX2093" s="65"/>
      <c r="AY2093" s="65"/>
      <c r="AZ2093" s="65"/>
      <c r="BA2093" s="65"/>
    </row>
    <row r="2094" spans="3:53">
      <c r="C2094" s="8"/>
      <c r="D2094" s="8"/>
      <c r="AG2094" s="65"/>
      <c r="AH2094" s="65"/>
      <c r="AI2094" s="65"/>
      <c r="AJ2094" s="65"/>
      <c r="AK2094" s="65"/>
      <c r="AL2094" s="94"/>
      <c r="AM2094" s="93"/>
      <c r="AT2094" s="65"/>
      <c r="AU2094" s="65"/>
      <c r="AV2094" s="65"/>
      <c r="AW2094" s="65"/>
      <c r="AX2094" s="65"/>
      <c r="AY2094" s="65"/>
      <c r="AZ2094" s="65"/>
      <c r="BA2094" s="65"/>
    </row>
    <row r="2095" spans="3:53">
      <c r="C2095" s="8"/>
      <c r="D2095" s="8"/>
      <c r="AG2095" s="65"/>
      <c r="AH2095" s="65"/>
      <c r="AI2095" s="65"/>
      <c r="AJ2095" s="65"/>
      <c r="AK2095" s="65"/>
      <c r="AL2095" s="94"/>
      <c r="AM2095" s="93"/>
      <c r="AT2095" s="65"/>
      <c r="AU2095" s="65"/>
      <c r="AV2095" s="65"/>
      <c r="AW2095" s="65"/>
      <c r="AX2095" s="65"/>
      <c r="AY2095" s="65"/>
      <c r="AZ2095" s="65"/>
      <c r="BA2095" s="65"/>
    </row>
    <row r="2096" spans="3:53">
      <c r="C2096" s="8"/>
      <c r="D2096" s="8"/>
      <c r="AG2096" s="65"/>
      <c r="AH2096" s="65"/>
      <c r="AI2096" s="65"/>
      <c r="AJ2096" s="65"/>
      <c r="AK2096" s="65"/>
      <c r="AL2096" s="94"/>
      <c r="AM2096" s="93"/>
      <c r="AT2096" s="65"/>
      <c r="AU2096" s="65"/>
      <c r="AV2096" s="65"/>
      <c r="AW2096" s="65"/>
      <c r="AX2096" s="65"/>
      <c r="AY2096" s="65"/>
      <c r="AZ2096" s="65"/>
      <c r="BA2096" s="65"/>
    </row>
    <row r="2097" spans="3:53">
      <c r="C2097" s="8"/>
      <c r="D2097" s="8"/>
      <c r="AG2097" s="65"/>
      <c r="AH2097" s="65"/>
      <c r="AI2097" s="65"/>
      <c r="AJ2097" s="65"/>
      <c r="AK2097" s="65"/>
      <c r="AL2097" s="94"/>
      <c r="AM2097" s="93"/>
      <c r="AT2097" s="65"/>
      <c r="AU2097" s="65"/>
      <c r="AV2097" s="65"/>
      <c r="AW2097" s="65"/>
      <c r="AX2097" s="65"/>
      <c r="AY2097" s="65"/>
      <c r="AZ2097" s="65"/>
      <c r="BA2097" s="65"/>
    </row>
    <row r="2098" spans="3:53">
      <c r="C2098" s="8"/>
      <c r="D2098" s="8"/>
      <c r="AG2098" s="65"/>
      <c r="AH2098" s="65"/>
      <c r="AI2098" s="65"/>
      <c r="AJ2098" s="65"/>
      <c r="AK2098" s="65"/>
      <c r="AL2098" s="94"/>
      <c r="AM2098" s="93"/>
      <c r="AT2098" s="65"/>
      <c r="AU2098" s="65"/>
      <c r="AV2098" s="65"/>
      <c r="AW2098" s="65"/>
      <c r="AX2098" s="65"/>
      <c r="AY2098" s="65"/>
      <c r="AZ2098" s="65"/>
      <c r="BA2098" s="65"/>
    </row>
    <row r="2099" spans="3:53">
      <c r="C2099" s="8"/>
      <c r="D2099" s="8"/>
      <c r="AG2099" s="65"/>
      <c r="AH2099" s="65"/>
      <c r="AI2099" s="65"/>
      <c r="AJ2099" s="65"/>
      <c r="AK2099" s="65"/>
      <c r="AL2099" s="94"/>
      <c r="AM2099" s="93"/>
      <c r="AT2099" s="65"/>
      <c r="AU2099" s="65"/>
      <c r="AV2099" s="65"/>
      <c r="AW2099" s="65"/>
      <c r="AX2099" s="65"/>
      <c r="AY2099" s="65"/>
      <c r="AZ2099" s="65"/>
      <c r="BA2099" s="65"/>
    </row>
    <row r="2100" spans="3:53">
      <c r="C2100" s="8"/>
      <c r="D2100" s="8"/>
      <c r="AG2100" s="65"/>
      <c r="AH2100" s="65"/>
      <c r="AI2100" s="65"/>
      <c r="AJ2100" s="65"/>
      <c r="AK2100" s="65"/>
      <c r="AL2100" s="94"/>
      <c r="AM2100" s="93"/>
      <c r="AT2100" s="65"/>
      <c r="AU2100" s="65"/>
      <c r="AV2100" s="65"/>
      <c r="AW2100" s="65"/>
      <c r="AX2100" s="65"/>
      <c r="AY2100" s="65"/>
      <c r="AZ2100" s="65"/>
      <c r="BA2100" s="65"/>
    </row>
    <row r="2101" spans="3:53">
      <c r="C2101" s="8"/>
      <c r="D2101" s="8"/>
      <c r="AG2101" s="65"/>
      <c r="AH2101" s="65"/>
      <c r="AI2101" s="65"/>
      <c r="AJ2101" s="65"/>
      <c r="AK2101" s="65"/>
      <c r="AL2101" s="94"/>
      <c r="AM2101" s="93"/>
      <c r="AT2101" s="65"/>
      <c r="AU2101" s="65"/>
      <c r="AV2101" s="65"/>
      <c r="AW2101" s="65"/>
      <c r="AX2101" s="65"/>
      <c r="AY2101" s="65"/>
      <c r="AZ2101" s="65"/>
      <c r="BA2101" s="65"/>
    </row>
    <row r="2102" spans="3:53">
      <c r="C2102" s="8"/>
      <c r="D2102" s="8"/>
      <c r="AG2102" s="65"/>
      <c r="AH2102" s="65"/>
      <c r="AI2102" s="65"/>
      <c r="AJ2102" s="65"/>
      <c r="AK2102" s="65"/>
      <c r="AL2102" s="94"/>
      <c r="AM2102" s="93"/>
      <c r="AT2102" s="65"/>
      <c r="AU2102" s="65"/>
      <c r="AV2102" s="65"/>
      <c r="AW2102" s="65"/>
      <c r="AX2102" s="65"/>
      <c r="AY2102" s="65"/>
      <c r="AZ2102" s="65"/>
      <c r="BA2102" s="65"/>
    </row>
    <row r="2103" spans="3:53">
      <c r="C2103" s="8"/>
      <c r="D2103" s="8"/>
      <c r="AG2103" s="65"/>
      <c r="AH2103" s="65"/>
      <c r="AI2103" s="65"/>
      <c r="AJ2103" s="65"/>
      <c r="AK2103" s="65"/>
      <c r="AL2103" s="94"/>
      <c r="AM2103" s="93"/>
      <c r="AT2103" s="65"/>
      <c r="AU2103" s="65"/>
      <c r="AV2103" s="65"/>
      <c r="AW2103" s="65"/>
      <c r="AX2103" s="65"/>
      <c r="AY2103" s="65"/>
      <c r="AZ2103" s="65"/>
      <c r="BA2103" s="65"/>
    </row>
    <row r="2104" spans="3:53">
      <c r="C2104" s="8"/>
      <c r="D2104" s="8"/>
      <c r="AG2104" s="65"/>
      <c r="AH2104" s="65"/>
      <c r="AI2104" s="65"/>
      <c r="AJ2104" s="65"/>
      <c r="AK2104" s="65"/>
      <c r="AL2104" s="94"/>
      <c r="AM2104" s="93"/>
      <c r="AT2104" s="65"/>
      <c r="AU2104" s="65"/>
      <c r="AV2104" s="65"/>
      <c r="AW2104" s="65"/>
      <c r="AX2104" s="65"/>
      <c r="AY2104" s="65"/>
      <c r="AZ2104" s="65"/>
      <c r="BA2104" s="65"/>
    </row>
    <row r="2105" spans="3:53">
      <c r="C2105" s="8"/>
      <c r="D2105" s="8"/>
      <c r="AG2105" s="65"/>
      <c r="AH2105" s="65"/>
      <c r="AI2105" s="65"/>
      <c r="AJ2105" s="65"/>
      <c r="AK2105" s="65"/>
      <c r="AL2105" s="94"/>
      <c r="AM2105" s="93"/>
      <c r="AT2105" s="65"/>
      <c r="AU2105" s="65"/>
      <c r="AV2105" s="65"/>
      <c r="AW2105" s="65"/>
      <c r="AX2105" s="65"/>
      <c r="AY2105" s="65"/>
      <c r="AZ2105" s="65"/>
      <c r="BA2105" s="65"/>
    </row>
    <row r="2106" spans="3:53">
      <c r="C2106" s="8"/>
      <c r="D2106" s="8"/>
      <c r="AG2106" s="65"/>
      <c r="AH2106" s="65"/>
      <c r="AI2106" s="65"/>
      <c r="AJ2106" s="65"/>
      <c r="AK2106" s="65"/>
      <c r="AL2106" s="94"/>
      <c r="AM2106" s="93"/>
      <c r="AT2106" s="65"/>
      <c r="AU2106" s="65"/>
      <c r="AV2106" s="65"/>
      <c r="AW2106" s="65"/>
      <c r="AX2106" s="65"/>
      <c r="AY2106" s="65"/>
      <c r="AZ2106" s="65"/>
      <c r="BA2106" s="65"/>
    </row>
    <row r="2107" spans="3:53">
      <c r="C2107" s="8"/>
      <c r="D2107" s="8"/>
      <c r="AG2107" s="65"/>
      <c r="AH2107" s="65"/>
      <c r="AI2107" s="65"/>
      <c r="AJ2107" s="65"/>
      <c r="AK2107" s="65"/>
      <c r="AL2107" s="94"/>
      <c r="AM2107" s="93"/>
      <c r="AT2107" s="65"/>
      <c r="AU2107" s="65"/>
      <c r="AV2107" s="65"/>
      <c r="AW2107" s="65"/>
      <c r="AX2107" s="65"/>
      <c r="AY2107" s="65"/>
      <c r="AZ2107" s="65"/>
      <c r="BA2107" s="65"/>
    </row>
    <row r="2108" spans="3:53">
      <c r="C2108" s="8"/>
      <c r="D2108" s="8"/>
      <c r="AG2108" s="65"/>
      <c r="AH2108" s="65"/>
      <c r="AI2108" s="65"/>
      <c r="AJ2108" s="65"/>
      <c r="AK2108" s="65"/>
      <c r="AL2108" s="94"/>
      <c r="AM2108" s="93"/>
      <c r="AT2108" s="65"/>
      <c r="AU2108" s="65"/>
      <c r="AV2108" s="65"/>
      <c r="AW2108" s="65"/>
      <c r="AX2108" s="65"/>
      <c r="AY2108" s="65"/>
      <c r="AZ2108" s="65"/>
      <c r="BA2108" s="65"/>
    </row>
    <row r="2109" spans="3:53">
      <c r="C2109" s="8"/>
      <c r="D2109" s="8"/>
      <c r="AG2109" s="65"/>
      <c r="AH2109" s="65"/>
      <c r="AI2109" s="65"/>
      <c r="AJ2109" s="65"/>
      <c r="AK2109" s="65"/>
      <c r="AL2109" s="94"/>
      <c r="AM2109" s="93"/>
      <c r="AT2109" s="65"/>
      <c r="AU2109" s="65"/>
      <c r="AV2109" s="65"/>
      <c r="AW2109" s="65"/>
      <c r="AX2109" s="65"/>
      <c r="AY2109" s="65"/>
      <c r="AZ2109" s="65"/>
      <c r="BA2109" s="65"/>
    </row>
    <row r="2110" spans="3:53">
      <c r="C2110" s="8"/>
      <c r="D2110" s="8"/>
      <c r="AG2110" s="65"/>
      <c r="AH2110" s="65"/>
      <c r="AI2110" s="65"/>
      <c r="AJ2110" s="65"/>
      <c r="AK2110" s="65"/>
      <c r="AL2110" s="94"/>
      <c r="AM2110" s="93"/>
      <c r="AT2110" s="65"/>
      <c r="AU2110" s="65"/>
      <c r="AV2110" s="65"/>
      <c r="AW2110" s="65"/>
      <c r="AX2110" s="65"/>
      <c r="AY2110" s="65"/>
      <c r="AZ2110" s="65"/>
      <c r="BA2110" s="65"/>
    </row>
    <row r="2111" spans="3:53">
      <c r="C2111" s="8"/>
      <c r="D2111" s="8"/>
      <c r="AG2111" s="65"/>
      <c r="AH2111" s="65"/>
      <c r="AI2111" s="65"/>
      <c r="AJ2111" s="65"/>
      <c r="AK2111" s="65"/>
      <c r="AL2111" s="94"/>
      <c r="AM2111" s="93"/>
      <c r="AT2111" s="65"/>
      <c r="AU2111" s="65"/>
      <c r="AV2111" s="65"/>
      <c r="AW2111" s="65"/>
      <c r="AX2111" s="65"/>
      <c r="AY2111" s="65"/>
      <c r="AZ2111" s="65"/>
      <c r="BA2111" s="65"/>
    </row>
    <row r="2112" spans="3:53">
      <c r="C2112" s="8"/>
      <c r="D2112" s="8"/>
      <c r="AG2112" s="65"/>
      <c r="AH2112" s="65"/>
      <c r="AI2112" s="65"/>
      <c r="AJ2112" s="65"/>
      <c r="AK2112" s="65"/>
      <c r="AL2112" s="94"/>
      <c r="AM2112" s="93"/>
      <c r="AT2112" s="65"/>
      <c r="AU2112" s="65"/>
      <c r="AV2112" s="65"/>
      <c r="AW2112" s="65"/>
      <c r="AX2112" s="65"/>
      <c r="AY2112" s="65"/>
      <c r="AZ2112" s="65"/>
      <c r="BA2112" s="65"/>
    </row>
    <row r="2113" spans="3:53">
      <c r="C2113" s="8"/>
      <c r="D2113" s="8"/>
      <c r="AG2113" s="65"/>
      <c r="AH2113" s="65"/>
      <c r="AI2113" s="65"/>
      <c r="AJ2113" s="65"/>
      <c r="AK2113" s="65"/>
      <c r="AL2113" s="94"/>
      <c r="AM2113" s="93"/>
      <c r="AT2113" s="65"/>
      <c r="AU2113" s="65"/>
      <c r="AV2113" s="65"/>
      <c r="AW2113" s="65"/>
      <c r="AX2113" s="65"/>
      <c r="AY2113" s="65"/>
      <c r="AZ2113" s="65"/>
      <c r="BA2113" s="65"/>
    </row>
    <row r="2114" spans="3:53">
      <c r="C2114" s="8"/>
      <c r="D2114" s="8"/>
      <c r="AG2114" s="65"/>
      <c r="AH2114" s="65"/>
      <c r="AI2114" s="65"/>
      <c r="AJ2114" s="65"/>
      <c r="AK2114" s="65"/>
      <c r="AL2114" s="94"/>
      <c r="AM2114" s="93"/>
      <c r="AT2114" s="65"/>
      <c r="AU2114" s="65"/>
      <c r="AV2114" s="65"/>
      <c r="AW2114" s="65"/>
      <c r="AX2114" s="65"/>
      <c r="AY2114" s="65"/>
      <c r="AZ2114" s="65"/>
      <c r="BA2114" s="65"/>
    </row>
    <row r="2115" spans="3:53">
      <c r="C2115" s="8"/>
      <c r="D2115" s="8"/>
      <c r="AG2115" s="65"/>
      <c r="AH2115" s="65"/>
      <c r="AI2115" s="65"/>
      <c r="AJ2115" s="65"/>
      <c r="AK2115" s="65"/>
      <c r="AL2115" s="94"/>
      <c r="AM2115" s="93"/>
      <c r="AT2115" s="65"/>
      <c r="AU2115" s="65"/>
      <c r="AV2115" s="65"/>
      <c r="AW2115" s="65"/>
      <c r="AX2115" s="65"/>
      <c r="AY2115" s="65"/>
      <c r="AZ2115" s="65"/>
      <c r="BA2115" s="65"/>
    </row>
    <row r="2116" spans="3:53">
      <c r="C2116" s="8"/>
      <c r="D2116" s="8"/>
      <c r="AG2116" s="65"/>
      <c r="AH2116" s="65"/>
      <c r="AI2116" s="65"/>
      <c r="AJ2116" s="65"/>
      <c r="AK2116" s="65"/>
      <c r="AL2116" s="94"/>
      <c r="AM2116" s="93"/>
      <c r="AT2116" s="65"/>
      <c r="AU2116" s="65"/>
      <c r="AV2116" s="65"/>
      <c r="AW2116" s="65"/>
      <c r="AX2116" s="65"/>
      <c r="AY2116" s="65"/>
      <c r="AZ2116" s="65"/>
      <c r="BA2116" s="65"/>
    </row>
    <row r="2117" spans="3:53">
      <c r="C2117" s="8"/>
      <c r="D2117" s="8"/>
      <c r="AG2117" s="65"/>
      <c r="AH2117" s="65"/>
      <c r="AI2117" s="65"/>
      <c r="AJ2117" s="65"/>
      <c r="AK2117" s="65"/>
      <c r="AL2117" s="94"/>
      <c r="AM2117" s="93"/>
      <c r="AT2117" s="65"/>
      <c r="AU2117" s="65"/>
      <c r="AV2117" s="65"/>
      <c r="AW2117" s="65"/>
      <c r="AX2117" s="65"/>
      <c r="AY2117" s="65"/>
      <c r="AZ2117" s="65"/>
      <c r="BA2117" s="65"/>
    </row>
    <row r="2118" spans="3:53">
      <c r="C2118" s="8"/>
      <c r="D2118" s="8"/>
      <c r="AG2118" s="65"/>
      <c r="AH2118" s="65"/>
      <c r="AI2118" s="65"/>
      <c r="AJ2118" s="65"/>
      <c r="AK2118" s="65"/>
      <c r="AL2118" s="94"/>
      <c r="AM2118" s="93"/>
      <c r="AT2118" s="65"/>
      <c r="AU2118" s="65"/>
      <c r="AV2118" s="65"/>
      <c r="AW2118" s="65"/>
      <c r="AX2118" s="65"/>
      <c r="AY2118" s="65"/>
      <c r="AZ2118" s="65"/>
      <c r="BA2118" s="65"/>
    </row>
    <row r="2119" spans="3:53">
      <c r="C2119" s="8"/>
      <c r="D2119" s="8"/>
      <c r="AG2119" s="65"/>
      <c r="AH2119" s="65"/>
      <c r="AI2119" s="65"/>
      <c r="AJ2119" s="65"/>
      <c r="AK2119" s="65"/>
      <c r="AL2119" s="94"/>
      <c r="AM2119" s="93"/>
      <c r="AT2119" s="65"/>
      <c r="AU2119" s="65"/>
      <c r="AV2119" s="65"/>
      <c r="AW2119" s="65"/>
      <c r="AX2119" s="65"/>
      <c r="AY2119" s="65"/>
      <c r="AZ2119" s="65"/>
      <c r="BA2119" s="65"/>
    </row>
    <row r="2120" spans="3:53">
      <c r="C2120" s="8"/>
      <c r="D2120" s="8"/>
      <c r="AG2120" s="65"/>
      <c r="AH2120" s="65"/>
      <c r="AI2120" s="65"/>
      <c r="AJ2120" s="65"/>
      <c r="AK2120" s="65"/>
      <c r="AL2120" s="94"/>
      <c r="AM2120" s="93"/>
      <c r="AT2120" s="65"/>
      <c r="AU2120" s="65"/>
      <c r="AV2120" s="65"/>
      <c r="AW2120" s="65"/>
      <c r="AX2120" s="65"/>
      <c r="AY2120" s="65"/>
      <c r="AZ2120" s="65"/>
      <c r="BA2120" s="65"/>
    </row>
    <row r="2121" spans="3:53">
      <c r="C2121" s="8"/>
      <c r="D2121" s="8"/>
      <c r="AG2121" s="65"/>
      <c r="AH2121" s="65"/>
      <c r="AI2121" s="65"/>
      <c r="AJ2121" s="65"/>
      <c r="AK2121" s="65"/>
      <c r="AL2121" s="94"/>
      <c r="AM2121" s="93"/>
      <c r="AT2121" s="65"/>
      <c r="AU2121" s="65"/>
      <c r="AV2121" s="65"/>
      <c r="AW2121" s="65"/>
      <c r="AX2121" s="65"/>
      <c r="AY2121" s="65"/>
      <c r="AZ2121" s="65"/>
      <c r="BA2121" s="65"/>
    </row>
    <row r="2122" spans="3:53">
      <c r="C2122" s="8"/>
      <c r="D2122" s="8"/>
      <c r="AG2122" s="65"/>
      <c r="AH2122" s="65"/>
      <c r="AI2122" s="65"/>
      <c r="AJ2122" s="65"/>
      <c r="AK2122" s="65"/>
      <c r="AL2122" s="94"/>
      <c r="AM2122" s="93"/>
      <c r="AT2122" s="65"/>
      <c r="AU2122" s="65"/>
      <c r="AV2122" s="65"/>
      <c r="AW2122" s="65"/>
      <c r="AX2122" s="65"/>
      <c r="AY2122" s="65"/>
      <c r="AZ2122" s="65"/>
      <c r="BA2122" s="65"/>
    </row>
    <row r="2123" spans="3:53">
      <c r="C2123" s="8"/>
      <c r="D2123" s="8"/>
      <c r="AG2123" s="65"/>
      <c r="AH2123" s="65"/>
      <c r="AI2123" s="65"/>
      <c r="AJ2123" s="65"/>
      <c r="AK2123" s="65"/>
      <c r="AL2123" s="94"/>
      <c r="AM2123" s="93"/>
      <c r="AT2123" s="65"/>
      <c r="AU2123" s="65"/>
      <c r="AV2123" s="65"/>
      <c r="AW2123" s="65"/>
      <c r="AX2123" s="65"/>
      <c r="AY2123" s="65"/>
      <c r="AZ2123" s="65"/>
      <c r="BA2123" s="65"/>
    </row>
    <row r="2124" spans="3:53">
      <c r="C2124" s="8"/>
      <c r="D2124" s="8"/>
      <c r="AG2124" s="65"/>
      <c r="AH2124" s="65"/>
      <c r="AI2124" s="65"/>
      <c r="AJ2124" s="65"/>
      <c r="AK2124" s="65"/>
      <c r="AL2124" s="94"/>
      <c r="AM2124" s="93"/>
      <c r="AT2124" s="65"/>
      <c r="AU2124" s="65"/>
      <c r="AV2124" s="65"/>
      <c r="AW2124" s="65"/>
      <c r="AX2124" s="65"/>
      <c r="AY2124" s="65"/>
      <c r="AZ2124" s="65"/>
      <c r="BA2124" s="65"/>
    </row>
    <row r="2125" spans="3:53">
      <c r="C2125" s="8"/>
      <c r="D2125" s="8"/>
      <c r="AG2125" s="65"/>
      <c r="AH2125" s="65"/>
      <c r="AI2125" s="65"/>
      <c r="AJ2125" s="65"/>
      <c r="AK2125" s="65"/>
      <c r="AL2125" s="94"/>
      <c r="AM2125" s="93"/>
      <c r="AT2125" s="65"/>
      <c r="AU2125" s="65"/>
      <c r="AV2125" s="65"/>
      <c r="AW2125" s="65"/>
      <c r="AX2125" s="65"/>
      <c r="AY2125" s="65"/>
      <c r="AZ2125" s="65"/>
      <c r="BA2125" s="65"/>
    </row>
    <row r="2126" spans="3:53">
      <c r="C2126" s="8"/>
      <c r="D2126" s="8"/>
      <c r="AG2126" s="65"/>
      <c r="AH2126" s="65"/>
      <c r="AI2126" s="65"/>
      <c r="AJ2126" s="65"/>
      <c r="AK2126" s="65"/>
      <c r="AL2126" s="94"/>
      <c r="AM2126" s="93"/>
      <c r="AT2126" s="65"/>
      <c r="AU2126" s="65"/>
      <c r="AV2126" s="65"/>
      <c r="AW2126" s="65"/>
      <c r="AX2126" s="65"/>
      <c r="AY2126" s="65"/>
      <c r="AZ2126" s="65"/>
      <c r="BA2126" s="65"/>
    </row>
    <row r="2127" spans="3:53">
      <c r="C2127" s="8"/>
      <c r="D2127" s="8"/>
      <c r="AG2127" s="65"/>
      <c r="AH2127" s="65"/>
      <c r="AI2127" s="65"/>
      <c r="AJ2127" s="65"/>
      <c r="AK2127" s="65"/>
      <c r="AL2127" s="94"/>
      <c r="AM2127" s="93"/>
      <c r="AT2127" s="65"/>
      <c r="AU2127" s="65"/>
      <c r="AV2127" s="65"/>
      <c r="AW2127" s="65"/>
      <c r="AX2127" s="65"/>
      <c r="AY2127" s="65"/>
      <c r="AZ2127" s="65"/>
      <c r="BA2127" s="65"/>
    </row>
    <row r="2128" spans="3:53">
      <c r="C2128" s="8"/>
      <c r="D2128" s="8"/>
      <c r="AG2128" s="65"/>
      <c r="AH2128" s="65"/>
      <c r="AI2128" s="65"/>
      <c r="AJ2128" s="65"/>
      <c r="AK2128" s="65"/>
      <c r="AL2128" s="94"/>
      <c r="AM2128" s="93"/>
      <c r="AT2128" s="65"/>
      <c r="AU2128" s="65"/>
      <c r="AV2128" s="65"/>
      <c r="AW2128" s="65"/>
      <c r="AX2128" s="65"/>
      <c r="AY2128" s="65"/>
      <c r="AZ2128" s="65"/>
      <c r="BA2128" s="65"/>
    </row>
    <row r="2129" spans="3:53">
      <c r="C2129" s="8"/>
      <c r="D2129" s="8"/>
      <c r="AG2129" s="65"/>
      <c r="AH2129" s="65"/>
      <c r="AI2129" s="65"/>
      <c r="AJ2129" s="65"/>
      <c r="AK2129" s="65"/>
      <c r="AL2129" s="94"/>
      <c r="AM2129" s="93"/>
      <c r="AT2129" s="65"/>
      <c r="AU2129" s="65"/>
      <c r="AV2129" s="65"/>
      <c r="AW2129" s="65"/>
      <c r="AX2129" s="65"/>
      <c r="AY2129" s="65"/>
      <c r="AZ2129" s="65"/>
      <c r="BA2129" s="65"/>
    </row>
    <row r="2130" spans="3:53">
      <c r="C2130" s="8"/>
      <c r="D2130" s="8"/>
      <c r="AG2130" s="65"/>
      <c r="AH2130" s="65"/>
      <c r="AI2130" s="65"/>
      <c r="AJ2130" s="65"/>
      <c r="AK2130" s="65"/>
      <c r="AL2130" s="94"/>
      <c r="AM2130" s="93"/>
      <c r="AT2130" s="65"/>
      <c r="AU2130" s="65"/>
      <c r="AV2130" s="65"/>
      <c r="AW2130" s="65"/>
      <c r="AX2130" s="65"/>
      <c r="AY2130" s="65"/>
      <c r="AZ2130" s="65"/>
      <c r="BA2130" s="65"/>
    </row>
    <row r="2131" spans="3:53">
      <c r="C2131" s="8"/>
      <c r="D2131" s="8"/>
      <c r="AG2131" s="65"/>
      <c r="AH2131" s="65"/>
      <c r="AI2131" s="65"/>
      <c r="AJ2131" s="65"/>
      <c r="AK2131" s="65"/>
      <c r="AL2131" s="94"/>
      <c r="AM2131" s="93"/>
      <c r="AT2131" s="65"/>
      <c r="AU2131" s="65"/>
      <c r="AV2131" s="65"/>
      <c r="AW2131" s="65"/>
      <c r="AX2131" s="65"/>
      <c r="AY2131" s="65"/>
      <c r="AZ2131" s="65"/>
      <c r="BA2131" s="65"/>
    </row>
    <row r="2132" spans="3:53">
      <c r="C2132" s="8"/>
      <c r="D2132" s="8"/>
      <c r="AG2132" s="65"/>
      <c r="AH2132" s="65"/>
      <c r="AI2132" s="65"/>
      <c r="AJ2132" s="65"/>
      <c r="AK2132" s="65"/>
      <c r="AL2132" s="94"/>
      <c r="AM2132" s="93"/>
      <c r="AT2132" s="65"/>
      <c r="AU2132" s="65"/>
      <c r="AV2132" s="65"/>
      <c r="AW2132" s="65"/>
      <c r="AX2132" s="65"/>
      <c r="AY2132" s="65"/>
      <c r="AZ2132" s="65"/>
      <c r="BA2132" s="65"/>
    </row>
    <row r="2133" spans="3:53">
      <c r="C2133" s="8"/>
      <c r="D2133" s="8"/>
      <c r="AG2133" s="65"/>
      <c r="AH2133" s="65"/>
      <c r="AI2133" s="65"/>
      <c r="AJ2133" s="65"/>
      <c r="AK2133" s="65"/>
      <c r="AL2133" s="94"/>
      <c r="AM2133" s="93"/>
      <c r="AT2133" s="65"/>
      <c r="AU2133" s="65"/>
      <c r="AV2133" s="65"/>
      <c r="AW2133" s="65"/>
      <c r="AX2133" s="65"/>
      <c r="AY2133" s="65"/>
      <c r="AZ2133" s="65"/>
      <c r="BA2133" s="65"/>
    </row>
    <row r="2134" spans="3:53">
      <c r="C2134" s="8"/>
      <c r="D2134" s="8"/>
      <c r="AG2134" s="65"/>
      <c r="AH2134" s="65"/>
      <c r="AI2134" s="65"/>
      <c r="AJ2134" s="65"/>
      <c r="AK2134" s="65"/>
      <c r="AL2134" s="94"/>
      <c r="AM2134" s="93"/>
      <c r="AT2134" s="65"/>
      <c r="AU2134" s="65"/>
      <c r="AV2134" s="65"/>
      <c r="AW2134" s="65"/>
      <c r="AX2134" s="65"/>
      <c r="AY2134" s="65"/>
      <c r="AZ2134" s="65"/>
      <c r="BA2134" s="65"/>
    </row>
    <row r="2135" spans="3:53">
      <c r="C2135" s="8"/>
      <c r="D2135" s="8"/>
      <c r="AG2135" s="65"/>
      <c r="AH2135" s="65"/>
      <c r="AI2135" s="65"/>
      <c r="AJ2135" s="65"/>
      <c r="AK2135" s="65"/>
      <c r="AL2135" s="94"/>
      <c r="AM2135" s="93"/>
      <c r="AT2135" s="65"/>
      <c r="AU2135" s="65"/>
      <c r="AV2135" s="65"/>
      <c r="AW2135" s="65"/>
      <c r="AX2135" s="65"/>
      <c r="AY2135" s="65"/>
      <c r="AZ2135" s="65"/>
      <c r="BA2135" s="65"/>
    </row>
    <row r="2136" spans="3:53">
      <c r="C2136" s="8"/>
      <c r="D2136" s="8"/>
      <c r="AG2136" s="65"/>
      <c r="AH2136" s="65"/>
      <c r="AI2136" s="65"/>
      <c r="AJ2136" s="65"/>
      <c r="AK2136" s="65"/>
      <c r="AL2136" s="94"/>
      <c r="AM2136" s="93"/>
      <c r="AT2136" s="65"/>
      <c r="AU2136" s="65"/>
      <c r="AV2136" s="65"/>
      <c r="AW2136" s="65"/>
      <c r="AX2136" s="65"/>
      <c r="AY2136" s="65"/>
      <c r="AZ2136" s="65"/>
      <c r="BA2136" s="65"/>
    </row>
    <row r="2137" spans="3:53">
      <c r="C2137" s="8"/>
      <c r="D2137" s="8"/>
      <c r="AG2137" s="65"/>
      <c r="AH2137" s="65"/>
      <c r="AI2137" s="65"/>
      <c r="AJ2137" s="65"/>
      <c r="AK2137" s="65"/>
      <c r="AL2137" s="94"/>
      <c r="AM2137" s="93"/>
      <c r="AT2137" s="65"/>
      <c r="AU2137" s="65"/>
      <c r="AV2137" s="65"/>
      <c r="AW2137" s="65"/>
      <c r="AX2137" s="65"/>
      <c r="AY2137" s="65"/>
      <c r="AZ2137" s="65"/>
      <c r="BA2137" s="65"/>
    </row>
    <row r="2138" spans="3:53">
      <c r="C2138" s="8"/>
      <c r="D2138" s="8"/>
      <c r="AG2138" s="65"/>
      <c r="AH2138" s="65"/>
      <c r="AI2138" s="65"/>
      <c r="AJ2138" s="65"/>
      <c r="AK2138" s="65"/>
      <c r="AL2138" s="94"/>
      <c r="AM2138" s="93"/>
      <c r="AT2138" s="65"/>
      <c r="AU2138" s="65"/>
      <c r="AV2138" s="65"/>
      <c r="AW2138" s="65"/>
      <c r="AX2138" s="65"/>
      <c r="AY2138" s="65"/>
      <c r="AZ2138" s="65"/>
      <c r="BA2138" s="65"/>
    </row>
    <row r="2139" spans="3:53">
      <c r="C2139" s="8"/>
      <c r="D2139" s="8"/>
      <c r="AG2139" s="65"/>
      <c r="AH2139" s="65"/>
      <c r="AI2139" s="65"/>
      <c r="AJ2139" s="65"/>
      <c r="AK2139" s="65"/>
      <c r="AL2139" s="94"/>
      <c r="AM2139" s="93"/>
      <c r="AT2139" s="65"/>
      <c r="AU2139" s="65"/>
      <c r="AV2139" s="65"/>
      <c r="AW2139" s="65"/>
      <c r="AX2139" s="65"/>
      <c r="AY2139" s="65"/>
      <c r="AZ2139" s="65"/>
      <c r="BA2139" s="65"/>
    </row>
    <row r="2140" spans="3:53">
      <c r="C2140" s="8"/>
      <c r="D2140" s="8"/>
      <c r="AG2140" s="65"/>
      <c r="AH2140" s="65"/>
      <c r="AI2140" s="65"/>
      <c r="AJ2140" s="65"/>
      <c r="AK2140" s="65"/>
      <c r="AL2140" s="94"/>
      <c r="AM2140" s="93"/>
      <c r="AT2140" s="65"/>
      <c r="AU2140" s="65"/>
      <c r="AV2140" s="65"/>
      <c r="AW2140" s="65"/>
      <c r="AX2140" s="65"/>
      <c r="AY2140" s="65"/>
      <c r="AZ2140" s="65"/>
      <c r="BA2140" s="65"/>
    </row>
    <row r="2141" spans="3:53">
      <c r="C2141" s="8"/>
      <c r="D2141" s="8"/>
      <c r="AG2141" s="65"/>
      <c r="AH2141" s="65"/>
      <c r="AI2141" s="65"/>
      <c r="AJ2141" s="65"/>
      <c r="AK2141" s="65"/>
      <c r="AL2141" s="94"/>
      <c r="AM2141" s="93"/>
      <c r="AT2141" s="65"/>
      <c r="AU2141" s="65"/>
      <c r="AV2141" s="65"/>
      <c r="AW2141" s="65"/>
      <c r="AX2141" s="65"/>
      <c r="AY2141" s="65"/>
      <c r="AZ2141" s="65"/>
      <c r="BA2141" s="65"/>
    </row>
    <row r="2142" spans="3:53">
      <c r="C2142" s="8"/>
      <c r="D2142" s="8"/>
      <c r="AG2142" s="65"/>
      <c r="AH2142" s="65"/>
      <c r="AI2142" s="65"/>
      <c r="AJ2142" s="65"/>
      <c r="AK2142" s="65"/>
      <c r="AL2142" s="94"/>
      <c r="AM2142" s="93"/>
      <c r="AT2142" s="65"/>
      <c r="AU2142" s="65"/>
      <c r="AV2142" s="65"/>
      <c r="AW2142" s="65"/>
      <c r="AX2142" s="65"/>
      <c r="AY2142" s="65"/>
      <c r="AZ2142" s="65"/>
      <c r="BA2142" s="65"/>
    </row>
    <row r="2143" spans="3:53">
      <c r="C2143" s="8"/>
      <c r="D2143" s="8"/>
      <c r="AG2143" s="65"/>
      <c r="AH2143" s="65"/>
      <c r="AI2143" s="65"/>
      <c r="AJ2143" s="65"/>
      <c r="AK2143" s="65"/>
      <c r="AL2143" s="94"/>
      <c r="AM2143" s="93"/>
      <c r="AT2143" s="65"/>
      <c r="AU2143" s="65"/>
      <c r="AV2143" s="65"/>
      <c r="AW2143" s="65"/>
      <c r="AX2143" s="65"/>
      <c r="AY2143" s="65"/>
      <c r="AZ2143" s="65"/>
      <c r="BA2143" s="65"/>
    </row>
    <row r="2144" spans="3:53">
      <c r="C2144" s="8"/>
      <c r="D2144" s="8"/>
      <c r="AG2144" s="65"/>
      <c r="AH2144" s="65"/>
      <c r="AI2144" s="65"/>
      <c r="AJ2144" s="65"/>
      <c r="AK2144" s="65"/>
      <c r="AL2144" s="94"/>
      <c r="AM2144" s="93"/>
      <c r="AT2144" s="65"/>
      <c r="AU2144" s="65"/>
      <c r="AV2144" s="65"/>
      <c r="AW2144" s="65"/>
      <c r="AX2144" s="65"/>
      <c r="AY2144" s="65"/>
      <c r="AZ2144" s="65"/>
      <c r="BA2144" s="65"/>
    </row>
    <row r="2145" spans="3:53">
      <c r="C2145" s="8"/>
      <c r="D2145" s="8"/>
      <c r="AG2145" s="65"/>
      <c r="AH2145" s="65"/>
      <c r="AI2145" s="65"/>
      <c r="AJ2145" s="65"/>
      <c r="AK2145" s="65"/>
      <c r="AL2145" s="94"/>
      <c r="AM2145" s="93"/>
      <c r="AT2145" s="65"/>
      <c r="AU2145" s="65"/>
      <c r="AV2145" s="65"/>
      <c r="AW2145" s="65"/>
      <c r="AX2145" s="65"/>
      <c r="AY2145" s="65"/>
      <c r="AZ2145" s="65"/>
      <c r="BA2145" s="65"/>
    </row>
    <row r="2146" spans="3:53">
      <c r="C2146" s="8"/>
      <c r="D2146" s="8"/>
      <c r="AG2146" s="65"/>
      <c r="AH2146" s="65"/>
      <c r="AI2146" s="65"/>
      <c r="AJ2146" s="65"/>
      <c r="AK2146" s="65"/>
      <c r="AL2146" s="94"/>
      <c r="AM2146" s="93"/>
      <c r="AT2146" s="65"/>
      <c r="AU2146" s="65"/>
      <c r="AV2146" s="65"/>
      <c r="AW2146" s="65"/>
      <c r="AX2146" s="65"/>
      <c r="AY2146" s="65"/>
      <c r="AZ2146" s="65"/>
      <c r="BA2146" s="65"/>
    </row>
    <row r="2147" spans="3:53">
      <c r="C2147" s="8"/>
      <c r="D2147" s="8"/>
      <c r="AG2147" s="65"/>
      <c r="AH2147" s="65"/>
      <c r="AI2147" s="65"/>
      <c r="AJ2147" s="65"/>
      <c r="AK2147" s="65"/>
      <c r="AL2147" s="94"/>
      <c r="AM2147" s="93"/>
      <c r="AT2147" s="65"/>
      <c r="AU2147" s="65"/>
      <c r="AV2147" s="65"/>
      <c r="AW2147" s="65"/>
      <c r="AX2147" s="65"/>
      <c r="AY2147" s="65"/>
      <c r="AZ2147" s="65"/>
      <c r="BA2147" s="65"/>
    </row>
    <row r="2148" spans="3:53">
      <c r="C2148" s="8"/>
      <c r="D2148" s="8"/>
      <c r="AG2148" s="65"/>
      <c r="AH2148" s="65"/>
      <c r="AI2148" s="65"/>
      <c r="AJ2148" s="65"/>
      <c r="AK2148" s="65"/>
      <c r="AL2148" s="94"/>
      <c r="AM2148" s="93"/>
      <c r="AT2148" s="65"/>
      <c r="AU2148" s="65"/>
      <c r="AV2148" s="65"/>
      <c r="AW2148" s="65"/>
      <c r="AX2148" s="65"/>
      <c r="AY2148" s="65"/>
      <c r="AZ2148" s="65"/>
      <c r="BA2148" s="65"/>
    </row>
    <row r="2149" spans="3:53">
      <c r="C2149" s="8"/>
      <c r="D2149" s="8"/>
      <c r="AG2149" s="65"/>
      <c r="AH2149" s="65"/>
      <c r="AI2149" s="65"/>
      <c r="AJ2149" s="65"/>
      <c r="AK2149" s="65"/>
      <c r="AL2149" s="94"/>
      <c r="AM2149" s="93"/>
      <c r="AT2149" s="65"/>
      <c r="AU2149" s="65"/>
      <c r="AV2149" s="65"/>
      <c r="AW2149" s="65"/>
      <c r="AX2149" s="65"/>
      <c r="AY2149" s="65"/>
      <c r="AZ2149" s="65"/>
      <c r="BA2149" s="65"/>
    </row>
    <row r="2150" spans="3:53">
      <c r="C2150" s="8"/>
      <c r="D2150" s="8"/>
      <c r="AG2150" s="65"/>
      <c r="AH2150" s="65"/>
      <c r="AI2150" s="65"/>
      <c r="AJ2150" s="65"/>
      <c r="AK2150" s="65"/>
      <c r="AL2150" s="94"/>
      <c r="AM2150" s="93"/>
      <c r="AT2150" s="65"/>
      <c r="AU2150" s="65"/>
      <c r="AV2150" s="65"/>
      <c r="AW2150" s="65"/>
      <c r="AX2150" s="65"/>
      <c r="AY2150" s="65"/>
      <c r="AZ2150" s="65"/>
      <c r="BA2150" s="65"/>
    </row>
    <row r="2151" spans="3:53">
      <c r="C2151" s="8"/>
      <c r="D2151" s="8"/>
      <c r="AG2151" s="65"/>
      <c r="AH2151" s="65"/>
      <c r="AI2151" s="65"/>
      <c r="AJ2151" s="65"/>
      <c r="AK2151" s="65"/>
      <c r="AL2151" s="94"/>
      <c r="AM2151" s="93"/>
      <c r="AT2151" s="65"/>
      <c r="AU2151" s="65"/>
      <c r="AV2151" s="65"/>
      <c r="AW2151" s="65"/>
      <c r="AX2151" s="65"/>
      <c r="AY2151" s="65"/>
      <c r="AZ2151" s="65"/>
      <c r="BA2151" s="65"/>
    </row>
    <row r="2152" spans="3:53">
      <c r="C2152" s="8"/>
      <c r="D2152" s="8"/>
      <c r="AG2152" s="65"/>
      <c r="AH2152" s="65"/>
      <c r="AI2152" s="65"/>
      <c r="AJ2152" s="65"/>
      <c r="AK2152" s="65"/>
      <c r="AL2152" s="94"/>
      <c r="AM2152" s="93"/>
      <c r="AT2152" s="65"/>
      <c r="AU2152" s="65"/>
      <c r="AV2152" s="65"/>
      <c r="AW2152" s="65"/>
      <c r="AX2152" s="65"/>
      <c r="AY2152" s="65"/>
      <c r="AZ2152" s="65"/>
      <c r="BA2152" s="65"/>
    </row>
    <row r="2153" spans="3:53">
      <c r="C2153" s="8"/>
      <c r="D2153" s="8"/>
      <c r="AG2153" s="65"/>
      <c r="AH2153" s="65"/>
      <c r="AI2153" s="65"/>
      <c r="AJ2153" s="65"/>
      <c r="AK2153" s="65"/>
      <c r="AL2153" s="94"/>
      <c r="AM2153" s="93"/>
      <c r="AT2153" s="65"/>
      <c r="AU2153" s="65"/>
      <c r="AV2153" s="65"/>
      <c r="AW2153" s="65"/>
      <c r="AX2153" s="65"/>
      <c r="AY2153" s="65"/>
      <c r="AZ2153" s="65"/>
      <c r="BA2153" s="65"/>
    </row>
    <row r="2154" spans="3:53">
      <c r="C2154" s="8"/>
      <c r="D2154" s="8"/>
      <c r="AG2154" s="65"/>
      <c r="AH2154" s="65"/>
      <c r="AI2154" s="65"/>
      <c r="AJ2154" s="65"/>
      <c r="AK2154" s="65"/>
      <c r="AL2154" s="94"/>
      <c r="AM2154" s="93"/>
      <c r="AT2154" s="65"/>
      <c r="AU2154" s="65"/>
      <c r="AV2154" s="65"/>
      <c r="AW2154" s="65"/>
      <c r="AX2154" s="65"/>
      <c r="AY2154" s="65"/>
      <c r="AZ2154" s="65"/>
      <c r="BA2154" s="65"/>
    </row>
    <row r="2155" spans="3:53">
      <c r="C2155" s="8"/>
      <c r="D2155" s="8"/>
      <c r="AG2155" s="65"/>
      <c r="AH2155" s="65"/>
      <c r="AI2155" s="65"/>
      <c r="AJ2155" s="65"/>
      <c r="AK2155" s="65"/>
      <c r="AL2155" s="94"/>
      <c r="AM2155" s="93"/>
      <c r="AT2155" s="65"/>
      <c r="AU2155" s="65"/>
      <c r="AV2155" s="65"/>
      <c r="AW2155" s="65"/>
      <c r="AX2155" s="65"/>
      <c r="AY2155" s="65"/>
      <c r="AZ2155" s="65"/>
      <c r="BA2155" s="65"/>
    </row>
    <row r="2156" spans="3:53">
      <c r="C2156" s="8"/>
      <c r="D2156" s="8"/>
      <c r="AG2156" s="65"/>
      <c r="AH2156" s="65"/>
      <c r="AI2156" s="65"/>
      <c r="AJ2156" s="65"/>
      <c r="AK2156" s="65"/>
      <c r="AL2156" s="94"/>
      <c r="AM2156" s="93"/>
      <c r="AT2156" s="65"/>
      <c r="AU2156" s="65"/>
      <c r="AV2156" s="65"/>
      <c r="AW2156" s="65"/>
      <c r="AX2156" s="65"/>
      <c r="AY2156" s="65"/>
      <c r="AZ2156" s="65"/>
      <c r="BA2156" s="65"/>
    </row>
    <row r="2157" spans="3:53">
      <c r="C2157" s="8"/>
      <c r="D2157" s="8"/>
      <c r="AG2157" s="65"/>
      <c r="AH2157" s="65"/>
      <c r="AI2157" s="65"/>
      <c r="AJ2157" s="65"/>
      <c r="AK2157" s="65"/>
      <c r="AL2157" s="94"/>
      <c r="AM2157" s="93"/>
      <c r="AT2157" s="65"/>
      <c r="AU2157" s="65"/>
      <c r="AV2157" s="65"/>
      <c r="AW2157" s="65"/>
      <c r="AX2157" s="65"/>
      <c r="AY2157" s="65"/>
      <c r="AZ2157" s="65"/>
      <c r="BA2157" s="65"/>
    </row>
    <row r="2158" spans="3:53">
      <c r="C2158" s="8"/>
      <c r="D2158" s="8"/>
      <c r="AG2158" s="65"/>
      <c r="AH2158" s="65"/>
      <c r="AI2158" s="65"/>
      <c r="AJ2158" s="65"/>
      <c r="AK2158" s="65"/>
      <c r="AL2158" s="94"/>
      <c r="AM2158" s="93"/>
      <c r="AT2158" s="65"/>
      <c r="AU2158" s="65"/>
      <c r="AV2158" s="65"/>
      <c r="AW2158" s="65"/>
      <c r="AX2158" s="65"/>
      <c r="AY2158" s="65"/>
      <c r="AZ2158" s="65"/>
      <c r="BA2158" s="65"/>
    </row>
    <row r="2159" spans="3:53">
      <c r="C2159" s="8"/>
      <c r="D2159" s="8"/>
      <c r="AG2159" s="65"/>
      <c r="AH2159" s="65"/>
      <c r="AI2159" s="65"/>
      <c r="AJ2159" s="65"/>
      <c r="AK2159" s="65"/>
      <c r="AL2159" s="94"/>
      <c r="AM2159" s="93"/>
      <c r="AT2159" s="65"/>
      <c r="AU2159" s="65"/>
      <c r="AV2159" s="65"/>
      <c r="AW2159" s="65"/>
      <c r="AX2159" s="65"/>
      <c r="AY2159" s="65"/>
      <c r="AZ2159" s="65"/>
      <c r="BA2159" s="65"/>
    </row>
    <row r="2160" spans="3:53">
      <c r="C2160" s="8"/>
      <c r="D2160" s="8"/>
      <c r="AG2160" s="65"/>
      <c r="AH2160" s="65"/>
      <c r="AI2160" s="65"/>
      <c r="AJ2160" s="65"/>
      <c r="AK2160" s="65"/>
      <c r="AL2160" s="94"/>
      <c r="AM2160" s="93"/>
      <c r="AT2160" s="65"/>
      <c r="AU2160" s="65"/>
      <c r="AV2160" s="65"/>
      <c r="AW2160" s="65"/>
      <c r="AX2160" s="65"/>
      <c r="AY2160" s="65"/>
      <c r="AZ2160" s="65"/>
      <c r="BA2160" s="65"/>
    </row>
    <row r="2161" spans="3:53">
      <c r="C2161" s="8"/>
      <c r="D2161" s="8"/>
      <c r="AG2161" s="65"/>
      <c r="AH2161" s="65"/>
      <c r="AI2161" s="65"/>
      <c r="AJ2161" s="65"/>
      <c r="AK2161" s="65"/>
      <c r="AL2161" s="94"/>
      <c r="AM2161" s="93"/>
      <c r="AT2161" s="65"/>
      <c r="AU2161" s="65"/>
      <c r="AV2161" s="65"/>
      <c r="AW2161" s="65"/>
      <c r="AX2161" s="65"/>
      <c r="AY2161" s="65"/>
      <c r="AZ2161" s="65"/>
      <c r="BA2161" s="65"/>
    </row>
    <row r="2162" spans="3:53">
      <c r="C2162" s="8"/>
      <c r="D2162" s="8"/>
      <c r="AG2162" s="65"/>
      <c r="AH2162" s="65"/>
      <c r="AI2162" s="65"/>
      <c r="AJ2162" s="65"/>
      <c r="AK2162" s="65"/>
      <c r="AL2162" s="94"/>
      <c r="AM2162" s="93"/>
      <c r="AT2162" s="65"/>
      <c r="AU2162" s="65"/>
      <c r="AV2162" s="65"/>
      <c r="AW2162" s="65"/>
      <c r="AX2162" s="65"/>
      <c r="AY2162" s="65"/>
      <c r="AZ2162" s="65"/>
      <c r="BA2162" s="65"/>
    </row>
    <row r="2163" spans="3:53">
      <c r="C2163" s="8"/>
      <c r="D2163" s="8"/>
      <c r="AG2163" s="65"/>
      <c r="AH2163" s="65"/>
      <c r="AI2163" s="65"/>
      <c r="AJ2163" s="65"/>
      <c r="AK2163" s="65"/>
      <c r="AL2163" s="94"/>
      <c r="AM2163" s="93"/>
      <c r="AT2163" s="65"/>
      <c r="AU2163" s="65"/>
      <c r="AV2163" s="65"/>
      <c r="AW2163" s="65"/>
      <c r="AX2163" s="65"/>
      <c r="AY2163" s="65"/>
      <c r="AZ2163" s="65"/>
      <c r="BA2163" s="65"/>
    </row>
    <row r="2164" spans="3:53">
      <c r="C2164" s="8"/>
      <c r="D2164" s="8"/>
      <c r="AG2164" s="65"/>
      <c r="AH2164" s="65"/>
      <c r="AI2164" s="65"/>
      <c r="AJ2164" s="65"/>
      <c r="AK2164" s="65"/>
      <c r="AL2164" s="94"/>
      <c r="AM2164" s="93"/>
      <c r="AT2164" s="65"/>
      <c r="AU2164" s="65"/>
      <c r="AV2164" s="65"/>
      <c r="AW2164" s="65"/>
      <c r="AX2164" s="65"/>
      <c r="AY2164" s="65"/>
      <c r="AZ2164" s="65"/>
      <c r="BA2164" s="65"/>
    </row>
    <row r="2165" spans="3:53">
      <c r="C2165" s="8"/>
      <c r="D2165" s="8"/>
      <c r="AG2165" s="65"/>
      <c r="AH2165" s="65"/>
      <c r="AI2165" s="65"/>
      <c r="AJ2165" s="65"/>
      <c r="AK2165" s="65"/>
      <c r="AL2165" s="94"/>
      <c r="AM2165" s="93"/>
      <c r="AT2165" s="65"/>
      <c r="AU2165" s="65"/>
      <c r="AV2165" s="65"/>
      <c r="AW2165" s="65"/>
      <c r="AX2165" s="65"/>
      <c r="AY2165" s="65"/>
      <c r="AZ2165" s="65"/>
      <c r="BA2165" s="65"/>
    </row>
    <row r="2166" spans="3:53">
      <c r="C2166" s="8"/>
      <c r="D2166" s="8"/>
      <c r="AG2166" s="65"/>
      <c r="AH2166" s="65"/>
      <c r="AI2166" s="65"/>
      <c r="AJ2166" s="65"/>
      <c r="AK2166" s="65"/>
      <c r="AL2166" s="94"/>
      <c r="AM2166" s="93"/>
      <c r="AT2166" s="65"/>
      <c r="AU2166" s="65"/>
      <c r="AV2166" s="65"/>
      <c r="AW2166" s="65"/>
      <c r="AX2166" s="65"/>
      <c r="AY2166" s="65"/>
      <c r="AZ2166" s="65"/>
      <c r="BA2166" s="65"/>
    </row>
    <row r="2167" spans="3:53">
      <c r="C2167" s="8"/>
      <c r="D2167" s="8"/>
      <c r="AG2167" s="65"/>
      <c r="AH2167" s="65"/>
      <c r="AI2167" s="65"/>
      <c r="AJ2167" s="65"/>
      <c r="AK2167" s="65"/>
      <c r="AL2167" s="94"/>
      <c r="AM2167" s="93"/>
      <c r="AT2167" s="65"/>
      <c r="AU2167" s="65"/>
      <c r="AV2167" s="65"/>
      <c r="AW2167" s="65"/>
      <c r="AX2167" s="65"/>
      <c r="AY2167" s="65"/>
      <c r="AZ2167" s="65"/>
      <c r="BA2167" s="65"/>
    </row>
    <row r="2168" spans="3:53">
      <c r="C2168" s="8"/>
      <c r="D2168" s="8"/>
      <c r="AG2168" s="65"/>
      <c r="AH2168" s="65"/>
      <c r="AI2168" s="65"/>
      <c r="AJ2168" s="65"/>
      <c r="AK2168" s="65"/>
      <c r="AL2168" s="94"/>
      <c r="AM2168" s="93"/>
      <c r="AT2168" s="65"/>
      <c r="AU2168" s="65"/>
      <c r="AV2168" s="65"/>
      <c r="AW2168" s="65"/>
      <c r="AX2168" s="65"/>
      <c r="AY2168" s="65"/>
      <c r="AZ2168" s="65"/>
      <c r="BA2168" s="65"/>
    </row>
    <row r="2169" spans="3:53">
      <c r="C2169" s="8"/>
      <c r="D2169" s="8"/>
      <c r="AG2169" s="65"/>
      <c r="AH2169" s="65"/>
      <c r="AI2169" s="65"/>
      <c r="AJ2169" s="65"/>
      <c r="AK2169" s="65"/>
      <c r="AL2169" s="94"/>
      <c r="AM2169" s="93"/>
      <c r="AT2169" s="65"/>
      <c r="AU2169" s="65"/>
      <c r="AV2169" s="65"/>
      <c r="AW2169" s="65"/>
      <c r="AX2169" s="65"/>
      <c r="AY2169" s="65"/>
      <c r="AZ2169" s="65"/>
      <c r="BA2169" s="65"/>
    </row>
    <row r="2170" spans="3:53">
      <c r="C2170" s="8"/>
      <c r="D2170" s="8"/>
      <c r="AG2170" s="65"/>
      <c r="AH2170" s="65"/>
      <c r="AI2170" s="65"/>
      <c r="AJ2170" s="65"/>
      <c r="AK2170" s="65"/>
      <c r="AL2170" s="94"/>
      <c r="AM2170" s="93"/>
      <c r="AT2170" s="65"/>
      <c r="AU2170" s="65"/>
      <c r="AV2170" s="65"/>
      <c r="AW2170" s="65"/>
      <c r="AX2170" s="65"/>
      <c r="AY2170" s="65"/>
      <c r="AZ2170" s="65"/>
      <c r="BA2170" s="65"/>
    </row>
    <row r="2171" spans="3:53">
      <c r="C2171" s="8"/>
      <c r="D2171" s="8"/>
      <c r="AG2171" s="65"/>
      <c r="AH2171" s="65"/>
      <c r="AI2171" s="65"/>
      <c r="AJ2171" s="65"/>
      <c r="AK2171" s="65"/>
      <c r="AL2171" s="94"/>
      <c r="AM2171" s="93"/>
      <c r="AT2171" s="65"/>
      <c r="AU2171" s="65"/>
      <c r="AV2171" s="65"/>
      <c r="AW2171" s="65"/>
      <c r="AX2171" s="65"/>
      <c r="AY2171" s="65"/>
      <c r="AZ2171" s="65"/>
      <c r="BA2171" s="65"/>
    </row>
    <row r="2172" spans="3:53">
      <c r="C2172" s="8"/>
      <c r="D2172" s="8"/>
      <c r="AG2172" s="65"/>
      <c r="AH2172" s="65"/>
      <c r="AI2172" s="65"/>
      <c r="AJ2172" s="65"/>
      <c r="AK2172" s="65"/>
      <c r="AL2172" s="94"/>
      <c r="AM2172" s="93"/>
      <c r="AT2172" s="65"/>
      <c r="AU2172" s="65"/>
      <c r="AV2172" s="65"/>
      <c r="AW2172" s="65"/>
      <c r="AX2172" s="65"/>
      <c r="AY2172" s="65"/>
      <c r="AZ2172" s="65"/>
      <c r="BA2172" s="65"/>
    </row>
    <row r="2173" spans="3:53">
      <c r="C2173" s="8"/>
      <c r="D2173" s="8"/>
      <c r="AG2173" s="65"/>
      <c r="AH2173" s="65"/>
      <c r="AI2173" s="65"/>
      <c r="AJ2173" s="65"/>
      <c r="AK2173" s="65"/>
      <c r="AL2173" s="94"/>
      <c r="AM2173" s="93"/>
      <c r="AT2173" s="65"/>
      <c r="AU2173" s="65"/>
      <c r="AV2173" s="65"/>
      <c r="AW2173" s="65"/>
      <c r="AX2173" s="65"/>
      <c r="AY2173" s="65"/>
      <c r="AZ2173" s="65"/>
      <c r="BA2173" s="65"/>
    </row>
    <row r="2174" spans="3:53">
      <c r="C2174" s="8"/>
      <c r="D2174" s="8"/>
      <c r="AG2174" s="65"/>
      <c r="AH2174" s="65"/>
      <c r="AI2174" s="65"/>
      <c r="AJ2174" s="65"/>
      <c r="AK2174" s="65"/>
      <c r="AL2174" s="94"/>
      <c r="AM2174" s="93"/>
      <c r="AT2174" s="65"/>
      <c r="AU2174" s="65"/>
      <c r="AV2174" s="65"/>
      <c r="AW2174" s="65"/>
      <c r="AX2174" s="65"/>
      <c r="AY2174" s="65"/>
      <c r="AZ2174" s="65"/>
      <c r="BA2174" s="65"/>
    </row>
    <row r="2175" spans="3:53">
      <c r="C2175" s="8"/>
      <c r="D2175" s="8"/>
      <c r="AG2175" s="65"/>
      <c r="AH2175" s="65"/>
      <c r="AI2175" s="65"/>
      <c r="AJ2175" s="65"/>
      <c r="AK2175" s="65"/>
      <c r="AL2175" s="94"/>
      <c r="AM2175" s="93"/>
      <c r="AT2175" s="65"/>
      <c r="AU2175" s="65"/>
      <c r="AV2175" s="65"/>
      <c r="AW2175" s="65"/>
      <c r="AX2175" s="65"/>
      <c r="AY2175" s="65"/>
      <c r="AZ2175" s="65"/>
      <c r="BA2175" s="65"/>
    </row>
    <row r="2176" spans="3:53">
      <c r="C2176" s="8"/>
      <c r="D2176" s="8"/>
      <c r="AG2176" s="65"/>
      <c r="AH2176" s="65"/>
      <c r="AI2176" s="65"/>
      <c r="AJ2176" s="65"/>
      <c r="AK2176" s="65"/>
      <c r="AL2176" s="94"/>
      <c r="AM2176" s="93"/>
      <c r="AT2176" s="65"/>
      <c r="AU2176" s="65"/>
      <c r="AV2176" s="65"/>
      <c r="AW2176" s="65"/>
      <c r="AX2176" s="65"/>
      <c r="AY2176" s="65"/>
      <c r="AZ2176" s="65"/>
      <c r="BA2176" s="65"/>
    </row>
    <row r="2177" spans="3:53">
      <c r="C2177" s="8"/>
      <c r="D2177" s="8"/>
      <c r="AG2177" s="65"/>
      <c r="AH2177" s="65"/>
      <c r="AI2177" s="65"/>
      <c r="AJ2177" s="65"/>
      <c r="AK2177" s="65"/>
      <c r="AL2177" s="94"/>
      <c r="AM2177" s="93"/>
      <c r="AT2177" s="65"/>
      <c r="AU2177" s="65"/>
      <c r="AV2177" s="65"/>
      <c r="AW2177" s="65"/>
      <c r="AX2177" s="65"/>
      <c r="AY2177" s="65"/>
      <c r="AZ2177" s="65"/>
      <c r="BA2177" s="65"/>
    </row>
    <row r="2178" spans="3:53">
      <c r="C2178" s="8"/>
      <c r="D2178" s="8"/>
      <c r="AG2178" s="65"/>
      <c r="AH2178" s="65"/>
      <c r="AI2178" s="65"/>
      <c r="AJ2178" s="65"/>
      <c r="AK2178" s="65"/>
      <c r="AL2178" s="94"/>
      <c r="AM2178" s="93"/>
      <c r="AT2178" s="65"/>
      <c r="AU2178" s="65"/>
      <c r="AV2178" s="65"/>
      <c r="AW2178" s="65"/>
      <c r="AX2178" s="65"/>
      <c r="AY2178" s="65"/>
      <c r="AZ2178" s="65"/>
      <c r="BA2178" s="65"/>
    </row>
    <row r="2179" spans="3:53">
      <c r="C2179" s="8"/>
      <c r="D2179" s="8"/>
      <c r="AG2179" s="65"/>
      <c r="AH2179" s="65"/>
      <c r="AI2179" s="65"/>
      <c r="AJ2179" s="65"/>
      <c r="AK2179" s="65"/>
      <c r="AL2179" s="94"/>
      <c r="AM2179" s="93"/>
      <c r="AT2179" s="65"/>
      <c r="AU2179" s="65"/>
      <c r="AV2179" s="65"/>
      <c r="AW2179" s="65"/>
      <c r="AX2179" s="65"/>
      <c r="AY2179" s="65"/>
      <c r="AZ2179" s="65"/>
      <c r="BA2179" s="65"/>
    </row>
    <row r="2180" spans="3:53">
      <c r="C2180" s="8"/>
      <c r="D2180" s="8"/>
      <c r="AG2180" s="65"/>
      <c r="AH2180" s="65"/>
      <c r="AI2180" s="65"/>
      <c r="AJ2180" s="65"/>
      <c r="AK2180" s="65"/>
      <c r="AL2180" s="94"/>
      <c r="AM2180" s="93"/>
      <c r="AT2180" s="65"/>
      <c r="AU2180" s="65"/>
      <c r="AV2180" s="65"/>
      <c r="AW2180" s="65"/>
      <c r="AX2180" s="65"/>
      <c r="AY2180" s="65"/>
      <c r="AZ2180" s="65"/>
      <c r="BA2180" s="65"/>
    </row>
    <row r="2181" spans="3:53">
      <c r="C2181" s="8"/>
      <c r="D2181" s="8"/>
      <c r="AG2181" s="65"/>
      <c r="AH2181" s="65"/>
      <c r="AI2181" s="65"/>
      <c r="AJ2181" s="65"/>
      <c r="AK2181" s="65"/>
      <c r="AL2181" s="94"/>
      <c r="AM2181" s="93"/>
      <c r="AT2181" s="65"/>
      <c r="AU2181" s="65"/>
      <c r="AV2181" s="65"/>
      <c r="AW2181" s="65"/>
      <c r="AX2181" s="65"/>
      <c r="AY2181" s="65"/>
      <c r="AZ2181" s="65"/>
      <c r="BA2181" s="65"/>
    </row>
    <row r="2182" spans="3:53">
      <c r="C2182" s="8"/>
      <c r="D2182" s="8"/>
      <c r="AG2182" s="65"/>
      <c r="AH2182" s="65"/>
      <c r="AI2182" s="65"/>
      <c r="AJ2182" s="65"/>
      <c r="AK2182" s="65"/>
      <c r="AL2182" s="94"/>
      <c r="AM2182" s="93"/>
      <c r="AT2182" s="65"/>
      <c r="AU2182" s="65"/>
      <c r="AV2182" s="65"/>
      <c r="AW2182" s="65"/>
      <c r="AX2182" s="65"/>
      <c r="AY2182" s="65"/>
      <c r="AZ2182" s="65"/>
      <c r="BA2182" s="65"/>
    </row>
    <row r="2183" spans="3:53">
      <c r="C2183" s="8"/>
      <c r="D2183" s="8"/>
      <c r="AG2183" s="65"/>
      <c r="AH2183" s="65"/>
      <c r="AI2183" s="65"/>
      <c r="AJ2183" s="65"/>
      <c r="AK2183" s="65"/>
      <c r="AL2183" s="94"/>
      <c r="AM2183" s="93"/>
      <c r="AT2183" s="65"/>
      <c r="AU2183" s="65"/>
      <c r="AV2183" s="65"/>
      <c r="AW2183" s="65"/>
      <c r="AX2183" s="65"/>
      <c r="AY2183" s="65"/>
      <c r="AZ2183" s="65"/>
      <c r="BA2183" s="65"/>
    </row>
    <row r="2184" spans="3:53">
      <c r="C2184" s="8"/>
      <c r="D2184" s="8"/>
      <c r="AG2184" s="65"/>
      <c r="AH2184" s="65"/>
      <c r="AI2184" s="65"/>
      <c r="AJ2184" s="65"/>
      <c r="AK2184" s="65"/>
      <c r="AL2184" s="94"/>
      <c r="AM2184" s="93"/>
      <c r="AT2184" s="65"/>
      <c r="AU2184" s="65"/>
      <c r="AV2184" s="65"/>
      <c r="AW2184" s="65"/>
      <c r="AX2184" s="65"/>
      <c r="AY2184" s="65"/>
      <c r="AZ2184" s="65"/>
      <c r="BA2184" s="65"/>
    </row>
    <row r="2185" spans="3:53">
      <c r="C2185" s="8"/>
      <c r="D2185" s="8"/>
      <c r="AG2185" s="65"/>
      <c r="AH2185" s="65"/>
      <c r="AI2185" s="65"/>
      <c r="AJ2185" s="65"/>
      <c r="AK2185" s="65"/>
      <c r="AL2185" s="94"/>
      <c r="AM2185" s="93"/>
      <c r="AT2185" s="65"/>
      <c r="AU2185" s="65"/>
      <c r="AV2185" s="65"/>
      <c r="AW2185" s="65"/>
      <c r="AX2185" s="65"/>
      <c r="AY2185" s="65"/>
      <c r="AZ2185" s="65"/>
      <c r="BA2185" s="65"/>
    </row>
    <row r="2186" spans="3:53">
      <c r="C2186" s="8"/>
      <c r="D2186" s="8"/>
      <c r="AG2186" s="65"/>
      <c r="AH2186" s="65"/>
      <c r="AI2186" s="65"/>
      <c r="AJ2186" s="65"/>
      <c r="AK2186" s="65"/>
      <c r="AL2186" s="94"/>
      <c r="AM2186" s="93"/>
      <c r="AT2186" s="65"/>
      <c r="AU2186" s="65"/>
      <c r="AV2186" s="65"/>
      <c r="AW2186" s="65"/>
      <c r="AX2186" s="65"/>
      <c r="AY2186" s="65"/>
      <c r="AZ2186" s="65"/>
      <c r="BA2186" s="65"/>
    </row>
    <row r="2187" spans="3:53">
      <c r="C2187" s="8"/>
      <c r="D2187" s="8"/>
      <c r="AG2187" s="65"/>
      <c r="AH2187" s="65"/>
      <c r="AI2187" s="65"/>
      <c r="AJ2187" s="65"/>
      <c r="AK2187" s="65"/>
      <c r="AL2187" s="94"/>
      <c r="AM2187" s="93"/>
      <c r="AT2187" s="65"/>
      <c r="AU2187" s="65"/>
      <c r="AV2187" s="65"/>
      <c r="AW2187" s="65"/>
      <c r="AX2187" s="65"/>
      <c r="AY2187" s="65"/>
      <c r="AZ2187" s="65"/>
      <c r="BA2187" s="65"/>
    </row>
    <row r="2188" spans="3:53">
      <c r="C2188" s="8"/>
      <c r="D2188" s="8"/>
      <c r="AG2188" s="65"/>
      <c r="AH2188" s="65"/>
      <c r="AI2188" s="65"/>
      <c r="AJ2188" s="65"/>
      <c r="AK2188" s="65"/>
      <c r="AL2188" s="94"/>
      <c r="AM2188" s="93"/>
      <c r="AT2188" s="65"/>
      <c r="AU2188" s="65"/>
      <c r="AV2188" s="65"/>
      <c r="AW2188" s="65"/>
      <c r="AX2188" s="65"/>
      <c r="AY2188" s="65"/>
      <c r="AZ2188" s="65"/>
      <c r="BA2188" s="65"/>
    </row>
    <row r="2189" spans="3:53">
      <c r="C2189" s="8"/>
      <c r="D2189" s="8"/>
      <c r="AG2189" s="65"/>
      <c r="AH2189" s="65"/>
      <c r="AI2189" s="65"/>
      <c r="AJ2189" s="65"/>
      <c r="AK2189" s="65"/>
      <c r="AL2189" s="94"/>
      <c r="AM2189" s="93"/>
      <c r="AT2189" s="65"/>
      <c r="AU2189" s="65"/>
      <c r="AV2189" s="65"/>
      <c r="AW2189" s="65"/>
      <c r="AX2189" s="65"/>
      <c r="AY2189" s="65"/>
      <c r="AZ2189" s="65"/>
      <c r="BA2189" s="65"/>
    </row>
    <row r="2190" spans="3:53">
      <c r="C2190" s="8"/>
      <c r="D2190" s="8"/>
      <c r="AG2190" s="65"/>
      <c r="AH2190" s="65"/>
      <c r="AI2190" s="65"/>
      <c r="AJ2190" s="65"/>
      <c r="AK2190" s="65"/>
      <c r="AL2190" s="94"/>
      <c r="AM2190" s="93"/>
      <c r="AT2190" s="65"/>
      <c r="AU2190" s="65"/>
      <c r="AV2190" s="65"/>
      <c r="AW2190" s="65"/>
      <c r="AX2190" s="65"/>
      <c r="AY2190" s="65"/>
      <c r="AZ2190" s="65"/>
      <c r="BA2190" s="65"/>
    </row>
    <row r="2191" spans="3:53">
      <c r="C2191" s="8"/>
      <c r="D2191" s="8"/>
      <c r="AG2191" s="65"/>
      <c r="AH2191" s="65"/>
      <c r="AI2191" s="65"/>
      <c r="AJ2191" s="65"/>
      <c r="AK2191" s="65"/>
      <c r="AL2191" s="94"/>
      <c r="AM2191" s="93"/>
      <c r="AT2191" s="65"/>
      <c r="AU2191" s="65"/>
      <c r="AV2191" s="65"/>
      <c r="AW2191" s="65"/>
      <c r="AX2191" s="65"/>
      <c r="AY2191" s="65"/>
      <c r="AZ2191" s="65"/>
      <c r="BA2191" s="65"/>
    </row>
    <row r="2192" spans="3:53">
      <c r="C2192" s="8"/>
      <c r="D2192" s="8"/>
      <c r="AG2192" s="65"/>
      <c r="AH2192" s="65"/>
      <c r="AI2192" s="65"/>
      <c r="AJ2192" s="65"/>
      <c r="AK2192" s="65"/>
      <c r="AL2192" s="94"/>
      <c r="AM2192" s="93"/>
      <c r="AT2192" s="65"/>
      <c r="AU2192" s="65"/>
      <c r="AV2192" s="65"/>
      <c r="AW2192" s="65"/>
      <c r="AX2192" s="65"/>
      <c r="AY2192" s="65"/>
      <c r="AZ2192" s="65"/>
      <c r="BA2192" s="65"/>
    </row>
    <row r="2193" spans="3:53">
      <c r="C2193" s="8"/>
      <c r="D2193" s="8"/>
      <c r="AG2193" s="65"/>
      <c r="AH2193" s="65"/>
      <c r="AI2193" s="65"/>
      <c r="AJ2193" s="65"/>
      <c r="AK2193" s="65"/>
      <c r="AL2193" s="94"/>
      <c r="AM2193" s="93"/>
      <c r="AT2193" s="65"/>
      <c r="AU2193" s="65"/>
      <c r="AV2193" s="65"/>
      <c r="AW2193" s="65"/>
      <c r="AX2193" s="65"/>
      <c r="AY2193" s="65"/>
      <c r="AZ2193" s="65"/>
      <c r="BA2193" s="65"/>
    </row>
    <row r="2194" spans="3:53">
      <c r="C2194" s="8"/>
      <c r="D2194" s="8"/>
      <c r="AG2194" s="65"/>
      <c r="AH2194" s="65"/>
      <c r="AI2194" s="65"/>
      <c r="AJ2194" s="65"/>
      <c r="AK2194" s="65"/>
      <c r="AL2194" s="94"/>
      <c r="AM2194" s="93"/>
      <c r="AT2194" s="65"/>
      <c r="AU2194" s="65"/>
      <c r="AV2194" s="65"/>
      <c r="AW2194" s="65"/>
      <c r="AX2194" s="65"/>
      <c r="AY2194" s="65"/>
      <c r="AZ2194" s="65"/>
      <c r="BA2194" s="65"/>
    </row>
    <row r="2195" spans="3:53">
      <c r="C2195" s="8"/>
      <c r="D2195" s="8"/>
      <c r="AG2195" s="65"/>
      <c r="AH2195" s="65"/>
      <c r="AI2195" s="65"/>
      <c r="AJ2195" s="65"/>
      <c r="AK2195" s="65"/>
      <c r="AL2195" s="94"/>
      <c r="AM2195" s="93"/>
      <c r="AT2195" s="65"/>
      <c r="AU2195" s="65"/>
      <c r="AV2195" s="65"/>
      <c r="AW2195" s="65"/>
      <c r="AX2195" s="65"/>
      <c r="AY2195" s="65"/>
      <c r="AZ2195" s="65"/>
      <c r="BA2195" s="65"/>
    </row>
    <row r="2196" spans="3:53">
      <c r="C2196" s="8"/>
      <c r="D2196" s="8"/>
      <c r="AG2196" s="65"/>
      <c r="AH2196" s="65"/>
      <c r="AI2196" s="65"/>
      <c r="AJ2196" s="65"/>
      <c r="AK2196" s="65"/>
      <c r="AL2196" s="94"/>
      <c r="AM2196" s="93"/>
      <c r="AT2196" s="65"/>
      <c r="AU2196" s="65"/>
      <c r="AV2196" s="65"/>
      <c r="AW2196" s="65"/>
      <c r="AX2196" s="65"/>
      <c r="AY2196" s="65"/>
      <c r="AZ2196" s="65"/>
      <c r="BA2196" s="65"/>
    </row>
    <row r="2197" spans="3:53">
      <c r="C2197" s="8"/>
      <c r="D2197" s="8"/>
      <c r="AG2197" s="65"/>
      <c r="AH2197" s="65"/>
      <c r="AI2197" s="65"/>
      <c r="AJ2197" s="65"/>
      <c r="AK2197" s="65"/>
      <c r="AL2197" s="94"/>
      <c r="AM2197" s="93"/>
      <c r="AT2197" s="65"/>
      <c r="AU2197" s="65"/>
      <c r="AV2197" s="65"/>
      <c r="AW2197" s="65"/>
      <c r="AX2197" s="65"/>
      <c r="AY2197" s="65"/>
      <c r="AZ2197" s="65"/>
      <c r="BA2197" s="65"/>
    </row>
    <row r="2198" spans="3:53">
      <c r="C2198" s="8"/>
      <c r="D2198" s="8"/>
      <c r="AG2198" s="65"/>
      <c r="AH2198" s="65"/>
      <c r="AI2198" s="65"/>
      <c r="AJ2198" s="65"/>
      <c r="AK2198" s="65"/>
      <c r="AL2198" s="94"/>
      <c r="AM2198" s="93"/>
      <c r="AT2198" s="65"/>
      <c r="AU2198" s="65"/>
      <c r="AV2198" s="65"/>
      <c r="AW2198" s="65"/>
      <c r="AX2198" s="65"/>
      <c r="AY2198" s="65"/>
      <c r="AZ2198" s="65"/>
      <c r="BA2198" s="65"/>
    </row>
    <row r="2199" spans="3:53">
      <c r="C2199" s="8"/>
      <c r="D2199" s="8"/>
      <c r="AG2199" s="65"/>
      <c r="AH2199" s="65"/>
      <c r="AI2199" s="65"/>
      <c r="AJ2199" s="65"/>
      <c r="AK2199" s="65"/>
      <c r="AL2199" s="94"/>
      <c r="AM2199" s="93"/>
      <c r="AT2199" s="65"/>
      <c r="AU2199" s="65"/>
      <c r="AV2199" s="65"/>
      <c r="AW2199" s="65"/>
      <c r="AX2199" s="65"/>
      <c r="AY2199" s="65"/>
      <c r="AZ2199" s="65"/>
      <c r="BA2199" s="65"/>
    </row>
    <row r="2200" spans="3:53">
      <c r="C2200" s="8"/>
      <c r="D2200" s="8"/>
      <c r="AG2200" s="65"/>
      <c r="AH2200" s="65"/>
      <c r="AI2200" s="65"/>
      <c r="AJ2200" s="65"/>
      <c r="AK2200" s="65"/>
      <c r="AL2200" s="94"/>
      <c r="AM2200" s="93"/>
      <c r="AT2200" s="65"/>
      <c r="AU2200" s="65"/>
      <c r="AV2200" s="65"/>
      <c r="AW2200" s="65"/>
      <c r="AX2200" s="65"/>
      <c r="AY2200" s="65"/>
      <c r="AZ2200" s="65"/>
      <c r="BA2200" s="65"/>
    </row>
    <row r="2201" spans="3:53">
      <c r="C2201" s="8"/>
      <c r="D2201" s="8"/>
      <c r="AG2201" s="65"/>
      <c r="AH2201" s="65"/>
      <c r="AI2201" s="65"/>
      <c r="AJ2201" s="65"/>
      <c r="AK2201" s="65"/>
      <c r="AL2201" s="94"/>
      <c r="AM2201" s="93"/>
      <c r="AT2201" s="65"/>
      <c r="AU2201" s="65"/>
      <c r="AV2201" s="65"/>
      <c r="AW2201" s="65"/>
      <c r="AX2201" s="65"/>
      <c r="AY2201" s="65"/>
      <c r="AZ2201" s="65"/>
      <c r="BA2201" s="65"/>
    </row>
    <row r="2202" spans="3:53">
      <c r="C2202" s="8"/>
      <c r="D2202" s="8"/>
      <c r="AG2202" s="65"/>
      <c r="AH2202" s="65"/>
      <c r="AI2202" s="65"/>
      <c r="AJ2202" s="65"/>
      <c r="AK2202" s="65"/>
      <c r="AL2202" s="94"/>
      <c r="AM2202" s="93"/>
      <c r="AT2202" s="65"/>
      <c r="AU2202" s="65"/>
      <c r="AV2202" s="65"/>
      <c r="AW2202" s="65"/>
      <c r="AX2202" s="65"/>
      <c r="AY2202" s="65"/>
      <c r="AZ2202" s="65"/>
      <c r="BA2202" s="65"/>
    </row>
    <row r="2203" spans="3:53">
      <c r="C2203" s="8"/>
      <c r="D2203" s="8"/>
      <c r="AG2203" s="65"/>
      <c r="AH2203" s="65"/>
      <c r="AI2203" s="65"/>
      <c r="AJ2203" s="65"/>
      <c r="AK2203" s="65"/>
      <c r="AL2203" s="94"/>
      <c r="AM2203" s="93"/>
      <c r="AT2203" s="65"/>
      <c r="AU2203" s="65"/>
      <c r="AV2203" s="65"/>
      <c r="AW2203" s="65"/>
      <c r="AX2203" s="65"/>
      <c r="AY2203" s="65"/>
      <c r="AZ2203" s="65"/>
      <c r="BA2203" s="65"/>
    </row>
    <row r="2204" spans="3:53">
      <c r="C2204" s="8"/>
      <c r="D2204" s="8"/>
      <c r="AG2204" s="65"/>
      <c r="AH2204" s="65"/>
      <c r="AI2204" s="65"/>
      <c r="AJ2204" s="65"/>
      <c r="AK2204" s="65"/>
      <c r="AL2204" s="94"/>
      <c r="AM2204" s="93"/>
      <c r="AT2204" s="65"/>
      <c r="AU2204" s="65"/>
      <c r="AV2204" s="65"/>
      <c r="AW2204" s="65"/>
      <c r="AX2204" s="65"/>
      <c r="AY2204" s="65"/>
      <c r="AZ2204" s="65"/>
      <c r="BA2204" s="65"/>
    </row>
    <row r="2205" spans="3:53">
      <c r="C2205" s="8"/>
      <c r="D2205" s="8"/>
      <c r="AG2205" s="65"/>
      <c r="AH2205" s="65"/>
      <c r="AI2205" s="65"/>
      <c r="AJ2205" s="65"/>
      <c r="AK2205" s="65"/>
      <c r="AL2205" s="94"/>
      <c r="AM2205" s="93"/>
      <c r="AT2205" s="65"/>
      <c r="AU2205" s="65"/>
      <c r="AV2205" s="65"/>
      <c r="AW2205" s="65"/>
      <c r="AX2205" s="65"/>
      <c r="AY2205" s="65"/>
      <c r="AZ2205" s="65"/>
      <c r="BA2205" s="65"/>
    </row>
    <row r="2206" spans="3:53">
      <c r="C2206" s="8"/>
      <c r="D2206" s="8"/>
      <c r="AG2206" s="65"/>
      <c r="AH2206" s="65"/>
      <c r="AI2206" s="65"/>
      <c r="AJ2206" s="65"/>
      <c r="AK2206" s="65"/>
      <c r="AL2206" s="94"/>
      <c r="AM2206" s="93"/>
      <c r="AT2206" s="65"/>
      <c r="AU2206" s="65"/>
      <c r="AV2206" s="65"/>
      <c r="AW2206" s="65"/>
      <c r="AX2206" s="65"/>
      <c r="AY2206" s="65"/>
      <c r="AZ2206" s="65"/>
      <c r="BA2206" s="65"/>
    </row>
    <row r="2207" spans="3:53">
      <c r="C2207" s="8"/>
      <c r="D2207" s="8"/>
      <c r="AG2207" s="65"/>
      <c r="AH2207" s="65"/>
      <c r="AI2207" s="65"/>
      <c r="AJ2207" s="65"/>
      <c r="AK2207" s="65"/>
      <c r="AL2207" s="94"/>
      <c r="AM2207" s="93"/>
      <c r="AT2207" s="65"/>
      <c r="AU2207" s="65"/>
      <c r="AV2207" s="65"/>
      <c r="AW2207" s="65"/>
      <c r="AX2207" s="65"/>
      <c r="AY2207" s="65"/>
      <c r="AZ2207" s="65"/>
      <c r="BA2207" s="65"/>
    </row>
    <row r="2208" spans="3:53">
      <c r="C2208" s="8"/>
      <c r="D2208" s="8"/>
      <c r="AG2208" s="65"/>
      <c r="AH2208" s="65"/>
      <c r="AI2208" s="65"/>
      <c r="AJ2208" s="65"/>
      <c r="AK2208" s="65"/>
      <c r="AL2208" s="94"/>
      <c r="AM2208" s="93"/>
      <c r="AT2208" s="65"/>
      <c r="AU2208" s="65"/>
      <c r="AV2208" s="65"/>
      <c r="AW2208" s="65"/>
      <c r="AX2208" s="65"/>
      <c r="AY2208" s="65"/>
      <c r="AZ2208" s="65"/>
      <c r="BA2208" s="65"/>
    </row>
    <row r="2209" spans="3:53">
      <c r="C2209" s="8"/>
      <c r="D2209" s="8"/>
      <c r="AG2209" s="65"/>
      <c r="AH2209" s="65"/>
      <c r="AI2209" s="65"/>
      <c r="AJ2209" s="65"/>
      <c r="AK2209" s="65"/>
      <c r="AL2209" s="94"/>
      <c r="AM2209" s="93"/>
      <c r="AT2209" s="65"/>
      <c r="AU2209" s="65"/>
      <c r="AV2209" s="65"/>
      <c r="AW2209" s="65"/>
      <c r="AX2209" s="65"/>
      <c r="AY2209" s="65"/>
      <c r="AZ2209" s="65"/>
      <c r="BA2209" s="65"/>
    </row>
    <row r="2210" spans="3:53">
      <c r="C2210" s="8"/>
      <c r="D2210" s="8"/>
      <c r="AG2210" s="65"/>
      <c r="AH2210" s="65"/>
      <c r="AI2210" s="65"/>
      <c r="AJ2210" s="65"/>
      <c r="AK2210" s="65"/>
      <c r="AL2210" s="94"/>
      <c r="AM2210" s="93"/>
      <c r="AT2210" s="65"/>
      <c r="AU2210" s="65"/>
      <c r="AV2210" s="65"/>
      <c r="AW2210" s="65"/>
      <c r="AX2210" s="65"/>
      <c r="AY2210" s="65"/>
      <c r="AZ2210" s="65"/>
      <c r="BA2210" s="65"/>
    </row>
    <row r="2211" spans="3:53">
      <c r="C2211" s="8"/>
      <c r="D2211" s="8"/>
      <c r="AG2211" s="65"/>
      <c r="AH2211" s="65"/>
      <c r="AI2211" s="65"/>
      <c r="AJ2211" s="65"/>
      <c r="AK2211" s="65"/>
      <c r="AL2211" s="94"/>
      <c r="AM2211" s="93"/>
      <c r="AT2211" s="65"/>
      <c r="AU2211" s="65"/>
      <c r="AV2211" s="65"/>
      <c r="AW2211" s="65"/>
      <c r="AX2211" s="65"/>
      <c r="AY2211" s="65"/>
      <c r="AZ2211" s="65"/>
      <c r="BA2211" s="65"/>
    </row>
    <row r="2212" spans="3:53">
      <c r="C2212" s="8"/>
      <c r="D2212" s="8"/>
      <c r="AG2212" s="65"/>
      <c r="AH2212" s="65"/>
      <c r="AI2212" s="65"/>
      <c r="AJ2212" s="65"/>
      <c r="AK2212" s="65"/>
      <c r="AL2212" s="94"/>
      <c r="AM2212" s="93"/>
      <c r="AT2212" s="65"/>
      <c r="AU2212" s="65"/>
      <c r="AV2212" s="65"/>
      <c r="AW2212" s="65"/>
      <c r="AX2212" s="65"/>
      <c r="AY2212" s="65"/>
      <c r="AZ2212" s="65"/>
      <c r="BA2212" s="65"/>
    </row>
    <row r="2213" spans="3:53">
      <c r="C2213" s="8"/>
      <c r="D2213" s="8"/>
      <c r="AG2213" s="65"/>
      <c r="AH2213" s="65"/>
      <c r="AI2213" s="65"/>
      <c r="AJ2213" s="65"/>
      <c r="AK2213" s="65"/>
      <c r="AL2213" s="94"/>
      <c r="AM2213" s="93"/>
      <c r="AT2213" s="65"/>
      <c r="AU2213" s="65"/>
      <c r="AV2213" s="65"/>
      <c r="AW2213" s="65"/>
      <c r="AX2213" s="65"/>
      <c r="AY2213" s="65"/>
      <c r="AZ2213" s="65"/>
      <c r="BA2213" s="65"/>
    </row>
    <row r="2214" spans="3:53">
      <c r="C2214" s="8"/>
      <c r="D2214" s="8"/>
      <c r="AG2214" s="65"/>
      <c r="AH2214" s="65"/>
      <c r="AI2214" s="65"/>
      <c r="AJ2214" s="65"/>
      <c r="AK2214" s="65"/>
      <c r="AL2214" s="94"/>
      <c r="AM2214" s="93"/>
      <c r="AT2214" s="65"/>
      <c r="AU2214" s="65"/>
      <c r="AV2214" s="65"/>
      <c r="AW2214" s="65"/>
      <c r="AX2214" s="65"/>
      <c r="AY2214" s="65"/>
      <c r="AZ2214" s="65"/>
      <c r="BA2214" s="65"/>
    </row>
    <row r="2215" spans="3:53">
      <c r="C2215" s="8"/>
      <c r="D2215" s="8"/>
      <c r="AG2215" s="65"/>
      <c r="AH2215" s="65"/>
      <c r="AI2215" s="65"/>
      <c r="AJ2215" s="65"/>
      <c r="AK2215" s="65"/>
      <c r="AL2215" s="94"/>
      <c r="AM2215" s="93"/>
      <c r="AT2215" s="65"/>
      <c r="AU2215" s="65"/>
      <c r="AV2215" s="65"/>
      <c r="AW2215" s="65"/>
      <c r="AX2215" s="65"/>
      <c r="AY2215" s="65"/>
      <c r="AZ2215" s="65"/>
      <c r="BA2215" s="65"/>
    </row>
    <row r="2216" spans="3:53">
      <c r="C2216" s="8"/>
      <c r="D2216" s="8"/>
      <c r="AG2216" s="65"/>
      <c r="AH2216" s="65"/>
      <c r="AI2216" s="65"/>
      <c r="AJ2216" s="65"/>
      <c r="AK2216" s="65"/>
      <c r="AL2216" s="94"/>
      <c r="AM2216" s="93"/>
      <c r="AT2216" s="65"/>
      <c r="AU2216" s="65"/>
      <c r="AV2216" s="65"/>
      <c r="AW2216" s="65"/>
      <c r="AX2216" s="65"/>
      <c r="AY2216" s="65"/>
      <c r="AZ2216" s="65"/>
      <c r="BA2216" s="65"/>
    </row>
    <row r="2217" spans="3:53">
      <c r="C2217" s="8"/>
      <c r="D2217" s="8"/>
      <c r="AG2217" s="65"/>
      <c r="AH2217" s="65"/>
      <c r="AI2217" s="65"/>
      <c r="AJ2217" s="65"/>
      <c r="AK2217" s="65"/>
      <c r="AL2217" s="94"/>
      <c r="AM2217" s="93"/>
      <c r="AT2217" s="65"/>
      <c r="AU2217" s="65"/>
      <c r="AV2217" s="65"/>
      <c r="AW2217" s="65"/>
      <c r="AX2217" s="65"/>
      <c r="AY2217" s="65"/>
      <c r="AZ2217" s="65"/>
      <c r="BA2217" s="65"/>
    </row>
    <row r="2218" spans="3:53">
      <c r="C2218" s="8"/>
      <c r="D2218" s="8"/>
      <c r="AG2218" s="65"/>
      <c r="AH2218" s="65"/>
      <c r="AI2218" s="65"/>
      <c r="AJ2218" s="65"/>
      <c r="AK2218" s="65"/>
      <c r="AL2218" s="94"/>
      <c r="AM2218" s="93"/>
      <c r="AT2218" s="65"/>
      <c r="AU2218" s="65"/>
      <c r="AV2218" s="65"/>
      <c r="AW2218" s="65"/>
      <c r="AX2218" s="65"/>
      <c r="AY2218" s="65"/>
      <c r="AZ2218" s="65"/>
      <c r="BA2218" s="65"/>
    </row>
    <row r="2219" spans="3:53">
      <c r="C2219" s="8"/>
      <c r="D2219" s="8"/>
      <c r="AG2219" s="65"/>
      <c r="AH2219" s="65"/>
      <c r="AI2219" s="65"/>
      <c r="AJ2219" s="65"/>
      <c r="AK2219" s="65"/>
      <c r="AL2219" s="94"/>
      <c r="AM2219" s="93"/>
      <c r="AT2219" s="65"/>
      <c r="AU2219" s="65"/>
      <c r="AV2219" s="65"/>
      <c r="AW2219" s="65"/>
      <c r="AX2219" s="65"/>
      <c r="AY2219" s="65"/>
      <c r="AZ2219" s="65"/>
      <c r="BA2219" s="65"/>
    </row>
    <row r="2220" spans="3:53">
      <c r="C2220" s="8"/>
      <c r="D2220" s="8"/>
      <c r="AG2220" s="65"/>
      <c r="AH2220" s="65"/>
      <c r="AI2220" s="65"/>
      <c r="AJ2220" s="65"/>
      <c r="AK2220" s="65"/>
      <c r="AL2220" s="94"/>
      <c r="AM2220" s="93"/>
      <c r="AT2220" s="65"/>
      <c r="AU2220" s="65"/>
      <c r="AV2220" s="65"/>
      <c r="AW2220" s="65"/>
      <c r="AX2220" s="65"/>
      <c r="AY2220" s="65"/>
      <c r="AZ2220" s="65"/>
      <c r="BA2220" s="65"/>
    </row>
    <row r="2221" spans="3:53">
      <c r="C2221" s="8"/>
      <c r="D2221" s="8"/>
      <c r="AG2221" s="65"/>
      <c r="AH2221" s="65"/>
      <c r="AI2221" s="65"/>
      <c r="AJ2221" s="65"/>
      <c r="AK2221" s="65"/>
      <c r="AL2221" s="94"/>
      <c r="AM2221" s="93"/>
      <c r="AT2221" s="65"/>
      <c r="AU2221" s="65"/>
      <c r="AV2221" s="65"/>
      <c r="AW2221" s="65"/>
      <c r="AX2221" s="65"/>
      <c r="AY2221" s="65"/>
      <c r="AZ2221" s="65"/>
      <c r="BA2221" s="65"/>
    </row>
    <row r="2222" spans="3:53">
      <c r="C2222" s="8"/>
      <c r="D2222" s="8"/>
      <c r="AG2222" s="65"/>
      <c r="AH2222" s="65"/>
      <c r="AI2222" s="65"/>
      <c r="AJ2222" s="65"/>
      <c r="AK2222" s="65"/>
      <c r="AL2222" s="94"/>
      <c r="AM2222" s="93"/>
      <c r="AT2222" s="65"/>
      <c r="AU2222" s="65"/>
      <c r="AV2222" s="65"/>
      <c r="AW2222" s="65"/>
      <c r="AX2222" s="65"/>
      <c r="AY2222" s="65"/>
      <c r="AZ2222" s="65"/>
      <c r="BA2222" s="65"/>
    </row>
    <row r="2223" spans="3:53">
      <c r="C2223" s="8"/>
      <c r="D2223" s="8"/>
      <c r="AG2223" s="65"/>
      <c r="AH2223" s="65"/>
      <c r="AI2223" s="65"/>
      <c r="AJ2223" s="65"/>
      <c r="AK2223" s="65"/>
      <c r="AL2223" s="94"/>
      <c r="AM2223" s="93"/>
      <c r="AT2223" s="65"/>
      <c r="AU2223" s="65"/>
      <c r="AV2223" s="65"/>
      <c r="AW2223" s="65"/>
      <c r="AX2223" s="65"/>
      <c r="AY2223" s="65"/>
      <c r="AZ2223" s="65"/>
      <c r="BA2223" s="65"/>
    </row>
    <row r="2224" spans="3:53">
      <c r="C2224" s="8"/>
      <c r="D2224" s="8"/>
      <c r="AG2224" s="65"/>
      <c r="AH2224" s="65"/>
      <c r="AI2224" s="65"/>
      <c r="AJ2224" s="65"/>
      <c r="AK2224" s="65"/>
      <c r="AL2224" s="94"/>
      <c r="AM2224" s="93"/>
      <c r="AT2224" s="65"/>
      <c r="AU2224" s="65"/>
      <c r="AV2224" s="65"/>
      <c r="AW2224" s="65"/>
      <c r="AX2224" s="65"/>
      <c r="AY2224" s="65"/>
      <c r="AZ2224" s="65"/>
      <c r="BA2224" s="65"/>
    </row>
    <row r="2225" spans="3:53">
      <c r="C2225" s="8"/>
      <c r="D2225" s="8"/>
      <c r="AG2225" s="65"/>
      <c r="AH2225" s="65"/>
      <c r="AI2225" s="65"/>
      <c r="AJ2225" s="65"/>
      <c r="AK2225" s="65"/>
      <c r="AL2225" s="94"/>
      <c r="AM2225" s="93"/>
      <c r="AT2225" s="65"/>
      <c r="AU2225" s="65"/>
      <c r="AV2225" s="65"/>
      <c r="AW2225" s="65"/>
      <c r="AX2225" s="65"/>
      <c r="AY2225" s="65"/>
      <c r="AZ2225" s="65"/>
      <c r="BA2225" s="65"/>
    </row>
    <row r="2226" spans="3:53">
      <c r="C2226" s="8"/>
      <c r="D2226" s="8"/>
      <c r="AG2226" s="65"/>
      <c r="AH2226" s="65"/>
      <c r="AI2226" s="65"/>
      <c r="AJ2226" s="65"/>
      <c r="AK2226" s="65"/>
      <c r="AL2226" s="94"/>
      <c r="AM2226" s="93"/>
      <c r="AT2226" s="65"/>
      <c r="AU2226" s="65"/>
      <c r="AV2226" s="65"/>
      <c r="AW2226" s="65"/>
      <c r="AX2226" s="65"/>
      <c r="AY2226" s="65"/>
      <c r="AZ2226" s="65"/>
      <c r="BA2226" s="65"/>
    </row>
    <row r="2227" spans="3:53">
      <c r="C2227" s="8"/>
      <c r="D2227" s="8"/>
      <c r="AG2227" s="65"/>
      <c r="AH2227" s="65"/>
      <c r="AI2227" s="65"/>
      <c r="AJ2227" s="65"/>
      <c r="AK2227" s="65"/>
      <c r="AL2227" s="94"/>
      <c r="AM2227" s="93"/>
      <c r="AT2227" s="65"/>
      <c r="AU2227" s="65"/>
      <c r="AV2227" s="65"/>
      <c r="AW2227" s="65"/>
      <c r="AX2227" s="65"/>
      <c r="AY2227" s="65"/>
      <c r="AZ2227" s="65"/>
      <c r="BA2227" s="65"/>
    </row>
    <row r="2228" spans="3:53">
      <c r="C2228" s="8"/>
      <c r="D2228" s="8"/>
      <c r="AG2228" s="65"/>
      <c r="AH2228" s="65"/>
      <c r="AI2228" s="65"/>
      <c r="AJ2228" s="65"/>
      <c r="AK2228" s="65"/>
      <c r="AL2228" s="94"/>
      <c r="AM2228" s="93"/>
      <c r="AT2228" s="65"/>
      <c r="AU2228" s="65"/>
      <c r="AV2228" s="65"/>
      <c r="AW2228" s="65"/>
      <c r="AX2228" s="65"/>
      <c r="AY2228" s="65"/>
      <c r="AZ2228" s="65"/>
      <c r="BA2228" s="65"/>
    </row>
    <row r="2229" spans="3:53">
      <c r="C2229" s="8"/>
      <c r="D2229" s="8"/>
      <c r="AG2229" s="65"/>
      <c r="AH2229" s="65"/>
      <c r="AI2229" s="65"/>
      <c r="AJ2229" s="65"/>
      <c r="AK2229" s="65"/>
      <c r="AL2229" s="94"/>
      <c r="AM2229" s="93"/>
      <c r="AT2229" s="65"/>
      <c r="AU2229" s="65"/>
      <c r="AV2229" s="65"/>
      <c r="AW2229" s="65"/>
      <c r="AX2229" s="65"/>
      <c r="AY2229" s="65"/>
      <c r="AZ2229" s="65"/>
      <c r="BA2229" s="65"/>
    </row>
    <row r="2230" spans="3:53">
      <c r="C2230" s="8"/>
      <c r="D2230" s="8"/>
      <c r="AG2230" s="65"/>
      <c r="AH2230" s="65"/>
      <c r="AI2230" s="65"/>
      <c r="AJ2230" s="65"/>
      <c r="AK2230" s="65"/>
      <c r="AL2230" s="94"/>
      <c r="AM2230" s="93"/>
      <c r="AT2230" s="65"/>
      <c r="AU2230" s="65"/>
      <c r="AV2230" s="65"/>
      <c r="AW2230" s="65"/>
      <c r="AX2230" s="65"/>
      <c r="AY2230" s="65"/>
      <c r="AZ2230" s="65"/>
      <c r="BA2230" s="65"/>
    </row>
    <row r="2231" spans="3:53">
      <c r="C2231" s="8"/>
      <c r="D2231" s="8"/>
      <c r="AG2231" s="65"/>
      <c r="AH2231" s="65"/>
      <c r="AI2231" s="65"/>
      <c r="AJ2231" s="65"/>
      <c r="AK2231" s="65"/>
      <c r="AL2231" s="94"/>
      <c r="AM2231" s="93"/>
      <c r="AT2231" s="65"/>
      <c r="AU2231" s="65"/>
      <c r="AV2231" s="65"/>
      <c r="AW2231" s="65"/>
      <c r="AX2231" s="65"/>
      <c r="AY2231" s="65"/>
      <c r="AZ2231" s="65"/>
      <c r="BA2231" s="65"/>
    </row>
    <row r="2232" spans="3:53">
      <c r="C2232" s="8"/>
      <c r="D2232" s="8"/>
      <c r="AG2232" s="65"/>
      <c r="AH2232" s="65"/>
      <c r="AI2232" s="65"/>
      <c r="AJ2232" s="65"/>
      <c r="AK2232" s="65"/>
      <c r="AL2232" s="94"/>
      <c r="AM2232" s="93"/>
      <c r="AT2232" s="65"/>
      <c r="AU2232" s="65"/>
      <c r="AV2232" s="65"/>
      <c r="AW2232" s="65"/>
      <c r="AX2232" s="65"/>
      <c r="AY2232" s="65"/>
      <c r="AZ2232" s="65"/>
      <c r="BA2232" s="65"/>
    </row>
    <row r="2233" spans="3:53">
      <c r="C2233" s="8"/>
      <c r="D2233" s="8"/>
      <c r="AG2233" s="65"/>
      <c r="AH2233" s="65"/>
      <c r="AI2233" s="65"/>
      <c r="AJ2233" s="65"/>
      <c r="AK2233" s="65"/>
      <c r="AL2233" s="94"/>
      <c r="AM2233" s="93"/>
      <c r="AT2233" s="65"/>
      <c r="AU2233" s="65"/>
      <c r="AV2233" s="65"/>
      <c r="AW2233" s="65"/>
      <c r="AX2233" s="65"/>
      <c r="AY2233" s="65"/>
      <c r="AZ2233" s="65"/>
      <c r="BA2233" s="65"/>
    </row>
    <row r="2234" spans="3:53">
      <c r="C2234" s="8"/>
      <c r="D2234" s="8"/>
      <c r="AG2234" s="65"/>
      <c r="AH2234" s="65"/>
      <c r="AI2234" s="65"/>
      <c r="AJ2234" s="65"/>
      <c r="AK2234" s="65"/>
      <c r="AL2234" s="94"/>
      <c r="AM2234" s="93"/>
      <c r="AT2234" s="65"/>
      <c r="AU2234" s="65"/>
      <c r="AV2234" s="65"/>
      <c r="AW2234" s="65"/>
      <c r="AX2234" s="65"/>
      <c r="AY2234" s="65"/>
      <c r="AZ2234" s="65"/>
      <c r="BA2234" s="65"/>
    </row>
    <row r="2235" spans="3:53">
      <c r="C2235" s="8"/>
      <c r="D2235" s="8"/>
      <c r="AG2235" s="65"/>
      <c r="AH2235" s="65"/>
      <c r="AI2235" s="65"/>
      <c r="AJ2235" s="65"/>
      <c r="AK2235" s="65"/>
      <c r="AL2235" s="94"/>
      <c r="AM2235" s="93"/>
      <c r="AT2235" s="65"/>
      <c r="AU2235" s="65"/>
      <c r="AV2235" s="65"/>
      <c r="AW2235" s="65"/>
      <c r="AX2235" s="65"/>
      <c r="AY2235" s="65"/>
      <c r="AZ2235" s="65"/>
      <c r="BA2235" s="65"/>
    </row>
    <row r="2236" spans="3:53">
      <c r="C2236" s="8"/>
      <c r="D2236" s="8"/>
      <c r="AG2236" s="65"/>
      <c r="AH2236" s="65"/>
      <c r="AI2236" s="65"/>
      <c r="AJ2236" s="65"/>
      <c r="AK2236" s="65"/>
      <c r="AL2236" s="94"/>
      <c r="AM2236" s="93"/>
      <c r="AT2236" s="65"/>
      <c r="AU2236" s="65"/>
      <c r="AV2236" s="65"/>
      <c r="AW2236" s="65"/>
      <c r="AX2236" s="65"/>
      <c r="AY2236" s="65"/>
      <c r="AZ2236" s="65"/>
      <c r="BA2236" s="65"/>
    </row>
    <row r="2237" spans="3:53">
      <c r="C2237" s="8"/>
      <c r="D2237" s="8"/>
      <c r="AG2237" s="65"/>
      <c r="AH2237" s="65"/>
      <c r="AI2237" s="65"/>
      <c r="AJ2237" s="65"/>
      <c r="AK2237" s="65"/>
      <c r="AL2237" s="94"/>
      <c r="AM2237" s="93"/>
      <c r="AT2237" s="65"/>
      <c r="AU2237" s="65"/>
      <c r="AV2237" s="65"/>
      <c r="AW2237" s="65"/>
      <c r="AX2237" s="65"/>
      <c r="AY2237" s="65"/>
      <c r="AZ2237" s="65"/>
      <c r="BA2237" s="65"/>
    </row>
    <row r="2238" spans="3:53">
      <c r="C2238" s="8"/>
      <c r="D2238" s="8"/>
      <c r="AG2238" s="65"/>
      <c r="AH2238" s="65"/>
      <c r="AI2238" s="65"/>
      <c r="AJ2238" s="65"/>
      <c r="AK2238" s="65"/>
      <c r="AL2238" s="94"/>
      <c r="AM2238" s="93"/>
      <c r="AT2238" s="65"/>
      <c r="AU2238" s="65"/>
      <c r="AV2238" s="65"/>
      <c r="AW2238" s="65"/>
      <c r="AX2238" s="65"/>
      <c r="AY2238" s="65"/>
      <c r="AZ2238" s="65"/>
      <c r="BA2238" s="65"/>
    </row>
    <row r="2239" spans="3:53">
      <c r="C2239" s="8"/>
      <c r="D2239" s="8"/>
      <c r="AG2239" s="65"/>
      <c r="AH2239" s="65"/>
      <c r="AI2239" s="65"/>
      <c r="AJ2239" s="65"/>
      <c r="AK2239" s="65"/>
      <c r="AL2239" s="94"/>
      <c r="AM2239" s="93"/>
      <c r="AT2239" s="65"/>
      <c r="AU2239" s="65"/>
      <c r="AV2239" s="65"/>
      <c r="AW2239" s="65"/>
      <c r="AX2239" s="65"/>
      <c r="AY2239" s="65"/>
      <c r="AZ2239" s="65"/>
      <c r="BA2239" s="65"/>
    </row>
    <row r="2240" spans="3:53">
      <c r="C2240" s="8"/>
      <c r="D2240" s="8"/>
      <c r="AG2240" s="65"/>
      <c r="AH2240" s="65"/>
      <c r="AI2240" s="65"/>
      <c r="AJ2240" s="65"/>
      <c r="AK2240" s="65"/>
      <c r="AL2240" s="94"/>
      <c r="AM2240" s="93"/>
      <c r="AT2240" s="65"/>
      <c r="AU2240" s="65"/>
      <c r="AV2240" s="65"/>
      <c r="AW2240" s="65"/>
      <c r="AX2240" s="65"/>
      <c r="AY2240" s="65"/>
      <c r="AZ2240" s="65"/>
      <c r="BA2240" s="65"/>
    </row>
    <row r="2241" spans="3:53">
      <c r="C2241" s="8"/>
      <c r="D2241" s="8"/>
      <c r="AG2241" s="65"/>
      <c r="AH2241" s="65"/>
      <c r="AI2241" s="65"/>
      <c r="AJ2241" s="65"/>
      <c r="AK2241" s="65"/>
      <c r="AL2241" s="94"/>
      <c r="AM2241" s="93"/>
      <c r="AT2241" s="65"/>
      <c r="AU2241" s="65"/>
      <c r="AV2241" s="65"/>
      <c r="AW2241" s="65"/>
      <c r="AX2241" s="65"/>
      <c r="AY2241" s="65"/>
      <c r="AZ2241" s="65"/>
      <c r="BA2241" s="65"/>
    </row>
    <row r="2242" spans="3:53">
      <c r="C2242" s="8"/>
      <c r="D2242" s="8"/>
      <c r="AG2242" s="65"/>
      <c r="AH2242" s="65"/>
      <c r="AI2242" s="65"/>
      <c r="AJ2242" s="65"/>
      <c r="AK2242" s="65"/>
      <c r="AL2242" s="94"/>
      <c r="AM2242" s="93"/>
      <c r="AT2242" s="65"/>
      <c r="AU2242" s="65"/>
      <c r="AV2242" s="65"/>
      <c r="AW2242" s="65"/>
      <c r="AX2242" s="65"/>
      <c r="AY2242" s="65"/>
      <c r="AZ2242" s="65"/>
      <c r="BA2242" s="65"/>
    </row>
    <row r="2243" spans="3:53">
      <c r="C2243" s="8"/>
      <c r="D2243" s="8"/>
      <c r="AG2243" s="65"/>
      <c r="AH2243" s="65"/>
      <c r="AI2243" s="65"/>
      <c r="AJ2243" s="65"/>
      <c r="AK2243" s="65"/>
      <c r="AL2243" s="94"/>
      <c r="AM2243" s="93"/>
      <c r="AT2243" s="65"/>
      <c r="AU2243" s="65"/>
      <c r="AV2243" s="65"/>
      <c r="AW2243" s="65"/>
      <c r="AX2243" s="65"/>
      <c r="AY2243" s="65"/>
      <c r="AZ2243" s="65"/>
      <c r="BA2243" s="65"/>
    </row>
    <row r="2244" spans="3:53">
      <c r="C2244" s="8"/>
      <c r="D2244" s="8"/>
      <c r="AG2244" s="65"/>
      <c r="AH2244" s="65"/>
      <c r="AI2244" s="65"/>
      <c r="AJ2244" s="65"/>
      <c r="AK2244" s="65"/>
      <c r="AL2244" s="94"/>
      <c r="AM2244" s="93"/>
      <c r="AT2244" s="65"/>
      <c r="AU2244" s="65"/>
      <c r="AV2244" s="65"/>
      <c r="AW2244" s="65"/>
      <c r="AX2244" s="65"/>
      <c r="AY2244" s="65"/>
      <c r="AZ2244" s="65"/>
      <c r="BA2244" s="65"/>
    </row>
    <row r="2245" spans="3:53">
      <c r="C2245" s="8"/>
      <c r="D2245" s="8"/>
      <c r="AG2245" s="65"/>
      <c r="AH2245" s="65"/>
      <c r="AI2245" s="65"/>
      <c r="AJ2245" s="65"/>
      <c r="AK2245" s="65"/>
      <c r="AL2245" s="94"/>
      <c r="AM2245" s="93"/>
      <c r="AT2245" s="65"/>
      <c r="AU2245" s="65"/>
      <c r="AV2245" s="65"/>
      <c r="AW2245" s="65"/>
      <c r="AX2245" s="65"/>
      <c r="AY2245" s="65"/>
      <c r="AZ2245" s="65"/>
      <c r="BA2245" s="65"/>
    </row>
    <row r="2246" spans="3:53">
      <c r="C2246" s="8"/>
      <c r="D2246" s="8"/>
      <c r="AG2246" s="65"/>
      <c r="AH2246" s="65"/>
      <c r="AI2246" s="65"/>
      <c r="AJ2246" s="65"/>
      <c r="AK2246" s="65"/>
      <c r="AL2246" s="94"/>
      <c r="AM2246" s="93"/>
      <c r="AT2246" s="65"/>
      <c r="AU2246" s="65"/>
      <c r="AV2246" s="65"/>
      <c r="AW2246" s="65"/>
      <c r="AX2246" s="65"/>
      <c r="AY2246" s="65"/>
      <c r="AZ2246" s="65"/>
      <c r="BA2246" s="65"/>
    </row>
    <row r="2247" spans="3:53">
      <c r="C2247" s="8"/>
      <c r="D2247" s="8"/>
      <c r="AG2247" s="65"/>
      <c r="AH2247" s="65"/>
      <c r="AI2247" s="65"/>
      <c r="AJ2247" s="65"/>
      <c r="AK2247" s="65"/>
      <c r="AL2247" s="94"/>
      <c r="AM2247" s="93"/>
      <c r="AT2247" s="65"/>
      <c r="AU2247" s="65"/>
      <c r="AV2247" s="65"/>
      <c r="AW2247" s="65"/>
      <c r="AX2247" s="65"/>
      <c r="AY2247" s="65"/>
      <c r="AZ2247" s="65"/>
      <c r="BA2247" s="65"/>
    </row>
    <row r="2248" spans="3:53">
      <c r="C2248" s="8"/>
      <c r="D2248" s="8"/>
      <c r="AG2248" s="65"/>
      <c r="AH2248" s="65"/>
      <c r="AI2248" s="65"/>
      <c r="AJ2248" s="65"/>
      <c r="AK2248" s="65"/>
      <c r="AL2248" s="94"/>
      <c r="AM2248" s="93"/>
      <c r="AT2248" s="65"/>
      <c r="AU2248" s="65"/>
      <c r="AV2248" s="65"/>
      <c r="AW2248" s="65"/>
      <c r="AX2248" s="65"/>
      <c r="AY2248" s="65"/>
      <c r="AZ2248" s="65"/>
      <c r="BA2248" s="65"/>
    </row>
    <row r="2249" spans="3:53">
      <c r="C2249" s="8"/>
      <c r="D2249" s="8"/>
      <c r="AG2249" s="65"/>
      <c r="AH2249" s="65"/>
      <c r="AI2249" s="65"/>
      <c r="AJ2249" s="65"/>
      <c r="AK2249" s="65"/>
      <c r="AL2249" s="94"/>
      <c r="AM2249" s="93"/>
      <c r="AT2249" s="65"/>
      <c r="AU2249" s="65"/>
      <c r="AV2249" s="65"/>
      <c r="AW2249" s="65"/>
      <c r="AX2249" s="65"/>
      <c r="AY2249" s="65"/>
      <c r="AZ2249" s="65"/>
      <c r="BA2249" s="65"/>
    </row>
    <row r="2250" spans="3:53">
      <c r="C2250" s="8"/>
      <c r="D2250" s="8"/>
      <c r="AG2250" s="65"/>
      <c r="AH2250" s="65"/>
      <c r="AI2250" s="65"/>
      <c r="AJ2250" s="65"/>
      <c r="AK2250" s="65"/>
      <c r="AL2250" s="94"/>
      <c r="AM2250" s="93"/>
      <c r="AT2250" s="65"/>
      <c r="AU2250" s="65"/>
      <c r="AV2250" s="65"/>
      <c r="AW2250" s="65"/>
      <c r="AX2250" s="65"/>
      <c r="AY2250" s="65"/>
      <c r="AZ2250" s="65"/>
      <c r="BA2250" s="65"/>
    </row>
    <row r="2251" spans="3:53">
      <c r="C2251" s="8"/>
      <c r="D2251" s="8"/>
      <c r="AG2251" s="65"/>
      <c r="AH2251" s="65"/>
      <c r="AI2251" s="65"/>
      <c r="AJ2251" s="65"/>
      <c r="AK2251" s="65"/>
      <c r="AL2251" s="94"/>
      <c r="AM2251" s="93"/>
      <c r="AT2251" s="65"/>
      <c r="AU2251" s="65"/>
      <c r="AV2251" s="65"/>
      <c r="AW2251" s="65"/>
      <c r="AX2251" s="65"/>
      <c r="AY2251" s="65"/>
      <c r="AZ2251" s="65"/>
      <c r="BA2251" s="65"/>
    </row>
    <row r="2252" spans="3:53">
      <c r="C2252" s="8"/>
      <c r="D2252" s="8"/>
      <c r="AG2252" s="65"/>
      <c r="AH2252" s="65"/>
      <c r="AI2252" s="65"/>
      <c r="AJ2252" s="65"/>
      <c r="AK2252" s="65"/>
      <c r="AL2252" s="94"/>
      <c r="AM2252" s="93"/>
      <c r="AT2252" s="65"/>
      <c r="AU2252" s="65"/>
      <c r="AV2252" s="65"/>
      <c r="AW2252" s="65"/>
      <c r="AX2252" s="65"/>
      <c r="AY2252" s="65"/>
      <c r="AZ2252" s="65"/>
      <c r="BA2252" s="65"/>
    </row>
    <row r="2253" spans="3:53">
      <c r="C2253" s="8"/>
      <c r="D2253" s="8"/>
      <c r="AG2253" s="65"/>
      <c r="AH2253" s="65"/>
      <c r="AI2253" s="65"/>
      <c r="AJ2253" s="65"/>
      <c r="AK2253" s="65"/>
      <c r="AL2253" s="94"/>
      <c r="AM2253" s="93"/>
      <c r="AT2253" s="65"/>
      <c r="AU2253" s="65"/>
      <c r="AV2253" s="65"/>
      <c r="AW2253" s="65"/>
      <c r="AX2253" s="65"/>
      <c r="AY2253" s="65"/>
      <c r="AZ2253" s="65"/>
      <c r="BA2253" s="65"/>
    </row>
    <row r="2254" spans="3:53">
      <c r="C2254" s="8"/>
      <c r="D2254" s="8"/>
      <c r="AG2254" s="65"/>
      <c r="AH2254" s="65"/>
      <c r="AI2254" s="65"/>
      <c r="AJ2254" s="65"/>
      <c r="AK2254" s="65"/>
      <c r="AL2254" s="94"/>
      <c r="AM2254" s="93"/>
      <c r="AT2254" s="65"/>
      <c r="AU2254" s="65"/>
      <c r="AV2254" s="65"/>
      <c r="AW2254" s="65"/>
      <c r="AX2254" s="65"/>
      <c r="AY2254" s="65"/>
      <c r="AZ2254" s="65"/>
      <c r="BA2254" s="65"/>
    </row>
    <row r="2255" spans="3:53">
      <c r="C2255" s="8"/>
      <c r="D2255" s="8"/>
      <c r="AG2255" s="65"/>
      <c r="AH2255" s="65"/>
      <c r="AI2255" s="65"/>
      <c r="AJ2255" s="65"/>
      <c r="AK2255" s="65"/>
      <c r="AL2255" s="94"/>
      <c r="AM2255" s="93"/>
      <c r="AT2255" s="65"/>
      <c r="AU2255" s="65"/>
      <c r="AV2255" s="65"/>
      <c r="AW2255" s="65"/>
      <c r="AX2255" s="65"/>
      <c r="AY2255" s="65"/>
      <c r="AZ2255" s="65"/>
      <c r="BA2255" s="65"/>
    </row>
    <row r="2256" spans="3:53">
      <c r="C2256" s="8"/>
      <c r="D2256" s="8"/>
      <c r="AG2256" s="65"/>
      <c r="AH2256" s="65"/>
      <c r="AI2256" s="65"/>
      <c r="AJ2256" s="65"/>
      <c r="AK2256" s="65"/>
      <c r="AL2256" s="94"/>
      <c r="AM2256" s="93"/>
      <c r="AT2256" s="65"/>
      <c r="AU2256" s="65"/>
      <c r="AV2256" s="65"/>
      <c r="AW2256" s="65"/>
      <c r="AX2256" s="65"/>
      <c r="AY2256" s="65"/>
      <c r="AZ2256" s="65"/>
      <c r="BA2256" s="65"/>
    </row>
    <row r="2257" spans="3:53">
      <c r="C2257" s="8"/>
      <c r="D2257" s="8"/>
      <c r="AG2257" s="65"/>
      <c r="AH2257" s="65"/>
      <c r="AI2257" s="65"/>
      <c r="AJ2257" s="65"/>
      <c r="AK2257" s="65"/>
      <c r="AL2257" s="94"/>
      <c r="AM2257" s="93"/>
      <c r="AT2257" s="65"/>
      <c r="AU2257" s="65"/>
      <c r="AV2257" s="65"/>
      <c r="AW2257" s="65"/>
      <c r="AX2257" s="65"/>
      <c r="AY2257" s="65"/>
      <c r="AZ2257" s="65"/>
      <c r="BA2257" s="65"/>
    </row>
    <row r="2258" spans="3:53">
      <c r="C2258" s="8"/>
      <c r="D2258" s="8"/>
      <c r="AG2258" s="65"/>
      <c r="AH2258" s="65"/>
      <c r="AI2258" s="65"/>
      <c r="AJ2258" s="65"/>
      <c r="AK2258" s="65"/>
      <c r="AL2258" s="94"/>
      <c r="AM2258" s="93"/>
      <c r="AT2258" s="65"/>
      <c r="AU2258" s="65"/>
      <c r="AV2258" s="65"/>
      <c r="AW2258" s="65"/>
      <c r="AX2258" s="65"/>
      <c r="AY2258" s="65"/>
      <c r="AZ2258" s="65"/>
      <c r="BA2258" s="65"/>
    </row>
    <row r="2259" spans="3:53">
      <c r="C2259" s="8"/>
      <c r="D2259" s="8"/>
      <c r="AG2259" s="65"/>
      <c r="AH2259" s="65"/>
      <c r="AI2259" s="65"/>
      <c r="AJ2259" s="65"/>
      <c r="AK2259" s="65"/>
      <c r="AL2259" s="94"/>
      <c r="AM2259" s="93"/>
      <c r="AT2259" s="65"/>
      <c r="AU2259" s="65"/>
      <c r="AV2259" s="65"/>
      <c r="AW2259" s="65"/>
      <c r="AX2259" s="65"/>
      <c r="AY2259" s="65"/>
      <c r="AZ2259" s="65"/>
      <c r="BA2259" s="65"/>
    </row>
    <row r="2260" spans="3:53">
      <c r="C2260" s="8"/>
      <c r="D2260" s="8"/>
      <c r="AG2260" s="65"/>
      <c r="AH2260" s="65"/>
      <c r="AI2260" s="65"/>
      <c r="AJ2260" s="65"/>
      <c r="AK2260" s="65"/>
      <c r="AL2260" s="94"/>
      <c r="AM2260" s="93"/>
      <c r="AT2260" s="65"/>
      <c r="AU2260" s="65"/>
      <c r="AV2260" s="65"/>
      <c r="AW2260" s="65"/>
      <c r="AX2260" s="65"/>
      <c r="AY2260" s="65"/>
      <c r="AZ2260" s="65"/>
      <c r="BA2260" s="65"/>
    </row>
    <row r="2261" spans="3:53">
      <c r="C2261" s="8"/>
      <c r="D2261" s="8"/>
      <c r="AG2261" s="65"/>
      <c r="AH2261" s="65"/>
      <c r="AI2261" s="65"/>
      <c r="AJ2261" s="65"/>
      <c r="AK2261" s="65"/>
      <c r="AL2261" s="94"/>
      <c r="AM2261" s="93"/>
      <c r="AT2261" s="65"/>
      <c r="AU2261" s="65"/>
      <c r="AV2261" s="65"/>
      <c r="AW2261" s="65"/>
      <c r="AX2261" s="65"/>
      <c r="AY2261" s="65"/>
      <c r="AZ2261" s="65"/>
      <c r="BA2261" s="65"/>
    </row>
    <row r="2262" spans="3:53">
      <c r="C2262" s="8"/>
      <c r="D2262" s="8"/>
      <c r="AG2262" s="65"/>
      <c r="AH2262" s="65"/>
      <c r="AI2262" s="65"/>
      <c r="AJ2262" s="65"/>
      <c r="AK2262" s="65"/>
      <c r="AL2262" s="94"/>
      <c r="AM2262" s="93"/>
      <c r="AT2262" s="65"/>
      <c r="AU2262" s="65"/>
      <c r="AV2262" s="65"/>
      <c r="AW2262" s="65"/>
      <c r="AX2262" s="65"/>
      <c r="AY2262" s="65"/>
      <c r="AZ2262" s="65"/>
      <c r="BA2262" s="65"/>
    </row>
    <row r="2263" spans="3:53">
      <c r="C2263" s="8"/>
      <c r="D2263" s="8"/>
      <c r="AG2263" s="65"/>
      <c r="AH2263" s="65"/>
      <c r="AI2263" s="65"/>
      <c r="AJ2263" s="65"/>
      <c r="AK2263" s="65"/>
      <c r="AL2263" s="94"/>
      <c r="AM2263" s="93"/>
      <c r="AT2263" s="65"/>
      <c r="AU2263" s="65"/>
      <c r="AV2263" s="65"/>
      <c r="AW2263" s="65"/>
      <c r="AX2263" s="65"/>
      <c r="AY2263" s="65"/>
      <c r="AZ2263" s="65"/>
      <c r="BA2263" s="65"/>
    </row>
    <row r="2264" spans="3:53">
      <c r="C2264" s="8"/>
      <c r="D2264" s="8"/>
      <c r="AG2264" s="65"/>
      <c r="AH2264" s="65"/>
      <c r="AI2264" s="65"/>
      <c r="AJ2264" s="65"/>
      <c r="AK2264" s="65"/>
      <c r="AL2264" s="94"/>
      <c r="AM2264" s="93"/>
      <c r="AT2264" s="65"/>
      <c r="AU2264" s="65"/>
      <c r="AV2264" s="65"/>
      <c r="AW2264" s="65"/>
      <c r="AX2264" s="65"/>
      <c r="AY2264" s="65"/>
      <c r="AZ2264" s="65"/>
      <c r="BA2264" s="65"/>
    </row>
    <row r="2265" spans="3:53">
      <c r="C2265" s="8"/>
      <c r="D2265" s="8"/>
      <c r="AG2265" s="65"/>
      <c r="AH2265" s="65"/>
      <c r="AI2265" s="65"/>
      <c r="AJ2265" s="65"/>
      <c r="AK2265" s="65"/>
      <c r="AL2265" s="94"/>
      <c r="AM2265" s="93"/>
      <c r="AT2265" s="65"/>
      <c r="AU2265" s="65"/>
      <c r="AV2265" s="65"/>
      <c r="AW2265" s="65"/>
      <c r="AX2265" s="65"/>
      <c r="AY2265" s="65"/>
      <c r="AZ2265" s="65"/>
      <c r="BA2265" s="65"/>
    </row>
    <row r="2266" spans="3:53">
      <c r="C2266" s="8"/>
      <c r="D2266" s="8"/>
      <c r="AG2266" s="65"/>
      <c r="AH2266" s="65"/>
      <c r="AI2266" s="65"/>
      <c r="AJ2266" s="65"/>
      <c r="AK2266" s="65"/>
      <c r="AL2266" s="94"/>
      <c r="AM2266" s="93"/>
      <c r="AT2266" s="65"/>
      <c r="AU2266" s="65"/>
      <c r="AV2266" s="65"/>
      <c r="AW2266" s="65"/>
      <c r="AX2266" s="65"/>
      <c r="AY2266" s="65"/>
      <c r="AZ2266" s="65"/>
      <c r="BA2266" s="65"/>
    </row>
    <row r="2267" spans="3:53">
      <c r="C2267" s="8"/>
      <c r="D2267" s="8"/>
      <c r="AG2267" s="65"/>
      <c r="AH2267" s="65"/>
      <c r="AI2267" s="65"/>
      <c r="AJ2267" s="65"/>
      <c r="AK2267" s="65"/>
      <c r="AL2267" s="94"/>
      <c r="AM2267" s="93"/>
      <c r="AT2267" s="65"/>
      <c r="AU2267" s="65"/>
      <c r="AV2267" s="65"/>
      <c r="AW2267" s="65"/>
      <c r="AX2267" s="65"/>
      <c r="AY2267" s="65"/>
      <c r="AZ2267" s="65"/>
      <c r="BA2267" s="65"/>
    </row>
    <row r="2268" spans="3:53">
      <c r="C2268" s="8"/>
      <c r="D2268" s="8"/>
      <c r="AG2268" s="65"/>
      <c r="AH2268" s="65"/>
      <c r="AI2268" s="65"/>
      <c r="AJ2268" s="65"/>
      <c r="AK2268" s="65"/>
      <c r="AL2268" s="94"/>
      <c r="AM2268" s="93"/>
      <c r="AT2268" s="65"/>
      <c r="AU2268" s="65"/>
      <c r="AV2268" s="65"/>
      <c r="AW2268" s="65"/>
      <c r="AX2268" s="65"/>
      <c r="AY2268" s="65"/>
      <c r="AZ2268" s="65"/>
      <c r="BA2268" s="65"/>
    </row>
    <row r="2269" spans="3:53">
      <c r="C2269" s="8"/>
      <c r="D2269" s="8"/>
      <c r="AG2269" s="65"/>
      <c r="AH2269" s="65"/>
      <c r="AI2269" s="65"/>
      <c r="AJ2269" s="65"/>
      <c r="AK2269" s="65"/>
      <c r="AL2269" s="94"/>
      <c r="AM2269" s="93"/>
      <c r="AT2269" s="65"/>
      <c r="AU2269" s="65"/>
      <c r="AV2269" s="65"/>
      <c r="AW2269" s="65"/>
      <c r="AX2269" s="65"/>
      <c r="AY2269" s="65"/>
      <c r="AZ2269" s="65"/>
      <c r="BA2269" s="65"/>
    </row>
    <row r="2270" spans="3:53">
      <c r="C2270" s="8"/>
      <c r="D2270" s="8"/>
      <c r="AG2270" s="65"/>
      <c r="AH2270" s="65"/>
      <c r="AI2270" s="65"/>
      <c r="AJ2270" s="65"/>
      <c r="AK2270" s="65"/>
      <c r="AL2270" s="94"/>
      <c r="AM2270" s="93"/>
      <c r="AT2270" s="65"/>
      <c r="AU2270" s="65"/>
      <c r="AV2270" s="65"/>
      <c r="AW2270" s="65"/>
      <c r="AX2270" s="65"/>
      <c r="AY2270" s="65"/>
      <c r="AZ2270" s="65"/>
      <c r="BA2270" s="65"/>
    </row>
    <row r="2271" spans="3:53">
      <c r="C2271" s="8"/>
      <c r="D2271" s="8"/>
      <c r="AG2271" s="65"/>
      <c r="AH2271" s="65"/>
      <c r="AI2271" s="65"/>
      <c r="AJ2271" s="65"/>
      <c r="AK2271" s="65"/>
      <c r="AL2271" s="94"/>
      <c r="AM2271" s="93"/>
      <c r="AT2271" s="65"/>
      <c r="AU2271" s="65"/>
      <c r="AV2271" s="65"/>
      <c r="AW2271" s="65"/>
      <c r="AX2271" s="65"/>
      <c r="AY2271" s="65"/>
      <c r="AZ2271" s="65"/>
      <c r="BA2271" s="65"/>
    </row>
    <row r="2272" spans="3:53">
      <c r="C2272" s="8"/>
      <c r="D2272" s="8"/>
      <c r="AG2272" s="65"/>
      <c r="AH2272" s="65"/>
      <c r="AI2272" s="65"/>
      <c r="AJ2272" s="65"/>
      <c r="AK2272" s="65"/>
      <c r="AL2272" s="94"/>
      <c r="AM2272" s="93"/>
      <c r="AT2272" s="65"/>
      <c r="AU2272" s="65"/>
      <c r="AV2272" s="65"/>
      <c r="AW2272" s="65"/>
      <c r="AX2272" s="65"/>
      <c r="AY2272" s="65"/>
      <c r="AZ2272" s="65"/>
      <c r="BA2272" s="65"/>
    </row>
    <row r="2273" spans="3:53">
      <c r="C2273" s="8"/>
      <c r="D2273" s="8"/>
      <c r="AG2273" s="65"/>
      <c r="AH2273" s="65"/>
      <c r="AI2273" s="65"/>
      <c r="AJ2273" s="65"/>
      <c r="AK2273" s="65"/>
      <c r="AL2273" s="94"/>
      <c r="AM2273" s="93"/>
      <c r="AT2273" s="65"/>
      <c r="AU2273" s="65"/>
      <c r="AV2273" s="65"/>
      <c r="AW2273" s="65"/>
      <c r="AX2273" s="65"/>
      <c r="AY2273" s="65"/>
      <c r="AZ2273" s="65"/>
      <c r="BA2273" s="65"/>
    </row>
    <row r="2274" spans="3:53">
      <c r="C2274" s="8"/>
      <c r="D2274" s="8"/>
      <c r="AG2274" s="65"/>
      <c r="AH2274" s="65"/>
      <c r="AI2274" s="65"/>
      <c r="AJ2274" s="65"/>
      <c r="AK2274" s="65"/>
      <c r="AL2274" s="94"/>
      <c r="AM2274" s="93"/>
      <c r="AT2274" s="65"/>
      <c r="AU2274" s="65"/>
      <c r="AV2274" s="65"/>
      <c r="AW2274" s="65"/>
      <c r="AX2274" s="65"/>
      <c r="AY2274" s="65"/>
      <c r="AZ2274" s="65"/>
      <c r="BA2274" s="65"/>
    </row>
    <row r="2275" spans="3:53">
      <c r="C2275" s="8"/>
      <c r="D2275" s="8"/>
      <c r="AG2275" s="65"/>
      <c r="AH2275" s="65"/>
      <c r="AI2275" s="65"/>
      <c r="AJ2275" s="65"/>
      <c r="AK2275" s="65"/>
      <c r="AL2275" s="94"/>
      <c r="AM2275" s="93"/>
      <c r="AT2275" s="65"/>
      <c r="AU2275" s="65"/>
      <c r="AV2275" s="65"/>
      <c r="AW2275" s="65"/>
      <c r="AX2275" s="65"/>
      <c r="AY2275" s="65"/>
      <c r="AZ2275" s="65"/>
      <c r="BA2275" s="65"/>
    </row>
    <row r="2276" spans="3:53">
      <c r="C2276" s="8"/>
      <c r="D2276" s="8"/>
      <c r="AG2276" s="65"/>
      <c r="AH2276" s="65"/>
      <c r="AI2276" s="65"/>
      <c r="AJ2276" s="65"/>
      <c r="AK2276" s="65"/>
      <c r="AL2276" s="94"/>
      <c r="AM2276" s="93"/>
      <c r="AT2276" s="65"/>
      <c r="AU2276" s="65"/>
      <c r="AV2276" s="65"/>
      <c r="AW2276" s="65"/>
      <c r="AX2276" s="65"/>
      <c r="AY2276" s="65"/>
      <c r="AZ2276" s="65"/>
      <c r="BA2276" s="65"/>
    </row>
    <row r="2277" spans="3:53">
      <c r="C2277" s="8"/>
      <c r="D2277" s="8"/>
      <c r="AG2277" s="65"/>
      <c r="AH2277" s="65"/>
      <c r="AI2277" s="65"/>
      <c r="AJ2277" s="65"/>
      <c r="AK2277" s="65"/>
      <c r="AL2277" s="94"/>
      <c r="AM2277" s="93"/>
      <c r="AT2277" s="65"/>
      <c r="AU2277" s="65"/>
      <c r="AV2277" s="65"/>
      <c r="AW2277" s="65"/>
      <c r="AX2277" s="65"/>
      <c r="AY2277" s="65"/>
      <c r="AZ2277" s="65"/>
      <c r="BA2277" s="65"/>
    </row>
    <row r="2278" spans="3:53">
      <c r="C2278" s="8"/>
      <c r="D2278" s="8"/>
      <c r="AG2278" s="65"/>
      <c r="AH2278" s="65"/>
      <c r="AI2278" s="65"/>
      <c r="AJ2278" s="65"/>
      <c r="AK2278" s="65"/>
      <c r="AL2278" s="94"/>
      <c r="AM2278" s="93"/>
      <c r="AT2278" s="65"/>
      <c r="AU2278" s="65"/>
      <c r="AV2278" s="65"/>
      <c r="AW2278" s="65"/>
      <c r="AX2278" s="65"/>
      <c r="AY2278" s="65"/>
      <c r="AZ2278" s="65"/>
      <c r="BA2278" s="65"/>
    </row>
    <row r="2279" spans="3:53">
      <c r="C2279" s="8"/>
      <c r="D2279" s="8"/>
      <c r="AG2279" s="65"/>
      <c r="AH2279" s="65"/>
      <c r="AI2279" s="65"/>
      <c r="AJ2279" s="65"/>
      <c r="AK2279" s="65"/>
      <c r="AL2279" s="94"/>
      <c r="AM2279" s="93"/>
      <c r="AT2279" s="65"/>
      <c r="AU2279" s="65"/>
      <c r="AV2279" s="65"/>
      <c r="AW2279" s="65"/>
      <c r="AX2279" s="65"/>
      <c r="AY2279" s="65"/>
      <c r="AZ2279" s="65"/>
      <c r="BA2279" s="65"/>
    </row>
    <row r="2280" spans="3:53">
      <c r="C2280" s="8"/>
      <c r="D2280" s="8"/>
      <c r="AG2280" s="65"/>
      <c r="AH2280" s="65"/>
      <c r="AI2280" s="65"/>
      <c r="AJ2280" s="65"/>
      <c r="AK2280" s="65"/>
      <c r="AL2280" s="94"/>
      <c r="AM2280" s="93"/>
      <c r="AT2280" s="65"/>
      <c r="AU2280" s="65"/>
      <c r="AV2280" s="65"/>
      <c r="AW2280" s="65"/>
      <c r="AX2280" s="65"/>
      <c r="AY2280" s="65"/>
      <c r="AZ2280" s="65"/>
      <c r="BA2280" s="65"/>
    </row>
    <row r="2281" spans="3:53">
      <c r="C2281" s="8"/>
      <c r="D2281" s="8"/>
      <c r="AG2281" s="65"/>
      <c r="AH2281" s="65"/>
      <c r="AI2281" s="65"/>
      <c r="AJ2281" s="65"/>
      <c r="AK2281" s="65"/>
      <c r="AL2281" s="94"/>
      <c r="AM2281" s="93"/>
      <c r="AT2281" s="65"/>
      <c r="AU2281" s="65"/>
      <c r="AV2281" s="65"/>
      <c r="AW2281" s="65"/>
      <c r="AX2281" s="65"/>
      <c r="AY2281" s="65"/>
      <c r="AZ2281" s="65"/>
      <c r="BA2281" s="65"/>
    </row>
    <row r="2282" spans="3:53">
      <c r="C2282" s="8"/>
      <c r="D2282" s="8"/>
      <c r="AG2282" s="65"/>
      <c r="AH2282" s="65"/>
      <c r="AI2282" s="65"/>
      <c r="AJ2282" s="65"/>
      <c r="AK2282" s="65"/>
      <c r="AL2282" s="94"/>
      <c r="AM2282" s="93"/>
      <c r="AT2282" s="65"/>
      <c r="AU2282" s="65"/>
      <c r="AV2282" s="65"/>
      <c r="AW2282" s="65"/>
      <c r="AX2282" s="65"/>
      <c r="AY2282" s="65"/>
      <c r="AZ2282" s="65"/>
      <c r="BA2282" s="65"/>
    </row>
    <row r="2283" spans="3:53">
      <c r="C2283" s="8"/>
      <c r="D2283" s="8"/>
      <c r="AG2283" s="65"/>
      <c r="AH2283" s="65"/>
      <c r="AI2283" s="65"/>
      <c r="AJ2283" s="65"/>
      <c r="AK2283" s="65"/>
      <c r="AL2283" s="94"/>
      <c r="AM2283" s="93"/>
      <c r="AT2283" s="65"/>
      <c r="AU2283" s="65"/>
      <c r="AV2283" s="65"/>
      <c r="AW2283" s="65"/>
      <c r="AX2283" s="65"/>
      <c r="AY2283" s="65"/>
      <c r="AZ2283" s="65"/>
      <c r="BA2283" s="65"/>
    </row>
    <row r="2284" spans="3:53">
      <c r="C2284" s="8"/>
      <c r="D2284" s="8"/>
      <c r="AG2284" s="65"/>
      <c r="AH2284" s="65"/>
      <c r="AI2284" s="65"/>
      <c r="AJ2284" s="65"/>
      <c r="AK2284" s="65"/>
      <c r="AL2284" s="94"/>
      <c r="AM2284" s="93"/>
      <c r="AT2284" s="65"/>
      <c r="AU2284" s="65"/>
      <c r="AV2284" s="65"/>
      <c r="AW2284" s="65"/>
      <c r="AX2284" s="65"/>
      <c r="AY2284" s="65"/>
      <c r="AZ2284" s="65"/>
      <c r="BA2284" s="65"/>
    </row>
    <row r="2285" spans="3:53">
      <c r="C2285" s="8"/>
      <c r="D2285" s="8"/>
      <c r="AG2285" s="65"/>
      <c r="AH2285" s="65"/>
      <c r="AI2285" s="65"/>
      <c r="AJ2285" s="65"/>
      <c r="AK2285" s="65"/>
      <c r="AL2285" s="94"/>
      <c r="AM2285" s="93"/>
      <c r="AT2285" s="65"/>
      <c r="AU2285" s="65"/>
      <c r="AV2285" s="65"/>
      <c r="AW2285" s="65"/>
      <c r="AX2285" s="65"/>
      <c r="AY2285" s="65"/>
      <c r="AZ2285" s="65"/>
      <c r="BA2285" s="65"/>
    </row>
    <row r="2286" spans="3:53">
      <c r="C2286" s="8"/>
      <c r="D2286" s="8"/>
      <c r="AG2286" s="65"/>
      <c r="AH2286" s="65"/>
      <c r="AI2286" s="65"/>
      <c r="AJ2286" s="65"/>
      <c r="AK2286" s="65"/>
      <c r="AL2286" s="94"/>
      <c r="AM2286" s="93"/>
      <c r="AT2286" s="65"/>
      <c r="AU2286" s="65"/>
      <c r="AV2286" s="65"/>
      <c r="AW2286" s="65"/>
      <c r="AX2286" s="65"/>
      <c r="AY2286" s="65"/>
      <c r="AZ2286" s="65"/>
      <c r="BA2286" s="65"/>
    </row>
    <row r="2287" spans="3:53">
      <c r="C2287" s="8"/>
      <c r="D2287" s="8"/>
      <c r="AG2287" s="65"/>
      <c r="AH2287" s="65"/>
      <c r="AI2287" s="65"/>
      <c r="AJ2287" s="65"/>
      <c r="AK2287" s="65"/>
      <c r="AL2287" s="94"/>
      <c r="AM2287" s="93"/>
      <c r="AT2287" s="65"/>
      <c r="AU2287" s="65"/>
      <c r="AV2287" s="65"/>
      <c r="AW2287" s="65"/>
      <c r="AX2287" s="65"/>
      <c r="AY2287" s="65"/>
      <c r="AZ2287" s="65"/>
      <c r="BA2287" s="65"/>
    </row>
    <row r="2288" spans="3:53">
      <c r="C2288" s="8"/>
      <c r="D2288" s="8"/>
      <c r="AG2288" s="65"/>
      <c r="AH2288" s="65"/>
      <c r="AI2288" s="65"/>
      <c r="AJ2288" s="65"/>
      <c r="AK2288" s="65"/>
      <c r="AL2288" s="94"/>
      <c r="AM2288" s="93"/>
      <c r="AT2288" s="65"/>
      <c r="AU2288" s="65"/>
      <c r="AV2288" s="65"/>
      <c r="AW2288" s="65"/>
      <c r="AX2288" s="65"/>
      <c r="AY2288" s="65"/>
      <c r="AZ2288" s="65"/>
      <c r="BA2288" s="65"/>
    </row>
    <row r="2289" spans="3:53">
      <c r="C2289" s="8"/>
      <c r="D2289" s="8"/>
      <c r="AG2289" s="65"/>
      <c r="AH2289" s="65"/>
      <c r="AI2289" s="65"/>
      <c r="AJ2289" s="65"/>
      <c r="AK2289" s="65"/>
      <c r="AL2289" s="94"/>
      <c r="AM2289" s="93"/>
      <c r="AT2289" s="65"/>
      <c r="AU2289" s="65"/>
      <c r="AV2289" s="65"/>
      <c r="AW2289" s="65"/>
      <c r="AX2289" s="65"/>
      <c r="AY2289" s="65"/>
      <c r="AZ2289" s="65"/>
      <c r="BA2289" s="65"/>
    </row>
    <row r="2290" spans="3:53">
      <c r="C2290" s="8"/>
      <c r="D2290" s="8"/>
      <c r="AG2290" s="65"/>
      <c r="AH2290" s="65"/>
      <c r="AI2290" s="65"/>
      <c r="AJ2290" s="65"/>
      <c r="AK2290" s="65"/>
      <c r="AL2290" s="94"/>
      <c r="AM2290" s="93"/>
      <c r="AT2290" s="65"/>
      <c r="AU2290" s="65"/>
      <c r="AV2290" s="65"/>
      <c r="AW2290" s="65"/>
      <c r="AX2290" s="65"/>
      <c r="AY2290" s="65"/>
      <c r="AZ2290" s="65"/>
      <c r="BA2290" s="65"/>
    </row>
    <row r="2291" spans="3:53">
      <c r="C2291" s="8"/>
      <c r="D2291" s="8"/>
      <c r="AG2291" s="65"/>
      <c r="AH2291" s="65"/>
      <c r="AI2291" s="65"/>
      <c r="AJ2291" s="65"/>
      <c r="AK2291" s="65"/>
      <c r="AL2291" s="94"/>
      <c r="AM2291" s="93"/>
      <c r="AT2291" s="65"/>
      <c r="AU2291" s="65"/>
      <c r="AV2291" s="65"/>
      <c r="AW2291" s="65"/>
      <c r="AX2291" s="65"/>
      <c r="AY2291" s="65"/>
      <c r="AZ2291" s="65"/>
      <c r="BA2291" s="65"/>
    </row>
    <row r="2292" spans="3:53">
      <c r="C2292" s="8"/>
      <c r="D2292" s="8"/>
      <c r="AG2292" s="65"/>
      <c r="AH2292" s="65"/>
      <c r="AI2292" s="65"/>
      <c r="AJ2292" s="65"/>
      <c r="AK2292" s="65"/>
      <c r="AL2292" s="94"/>
      <c r="AM2292" s="93"/>
      <c r="AT2292" s="65"/>
      <c r="AU2292" s="65"/>
      <c r="AV2292" s="65"/>
      <c r="AW2292" s="65"/>
      <c r="AX2292" s="65"/>
      <c r="AY2292" s="65"/>
      <c r="AZ2292" s="65"/>
      <c r="BA2292" s="65"/>
    </row>
    <row r="2293" spans="3:53">
      <c r="C2293" s="8"/>
      <c r="D2293" s="8"/>
      <c r="AG2293" s="65"/>
      <c r="AH2293" s="65"/>
      <c r="AI2293" s="65"/>
      <c r="AJ2293" s="65"/>
      <c r="AK2293" s="65"/>
      <c r="AL2293" s="94"/>
      <c r="AM2293" s="93"/>
      <c r="AT2293" s="65"/>
      <c r="AU2293" s="65"/>
      <c r="AV2293" s="65"/>
      <c r="AW2293" s="65"/>
      <c r="AX2293" s="65"/>
      <c r="AY2293" s="65"/>
      <c r="AZ2293" s="65"/>
      <c r="BA2293" s="65"/>
    </row>
    <row r="2294" spans="3:53">
      <c r="C2294" s="8"/>
      <c r="D2294" s="8"/>
      <c r="AG2294" s="65"/>
      <c r="AH2294" s="65"/>
      <c r="AI2294" s="65"/>
      <c r="AJ2294" s="65"/>
      <c r="AK2294" s="65"/>
      <c r="AL2294" s="94"/>
      <c r="AM2294" s="93"/>
      <c r="AT2294" s="65"/>
      <c r="AU2294" s="65"/>
      <c r="AV2294" s="65"/>
      <c r="AW2294" s="65"/>
      <c r="AX2294" s="65"/>
      <c r="AY2294" s="65"/>
      <c r="AZ2294" s="65"/>
      <c r="BA2294" s="65"/>
    </row>
    <row r="2295" spans="3:53">
      <c r="C2295" s="8"/>
      <c r="D2295" s="8"/>
      <c r="AG2295" s="65"/>
      <c r="AH2295" s="65"/>
      <c r="AI2295" s="65"/>
      <c r="AJ2295" s="65"/>
      <c r="AK2295" s="65"/>
      <c r="AL2295" s="94"/>
      <c r="AM2295" s="93"/>
      <c r="AT2295" s="65"/>
      <c r="AU2295" s="65"/>
      <c r="AV2295" s="65"/>
      <c r="AW2295" s="65"/>
      <c r="AX2295" s="65"/>
      <c r="AY2295" s="65"/>
      <c r="AZ2295" s="65"/>
      <c r="BA2295" s="65"/>
    </row>
    <row r="2296" spans="3:53">
      <c r="C2296" s="8"/>
      <c r="D2296" s="8"/>
      <c r="AG2296" s="65"/>
      <c r="AH2296" s="65"/>
      <c r="AI2296" s="65"/>
      <c r="AJ2296" s="65"/>
      <c r="AK2296" s="65"/>
      <c r="AL2296" s="94"/>
      <c r="AM2296" s="93"/>
      <c r="AT2296" s="65"/>
      <c r="AU2296" s="65"/>
      <c r="AV2296" s="65"/>
      <c r="AW2296" s="65"/>
      <c r="AX2296" s="65"/>
      <c r="AY2296" s="65"/>
      <c r="AZ2296" s="65"/>
      <c r="BA2296" s="65"/>
    </row>
    <row r="2297" spans="3:53">
      <c r="C2297" s="8"/>
      <c r="D2297" s="8"/>
      <c r="AG2297" s="65"/>
      <c r="AH2297" s="65"/>
      <c r="AI2297" s="65"/>
      <c r="AJ2297" s="65"/>
      <c r="AK2297" s="65"/>
      <c r="AL2297" s="94"/>
      <c r="AM2297" s="93"/>
      <c r="AT2297" s="65"/>
      <c r="AU2297" s="65"/>
      <c r="AV2297" s="65"/>
      <c r="AW2297" s="65"/>
      <c r="AX2297" s="65"/>
      <c r="AY2297" s="65"/>
      <c r="AZ2297" s="65"/>
      <c r="BA2297" s="65"/>
    </row>
    <row r="2298" spans="3:53">
      <c r="C2298" s="8"/>
      <c r="D2298" s="8"/>
      <c r="AG2298" s="65"/>
      <c r="AH2298" s="65"/>
      <c r="AI2298" s="65"/>
      <c r="AJ2298" s="65"/>
      <c r="AK2298" s="65"/>
      <c r="AL2298" s="94"/>
      <c r="AM2298" s="93"/>
      <c r="AT2298" s="65"/>
      <c r="AU2298" s="65"/>
      <c r="AV2298" s="65"/>
      <c r="AW2298" s="65"/>
      <c r="AX2298" s="65"/>
      <c r="AY2298" s="65"/>
      <c r="AZ2298" s="65"/>
      <c r="BA2298" s="65"/>
    </row>
    <row r="2299" spans="3:53">
      <c r="C2299" s="8"/>
      <c r="D2299" s="8"/>
      <c r="AG2299" s="65"/>
      <c r="AH2299" s="65"/>
      <c r="AI2299" s="65"/>
      <c r="AJ2299" s="65"/>
      <c r="AK2299" s="65"/>
      <c r="AL2299" s="94"/>
      <c r="AM2299" s="93"/>
      <c r="AT2299" s="65"/>
      <c r="AU2299" s="65"/>
      <c r="AV2299" s="65"/>
      <c r="AW2299" s="65"/>
      <c r="AX2299" s="65"/>
      <c r="AY2299" s="65"/>
      <c r="AZ2299" s="65"/>
      <c r="BA2299" s="65"/>
    </row>
    <row r="2300" spans="3:53">
      <c r="C2300" s="8"/>
      <c r="D2300" s="8"/>
      <c r="AG2300" s="65"/>
      <c r="AH2300" s="65"/>
      <c r="AI2300" s="65"/>
      <c r="AJ2300" s="65"/>
      <c r="AK2300" s="65"/>
      <c r="AL2300" s="94"/>
      <c r="AM2300" s="93"/>
      <c r="AT2300" s="65"/>
      <c r="AU2300" s="65"/>
      <c r="AV2300" s="65"/>
      <c r="AW2300" s="65"/>
      <c r="AX2300" s="65"/>
      <c r="AY2300" s="65"/>
      <c r="AZ2300" s="65"/>
      <c r="BA2300" s="65"/>
    </row>
    <row r="2301" spans="3:53">
      <c r="C2301" s="8"/>
      <c r="D2301" s="8"/>
      <c r="AG2301" s="65"/>
      <c r="AH2301" s="65"/>
      <c r="AI2301" s="65"/>
      <c r="AJ2301" s="65"/>
      <c r="AK2301" s="65"/>
      <c r="AL2301" s="94"/>
      <c r="AM2301" s="93"/>
      <c r="AT2301" s="65"/>
      <c r="AU2301" s="65"/>
      <c r="AV2301" s="65"/>
      <c r="AW2301" s="65"/>
      <c r="AX2301" s="65"/>
      <c r="AY2301" s="65"/>
      <c r="AZ2301" s="65"/>
      <c r="BA2301" s="65"/>
    </row>
    <row r="2302" spans="3:53">
      <c r="C2302" s="8"/>
      <c r="D2302" s="8"/>
      <c r="AG2302" s="65"/>
      <c r="AH2302" s="65"/>
      <c r="AI2302" s="65"/>
      <c r="AJ2302" s="65"/>
      <c r="AK2302" s="65"/>
      <c r="AL2302" s="94"/>
      <c r="AM2302" s="93"/>
      <c r="AT2302" s="65"/>
      <c r="AU2302" s="65"/>
      <c r="AV2302" s="65"/>
      <c r="AW2302" s="65"/>
      <c r="AX2302" s="65"/>
      <c r="AY2302" s="65"/>
      <c r="AZ2302" s="65"/>
      <c r="BA2302" s="65"/>
    </row>
    <row r="2303" spans="3:53">
      <c r="C2303" s="8"/>
      <c r="D2303" s="8"/>
      <c r="AG2303" s="65"/>
      <c r="AH2303" s="65"/>
      <c r="AI2303" s="65"/>
      <c r="AJ2303" s="65"/>
      <c r="AK2303" s="65"/>
      <c r="AL2303" s="94"/>
      <c r="AM2303" s="93"/>
      <c r="AT2303" s="65"/>
      <c r="AU2303" s="65"/>
      <c r="AV2303" s="65"/>
      <c r="AW2303" s="65"/>
      <c r="AX2303" s="65"/>
      <c r="AY2303" s="65"/>
      <c r="AZ2303" s="65"/>
      <c r="BA2303" s="65"/>
    </row>
    <row r="2304" spans="3:53">
      <c r="C2304" s="8"/>
      <c r="D2304" s="8"/>
      <c r="AG2304" s="65"/>
      <c r="AH2304" s="65"/>
      <c r="AI2304" s="65"/>
      <c r="AJ2304" s="65"/>
      <c r="AK2304" s="65"/>
      <c r="AL2304" s="94"/>
      <c r="AM2304" s="93"/>
      <c r="AT2304" s="65"/>
      <c r="AU2304" s="65"/>
      <c r="AV2304" s="65"/>
      <c r="AW2304" s="65"/>
      <c r="AX2304" s="65"/>
      <c r="AY2304" s="65"/>
      <c r="AZ2304" s="65"/>
      <c r="BA2304" s="65"/>
    </row>
    <row r="2305" spans="3:53">
      <c r="C2305" s="8"/>
      <c r="D2305" s="8"/>
      <c r="AG2305" s="65"/>
      <c r="AH2305" s="65"/>
      <c r="AI2305" s="65"/>
      <c r="AJ2305" s="65"/>
      <c r="AK2305" s="65"/>
      <c r="AL2305" s="94"/>
      <c r="AM2305" s="93"/>
      <c r="AT2305" s="65"/>
      <c r="AU2305" s="65"/>
      <c r="AV2305" s="65"/>
      <c r="AW2305" s="65"/>
      <c r="AX2305" s="65"/>
      <c r="AY2305" s="65"/>
      <c r="AZ2305" s="65"/>
      <c r="BA2305" s="65"/>
    </row>
    <row r="2306" spans="3:53">
      <c r="C2306" s="8"/>
      <c r="D2306" s="8"/>
      <c r="AG2306" s="65"/>
      <c r="AH2306" s="65"/>
      <c r="AI2306" s="65"/>
      <c r="AJ2306" s="65"/>
      <c r="AK2306" s="65"/>
      <c r="AL2306" s="94"/>
      <c r="AM2306" s="93"/>
      <c r="AT2306" s="65"/>
      <c r="AU2306" s="65"/>
      <c r="AV2306" s="65"/>
      <c r="AW2306" s="65"/>
      <c r="AX2306" s="65"/>
      <c r="AY2306" s="65"/>
      <c r="AZ2306" s="65"/>
      <c r="BA2306" s="65"/>
    </row>
    <row r="2307" spans="3:53">
      <c r="C2307" s="8"/>
      <c r="D2307" s="8"/>
      <c r="AG2307" s="65"/>
      <c r="AH2307" s="65"/>
      <c r="AI2307" s="65"/>
      <c r="AJ2307" s="65"/>
      <c r="AK2307" s="65"/>
      <c r="AL2307" s="94"/>
      <c r="AM2307" s="93"/>
      <c r="AT2307" s="65"/>
      <c r="AU2307" s="65"/>
      <c r="AV2307" s="65"/>
      <c r="AW2307" s="65"/>
      <c r="AX2307" s="65"/>
      <c r="AY2307" s="65"/>
      <c r="AZ2307" s="65"/>
      <c r="BA2307" s="65"/>
    </row>
    <row r="2308" spans="3:53">
      <c r="C2308" s="8"/>
      <c r="D2308" s="8"/>
      <c r="AG2308" s="65"/>
      <c r="AH2308" s="65"/>
      <c r="AI2308" s="65"/>
      <c r="AJ2308" s="65"/>
      <c r="AK2308" s="65"/>
      <c r="AL2308" s="94"/>
      <c r="AM2308" s="93"/>
      <c r="AT2308" s="65"/>
      <c r="AU2308" s="65"/>
      <c r="AV2308" s="65"/>
      <c r="AW2308" s="65"/>
      <c r="AX2308" s="65"/>
      <c r="AY2308" s="65"/>
      <c r="AZ2308" s="65"/>
      <c r="BA2308" s="65"/>
    </row>
    <row r="2309" spans="3:53">
      <c r="C2309" s="8"/>
      <c r="D2309" s="8"/>
      <c r="AG2309" s="65"/>
      <c r="AH2309" s="65"/>
      <c r="AI2309" s="65"/>
      <c r="AJ2309" s="65"/>
      <c r="AK2309" s="65"/>
      <c r="AL2309" s="94"/>
      <c r="AM2309" s="93"/>
      <c r="AT2309" s="65"/>
      <c r="AU2309" s="65"/>
      <c r="AV2309" s="65"/>
      <c r="AW2309" s="65"/>
      <c r="AX2309" s="65"/>
      <c r="AY2309" s="65"/>
      <c r="AZ2309" s="65"/>
      <c r="BA2309" s="65"/>
    </row>
    <row r="2310" spans="3:53">
      <c r="C2310" s="8"/>
      <c r="D2310" s="8"/>
      <c r="AG2310" s="65"/>
      <c r="AH2310" s="65"/>
      <c r="AI2310" s="65"/>
      <c r="AJ2310" s="65"/>
      <c r="AK2310" s="65"/>
      <c r="AL2310" s="94"/>
      <c r="AM2310" s="93"/>
      <c r="AT2310" s="65"/>
      <c r="AU2310" s="65"/>
      <c r="AV2310" s="65"/>
      <c r="AW2310" s="65"/>
      <c r="AX2310" s="65"/>
      <c r="AY2310" s="65"/>
      <c r="AZ2310" s="65"/>
      <c r="BA2310" s="65"/>
    </row>
    <row r="2311" spans="3:53">
      <c r="C2311" s="8"/>
      <c r="D2311" s="8"/>
      <c r="AG2311" s="65"/>
      <c r="AH2311" s="65"/>
      <c r="AI2311" s="65"/>
      <c r="AJ2311" s="65"/>
      <c r="AK2311" s="65"/>
      <c r="AL2311" s="94"/>
      <c r="AM2311" s="93"/>
      <c r="AT2311" s="65"/>
      <c r="AU2311" s="65"/>
      <c r="AV2311" s="65"/>
      <c r="AW2311" s="65"/>
      <c r="AX2311" s="65"/>
      <c r="AY2311" s="65"/>
      <c r="AZ2311" s="65"/>
      <c r="BA2311" s="65"/>
    </row>
    <row r="2312" spans="3:53">
      <c r="C2312" s="8"/>
      <c r="D2312" s="8"/>
      <c r="AG2312" s="65"/>
      <c r="AH2312" s="65"/>
      <c r="AI2312" s="65"/>
      <c r="AJ2312" s="65"/>
      <c r="AK2312" s="65"/>
      <c r="AL2312" s="94"/>
      <c r="AM2312" s="93"/>
      <c r="AT2312" s="65"/>
      <c r="AU2312" s="65"/>
      <c r="AV2312" s="65"/>
      <c r="AW2312" s="65"/>
      <c r="AX2312" s="65"/>
      <c r="AY2312" s="65"/>
      <c r="AZ2312" s="65"/>
      <c r="BA2312" s="65"/>
    </row>
    <row r="2313" spans="3:53">
      <c r="C2313" s="8"/>
      <c r="D2313" s="8"/>
      <c r="AG2313" s="65"/>
      <c r="AH2313" s="65"/>
      <c r="AI2313" s="65"/>
      <c r="AJ2313" s="65"/>
      <c r="AK2313" s="65"/>
      <c r="AL2313" s="94"/>
      <c r="AM2313" s="93"/>
      <c r="AT2313" s="65"/>
      <c r="AU2313" s="65"/>
      <c r="AV2313" s="65"/>
      <c r="AW2313" s="65"/>
      <c r="AX2313" s="65"/>
      <c r="AY2313" s="65"/>
      <c r="AZ2313" s="65"/>
      <c r="BA2313" s="65"/>
    </row>
    <row r="2314" spans="3:53">
      <c r="C2314" s="8"/>
      <c r="D2314" s="8"/>
      <c r="AG2314" s="65"/>
      <c r="AH2314" s="65"/>
      <c r="AI2314" s="65"/>
      <c r="AJ2314" s="65"/>
      <c r="AK2314" s="65"/>
      <c r="AL2314" s="94"/>
      <c r="AM2314" s="93"/>
      <c r="AT2314" s="65"/>
      <c r="AU2314" s="65"/>
      <c r="AV2314" s="65"/>
      <c r="AW2314" s="65"/>
      <c r="AX2314" s="65"/>
      <c r="AY2314" s="65"/>
      <c r="AZ2314" s="65"/>
      <c r="BA2314" s="65"/>
    </row>
    <row r="2315" spans="3:53">
      <c r="C2315" s="8"/>
      <c r="D2315" s="8"/>
      <c r="AG2315" s="65"/>
      <c r="AH2315" s="65"/>
      <c r="AI2315" s="65"/>
      <c r="AJ2315" s="65"/>
      <c r="AK2315" s="65"/>
      <c r="AL2315" s="94"/>
      <c r="AM2315" s="93"/>
      <c r="AT2315" s="65"/>
      <c r="AU2315" s="65"/>
      <c r="AV2315" s="65"/>
      <c r="AW2315" s="65"/>
      <c r="AX2315" s="65"/>
      <c r="AY2315" s="65"/>
      <c r="AZ2315" s="65"/>
      <c r="BA2315" s="65"/>
    </row>
    <row r="2316" spans="3:53">
      <c r="C2316" s="8"/>
      <c r="D2316" s="8"/>
      <c r="AG2316" s="65"/>
      <c r="AH2316" s="65"/>
      <c r="AI2316" s="65"/>
      <c r="AJ2316" s="65"/>
      <c r="AK2316" s="65"/>
      <c r="AL2316" s="94"/>
      <c r="AM2316" s="93"/>
      <c r="AT2316" s="65"/>
      <c r="AU2316" s="65"/>
      <c r="AV2316" s="65"/>
      <c r="AW2316" s="65"/>
      <c r="AX2316" s="65"/>
      <c r="AY2316" s="65"/>
      <c r="AZ2316" s="65"/>
      <c r="BA2316" s="65"/>
    </row>
    <row r="2317" spans="3:53">
      <c r="C2317" s="8"/>
      <c r="D2317" s="8"/>
      <c r="AG2317" s="65"/>
      <c r="AH2317" s="65"/>
      <c r="AI2317" s="65"/>
      <c r="AJ2317" s="65"/>
      <c r="AK2317" s="65"/>
      <c r="AL2317" s="94"/>
      <c r="AM2317" s="93"/>
      <c r="AT2317" s="65"/>
      <c r="AU2317" s="65"/>
      <c r="AV2317" s="65"/>
      <c r="AW2317" s="65"/>
      <c r="AX2317" s="65"/>
      <c r="AY2317" s="65"/>
      <c r="AZ2317" s="65"/>
      <c r="BA2317" s="65"/>
    </row>
    <row r="2318" spans="3:53">
      <c r="C2318" s="8"/>
      <c r="D2318" s="8"/>
      <c r="AG2318" s="65"/>
      <c r="AH2318" s="65"/>
      <c r="AI2318" s="65"/>
      <c r="AJ2318" s="65"/>
      <c r="AK2318" s="65"/>
      <c r="AL2318" s="94"/>
      <c r="AM2318" s="93"/>
      <c r="AT2318" s="65"/>
      <c r="AU2318" s="65"/>
      <c r="AV2318" s="65"/>
      <c r="AW2318" s="65"/>
      <c r="AX2318" s="65"/>
      <c r="AY2318" s="65"/>
      <c r="AZ2318" s="65"/>
      <c r="BA2318" s="65"/>
    </row>
    <row r="2319" spans="3:53">
      <c r="C2319" s="8"/>
      <c r="D2319" s="8"/>
      <c r="AG2319" s="65"/>
      <c r="AH2319" s="65"/>
      <c r="AI2319" s="65"/>
      <c r="AJ2319" s="65"/>
      <c r="AK2319" s="65"/>
      <c r="AL2319" s="94"/>
      <c r="AM2319" s="93"/>
      <c r="AT2319" s="65"/>
      <c r="AU2319" s="65"/>
      <c r="AV2319" s="65"/>
      <c r="AW2319" s="65"/>
      <c r="AX2319" s="65"/>
      <c r="AY2319" s="65"/>
      <c r="AZ2319" s="65"/>
      <c r="BA2319" s="65"/>
    </row>
    <row r="2320" spans="3:53">
      <c r="C2320" s="8"/>
      <c r="D2320" s="8"/>
      <c r="AG2320" s="65"/>
      <c r="AH2320" s="65"/>
      <c r="AI2320" s="65"/>
      <c r="AJ2320" s="65"/>
      <c r="AK2320" s="65"/>
      <c r="AL2320" s="94"/>
      <c r="AM2320" s="93"/>
      <c r="AT2320" s="65"/>
      <c r="AU2320" s="65"/>
      <c r="AV2320" s="65"/>
      <c r="AW2320" s="65"/>
      <c r="AX2320" s="65"/>
      <c r="AY2320" s="65"/>
      <c r="AZ2320" s="65"/>
      <c r="BA2320" s="65"/>
    </row>
    <row r="2321" spans="3:53">
      <c r="C2321" s="8"/>
      <c r="D2321" s="8"/>
      <c r="AG2321" s="65"/>
      <c r="AH2321" s="65"/>
      <c r="AI2321" s="65"/>
      <c r="AJ2321" s="65"/>
      <c r="AK2321" s="65"/>
      <c r="AL2321" s="94"/>
      <c r="AM2321" s="93"/>
      <c r="AT2321" s="65"/>
      <c r="AU2321" s="65"/>
      <c r="AV2321" s="65"/>
      <c r="AW2321" s="65"/>
      <c r="AX2321" s="65"/>
      <c r="AY2321" s="65"/>
      <c r="AZ2321" s="65"/>
      <c r="BA2321" s="65"/>
    </row>
    <row r="2322" spans="3:53">
      <c r="C2322" s="8"/>
      <c r="D2322" s="8"/>
      <c r="AG2322" s="65"/>
      <c r="AH2322" s="65"/>
      <c r="AI2322" s="65"/>
      <c r="AJ2322" s="65"/>
      <c r="AK2322" s="65"/>
      <c r="AL2322" s="94"/>
      <c r="AM2322" s="93"/>
      <c r="AT2322" s="65"/>
      <c r="AU2322" s="65"/>
      <c r="AV2322" s="65"/>
      <c r="AW2322" s="65"/>
      <c r="AX2322" s="65"/>
      <c r="AY2322" s="65"/>
      <c r="AZ2322" s="65"/>
      <c r="BA2322" s="65"/>
    </row>
    <row r="2323" spans="3:53">
      <c r="C2323" s="8"/>
      <c r="D2323" s="8"/>
      <c r="AG2323" s="65"/>
      <c r="AH2323" s="65"/>
      <c r="AI2323" s="65"/>
      <c r="AJ2323" s="65"/>
      <c r="AK2323" s="65"/>
      <c r="AL2323" s="94"/>
      <c r="AM2323" s="93"/>
      <c r="AT2323" s="65"/>
      <c r="AU2323" s="65"/>
      <c r="AV2323" s="65"/>
      <c r="AW2323" s="65"/>
      <c r="AX2323" s="65"/>
      <c r="AY2323" s="65"/>
      <c r="AZ2323" s="65"/>
      <c r="BA2323" s="65"/>
    </row>
    <row r="2324" spans="3:53">
      <c r="C2324" s="8"/>
      <c r="D2324" s="8"/>
      <c r="AG2324" s="65"/>
      <c r="AH2324" s="65"/>
      <c r="AI2324" s="65"/>
      <c r="AJ2324" s="65"/>
      <c r="AK2324" s="65"/>
      <c r="AL2324" s="94"/>
      <c r="AM2324" s="93"/>
      <c r="AT2324" s="65"/>
      <c r="AU2324" s="65"/>
      <c r="AV2324" s="65"/>
      <c r="AW2324" s="65"/>
      <c r="AX2324" s="65"/>
      <c r="AY2324" s="65"/>
      <c r="AZ2324" s="65"/>
      <c r="BA2324" s="65"/>
    </row>
    <row r="2325" spans="3:53">
      <c r="C2325" s="8"/>
      <c r="D2325" s="8"/>
      <c r="AG2325" s="65"/>
      <c r="AH2325" s="65"/>
      <c r="AI2325" s="65"/>
      <c r="AJ2325" s="65"/>
      <c r="AK2325" s="65"/>
      <c r="AL2325" s="94"/>
      <c r="AM2325" s="93"/>
      <c r="AT2325" s="65"/>
      <c r="AU2325" s="65"/>
      <c r="AV2325" s="65"/>
      <c r="AW2325" s="65"/>
      <c r="AX2325" s="65"/>
      <c r="AY2325" s="65"/>
      <c r="AZ2325" s="65"/>
      <c r="BA2325" s="65"/>
    </row>
    <row r="2326" spans="3:53">
      <c r="C2326" s="8"/>
      <c r="D2326" s="8"/>
      <c r="AG2326" s="65"/>
      <c r="AH2326" s="65"/>
      <c r="AI2326" s="65"/>
      <c r="AJ2326" s="65"/>
      <c r="AK2326" s="65"/>
      <c r="AL2326" s="94"/>
      <c r="AM2326" s="93"/>
      <c r="AT2326" s="65"/>
      <c r="AU2326" s="65"/>
      <c r="AV2326" s="65"/>
      <c r="AW2326" s="65"/>
      <c r="AX2326" s="65"/>
      <c r="AY2326" s="65"/>
      <c r="AZ2326" s="65"/>
      <c r="BA2326" s="65"/>
    </row>
    <row r="2327" spans="3:53">
      <c r="C2327" s="8"/>
      <c r="D2327" s="8"/>
      <c r="AG2327" s="65"/>
      <c r="AH2327" s="65"/>
      <c r="AI2327" s="65"/>
      <c r="AJ2327" s="65"/>
      <c r="AK2327" s="65"/>
      <c r="AL2327" s="94"/>
      <c r="AM2327" s="93"/>
      <c r="AT2327" s="65"/>
      <c r="AU2327" s="65"/>
      <c r="AV2327" s="65"/>
      <c r="AW2327" s="65"/>
      <c r="AX2327" s="65"/>
      <c r="AY2327" s="65"/>
      <c r="AZ2327" s="65"/>
      <c r="BA2327" s="65"/>
    </row>
    <row r="2328" spans="3:53">
      <c r="C2328" s="8"/>
      <c r="D2328" s="8"/>
      <c r="AG2328" s="65"/>
      <c r="AH2328" s="65"/>
      <c r="AI2328" s="65"/>
      <c r="AJ2328" s="65"/>
      <c r="AK2328" s="65"/>
      <c r="AL2328" s="94"/>
      <c r="AM2328" s="93"/>
      <c r="AT2328" s="65"/>
      <c r="AU2328" s="65"/>
      <c r="AV2328" s="65"/>
      <c r="AW2328" s="65"/>
      <c r="AX2328" s="65"/>
      <c r="AY2328" s="65"/>
      <c r="AZ2328" s="65"/>
      <c r="BA2328" s="65"/>
    </row>
    <row r="2329" spans="3:53">
      <c r="C2329" s="8"/>
      <c r="D2329" s="8"/>
      <c r="AG2329" s="65"/>
      <c r="AH2329" s="65"/>
      <c r="AI2329" s="65"/>
      <c r="AJ2329" s="65"/>
      <c r="AK2329" s="65"/>
      <c r="AL2329" s="94"/>
      <c r="AM2329" s="93"/>
      <c r="AT2329" s="65"/>
      <c r="AU2329" s="65"/>
      <c r="AV2329" s="65"/>
      <c r="AW2329" s="65"/>
      <c r="AX2329" s="65"/>
      <c r="AY2329" s="65"/>
      <c r="AZ2329" s="65"/>
      <c r="BA2329" s="65"/>
    </row>
    <row r="2330" spans="3:53">
      <c r="C2330" s="8"/>
      <c r="D2330" s="8"/>
      <c r="AG2330" s="65"/>
      <c r="AH2330" s="65"/>
      <c r="AI2330" s="65"/>
      <c r="AJ2330" s="65"/>
      <c r="AK2330" s="65"/>
      <c r="AL2330" s="94"/>
      <c r="AM2330" s="93"/>
      <c r="AT2330" s="65"/>
      <c r="AU2330" s="65"/>
      <c r="AV2330" s="65"/>
      <c r="AW2330" s="65"/>
      <c r="AX2330" s="65"/>
      <c r="AY2330" s="65"/>
      <c r="AZ2330" s="65"/>
      <c r="BA2330" s="65"/>
    </row>
    <row r="2331" spans="3:53">
      <c r="C2331" s="8"/>
      <c r="D2331" s="8"/>
      <c r="AG2331" s="65"/>
      <c r="AH2331" s="65"/>
      <c r="AI2331" s="65"/>
      <c r="AJ2331" s="65"/>
      <c r="AK2331" s="65"/>
      <c r="AL2331" s="94"/>
      <c r="AM2331" s="93"/>
      <c r="AT2331" s="65"/>
      <c r="AU2331" s="65"/>
      <c r="AV2331" s="65"/>
      <c r="AW2331" s="65"/>
      <c r="AX2331" s="65"/>
      <c r="AY2331" s="65"/>
      <c r="AZ2331" s="65"/>
      <c r="BA2331" s="65"/>
    </row>
    <row r="2332" spans="3:53">
      <c r="C2332" s="8"/>
      <c r="D2332" s="8"/>
      <c r="AG2332" s="65"/>
      <c r="AH2332" s="65"/>
      <c r="AI2332" s="65"/>
      <c r="AJ2332" s="65"/>
      <c r="AK2332" s="65"/>
      <c r="AL2332" s="94"/>
      <c r="AM2332" s="93"/>
      <c r="AT2332" s="65"/>
      <c r="AU2332" s="65"/>
      <c r="AV2332" s="65"/>
      <c r="AW2332" s="65"/>
      <c r="AX2332" s="65"/>
      <c r="AY2332" s="65"/>
      <c r="AZ2332" s="65"/>
      <c r="BA2332" s="65"/>
    </row>
    <row r="2333" spans="3:53">
      <c r="C2333" s="8"/>
      <c r="D2333" s="8"/>
      <c r="AG2333" s="65"/>
      <c r="AH2333" s="65"/>
      <c r="AI2333" s="65"/>
      <c r="AJ2333" s="65"/>
      <c r="AK2333" s="65"/>
      <c r="AL2333" s="94"/>
      <c r="AM2333" s="93"/>
      <c r="AT2333" s="65"/>
      <c r="AU2333" s="65"/>
      <c r="AV2333" s="65"/>
      <c r="AW2333" s="65"/>
      <c r="AX2333" s="65"/>
      <c r="AY2333" s="65"/>
      <c r="AZ2333" s="65"/>
      <c r="BA2333" s="65"/>
    </row>
    <row r="2334" spans="3:53">
      <c r="C2334" s="8"/>
      <c r="D2334" s="8"/>
      <c r="AG2334" s="65"/>
      <c r="AH2334" s="65"/>
      <c r="AI2334" s="65"/>
      <c r="AJ2334" s="65"/>
      <c r="AK2334" s="65"/>
      <c r="AL2334" s="94"/>
      <c r="AM2334" s="93"/>
      <c r="AT2334" s="65"/>
      <c r="AU2334" s="65"/>
      <c r="AV2334" s="65"/>
      <c r="AW2334" s="65"/>
      <c r="AX2334" s="65"/>
      <c r="AY2334" s="65"/>
      <c r="AZ2334" s="65"/>
      <c r="BA2334" s="65"/>
    </row>
    <row r="2335" spans="3:53">
      <c r="C2335" s="8"/>
      <c r="D2335" s="8"/>
      <c r="AG2335" s="65"/>
      <c r="AH2335" s="65"/>
      <c r="AI2335" s="65"/>
      <c r="AJ2335" s="65"/>
      <c r="AK2335" s="65"/>
      <c r="AL2335" s="94"/>
      <c r="AM2335" s="93"/>
      <c r="AT2335" s="65"/>
      <c r="AU2335" s="65"/>
      <c r="AV2335" s="65"/>
      <c r="AW2335" s="65"/>
      <c r="AX2335" s="65"/>
      <c r="AY2335" s="65"/>
      <c r="AZ2335" s="65"/>
      <c r="BA2335" s="65"/>
    </row>
    <row r="2336" spans="3:53">
      <c r="C2336" s="8"/>
      <c r="D2336" s="8"/>
      <c r="AG2336" s="65"/>
      <c r="AH2336" s="65"/>
      <c r="AI2336" s="65"/>
      <c r="AJ2336" s="65"/>
      <c r="AK2336" s="65"/>
      <c r="AL2336" s="94"/>
      <c r="AM2336" s="93"/>
      <c r="AT2336" s="65"/>
      <c r="AU2336" s="65"/>
      <c r="AV2336" s="65"/>
      <c r="AW2336" s="65"/>
      <c r="AX2336" s="65"/>
      <c r="AY2336" s="65"/>
      <c r="AZ2336" s="65"/>
      <c r="BA2336" s="65"/>
    </row>
    <row r="2337" spans="3:53">
      <c r="C2337" s="8"/>
      <c r="D2337" s="8"/>
      <c r="AG2337" s="65"/>
      <c r="AH2337" s="65"/>
      <c r="AI2337" s="65"/>
      <c r="AJ2337" s="65"/>
      <c r="AK2337" s="65"/>
      <c r="AL2337" s="94"/>
      <c r="AM2337" s="93"/>
      <c r="AT2337" s="65"/>
      <c r="AU2337" s="65"/>
      <c r="AV2337" s="65"/>
      <c r="AW2337" s="65"/>
      <c r="AX2337" s="65"/>
      <c r="AY2337" s="65"/>
      <c r="AZ2337" s="65"/>
      <c r="BA2337" s="65"/>
    </row>
    <row r="2338" spans="3:53">
      <c r="C2338" s="8"/>
      <c r="D2338" s="8"/>
      <c r="AG2338" s="65"/>
      <c r="AH2338" s="65"/>
      <c r="AI2338" s="65"/>
      <c r="AJ2338" s="65"/>
      <c r="AK2338" s="65"/>
      <c r="AL2338" s="94"/>
      <c r="AM2338" s="93"/>
      <c r="AT2338" s="65"/>
      <c r="AU2338" s="65"/>
      <c r="AV2338" s="65"/>
      <c r="AW2338" s="65"/>
      <c r="AX2338" s="65"/>
      <c r="AY2338" s="65"/>
      <c r="AZ2338" s="65"/>
      <c r="BA2338" s="65"/>
    </row>
    <row r="2339" spans="3:53">
      <c r="C2339" s="8"/>
      <c r="D2339" s="8"/>
      <c r="AG2339" s="65"/>
      <c r="AH2339" s="65"/>
      <c r="AI2339" s="65"/>
      <c r="AJ2339" s="65"/>
      <c r="AK2339" s="65"/>
      <c r="AL2339" s="94"/>
      <c r="AM2339" s="93"/>
      <c r="AT2339" s="65"/>
      <c r="AU2339" s="65"/>
      <c r="AV2339" s="65"/>
      <c r="AW2339" s="65"/>
      <c r="AX2339" s="65"/>
      <c r="AY2339" s="65"/>
      <c r="AZ2339" s="65"/>
      <c r="BA2339" s="65"/>
    </row>
    <row r="2340" spans="3:53">
      <c r="C2340" s="8"/>
      <c r="D2340" s="8"/>
      <c r="AG2340" s="65"/>
      <c r="AH2340" s="65"/>
      <c r="AI2340" s="65"/>
      <c r="AJ2340" s="65"/>
      <c r="AK2340" s="65"/>
      <c r="AL2340" s="94"/>
      <c r="AM2340" s="93"/>
      <c r="AT2340" s="65"/>
      <c r="AU2340" s="65"/>
      <c r="AV2340" s="65"/>
      <c r="AW2340" s="65"/>
      <c r="AX2340" s="65"/>
      <c r="AY2340" s="65"/>
      <c r="AZ2340" s="65"/>
      <c r="BA2340" s="65"/>
    </row>
    <row r="2341" spans="3:53">
      <c r="C2341" s="8"/>
      <c r="D2341" s="8"/>
      <c r="AG2341" s="65"/>
      <c r="AH2341" s="65"/>
      <c r="AI2341" s="65"/>
      <c r="AJ2341" s="65"/>
      <c r="AK2341" s="65"/>
      <c r="AL2341" s="94"/>
      <c r="AM2341" s="93"/>
      <c r="AT2341" s="65"/>
      <c r="AU2341" s="65"/>
      <c r="AV2341" s="65"/>
      <c r="AW2341" s="65"/>
      <c r="AX2341" s="65"/>
      <c r="AY2341" s="65"/>
      <c r="AZ2341" s="65"/>
      <c r="BA2341" s="65"/>
    </row>
    <row r="2342" spans="3:53">
      <c r="C2342" s="8"/>
      <c r="D2342" s="8"/>
      <c r="AG2342" s="65"/>
      <c r="AH2342" s="65"/>
      <c r="AI2342" s="65"/>
      <c r="AJ2342" s="65"/>
      <c r="AK2342" s="65"/>
      <c r="AL2342" s="94"/>
      <c r="AM2342" s="93"/>
      <c r="AT2342" s="65"/>
      <c r="AU2342" s="65"/>
      <c r="AV2342" s="65"/>
      <c r="AW2342" s="65"/>
      <c r="AX2342" s="65"/>
      <c r="AY2342" s="65"/>
      <c r="AZ2342" s="65"/>
      <c r="BA2342" s="65"/>
    </row>
    <row r="2343" spans="3:53">
      <c r="C2343" s="8"/>
      <c r="D2343" s="8"/>
      <c r="AG2343" s="65"/>
      <c r="AH2343" s="65"/>
      <c r="AI2343" s="65"/>
      <c r="AJ2343" s="65"/>
      <c r="AK2343" s="65"/>
      <c r="AL2343" s="94"/>
      <c r="AM2343" s="93"/>
      <c r="AT2343" s="65"/>
      <c r="AU2343" s="65"/>
      <c r="AV2343" s="65"/>
      <c r="AW2343" s="65"/>
      <c r="AX2343" s="65"/>
      <c r="AY2343" s="65"/>
      <c r="AZ2343" s="65"/>
      <c r="BA2343" s="65"/>
    </row>
    <row r="2344" spans="3:53">
      <c r="C2344" s="8"/>
      <c r="D2344" s="8"/>
      <c r="AG2344" s="65"/>
      <c r="AH2344" s="65"/>
      <c r="AI2344" s="65"/>
      <c r="AJ2344" s="65"/>
      <c r="AK2344" s="65"/>
      <c r="AL2344" s="94"/>
      <c r="AM2344" s="93"/>
      <c r="AT2344" s="65"/>
      <c r="AU2344" s="65"/>
      <c r="AV2344" s="65"/>
      <c r="AW2344" s="65"/>
      <c r="AX2344" s="65"/>
      <c r="AY2344" s="65"/>
      <c r="AZ2344" s="65"/>
      <c r="BA2344" s="65"/>
    </row>
    <row r="2345" spans="3:53">
      <c r="C2345" s="8"/>
      <c r="D2345" s="8"/>
      <c r="AG2345" s="65"/>
      <c r="AH2345" s="65"/>
      <c r="AI2345" s="65"/>
      <c r="AJ2345" s="65"/>
      <c r="AK2345" s="65"/>
      <c r="AL2345" s="94"/>
      <c r="AM2345" s="93"/>
      <c r="AT2345" s="65"/>
      <c r="AU2345" s="65"/>
      <c r="AV2345" s="65"/>
      <c r="AW2345" s="65"/>
      <c r="AX2345" s="65"/>
      <c r="AY2345" s="65"/>
      <c r="AZ2345" s="65"/>
      <c r="BA2345" s="65"/>
    </row>
    <row r="2346" spans="3:53">
      <c r="C2346" s="8"/>
      <c r="D2346" s="8"/>
      <c r="AG2346" s="65"/>
      <c r="AH2346" s="65"/>
      <c r="AI2346" s="65"/>
      <c r="AJ2346" s="65"/>
      <c r="AK2346" s="65"/>
      <c r="AL2346" s="94"/>
      <c r="AM2346" s="93"/>
      <c r="AT2346" s="65"/>
      <c r="AU2346" s="65"/>
      <c r="AV2346" s="65"/>
      <c r="AW2346" s="65"/>
      <c r="AX2346" s="65"/>
      <c r="AY2346" s="65"/>
      <c r="AZ2346" s="65"/>
      <c r="BA2346" s="65"/>
    </row>
    <row r="2347" spans="3:53">
      <c r="C2347" s="8"/>
      <c r="D2347" s="8"/>
      <c r="AG2347" s="65"/>
      <c r="AH2347" s="65"/>
      <c r="AI2347" s="65"/>
      <c r="AJ2347" s="65"/>
      <c r="AK2347" s="65"/>
      <c r="AL2347" s="94"/>
      <c r="AM2347" s="93"/>
      <c r="AT2347" s="65"/>
      <c r="AU2347" s="65"/>
      <c r="AV2347" s="65"/>
      <c r="AW2347" s="65"/>
      <c r="AX2347" s="65"/>
      <c r="AY2347" s="65"/>
      <c r="AZ2347" s="65"/>
      <c r="BA2347" s="65"/>
    </row>
    <row r="2348" spans="3:53">
      <c r="C2348" s="8"/>
      <c r="D2348" s="8"/>
      <c r="AG2348" s="65"/>
      <c r="AH2348" s="65"/>
      <c r="AI2348" s="65"/>
      <c r="AJ2348" s="65"/>
      <c r="AK2348" s="65"/>
      <c r="AL2348" s="94"/>
      <c r="AM2348" s="93"/>
      <c r="AT2348" s="65"/>
      <c r="AU2348" s="65"/>
      <c r="AV2348" s="65"/>
      <c r="AW2348" s="65"/>
      <c r="AX2348" s="65"/>
      <c r="AY2348" s="65"/>
      <c r="AZ2348" s="65"/>
      <c r="BA2348" s="65"/>
    </row>
    <row r="2349" spans="3:53">
      <c r="C2349" s="8"/>
      <c r="D2349" s="8"/>
      <c r="AG2349" s="65"/>
      <c r="AH2349" s="65"/>
      <c r="AI2349" s="65"/>
      <c r="AJ2349" s="65"/>
      <c r="AK2349" s="65"/>
      <c r="AL2349" s="94"/>
      <c r="AM2349" s="93"/>
      <c r="AT2349" s="65"/>
      <c r="AU2349" s="65"/>
      <c r="AV2349" s="65"/>
      <c r="AW2349" s="65"/>
      <c r="AX2349" s="65"/>
      <c r="AY2349" s="65"/>
      <c r="AZ2349" s="65"/>
      <c r="BA2349" s="65"/>
    </row>
    <row r="2350" spans="3:53">
      <c r="C2350" s="8"/>
      <c r="D2350" s="8"/>
      <c r="AG2350" s="65"/>
      <c r="AH2350" s="65"/>
      <c r="AI2350" s="65"/>
      <c r="AJ2350" s="65"/>
      <c r="AK2350" s="65"/>
      <c r="AL2350" s="94"/>
      <c r="AM2350" s="93"/>
      <c r="AT2350" s="65"/>
      <c r="AU2350" s="65"/>
      <c r="AV2350" s="65"/>
      <c r="AW2350" s="65"/>
      <c r="AX2350" s="65"/>
      <c r="AY2350" s="65"/>
      <c r="AZ2350" s="65"/>
      <c r="BA2350" s="65"/>
    </row>
    <row r="2351" spans="3:53">
      <c r="C2351" s="8"/>
      <c r="D2351" s="8"/>
      <c r="AG2351" s="65"/>
      <c r="AH2351" s="65"/>
      <c r="AI2351" s="65"/>
      <c r="AJ2351" s="65"/>
      <c r="AK2351" s="65"/>
      <c r="AL2351" s="94"/>
      <c r="AM2351" s="93"/>
      <c r="AT2351" s="65"/>
      <c r="AU2351" s="65"/>
      <c r="AV2351" s="65"/>
      <c r="AW2351" s="65"/>
      <c r="AX2351" s="65"/>
      <c r="AY2351" s="65"/>
      <c r="AZ2351" s="65"/>
      <c r="BA2351" s="65"/>
    </row>
    <row r="2352" spans="3:53">
      <c r="C2352" s="8"/>
      <c r="D2352" s="8"/>
      <c r="AG2352" s="65"/>
      <c r="AH2352" s="65"/>
      <c r="AI2352" s="65"/>
      <c r="AJ2352" s="65"/>
      <c r="AK2352" s="65"/>
      <c r="AL2352" s="94"/>
      <c r="AM2352" s="93"/>
      <c r="AT2352" s="65"/>
      <c r="AU2352" s="65"/>
      <c r="AV2352" s="65"/>
      <c r="AW2352" s="65"/>
      <c r="AX2352" s="65"/>
      <c r="AY2352" s="65"/>
      <c r="AZ2352" s="65"/>
      <c r="BA2352" s="65"/>
    </row>
    <row r="2353" spans="3:53">
      <c r="C2353" s="8"/>
      <c r="D2353" s="8"/>
      <c r="AG2353" s="65"/>
      <c r="AH2353" s="65"/>
      <c r="AI2353" s="65"/>
      <c r="AJ2353" s="65"/>
      <c r="AK2353" s="65"/>
      <c r="AL2353" s="94"/>
      <c r="AM2353" s="93"/>
      <c r="AT2353" s="65"/>
      <c r="AU2353" s="65"/>
      <c r="AV2353" s="65"/>
      <c r="AW2353" s="65"/>
      <c r="AX2353" s="65"/>
      <c r="AY2353" s="65"/>
      <c r="AZ2353" s="65"/>
      <c r="BA2353" s="65"/>
    </row>
    <row r="2354" spans="3:53">
      <c r="C2354" s="8"/>
      <c r="D2354" s="8"/>
      <c r="AG2354" s="65"/>
      <c r="AH2354" s="65"/>
      <c r="AI2354" s="65"/>
      <c r="AJ2354" s="65"/>
      <c r="AK2354" s="65"/>
      <c r="AL2354" s="94"/>
      <c r="AM2354" s="93"/>
      <c r="AT2354" s="65"/>
      <c r="AU2354" s="65"/>
      <c r="AV2354" s="65"/>
      <c r="AW2354" s="65"/>
      <c r="AX2354" s="65"/>
      <c r="AY2354" s="65"/>
      <c r="AZ2354" s="65"/>
      <c r="BA2354" s="65"/>
    </row>
    <row r="2355" spans="3:53">
      <c r="C2355" s="8"/>
      <c r="D2355" s="8"/>
      <c r="AG2355" s="65"/>
      <c r="AH2355" s="65"/>
      <c r="AI2355" s="65"/>
      <c r="AJ2355" s="65"/>
      <c r="AK2355" s="65"/>
      <c r="AL2355" s="94"/>
      <c r="AM2355" s="93"/>
      <c r="AT2355" s="65"/>
      <c r="AU2355" s="65"/>
      <c r="AV2355" s="65"/>
      <c r="AW2355" s="65"/>
      <c r="AX2355" s="65"/>
      <c r="AY2355" s="65"/>
      <c r="AZ2355" s="65"/>
      <c r="BA2355" s="65"/>
    </row>
    <row r="2356" spans="3:53">
      <c r="C2356" s="8"/>
      <c r="D2356" s="8"/>
      <c r="AG2356" s="65"/>
      <c r="AH2356" s="65"/>
      <c r="AI2356" s="65"/>
      <c r="AJ2356" s="65"/>
      <c r="AK2356" s="65"/>
      <c r="AL2356" s="94"/>
      <c r="AM2356" s="93"/>
      <c r="AT2356" s="65"/>
      <c r="AU2356" s="65"/>
      <c r="AV2356" s="65"/>
      <c r="AW2356" s="65"/>
      <c r="AX2356" s="65"/>
      <c r="AY2356" s="65"/>
      <c r="AZ2356" s="65"/>
      <c r="BA2356" s="65"/>
    </row>
    <row r="2357" spans="3:53">
      <c r="C2357" s="8"/>
      <c r="D2357" s="8"/>
      <c r="AG2357" s="65"/>
      <c r="AH2357" s="65"/>
      <c r="AI2357" s="65"/>
      <c r="AJ2357" s="65"/>
      <c r="AK2357" s="65"/>
      <c r="AL2357" s="94"/>
      <c r="AM2357" s="93"/>
      <c r="AT2357" s="65"/>
      <c r="AU2357" s="65"/>
      <c r="AV2357" s="65"/>
      <c r="AW2357" s="65"/>
      <c r="AX2357" s="65"/>
      <c r="AY2357" s="65"/>
      <c r="AZ2357" s="65"/>
      <c r="BA2357" s="65"/>
    </row>
    <row r="2358" spans="3:53">
      <c r="C2358" s="8"/>
      <c r="D2358" s="8"/>
      <c r="AG2358" s="65"/>
      <c r="AH2358" s="65"/>
      <c r="AI2358" s="65"/>
      <c r="AJ2358" s="65"/>
      <c r="AK2358" s="65"/>
      <c r="AL2358" s="94"/>
      <c r="AM2358" s="93"/>
      <c r="AT2358" s="65"/>
      <c r="AU2358" s="65"/>
      <c r="AV2358" s="65"/>
      <c r="AW2358" s="65"/>
      <c r="AX2358" s="65"/>
      <c r="AY2358" s="65"/>
      <c r="AZ2358" s="65"/>
      <c r="BA2358" s="65"/>
    </row>
    <row r="2359" spans="3:53">
      <c r="C2359" s="8"/>
      <c r="D2359" s="8"/>
      <c r="AG2359" s="65"/>
      <c r="AH2359" s="65"/>
      <c r="AI2359" s="65"/>
      <c r="AJ2359" s="65"/>
      <c r="AK2359" s="65"/>
      <c r="AL2359" s="94"/>
      <c r="AM2359" s="93"/>
      <c r="AT2359" s="65"/>
      <c r="AU2359" s="65"/>
      <c r="AV2359" s="65"/>
      <c r="AW2359" s="65"/>
      <c r="AX2359" s="65"/>
      <c r="AY2359" s="65"/>
      <c r="AZ2359" s="65"/>
      <c r="BA2359" s="65"/>
    </row>
    <row r="2360" spans="3:53">
      <c r="C2360" s="8"/>
      <c r="D2360" s="8"/>
      <c r="AG2360" s="65"/>
      <c r="AH2360" s="65"/>
      <c r="AI2360" s="65"/>
      <c r="AJ2360" s="65"/>
      <c r="AK2360" s="65"/>
      <c r="AL2360" s="94"/>
      <c r="AM2360" s="93"/>
      <c r="AT2360" s="65"/>
      <c r="AU2360" s="65"/>
      <c r="AV2360" s="65"/>
      <c r="AW2360" s="65"/>
      <c r="AX2360" s="65"/>
      <c r="AY2360" s="65"/>
      <c r="AZ2360" s="65"/>
      <c r="BA2360" s="65"/>
    </row>
    <row r="2361" spans="3:53">
      <c r="C2361" s="8"/>
      <c r="D2361" s="8"/>
      <c r="AG2361" s="65"/>
      <c r="AH2361" s="65"/>
      <c r="AI2361" s="65"/>
      <c r="AJ2361" s="65"/>
      <c r="AK2361" s="65"/>
      <c r="AL2361" s="94"/>
      <c r="AM2361" s="93"/>
      <c r="AT2361" s="65"/>
      <c r="AU2361" s="65"/>
      <c r="AV2361" s="65"/>
      <c r="AW2361" s="65"/>
      <c r="AX2361" s="65"/>
      <c r="AY2361" s="65"/>
      <c r="AZ2361" s="65"/>
      <c r="BA2361" s="65"/>
    </row>
    <row r="2362" spans="3:53">
      <c r="C2362" s="8"/>
      <c r="D2362" s="8"/>
      <c r="AG2362" s="65"/>
      <c r="AH2362" s="65"/>
      <c r="AI2362" s="65"/>
      <c r="AJ2362" s="65"/>
      <c r="AK2362" s="65"/>
      <c r="AL2362" s="94"/>
      <c r="AM2362" s="93"/>
      <c r="AT2362" s="65"/>
      <c r="AU2362" s="65"/>
      <c r="AV2362" s="65"/>
      <c r="AW2362" s="65"/>
      <c r="AX2362" s="65"/>
      <c r="AY2362" s="65"/>
      <c r="AZ2362" s="65"/>
      <c r="BA2362" s="65"/>
    </row>
    <row r="2363" spans="3:53">
      <c r="C2363" s="8"/>
      <c r="D2363" s="8"/>
      <c r="AG2363" s="65"/>
      <c r="AH2363" s="65"/>
      <c r="AI2363" s="65"/>
      <c r="AJ2363" s="65"/>
      <c r="AK2363" s="65"/>
      <c r="AL2363" s="94"/>
      <c r="AM2363" s="93"/>
      <c r="AT2363" s="65"/>
      <c r="AU2363" s="65"/>
      <c r="AV2363" s="65"/>
      <c r="AW2363" s="65"/>
      <c r="AX2363" s="65"/>
      <c r="AY2363" s="65"/>
      <c r="AZ2363" s="65"/>
      <c r="BA2363" s="65"/>
    </row>
    <row r="2364" spans="3:53">
      <c r="C2364" s="8"/>
      <c r="D2364" s="8"/>
      <c r="AG2364" s="65"/>
      <c r="AH2364" s="65"/>
      <c r="AI2364" s="65"/>
      <c r="AJ2364" s="65"/>
      <c r="AK2364" s="65"/>
      <c r="AL2364" s="94"/>
      <c r="AM2364" s="93"/>
      <c r="AT2364" s="65"/>
      <c r="AU2364" s="65"/>
      <c r="AV2364" s="65"/>
      <c r="AW2364" s="65"/>
      <c r="AX2364" s="65"/>
      <c r="AY2364" s="65"/>
      <c r="AZ2364" s="65"/>
      <c r="BA2364" s="65"/>
    </row>
    <row r="2365" spans="3:53">
      <c r="C2365" s="8"/>
      <c r="D2365" s="8"/>
      <c r="AG2365" s="65"/>
      <c r="AH2365" s="65"/>
      <c r="AI2365" s="65"/>
      <c r="AJ2365" s="65"/>
      <c r="AK2365" s="65"/>
      <c r="AL2365" s="94"/>
      <c r="AM2365" s="93"/>
      <c r="AT2365" s="65"/>
      <c r="AU2365" s="65"/>
      <c r="AV2365" s="65"/>
      <c r="AW2365" s="65"/>
      <c r="AX2365" s="65"/>
      <c r="AY2365" s="65"/>
      <c r="AZ2365" s="65"/>
      <c r="BA2365" s="65"/>
    </row>
    <row r="2366" spans="3:53">
      <c r="C2366" s="8"/>
      <c r="D2366" s="8"/>
      <c r="AG2366" s="65"/>
      <c r="AH2366" s="65"/>
      <c r="AI2366" s="65"/>
      <c r="AJ2366" s="65"/>
      <c r="AK2366" s="65"/>
      <c r="AL2366" s="94"/>
      <c r="AM2366" s="93"/>
      <c r="AT2366" s="65"/>
      <c r="AU2366" s="65"/>
      <c r="AV2366" s="65"/>
      <c r="AW2366" s="65"/>
      <c r="AX2366" s="65"/>
      <c r="AY2366" s="65"/>
      <c r="AZ2366" s="65"/>
      <c r="BA2366" s="65"/>
    </row>
    <row r="2367" spans="3:53">
      <c r="C2367" s="8"/>
      <c r="D2367" s="8"/>
      <c r="AG2367" s="65"/>
      <c r="AH2367" s="65"/>
      <c r="AI2367" s="65"/>
      <c r="AJ2367" s="65"/>
      <c r="AK2367" s="65"/>
      <c r="AL2367" s="94"/>
      <c r="AM2367" s="93"/>
      <c r="AT2367" s="65"/>
      <c r="AU2367" s="65"/>
      <c r="AV2367" s="65"/>
      <c r="AW2367" s="65"/>
      <c r="AX2367" s="65"/>
      <c r="AY2367" s="65"/>
      <c r="AZ2367" s="65"/>
      <c r="BA2367" s="65"/>
    </row>
    <row r="2368" spans="3:53">
      <c r="C2368" s="8"/>
      <c r="D2368" s="8"/>
      <c r="AG2368" s="65"/>
      <c r="AH2368" s="65"/>
      <c r="AI2368" s="65"/>
      <c r="AJ2368" s="65"/>
      <c r="AK2368" s="65"/>
      <c r="AL2368" s="94"/>
      <c r="AM2368" s="93"/>
      <c r="AT2368" s="65"/>
      <c r="AU2368" s="65"/>
      <c r="AV2368" s="65"/>
      <c r="AW2368" s="65"/>
      <c r="AX2368" s="65"/>
      <c r="AY2368" s="65"/>
      <c r="AZ2368" s="65"/>
      <c r="BA2368" s="65"/>
    </row>
    <row r="2369" spans="3:53">
      <c r="C2369" s="8"/>
      <c r="D2369" s="8"/>
      <c r="AG2369" s="65"/>
      <c r="AH2369" s="65"/>
      <c r="AI2369" s="65"/>
      <c r="AJ2369" s="65"/>
      <c r="AK2369" s="65"/>
      <c r="AL2369" s="94"/>
      <c r="AM2369" s="93"/>
      <c r="AT2369" s="65"/>
      <c r="AU2369" s="65"/>
      <c r="AV2369" s="65"/>
      <c r="AW2369" s="65"/>
      <c r="AX2369" s="65"/>
      <c r="AY2369" s="65"/>
      <c r="AZ2369" s="65"/>
      <c r="BA2369" s="65"/>
    </row>
    <row r="2370" spans="3:53">
      <c r="C2370" s="8"/>
      <c r="D2370" s="8"/>
      <c r="AG2370" s="65"/>
      <c r="AH2370" s="65"/>
      <c r="AI2370" s="65"/>
      <c r="AJ2370" s="65"/>
      <c r="AK2370" s="65"/>
      <c r="AL2370" s="94"/>
      <c r="AM2370" s="93"/>
      <c r="AT2370" s="65"/>
      <c r="AU2370" s="65"/>
      <c r="AV2370" s="65"/>
      <c r="AW2370" s="65"/>
      <c r="AX2370" s="65"/>
      <c r="AY2370" s="65"/>
      <c r="AZ2370" s="65"/>
      <c r="BA2370" s="65"/>
    </row>
    <row r="2371" spans="3:53">
      <c r="C2371" s="8"/>
      <c r="D2371" s="8"/>
      <c r="AG2371" s="65"/>
      <c r="AH2371" s="65"/>
      <c r="AI2371" s="65"/>
      <c r="AJ2371" s="65"/>
      <c r="AK2371" s="65"/>
      <c r="AL2371" s="94"/>
      <c r="AM2371" s="93"/>
      <c r="AT2371" s="65"/>
      <c r="AU2371" s="65"/>
      <c r="AV2371" s="65"/>
      <c r="AW2371" s="65"/>
      <c r="AX2371" s="65"/>
      <c r="AY2371" s="65"/>
      <c r="AZ2371" s="65"/>
      <c r="BA2371" s="65"/>
    </row>
    <row r="2372" spans="3:53">
      <c r="C2372" s="8"/>
      <c r="D2372" s="8"/>
      <c r="AG2372" s="65"/>
      <c r="AH2372" s="65"/>
      <c r="AI2372" s="65"/>
      <c r="AJ2372" s="65"/>
      <c r="AK2372" s="65"/>
      <c r="AL2372" s="94"/>
      <c r="AM2372" s="93"/>
      <c r="AT2372" s="65"/>
      <c r="AU2372" s="65"/>
      <c r="AV2372" s="65"/>
      <c r="AW2372" s="65"/>
      <c r="AX2372" s="65"/>
      <c r="AY2372" s="65"/>
      <c r="AZ2372" s="65"/>
      <c r="BA2372" s="65"/>
    </row>
    <row r="2373" spans="3:53">
      <c r="C2373" s="8"/>
      <c r="D2373" s="8"/>
      <c r="AG2373" s="65"/>
      <c r="AH2373" s="65"/>
      <c r="AI2373" s="65"/>
      <c r="AJ2373" s="65"/>
      <c r="AK2373" s="65"/>
      <c r="AL2373" s="94"/>
      <c r="AM2373" s="93"/>
      <c r="AT2373" s="65"/>
      <c r="AU2373" s="65"/>
      <c r="AV2373" s="65"/>
      <c r="AW2373" s="65"/>
      <c r="AX2373" s="65"/>
      <c r="AY2373" s="65"/>
      <c r="AZ2373" s="65"/>
      <c r="BA2373" s="65"/>
    </row>
    <row r="2374" spans="3:53">
      <c r="C2374" s="8"/>
      <c r="D2374" s="8"/>
      <c r="AG2374" s="65"/>
      <c r="AH2374" s="65"/>
      <c r="AI2374" s="65"/>
      <c r="AJ2374" s="65"/>
      <c r="AK2374" s="65"/>
      <c r="AL2374" s="94"/>
      <c r="AM2374" s="93"/>
      <c r="AT2374" s="65"/>
      <c r="AU2374" s="65"/>
      <c r="AV2374" s="65"/>
      <c r="AW2374" s="65"/>
      <c r="AX2374" s="65"/>
      <c r="AY2374" s="65"/>
      <c r="AZ2374" s="65"/>
      <c r="BA2374" s="65"/>
    </row>
    <row r="2375" spans="3:53">
      <c r="C2375" s="8"/>
      <c r="D2375" s="8"/>
      <c r="AG2375" s="65"/>
      <c r="AH2375" s="65"/>
      <c r="AI2375" s="65"/>
      <c r="AJ2375" s="65"/>
      <c r="AK2375" s="65"/>
      <c r="AL2375" s="94"/>
      <c r="AM2375" s="93"/>
      <c r="AT2375" s="65"/>
      <c r="AU2375" s="65"/>
      <c r="AV2375" s="65"/>
      <c r="AW2375" s="65"/>
      <c r="AX2375" s="65"/>
      <c r="AY2375" s="65"/>
      <c r="AZ2375" s="65"/>
      <c r="BA2375" s="65"/>
    </row>
    <row r="2376" spans="3:53">
      <c r="C2376" s="8"/>
      <c r="D2376" s="8"/>
      <c r="AG2376" s="65"/>
      <c r="AH2376" s="65"/>
      <c r="AI2376" s="65"/>
      <c r="AJ2376" s="65"/>
      <c r="AK2376" s="65"/>
      <c r="AL2376" s="94"/>
      <c r="AM2376" s="93"/>
      <c r="AT2376" s="65"/>
      <c r="AU2376" s="65"/>
      <c r="AV2376" s="65"/>
      <c r="AW2376" s="65"/>
      <c r="AX2376" s="65"/>
      <c r="AY2376" s="65"/>
      <c r="AZ2376" s="65"/>
      <c r="BA2376" s="65"/>
    </row>
    <row r="2377" spans="3:53">
      <c r="C2377" s="8"/>
      <c r="D2377" s="8"/>
      <c r="AG2377" s="65"/>
      <c r="AH2377" s="65"/>
      <c r="AI2377" s="65"/>
      <c r="AJ2377" s="65"/>
      <c r="AK2377" s="65"/>
      <c r="AL2377" s="94"/>
      <c r="AM2377" s="93"/>
      <c r="AT2377" s="65"/>
      <c r="AU2377" s="65"/>
      <c r="AV2377" s="65"/>
      <c r="AW2377" s="65"/>
      <c r="AX2377" s="65"/>
      <c r="AY2377" s="65"/>
      <c r="AZ2377" s="65"/>
      <c r="BA2377" s="65"/>
    </row>
    <row r="2378" spans="3:53">
      <c r="C2378" s="8"/>
      <c r="D2378" s="8"/>
      <c r="AG2378" s="65"/>
      <c r="AH2378" s="65"/>
      <c r="AI2378" s="65"/>
      <c r="AJ2378" s="65"/>
      <c r="AK2378" s="65"/>
      <c r="AL2378" s="94"/>
      <c r="AM2378" s="93"/>
      <c r="AT2378" s="65"/>
      <c r="AU2378" s="65"/>
      <c r="AV2378" s="65"/>
      <c r="AW2378" s="65"/>
      <c r="AX2378" s="65"/>
      <c r="AY2378" s="65"/>
      <c r="AZ2378" s="65"/>
      <c r="BA2378" s="65"/>
    </row>
    <row r="2379" spans="3:53">
      <c r="C2379" s="8"/>
      <c r="D2379" s="8"/>
      <c r="AG2379" s="65"/>
      <c r="AH2379" s="65"/>
      <c r="AI2379" s="65"/>
      <c r="AJ2379" s="65"/>
      <c r="AK2379" s="65"/>
      <c r="AL2379" s="94"/>
      <c r="AM2379" s="93"/>
      <c r="AT2379" s="65"/>
      <c r="AU2379" s="65"/>
      <c r="AV2379" s="65"/>
      <c r="AW2379" s="65"/>
      <c r="AX2379" s="65"/>
      <c r="AY2379" s="65"/>
      <c r="AZ2379" s="65"/>
      <c r="BA2379" s="65"/>
    </row>
    <row r="2380" spans="3:53">
      <c r="C2380" s="8"/>
      <c r="D2380" s="8"/>
      <c r="AG2380" s="65"/>
      <c r="AH2380" s="65"/>
      <c r="AI2380" s="65"/>
      <c r="AJ2380" s="65"/>
      <c r="AK2380" s="65"/>
      <c r="AL2380" s="94"/>
      <c r="AM2380" s="93"/>
      <c r="AT2380" s="65"/>
      <c r="AU2380" s="65"/>
      <c r="AV2380" s="65"/>
      <c r="AW2380" s="65"/>
      <c r="AX2380" s="65"/>
      <c r="AY2380" s="65"/>
      <c r="AZ2380" s="65"/>
      <c r="BA2380" s="65"/>
    </row>
    <row r="2381" spans="3:53">
      <c r="C2381" s="8"/>
      <c r="D2381" s="8"/>
      <c r="AG2381" s="65"/>
      <c r="AH2381" s="65"/>
      <c r="AI2381" s="65"/>
      <c r="AJ2381" s="65"/>
      <c r="AK2381" s="65"/>
      <c r="AL2381" s="94"/>
      <c r="AM2381" s="93"/>
      <c r="AT2381" s="65"/>
      <c r="AU2381" s="65"/>
      <c r="AV2381" s="65"/>
      <c r="AW2381" s="65"/>
      <c r="AX2381" s="65"/>
      <c r="AY2381" s="65"/>
      <c r="AZ2381" s="65"/>
      <c r="BA2381" s="65"/>
    </row>
    <row r="2382" spans="3:53">
      <c r="C2382" s="8"/>
      <c r="D2382" s="8"/>
      <c r="AG2382" s="65"/>
      <c r="AH2382" s="65"/>
      <c r="AI2382" s="65"/>
      <c r="AJ2382" s="65"/>
      <c r="AK2382" s="65"/>
      <c r="AL2382" s="94"/>
      <c r="AM2382" s="93"/>
      <c r="AT2382" s="65"/>
      <c r="AU2382" s="65"/>
      <c r="AV2382" s="65"/>
      <c r="AW2382" s="65"/>
      <c r="AX2382" s="65"/>
      <c r="AY2382" s="65"/>
      <c r="AZ2382" s="65"/>
      <c r="BA2382" s="65"/>
    </row>
    <row r="2383" spans="3:53">
      <c r="C2383" s="8"/>
      <c r="D2383" s="8"/>
      <c r="AG2383" s="65"/>
      <c r="AH2383" s="65"/>
      <c r="AI2383" s="65"/>
      <c r="AJ2383" s="65"/>
      <c r="AK2383" s="65"/>
      <c r="AL2383" s="94"/>
      <c r="AM2383" s="93"/>
      <c r="AT2383" s="65"/>
      <c r="AU2383" s="65"/>
      <c r="AV2383" s="65"/>
      <c r="AW2383" s="65"/>
      <c r="AX2383" s="65"/>
      <c r="AY2383" s="65"/>
      <c r="AZ2383" s="65"/>
      <c r="BA2383" s="65"/>
    </row>
    <row r="2384" spans="3:53">
      <c r="C2384" s="8"/>
      <c r="D2384" s="8"/>
      <c r="AG2384" s="65"/>
      <c r="AH2384" s="65"/>
      <c r="AI2384" s="65"/>
      <c r="AJ2384" s="65"/>
      <c r="AK2384" s="65"/>
      <c r="AL2384" s="94"/>
      <c r="AM2384" s="93"/>
      <c r="AT2384" s="65"/>
      <c r="AU2384" s="65"/>
      <c r="AV2384" s="65"/>
      <c r="AW2384" s="65"/>
      <c r="AX2384" s="65"/>
      <c r="AY2384" s="65"/>
      <c r="AZ2384" s="65"/>
      <c r="BA2384" s="65"/>
    </row>
    <row r="2385" spans="3:53">
      <c r="C2385" s="8"/>
      <c r="D2385" s="8"/>
      <c r="AG2385" s="65"/>
      <c r="AH2385" s="65"/>
      <c r="AI2385" s="65"/>
      <c r="AJ2385" s="65"/>
      <c r="AK2385" s="65"/>
      <c r="AL2385" s="94"/>
      <c r="AM2385" s="93"/>
      <c r="AT2385" s="65"/>
      <c r="AU2385" s="65"/>
      <c r="AV2385" s="65"/>
      <c r="AW2385" s="65"/>
      <c r="AX2385" s="65"/>
      <c r="AY2385" s="65"/>
      <c r="AZ2385" s="65"/>
      <c r="BA2385" s="65"/>
    </row>
    <row r="2386" spans="3:53">
      <c r="C2386" s="8"/>
      <c r="D2386" s="8"/>
      <c r="AG2386" s="65"/>
      <c r="AH2386" s="65"/>
      <c r="AI2386" s="65"/>
      <c r="AJ2386" s="65"/>
      <c r="AK2386" s="65"/>
      <c r="AL2386" s="94"/>
      <c r="AM2386" s="93"/>
      <c r="AT2386" s="65"/>
      <c r="AU2386" s="65"/>
      <c r="AV2386" s="65"/>
      <c r="AW2386" s="65"/>
      <c r="AX2386" s="65"/>
      <c r="AY2386" s="65"/>
      <c r="AZ2386" s="65"/>
      <c r="BA2386" s="65"/>
    </row>
    <row r="2387" spans="3:53">
      <c r="C2387" s="8"/>
      <c r="D2387" s="8"/>
      <c r="AG2387" s="65"/>
      <c r="AH2387" s="65"/>
      <c r="AI2387" s="65"/>
      <c r="AJ2387" s="65"/>
      <c r="AK2387" s="65"/>
      <c r="AL2387" s="94"/>
      <c r="AM2387" s="93"/>
      <c r="AT2387" s="65"/>
      <c r="AU2387" s="65"/>
      <c r="AV2387" s="65"/>
      <c r="AW2387" s="65"/>
      <c r="AX2387" s="65"/>
      <c r="AY2387" s="65"/>
      <c r="AZ2387" s="65"/>
      <c r="BA2387" s="65"/>
    </row>
    <row r="2388" spans="3:53">
      <c r="C2388" s="8"/>
      <c r="D2388" s="8"/>
      <c r="AG2388" s="65"/>
      <c r="AH2388" s="65"/>
      <c r="AI2388" s="65"/>
      <c r="AJ2388" s="65"/>
      <c r="AK2388" s="65"/>
      <c r="AL2388" s="94"/>
      <c r="AM2388" s="93"/>
      <c r="AT2388" s="65"/>
      <c r="AU2388" s="65"/>
      <c r="AV2388" s="65"/>
      <c r="AW2388" s="65"/>
      <c r="AX2388" s="65"/>
      <c r="AY2388" s="65"/>
      <c r="AZ2388" s="65"/>
      <c r="BA2388" s="65"/>
    </row>
    <row r="2389" spans="3:53">
      <c r="C2389" s="8"/>
      <c r="D2389" s="8"/>
      <c r="AG2389" s="65"/>
      <c r="AH2389" s="65"/>
      <c r="AI2389" s="65"/>
      <c r="AJ2389" s="65"/>
      <c r="AK2389" s="65"/>
      <c r="AL2389" s="94"/>
      <c r="AM2389" s="93"/>
      <c r="AT2389" s="65"/>
      <c r="AU2389" s="65"/>
      <c r="AV2389" s="65"/>
      <c r="AW2389" s="65"/>
      <c r="AX2389" s="65"/>
      <c r="AY2389" s="65"/>
      <c r="AZ2389" s="65"/>
      <c r="BA2389" s="65"/>
    </row>
    <row r="2390" spans="3:53">
      <c r="C2390" s="8"/>
      <c r="D2390" s="8"/>
      <c r="AG2390" s="65"/>
      <c r="AH2390" s="65"/>
      <c r="AI2390" s="65"/>
      <c r="AJ2390" s="65"/>
      <c r="AK2390" s="65"/>
      <c r="AL2390" s="94"/>
      <c r="AM2390" s="93"/>
      <c r="AT2390" s="65"/>
      <c r="AU2390" s="65"/>
      <c r="AV2390" s="65"/>
      <c r="AW2390" s="65"/>
      <c r="AX2390" s="65"/>
      <c r="AY2390" s="65"/>
      <c r="AZ2390" s="65"/>
      <c r="BA2390" s="65"/>
    </row>
    <row r="2391" spans="3:53">
      <c r="C2391" s="8"/>
      <c r="D2391" s="8"/>
      <c r="AG2391" s="65"/>
      <c r="AH2391" s="65"/>
      <c r="AI2391" s="65"/>
      <c r="AJ2391" s="65"/>
      <c r="AK2391" s="65"/>
      <c r="AL2391" s="94"/>
      <c r="AM2391" s="93"/>
      <c r="AT2391" s="65"/>
      <c r="AU2391" s="65"/>
      <c r="AV2391" s="65"/>
      <c r="AW2391" s="65"/>
      <c r="AX2391" s="65"/>
      <c r="AY2391" s="65"/>
      <c r="AZ2391" s="65"/>
      <c r="BA2391" s="65"/>
    </row>
    <row r="2392" spans="3:53">
      <c r="C2392" s="8"/>
      <c r="D2392" s="8"/>
      <c r="AG2392" s="65"/>
      <c r="AH2392" s="65"/>
      <c r="AI2392" s="65"/>
      <c r="AJ2392" s="65"/>
      <c r="AK2392" s="65"/>
      <c r="AL2392" s="94"/>
      <c r="AM2392" s="93"/>
      <c r="AT2392" s="65"/>
      <c r="AU2392" s="65"/>
      <c r="AV2392" s="65"/>
      <c r="AW2392" s="65"/>
      <c r="AX2392" s="65"/>
      <c r="AY2392" s="65"/>
      <c r="AZ2392" s="65"/>
      <c r="BA2392" s="65"/>
    </row>
    <row r="2393" spans="3:53">
      <c r="C2393" s="8"/>
      <c r="D2393" s="8"/>
      <c r="AG2393" s="65"/>
      <c r="AH2393" s="65"/>
      <c r="AI2393" s="65"/>
      <c r="AJ2393" s="65"/>
      <c r="AK2393" s="65"/>
      <c r="AL2393" s="94"/>
      <c r="AM2393" s="93"/>
      <c r="AT2393" s="65"/>
      <c r="AU2393" s="65"/>
      <c r="AV2393" s="65"/>
      <c r="AW2393" s="65"/>
      <c r="AX2393" s="65"/>
      <c r="AY2393" s="65"/>
      <c r="AZ2393" s="65"/>
      <c r="BA2393" s="65"/>
    </row>
    <row r="2394" spans="3:53">
      <c r="C2394" s="8"/>
      <c r="D2394" s="8"/>
      <c r="AG2394" s="65"/>
      <c r="AH2394" s="65"/>
      <c r="AI2394" s="65"/>
      <c r="AJ2394" s="65"/>
      <c r="AK2394" s="65"/>
      <c r="AL2394" s="94"/>
      <c r="AM2394" s="93"/>
      <c r="AT2394" s="65"/>
      <c r="AU2394" s="65"/>
      <c r="AV2394" s="65"/>
      <c r="AW2394" s="65"/>
      <c r="AX2394" s="65"/>
      <c r="AY2394" s="65"/>
      <c r="AZ2394" s="65"/>
      <c r="BA2394" s="65"/>
    </row>
    <row r="2395" spans="3:53">
      <c r="C2395" s="8"/>
      <c r="D2395" s="8"/>
      <c r="AG2395" s="65"/>
      <c r="AH2395" s="65"/>
      <c r="AI2395" s="65"/>
      <c r="AJ2395" s="65"/>
      <c r="AK2395" s="65"/>
      <c r="AL2395" s="94"/>
      <c r="AM2395" s="93"/>
      <c r="AT2395" s="65"/>
      <c r="AU2395" s="65"/>
      <c r="AV2395" s="65"/>
      <c r="AW2395" s="65"/>
      <c r="AX2395" s="65"/>
      <c r="AY2395" s="65"/>
      <c r="AZ2395" s="65"/>
      <c r="BA2395" s="65"/>
    </row>
    <row r="2396" spans="3:53">
      <c r="C2396" s="8"/>
      <c r="D2396" s="8"/>
      <c r="AG2396" s="65"/>
      <c r="AH2396" s="65"/>
      <c r="AI2396" s="65"/>
      <c r="AJ2396" s="65"/>
      <c r="AK2396" s="65"/>
      <c r="AL2396" s="94"/>
      <c r="AM2396" s="93"/>
      <c r="AT2396" s="65"/>
      <c r="AU2396" s="65"/>
      <c r="AV2396" s="65"/>
      <c r="AW2396" s="65"/>
      <c r="AX2396" s="65"/>
      <c r="AY2396" s="65"/>
      <c r="AZ2396" s="65"/>
      <c r="BA2396" s="65"/>
    </row>
    <row r="2397" spans="3:53">
      <c r="C2397" s="8"/>
      <c r="D2397" s="8"/>
      <c r="AG2397" s="65"/>
      <c r="AH2397" s="65"/>
      <c r="AI2397" s="65"/>
      <c r="AJ2397" s="65"/>
      <c r="AK2397" s="65"/>
      <c r="AL2397" s="94"/>
      <c r="AM2397" s="93"/>
      <c r="AT2397" s="65"/>
      <c r="AU2397" s="65"/>
      <c r="AV2397" s="65"/>
      <c r="AW2397" s="65"/>
      <c r="AX2397" s="65"/>
      <c r="AY2397" s="65"/>
      <c r="AZ2397" s="65"/>
      <c r="BA2397" s="65"/>
    </row>
    <row r="2398" spans="3:53">
      <c r="C2398" s="8"/>
      <c r="D2398" s="8"/>
      <c r="AG2398" s="65"/>
      <c r="AH2398" s="65"/>
      <c r="AI2398" s="65"/>
      <c r="AJ2398" s="65"/>
      <c r="AK2398" s="65"/>
      <c r="AL2398" s="94"/>
      <c r="AM2398" s="93"/>
      <c r="AT2398" s="65"/>
      <c r="AU2398" s="65"/>
      <c r="AV2398" s="65"/>
      <c r="AW2398" s="65"/>
      <c r="AX2398" s="65"/>
      <c r="AY2398" s="65"/>
      <c r="AZ2398" s="65"/>
      <c r="BA2398" s="65"/>
    </row>
    <row r="2399" spans="3:53">
      <c r="C2399" s="8"/>
      <c r="D2399" s="8"/>
      <c r="AG2399" s="65"/>
      <c r="AH2399" s="65"/>
      <c r="AI2399" s="65"/>
      <c r="AJ2399" s="65"/>
      <c r="AK2399" s="65"/>
      <c r="AL2399" s="94"/>
      <c r="AM2399" s="93"/>
      <c r="AT2399" s="65"/>
      <c r="AU2399" s="65"/>
      <c r="AV2399" s="65"/>
      <c r="AW2399" s="65"/>
      <c r="AX2399" s="65"/>
      <c r="AY2399" s="65"/>
      <c r="AZ2399" s="65"/>
      <c r="BA2399" s="65"/>
    </row>
    <row r="2400" spans="3:53">
      <c r="C2400" s="8"/>
      <c r="D2400" s="8"/>
      <c r="AG2400" s="65"/>
      <c r="AH2400" s="65"/>
      <c r="AI2400" s="65"/>
      <c r="AJ2400" s="65"/>
      <c r="AK2400" s="65"/>
      <c r="AL2400" s="94"/>
      <c r="AM2400" s="93"/>
      <c r="AT2400" s="65"/>
      <c r="AU2400" s="65"/>
      <c r="AV2400" s="65"/>
      <c r="AW2400" s="65"/>
      <c r="AX2400" s="65"/>
      <c r="AY2400" s="65"/>
      <c r="AZ2400" s="65"/>
      <c r="BA2400" s="65"/>
    </row>
    <row r="2401" spans="3:53">
      <c r="C2401" s="8"/>
      <c r="D2401" s="8"/>
      <c r="AG2401" s="65"/>
      <c r="AH2401" s="65"/>
      <c r="AI2401" s="65"/>
      <c r="AJ2401" s="65"/>
      <c r="AK2401" s="65"/>
      <c r="AL2401" s="94"/>
      <c r="AM2401" s="93"/>
      <c r="AT2401" s="65"/>
      <c r="AU2401" s="65"/>
      <c r="AV2401" s="65"/>
      <c r="AW2401" s="65"/>
      <c r="AX2401" s="65"/>
      <c r="AY2401" s="65"/>
      <c r="AZ2401" s="65"/>
      <c r="BA2401" s="65"/>
    </row>
    <row r="2402" spans="3:53">
      <c r="C2402" s="8"/>
      <c r="D2402" s="8"/>
      <c r="AG2402" s="65"/>
      <c r="AH2402" s="65"/>
      <c r="AI2402" s="65"/>
      <c r="AJ2402" s="65"/>
      <c r="AK2402" s="65"/>
      <c r="AL2402" s="94"/>
      <c r="AM2402" s="93"/>
      <c r="AT2402" s="65"/>
      <c r="AU2402" s="65"/>
      <c r="AV2402" s="65"/>
      <c r="AW2402" s="65"/>
      <c r="AX2402" s="65"/>
      <c r="AY2402" s="65"/>
      <c r="AZ2402" s="65"/>
      <c r="BA2402" s="65"/>
    </row>
    <row r="2403" spans="3:53">
      <c r="C2403" s="8"/>
      <c r="D2403" s="8"/>
      <c r="AG2403" s="65"/>
      <c r="AH2403" s="65"/>
      <c r="AI2403" s="65"/>
      <c r="AJ2403" s="65"/>
      <c r="AK2403" s="65"/>
      <c r="AL2403" s="94"/>
      <c r="AM2403" s="93"/>
      <c r="AT2403" s="65"/>
      <c r="AU2403" s="65"/>
      <c r="AV2403" s="65"/>
      <c r="AW2403" s="65"/>
      <c r="AX2403" s="65"/>
      <c r="AY2403" s="65"/>
      <c r="AZ2403" s="65"/>
      <c r="BA2403" s="65"/>
    </row>
    <row r="2404" spans="3:53">
      <c r="C2404" s="8"/>
      <c r="D2404" s="8"/>
      <c r="AG2404" s="65"/>
      <c r="AH2404" s="65"/>
      <c r="AI2404" s="65"/>
      <c r="AJ2404" s="65"/>
      <c r="AK2404" s="65"/>
      <c r="AL2404" s="94"/>
      <c r="AM2404" s="93"/>
      <c r="AT2404" s="65"/>
      <c r="AU2404" s="65"/>
      <c r="AV2404" s="65"/>
      <c r="AW2404" s="65"/>
      <c r="AX2404" s="65"/>
      <c r="AY2404" s="65"/>
      <c r="AZ2404" s="65"/>
      <c r="BA2404" s="65"/>
    </row>
    <row r="2405" spans="3:53">
      <c r="C2405" s="8"/>
      <c r="D2405" s="8"/>
      <c r="AG2405" s="65"/>
      <c r="AH2405" s="65"/>
      <c r="AI2405" s="65"/>
      <c r="AJ2405" s="65"/>
      <c r="AK2405" s="65"/>
      <c r="AL2405" s="94"/>
      <c r="AM2405" s="93"/>
      <c r="AT2405" s="65"/>
      <c r="AU2405" s="65"/>
      <c r="AV2405" s="65"/>
      <c r="AW2405" s="65"/>
      <c r="AX2405" s="65"/>
      <c r="AY2405" s="65"/>
      <c r="AZ2405" s="65"/>
      <c r="BA2405" s="65"/>
    </row>
    <row r="2406" spans="3:53">
      <c r="C2406" s="8"/>
      <c r="D2406" s="8"/>
      <c r="AG2406" s="65"/>
      <c r="AH2406" s="65"/>
      <c r="AI2406" s="65"/>
      <c r="AJ2406" s="65"/>
      <c r="AK2406" s="65"/>
      <c r="AL2406" s="94"/>
      <c r="AM2406" s="93"/>
      <c r="AT2406" s="65"/>
      <c r="AU2406" s="65"/>
      <c r="AV2406" s="65"/>
      <c r="AW2406" s="65"/>
      <c r="AX2406" s="65"/>
      <c r="AY2406" s="65"/>
      <c r="AZ2406" s="65"/>
      <c r="BA2406" s="65"/>
    </row>
    <row r="2407" spans="3:53">
      <c r="C2407" s="8"/>
      <c r="D2407" s="8"/>
      <c r="AG2407" s="65"/>
      <c r="AH2407" s="65"/>
      <c r="AI2407" s="65"/>
      <c r="AJ2407" s="65"/>
      <c r="AK2407" s="65"/>
      <c r="AL2407" s="94"/>
      <c r="AM2407" s="93"/>
      <c r="AT2407" s="65"/>
      <c r="AU2407" s="65"/>
      <c r="AV2407" s="65"/>
      <c r="AW2407" s="65"/>
      <c r="AX2407" s="65"/>
      <c r="AY2407" s="65"/>
      <c r="AZ2407" s="65"/>
      <c r="BA2407" s="65"/>
    </row>
    <row r="2408" spans="3:53">
      <c r="C2408" s="8"/>
      <c r="D2408" s="8"/>
      <c r="AG2408" s="65"/>
      <c r="AH2408" s="65"/>
      <c r="AI2408" s="65"/>
      <c r="AJ2408" s="65"/>
      <c r="AK2408" s="65"/>
      <c r="AL2408" s="94"/>
      <c r="AM2408" s="93"/>
      <c r="AT2408" s="65"/>
      <c r="AU2408" s="65"/>
      <c r="AV2408" s="65"/>
      <c r="AW2408" s="65"/>
      <c r="AX2408" s="65"/>
      <c r="AY2408" s="65"/>
      <c r="AZ2408" s="65"/>
      <c r="BA2408" s="65"/>
    </row>
    <row r="2409" spans="3:53">
      <c r="C2409" s="8"/>
      <c r="D2409" s="8"/>
      <c r="AG2409" s="65"/>
      <c r="AH2409" s="65"/>
      <c r="AI2409" s="65"/>
      <c r="AJ2409" s="65"/>
      <c r="AK2409" s="65"/>
      <c r="AL2409" s="94"/>
      <c r="AM2409" s="93"/>
      <c r="AT2409" s="65"/>
      <c r="AU2409" s="65"/>
      <c r="AV2409" s="65"/>
      <c r="AW2409" s="65"/>
      <c r="AX2409" s="65"/>
      <c r="AY2409" s="65"/>
      <c r="AZ2409" s="65"/>
      <c r="BA2409" s="65"/>
    </row>
    <row r="2410" spans="3:53">
      <c r="C2410" s="8"/>
      <c r="D2410" s="8"/>
      <c r="AG2410" s="65"/>
      <c r="AH2410" s="65"/>
      <c r="AI2410" s="65"/>
      <c r="AJ2410" s="65"/>
      <c r="AK2410" s="65"/>
      <c r="AL2410" s="94"/>
      <c r="AM2410" s="93"/>
      <c r="AT2410" s="65"/>
      <c r="AU2410" s="65"/>
      <c r="AV2410" s="65"/>
      <c r="AW2410" s="65"/>
      <c r="AX2410" s="65"/>
      <c r="AY2410" s="65"/>
      <c r="AZ2410" s="65"/>
      <c r="BA2410" s="65"/>
    </row>
    <row r="2411" spans="3:53">
      <c r="C2411" s="8"/>
      <c r="D2411" s="8"/>
      <c r="AG2411" s="65"/>
      <c r="AH2411" s="65"/>
      <c r="AI2411" s="65"/>
      <c r="AJ2411" s="65"/>
      <c r="AK2411" s="65"/>
      <c r="AL2411" s="94"/>
      <c r="AM2411" s="93"/>
      <c r="AT2411" s="65"/>
      <c r="AU2411" s="65"/>
      <c r="AV2411" s="65"/>
      <c r="AW2411" s="65"/>
      <c r="AX2411" s="65"/>
      <c r="AY2411" s="65"/>
      <c r="AZ2411" s="65"/>
      <c r="BA2411" s="65"/>
    </row>
    <row r="2412" spans="3:53">
      <c r="C2412" s="8"/>
      <c r="D2412" s="8"/>
      <c r="AG2412" s="65"/>
      <c r="AH2412" s="65"/>
      <c r="AI2412" s="65"/>
      <c r="AJ2412" s="65"/>
      <c r="AK2412" s="65"/>
      <c r="AL2412" s="94"/>
      <c r="AM2412" s="93"/>
      <c r="AT2412" s="65"/>
      <c r="AU2412" s="65"/>
      <c r="AV2412" s="65"/>
      <c r="AW2412" s="65"/>
      <c r="AX2412" s="65"/>
      <c r="AY2412" s="65"/>
      <c r="AZ2412" s="65"/>
      <c r="BA2412" s="65"/>
    </row>
    <row r="2413" spans="3:53">
      <c r="C2413" s="8"/>
      <c r="D2413" s="8"/>
      <c r="AG2413" s="65"/>
      <c r="AH2413" s="65"/>
      <c r="AI2413" s="65"/>
      <c r="AJ2413" s="65"/>
      <c r="AK2413" s="65"/>
      <c r="AL2413" s="94"/>
      <c r="AM2413" s="93"/>
      <c r="AT2413" s="65"/>
      <c r="AU2413" s="65"/>
      <c r="AV2413" s="65"/>
      <c r="AW2413" s="65"/>
      <c r="AX2413" s="65"/>
      <c r="AY2413" s="65"/>
      <c r="AZ2413" s="65"/>
      <c r="BA2413" s="65"/>
    </row>
    <row r="2414" spans="3:53">
      <c r="C2414" s="8"/>
      <c r="D2414" s="8"/>
      <c r="AG2414" s="65"/>
      <c r="AH2414" s="65"/>
      <c r="AI2414" s="65"/>
      <c r="AJ2414" s="65"/>
      <c r="AK2414" s="65"/>
      <c r="AL2414" s="94"/>
      <c r="AM2414" s="93"/>
      <c r="AT2414" s="65"/>
      <c r="AU2414" s="65"/>
      <c r="AV2414" s="65"/>
      <c r="AW2414" s="65"/>
      <c r="AX2414" s="65"/>
      <c r="AY2414" s="65"/>
      <c r="AZ2414" s="65"/>
      <c r="BA2414" s="65"/>
    </row>
    <row r="2415" spans="3:53">
      <c r="C2415" s="8"/>
      <c r="D2415" s="8"/>
      <c r="AG2415" s="65"/>
      <c r="AH2415" s="65"/>
      <c r="AI2415" s="65"/>
      <c r="AJ2415" s="65"/>
      <c r="AK2415" s="65"/>
      <c r="AL2415" s="94"/>
      <c r="AM2415" s="93"/>
      <c r="AT2415" s="65"/>
      <c r="AU2415" s="65"/>
      <c r="AV2415" s="65"/>
      <c r="AW2415" s="65"/>
      <c r="AX2415" s="65"/>
      <c r="AY2415" s="65"/>
      <c r="AZ2415" s="65"/>
      <c r="BA2415" s="65"/>
    </row>
    <row r="2416" spans="3:53">
      <c r="C2416" s="8"/>
      <c r="D2416" s="8"/>
      <c r="AG2416" s="65"/>
      <c r="AH2416" s="65"/>
      <c r="AI2416" s="65"/>
      <c r="AJ2416" s="65"/>
      <c r="AK2416" s="65"/>
      <c r="AL2416" s="94"/>
      <c r="AM2416" s="93"/>
      <c r="AT2416" s="65"/>
      <c r="AU2416" s="65"/>
      <c r="AV2416" s="65"/>
      <c r="AW2416" s="65"/>
      <c r="AX2416" s="65"/>
      <c r="AY2416" s="65"/>
      <c r="AZ2416" s="65"/>
      <c r="BA2416" s="65"/>
    </row>
    <row r="2417" spans="3:53">
      <c r="C2417" s="8"/>
      <c r="D2417" s="8"/>
      <c r="AG2417" s="65"/>
      <c r="AH2417" s="65"/>
      <c r="AI2417" s="65"/>
      <c r="AJ2417" s="65"/>
      <c r="AK2417" s="65"/>
      <c r="AL2417" s="94"/>
      <c r="AM2417" s="93"/>
      <c r="AT2417" s="65"/>
      <c r="AU2417" s="65"/>
      <c r="AV2417" s="65"/>
      <c r="AW2417" s="65"/>
      <c r="AX2417" s="65"/>
      <c r="AY2417" s="65"/>
      <c r="AZ2417" s="65"/>
      <c r="BA2417" s="65"/>
    </row>
    <row r="2418" spans="3:53">
      <c r="C2418" s="8"/>
      <c r="D2418" s="8"/>
      <c r="AG2418" s="65"/>
      <c r="AH2418" s="65"/>
      <c r="AI2418" s="65"/>
      <c r="AJ2418" s="65"/>
      <c r="AK2418" s="65"/>
      <c r="AL2418" s="94"/>
      <c r="AM2418" s="93"/>
      <c r="AT2418" s="65"/>
      <c r="AU2418" s="65"/>
      <c r="AV2418" s="65"/>
      <c r="AW2418" s="65"/>
      <c r="AX2418" s="65"/>
      <c r="AY2418" s="65"/>
      <c r="AZ2418" s="65"/>
      <c r="BA2418" s="65"/>
    </row>
    <row r="2419" spans="3:53">
      <c r="C2419" s="8"/>
      <c r="D2419" s="8"/>
      <c r="AG2419" s="65"/>
      <c r="AH2419" s="65"/>
      <c r="AI2419" s="65"/>
      <c r="AJ2419" s="65"/>
      <c r="AK2419" s="65"/>
      <c r="AL2419" s="94"/>
      <c r="AM2419" s="93"/>
      <c r="AT2419" s="65"/>
      <c r="AU2419" s="65"/>
      <c r="AV2419" s="65"/>
      <c r="AW2419" s="65"/>
      <c r="AX2419" s="65"/>
      <c r="AY2419" s="65"/>
      <c r="AZ2419" s="65"/>
      <c r="BA2419" s="65"/>
    </row>
    <row r="2420" spans="3:53">
      <c r="C2420" s="8"/>
      <c r="D2420" s="8"/>
      <c r="AG2420" s="65"/>
      <c r="AH2420" s="65"/>
      <c r="AI2420" s="65"/>
      <c r="AJ2420" s="65"/>
      <c r="AK2420" s="65"/>
      <c r="AL2420" s="94"/>
      <c r="AM2420" s="93"/>
      <c r="AT2420" s="65"/>
      <c r="AU2420" s="65"/>
      <c r="AV2420" s="65"/>
      <c r="AW2420" s="65"/>
      <c r="AX2420" s="65"/>
      <c r="AY2420" s="65"/>
      <c r="AZ2420" s="65"/>
      <c r="BA2420" s="65"/>
    </row>
    <row r="2421" spans="3:53">
      <c r="C2421" s="8"/>
      <c r="D2421" s="8"/>
      <c r="AG2421" s="65"/>
      <c r="AH2421" s="65"/>
      <c r="AI2421" s="65"/>
      <c r="AJ2421" s="65"/>
      <c r="AK2421" s="65"/>
      <c r="AL2421" s="94"/>
      <c r="AM2421" s="93"/>
      <c r="AT2421" s="65"/>
      <c r="AU2421" s="65"/>
      <c r="AV2421" s="65"/>
      <c r="AW2421" s="65"/>
      <c r="AX2421" s="65"/>
      <c r="AY2421" s="65"/>
      <c r="AZ2421" s="65"/>
      <c r="BA2421" s="65"/>
    </row>
    <row r="2422" spans="3:53">
      <c r="C2422" s="8"/>
      <c r="D2422" s="8"/>
      <c r="AG2422" s="65"/>
      <c r="AH2422" s="65"/>
      <c r="AI2422" s="65"/>
      <c r="AJ2422" s="65"/>
      <c r="AK2422" s="65"/>
      <c r="AL2422" s="94"/>
      <c r="AM2422" s="93"/>
      <c r="AT2422" s="65"/>
      <c r="AU2422" s="65"/>
      <c r="AV2422" s="65"/>
      <c r="AW2422" s="65"/>
      <c r="AX2422" s="65"/>
      <c r="AY2422" s="65"/>
      <c r="AZ2422" s="65"/>
      <c r="BA2422" s="65"/>
    </row>
    <row r="2423" spans="3:53">
      <c r="C2423" s="8"/>
      <c r="D2423" s="8"/>
      <c r="AG2423" s="65"/>
      <c r="AH2423" s="65"/>
      <c r="AI2423" s="65"/>
      <c r="AJ2423" s="65"/>
      <c r="AK2423" s="65"/>
      <c r="AL2423" s="94"/>
      <c r="AM2423" s="93"/>
      <c r="AT2423" s="65"/>
      <c r="AU2423" s="65"/>
      <c r="AV2423" s="65"/>
      <c r="AW2423" s="65"/>
      <c r="AX2423" s="65"/>
      <c r="AY2423" s="65"/>
      <c r="AZ2423" s="65"/>
      <c r="BA2423" s="65"/>
    </row>
    <row r="2424" spans="3:53">
      <c r="C2424" s="8"/>
      <c r="D2424" s="8"/>
      <c r="AG2424" s="65"/>
      <c r="AH2424" s="65"/>
      <c r="AI2424" s="65"/>
      <c r="AJ2424" s="65"/>
      <c r="AK2424" s="65"/>
      <c r="AL2424" s="94"/>
      <c r="AM2424" s="93"/>
      <c r="AT2424" s="65"/>
      <c r="AU2424" s="65"/>
      <c r="AV2424" s="65"/>
      <c r="AW2424" s="65"/>
      <c r="AX2424" s="65"/>
      <c r="AY2424" s="65"/>
      <c r="AZ2424" s="65"/>
      <c r="BA2424" s="65"/>
    </row>
    <row r="2425" spans="3:53">
      <c r="C2425" s="8"/>
      <c r="D2425" s="8"/>
      <c r="AG2425" s="65"/>
      <c r="AH2425" s="65"/>
      <c r="AI2425" s="65"/>
      <c r="AJ2425" s="65"/>
      <c r="AK2425" s="65"/>
      <c r="AL2425" s="94"/>
      <c r="AM2425" s="93"/>
      <c r="AT2425" s="65"/>
      <c r="AU2425" s="65"/>
      <c r="AV2425" s="65"/>
      <c r="AW2425" s="65"/>
      <c r="AX2425" s="65"/>
      <c r="AY2425" s="65"/>
      <c r="AZ2425" s="65"/>
      <c r="BA2425" s="65"/>
    </row>
    <row r="2426" spans="3:53">
      <c r="C2426" s="8"/>
      <c r="D2426" s="8"/>
      <c r="AG2426" s="65"/>
      <c r="AH2426" s="65"/>
      <c r="AI2426" s="65"/>
      <c r="AJ2426" s="65"/>
      <c r="AK2426" s="65"/>
      <c r="AL2426" s="94"/>
      <c r="AM2426" s="93"/>
      <c r="AT2426" s="65"/>
      <c r="AU2426" s="65"/>
      <c r="AV2426" s="65"/>
      <c r="AW2426" s="65"/>
      <c r="AX2426" s="65"/>
      <c r="AY2426" s="65"/>
      <c r="AZ2426" s="65"/>
      <c r="BA2426" s="65"/>
    </row>
    <row r="2427" spans="3:53">
      <c r="C2427" s="8"/>
      <c r="D2427" s="8"/>
      <c r="AG2427" s="65"/>
      <c r="AH2427" s="65"/>
      <c r="AI2427" s="65"/>
      <c r="AJ2427" s="65"/>
      <c r="AK2427" s="65"/>
      <c r="AL2427" s="94"/>
      <c r="AM2427" s="93"/>
      <c r="AT2427" s="65"/>
      <c r="AU2427" s="65"/>
      <c r="AV2427" s="65"/>
      <c r="AW2427" s="65"/>
      <c r="AX2427" s="65"/>
      <c r="AY2427" s="65"/>
      <c r="AZ2427" s="65"/>
      <c r="BA2427" s="65"/>
    </row>
    <row r="2428" spans="3:53">
      <c r="C2428" s="8"/>
      <c r="D2428" s="8"/>
      <c r="AG2428" s="65"/>
      <c r="AH2428" s="65"/>
      <c r="AI2428" s="65"/>
      <c r="AJ2428" s="65"/>
      <c r="AK2428" s="65"/>
      <c r="AL2428" s="94"/>
      <c r="AM2428" s="93"/>
      <c r="AT2428" s="65"/>
      <c r="AU2428" s="65"/>
      <c r="AV2428" s="65"/>
      <c r="AW2428" s="65"/>
      <c r="AX2428" s="65"/>
      <c r="AY2428" s="65"/>
      <c r="AZ2428" s="65"/>
      <c r="BA2428" s="65"/>
    </row>
    <row r="2429" spans="3:53">
      <c r="C2429" s="8"/>
      <c r="D2429" s="8"/>
      <c r="AG2429" s="65"/>
      <c r="AH2429" s="65"/>
      <c r="AI2429" s="65"/>
      <c r="AJ2429" s="65"/>
      <c r="AK2429" s="65"/>
      <c r="AL2429" s="94"/>
      <c r="AM2429" s="93"/>
      <c r="AT2429" s="65"/>
      <c r="AU2429" s="65"/>
      <c r="AV2429" s="65"/>
      <c r="AW2429" s="65"/>
      <c r="AX2429" s="65"/>
      <c r="AY2429" s="65"/>
      <c r="AZ2429" s="65"/>
      <c r="BA2429" s="65"/>
    </row>
    <row r="2430" spans="3:53">
      <c r="C2430" s="8"/>
      <c r="D2430" s="8"/>
      <c r="AG2430" s="65"/>
      <c r="AH2430" s="65"/>
      <c r="AI2430" s="65"/>
      <c r="AJ2430" s="65"/>
      <c r="AK2430" s="65"/>
      <c r="AL2430" s="94"/>
      <c r="AM2430" s="93"/>
      <c r="AT2430" s="65"/>
      <c r="AU2430" s="65"/>
      <c r="AV2430" s="65"/>
      <c r="AW2430" s="65"/>
      <c r="AX2430" s="65"/>
      <c r="AY2430" s="65"/>
      <c r="AZ2430" s="65"/>
      <c r="BA2430" s="65"/>
    </row>
    <row r="2431" spans="3:53">
      <c r="C2431" s="8"/>
      <c r="D2431" s="8"/>
      <c r="AG2431" s="65"/>
      <c r="AH2431" s="65"/>
      <c r="AI2431" s="65"/>
      <c r="AJ2431" s="65"/>
      <c r="AK2431" s="65"/>
      <c r="AL2431" s="94"/>
      <c r="AM2431" s="93"/>
      <c r="AT2431" s="65"/>
      <c r="AU2431" s="65"/>
      <c r="AV2431" s="65"/>
      <c r="AW2431" s="65"/>
      <c r="AX2431" s="65"/>
      <c r="AY2431" s="65"/>
      <c r="AZ2431" s="65"/>
      <c r="BA2431" s="65"/>
    </row>
    <row r="2432" spans="3:53">
      <c r="C2432" s="8"/>
      <c r="D2432" s="8"/>
      <c r="AG2432" s="65"/>
      <c r="AH2432" s="65"/>
      <c r="AI2432" s="65"/>
      <c r="AJ2432" s="65"/>
      <c r="AK2432" s="65"/>
      <c r="AL2432" s="94"/>
      <c r="AM2432" s="93"/>
      <c r="AT2432" s="65"/>
      <c r="AU2432" s="65"/>
      <c r="AV2432" s="65"/>
      <c r="AW2432" s="65"/>
      <c r="AX2432" s="65"/>
      <c r="AY2432" s="65"/>
      <c r="AZ2432" s="65"/>
      <c r="BA2432" s="65"/>
    </row>
    <row r="2433" spans="3:53">
      <c r="C2433" s="8"/>
      <c r="D2433" s="8"/>
      <c r="AG2433" s="65"/>
      <c r="AH2433" s="65"/>
      <c r="AI2433" s="65"/>
      <c r="AJ2433" s="65"/>
      <c r="AK2433" s="65"/>
      <c r="AL2433" s="94"/>
      <c r="AM2433" s="93"/>
      <c r="AT2433" s="65"/>
      <c r="AU2433" s="65"/>
      <c r="AV2433" s="65"/>
      <c r="AW2433" s="65"/>
      <c r="AX2433" s="65"/>
      <c r="AY2433" s="65"/>
      <c r="AZ2433" s="65"/>
      <c r="BA2433" s="65"/>
    </row>
    <row r="2434" spans="3:53">
      <c r="C2434" s="8"/>
      <c r="D2434" s="8"/>
      <c r="AG2434" s="65"/>
      <c r="AH2434" s="65"/>
      <c r="AI2434" s="65"/>
      <c r="AJ2434" s="65"/>
      <c r="AK2434" s="65"/>
      <c r="AL2434" s="94"/>
      <c r="AM2434" s="93"/>
      <c r="AT2434" s="65"/>
      <c r="AU2434" s="65"/>
      <c r="AV2434" s="65"/>
      <c r="AW2434" s="65"/>
      <c r="AX2434" s="65"/>
      <c r="AY2434" s="65"/>
      <c r="AZ2434" s="65"/>
      <c r="BA2434" s="65"/>
    </row>
    <row r="2435" spans="3:53">
      <c r="C2435" s="8"/>
      <c r="D2435" s="8"/>
      <c r="AG2435" s="65"/>
      <c r="AH2435" s="65"/>
      <c r="AI2435" s="65"/>
      <c r="AJ2435" s="65"/>
      <c r="AK2435" s="65"/>
      <c r="AL2435" s="94"/>
      <c r="AM2435" s="93"/>
      <c r="AT2435" s="65"/>
      <c r="AU2435" s="65"/>
      <c r="AV2435" s="65"/>
      <c r="AW2435" s="65"/>
      <c r="AX2435" s="65"/>
      <c r="AY2435" s="65"/>
      <c r="AZ2435" s="65"/>
      <c r="BA2435" s="65"/>
    </row>
    <row r="2436" spans="3:53">
      <c r="C2436" s="8"/>
      <c r="D2436" s="8"/>
      <c r="AG2436" s="65"/>
      <c r="AH2436" s="65"/>
      <c r="AI2436" s="65"/>
      <c r="AJ2436" s="65"/>
      <c r="AK2436" s="65"/>
      <c r="AL2436" s="94"/>
      <c r="AM2436" s="93"/>
      <c r="AT2436" s="65"/>
      <c r="AU2436" s="65"/>
      <c r="AV2436" s="65"/>
      <c r="AW2436" s="65"/>
      <c r="AX2436" s="65"/>
      <c r="AY2436" s="65"/>
      <c r="AZ2436" s="65"/>
      <c r="BA2436" s="65"/>
    </row>
    <row r="2437" spans="3:53">
      <c r="C2437" s="8"/>
      <c r="D2437" s="8"/>
      <c r="AG2437" s="65"/>
      <c r="AH2437" s="65"/>
      <c r="AI2437" s="65"/>
      <c r="AJ2437" s="65"/>
      <c r="AK2437" s="65"/>
      <c r="AL2437" s="94"/>
      <c r="AM2437" s="93"/>
      <c r="AT2437" s="65"/>
      <c r="AU2437" s="65"/>
      <c r="AV2437" s="65"/>
      <c r="AW2437" s="65"/>
      <c r="AX2437" s="65"/>
      <c r="AY2437" s="65"/>
      <c r="AZ2437" s="65"/>
      <c r="BA2437" s="65"/>
    </row>
    <row r="2438" spans="3:53">
      <c r="C2438" s="8"/>
      <c r="D2438" s="8"/>
      <c r="AG2438" s="65"/>
      <c r="AH2438" s="65"/>
      <c r="AI2438" s="65"/>
      <c r="AJ2438" s="65"/>
      <c r="AK2438" s="65"/>
      <c r="AL2438" s="94"/>
      <c r="AM2438" s="93"/>
      <c r="AT2438" s="65"/>
      <c r="AU2438" s="65"/>
      <c r="AV2438" s="65"/>
      <c r="AW2438" s="65"/>
      <c r="AX2438" s="65"/>
      <c r="AY2438" s="65"/>
      <c r="AZ2438" s="65"/>
      <c r="BA2438" s="65"/>
    </row>
    <row r="2439" spans="3:53">
      <c r="C2439" s="8"/>
      <c r="D2439" s="8"/>
      <c r="AG2439" s="65"/>
      <c r="AH2439" s="65"/>
      <c r="AI2439" s="65"/>
      <c r="AJ2439" s="65"/>
      <c r="AK2439" s="65"/>
      <c r="AL2439" s="94"/>
      <c r="AM2439" s="93"/>
      <c r="AT2439" s="65"/>
      <c r="AU2439" s="65"/>
      <c r="AV2439" s="65"/>
      <c r="AW2439" s="65"/>
      <c r="AX2439" s="65"/>
      <c r="AY2439" s="65"/>
      <c r="AZ2439" s="65"/>
      <c r="BA2439" s="65"/>
    </row>
    <row r="2440" spans="3:53">
      <c r="C2440" s="8"/>
      <c r="D2440" s="8"/>
      <c r="AG2440" s="65"/>
      <c r="AH2440" s="65"/>
      <c r="AI2440" s="65"/>
      <c r="AJ2440" s="65"/>
      <c r="AK2440" s="65"/>
      <c r="AL2440" s="94"/>
      <c r="AM2440" s="93"/>
      <c r="AT2440" s="65"/>
      <c r="AU2440" s="65"/>
      <c r="AV2440" s="65"/>
      <c r="AW2440" s="65"/>
      <c r="AX2440" s="65"/>
      <c r="AY2440" s="65"/>
      <c r="AZ2440" s="65"/>
      <c r="BA2440" s="65"/>
    </row>
    <row r="2441" spans="3:53">
      <c r="C2441" s="8"/>
      <c r="D2441" s="8"/>
      <c r="AG2441" s="65"/>
      <c r="AH2441" s="65"/>
      <c r="AI2441" s="65"/>
      <c r="AJ2441" s="65"/>
      <c r="AK2441" s="65"/>
      <c r="AL2441" s="94"/>
      <c r="AM2441" s="93"/>
      <c r="AT2441" s="65"/>
      <c r="AU2441" s="65"/>
      <c r="AV2441" s="65"/>
      <c r="AW2441" s="65"/>
      <c r="AX2441" s="65"/>
      <c r="AY2441" s="65"/>
      <c r="AZ2441" s="65"/>
      <c r="BA2441" s="65"/>
    </row>
    <row r="2442" spans="3:53">
      <c r="C2442" s="8"/>
      <c r="D2442" s="8"/>
      <c r="AG2442" s="65"/>
      <c r="AH2442" s="65"/>
      <c r="AI2442" s="65"/>
      <c r="AJ2442" s="65"/>
      <c r="AK2442" s="65"/>
      <c r="AL2442" s="94"/>
      <c r="AM2442" s="93"/>
      <c r="AT2442" s="65"/>
      <c r="AU2442" s="65"/>
      <c r="AV2442" s="65"/>
      <c r="AW2442" s="65"/>
      <c r="AX2442" s="65"/>
      <c r="AY2442" s="65"/>
      <c r="AZ2442" s="65"/>
      <c r="BA2442" s="65"/>
    </row>
    <row r="2443" spans="3:53">
      <c r="C2443" s="8"/>
      <c r="D2443" s="8"/>
      <c r="AG2443" s="65"/>
      <c r="AH2443" s="65"/>
      <c r="AI2443" s="65"/>
      <c r="AJ2443" s="65"/>
      <c r="AK2443" s="65"/>
      <c r="AL2443" s="94"/>
      <c r="AM2443" s="93"/>
      <c r="AT2443" s="65"/>
      <c r="AU2443" s="65"/>
      <c r="AV2443" s="65"/>
      <c r="AW2443" s="65"/>
      <c r="AX2443" s="65"/>
      <c r="AY2443" s="65"/>
      <c r="AZ2443" s="65"/>
      <c r="BA2443" s="65"/>
    </row>
    <row r="2444" spans="3:53">
      <c r="C2444" s="8"/>
      <c r="D2444" s="8"/>
      <c r="AG2444" s="65"/>
      <c r="AH2444" s="65"/>
      <c r="AI2444" s="65"/>
      <c r="AJ2444" s="65"/>
      <c r="AK2444" s="65"/>
      <c r="AL2444" s="94"/>
      <c r="AM2444" s="93"/>
      <c r="AT2444" s="65"/>
      <c r="AU2444" s="65"/>
      <c r="AV2444" s="65"/>
      <c r="AW2444" s="65"/>
      <c r="AX2444" s="65"/>
      <c r="AY2444" s="65"/>
      <c r="AZ2444" s="65"/>
      <c r="BA2444" s="65"/>
    </row>
    <row r="2445" spans="3:53">
      <c r="C2445" s="8"/>
      <c r="D2445" s="8"/>
      <c r="AG2445" s="65"/>
      <c r="AH2445" s="65"/>
      <c r="AI2445" s="65"/>
      <c r="AJ2445" s="65"/>
      <c r="AK2445" s="65"/>
      <c r="AL2445" s="94"/>
      <c r="AM2445" s="93"/>
      <c r="AT2445" s="65"/>
      <c r="AU2445" s="65"/>
      <c r="AV2445" s="65"/>
      <c r="AW2445" s="65"/>
      <c r="AX2445" s="65"/>
      <c r="AY2445" s="65"/>
      <c r="AZ2445" s="65"/>
      <c r="BA2445" s="65"/>
    </row>
    <row r="2446" spans="3:53">
      <c r="C2446" s="8"/>
      <c r="D2446" s="8"/>
      <c r="AG2446" s="65"/>
      <c r="AH2446" s="65"/>
      <c r="AI2446" s="65"/>
      <c r="AJ2446" s="65"/>
      <c r="AK2446" s="65"/>
      <c r="AL2446" s="94"/>
      <c r="AM2446" s="93"/>
      <c r="AT2446" s="65"/>
      <c r="AU2446" s="65"/>
      <c r="AV2446" s="65"/>
      <c r="AW2446" s="65"/>
      <c r="AX2446" s="65"/>
      <c r="AY2446" s="65"/>
      <c r="AZ2446" s="65"/>
      <c r="BA2446" s="65"/>
    </row>
    <row r="2447" spans="3:53">
      <c r="C2447" s="8"/>
      <c r="D2447" s="8"/>
      <c r="AG2447" s="65"/>
      <c r="AH2447" s="65"/>
      <c r="AI2447" s="65"/>
      <c r="AJ2447" s="65"/>
      <c r="AK2447" s="65"/>
      <c r="AL2447" s="94"/>
      <c r="AM2447" s="93"/>
      <c r="AT2447" s="65"/>
      <c r="AU2447" s="65"/>
      <c r="AV2447" s="65"/>
      <c r="AW2447" s="65"/>
      <c r="AX2447" s="65"/>
      <c r="AY2447" s="65"/>
      <c r="AZ2447" s="65"/>
      <c r="BA2447" s="65"/>
    </row>
    <row r="2448" spans="3:53">
      <c r="C2448" s="8"/>
      <c r="D2448" s="8"/>
      <c r="AG2448" s="65"/>
      <c r="AH2448" s="65"/>
      <c r="AI2448" s="65"/>
      <c r="AJ2448" s="65"/>
      <c r="AK2448" s="65"/>
      <c r="AL2448" s="94"/>
      <c r="AM2448" s="93"/>
      <c r="AT2448" s="65"/>
      <c r="AU2448" s="65"/>
      <c r="AV2448" s="65"/>
      <c r="AW2448" s="65"/>
      <c r="AX2448" s="65"/>
      <c r="AY2448" s="65"/>
      <c r="AZ2448" s="65"/>
      <c r="BA2448" s="65"/>
    </row>
    <row r="2449" spans="3:53">
      <c r="C2449" s="8"/>
      <c r="D2449" s="8"/>
      <c r="AG2449" s="65"/>
      <c r="AH2449" s="65"/>
      <c r="AI2449" s="65"/>
      <c r="AJ2449" s="65"/>
      <c r="AK2449" s="65"/>
      <c r="AL2449" s="94"/>
      <c r="AM2449" s="93"/>
      <c r="AT2449" s="65"/>
      <c r="AU2449" s="65"/>
      <c r="AV2449" s="65"/>
      <c r="AW2449" s="65"/>
      <c r="AX2449" s="65"/>
      <c r="AY2449" s="65"/>
      <c r="AZ2449" s="65"/>
      <c r="BA2449" s="65"/>
    </row>
    <row r="2450" spans="3:53">
      <c r="C2450" s="8"/>
      <c r="D2450" s="8"/>
      <c r="AG2450" s="65"/>
      <c r="AH2450" s="65"/>
      <c r="AI2450" s="65"/>
      <c r="AJ2450" s="65"/>
      <c r="AK2450" s="65"/>
      <c r="AL2450" s="94"/>
      <c r="AM2450" s="93"/>
      <c r="AT2450" s="65"/>
      <c r="AU2450" s="65"/>
      <c r="AV2450" s="65"/>
      <c r="AW2450" s="65"/>
      <c r="AX2450" s="65"/>
      <c r="AY2450" s="65"/>
      <c r="AZ2450" s="65"/>
      <c r="BA2450" s="65"/>
    </row>
    <row r="2451" spans="3:53">
      <c r="C2451" s="8"/>
      <c r="D2451" s="8"/>
      <c r="AG2451" s="65"/>
      <c r="AH2451" s="65"/>
      <c r="AI2451" s="65"/>
      <c r="AJ2451" s="65"/>
      <c r="AK2451" s="65"/>
      <c r="AL2451" s="94"/>
      <c r="AM2451" s="93"/>
      <c r="AT2451" s="65"/>
      <c r="AU2451" s="65"/>
      <c r="AV2451" s="65"/>
      <c r="AW2451" s="65"/>
      <c r="AX2451" s="65"/>
      <c r="AY2451" s="65"/>
      <c r="AZ2451" s="65"/>
      <c r="BA2451" s="65"/>
    </row>
    <row r="2452" spans="3:53">
      <c r="C2452" s="8"/>
      <c r="D2452" s="8"/>
      <c r="AG2452" s="65"/>
      <c r="AH2452" s="65"/>
      <c r="AI2452" s="65"/>
      <c r="AJ2452" s="65"/>
      <c r="AK2452" s="65"/>
      <c r="AL2452" s="94"/>
      <c r="AM2452" s="93"/>
      <c r="AT2452" s="65"/>
      <c r="AU2452" s="65"/>
      <c r="AV2452" s="65"/>
      <c r="AW2452" s="65"/>
      <c r="AX2452" s="65"/>
      <c r="AY2452" s="65"/>
      <c r="AZ2452" s="65"/>
      <c r="BA2452" s="65"/>
    </row>
    <row r="2453" spans="3:53">
      <c r="C2453" s="8"/>
      <c r="D2453" s="8"/>
      <c r="AG2453" s="65"/>
      <c r="AH2453" s="65"/>
      <c r="AI2453" s="65"/>
      <c r="AJ2453" s="65"/>
      <c r="AK2453" s="65"/>
      <c r="AL2453" s="94"/>
      <c r="AM2453" s="93"/>
      <c r="AT2453" s="65"/>
      <c r="AU2453" s="65"/>
      <c r="AV2453" s="65"/>
      <c r="AW2453" s="65"/>
      <c r="AX2453" s="65"/>
      <c r="AY2453" s="65"/>
      <c r="AZ2453" s="65"/>
      <c r="BA2453" s="65"/>
    </row>
    <row r="2454" spans="3:53">
      <c r="C2454" s="8"/>
      <c r="D2454" s="8"/>
      <c r="AG2454" s="65"/>
      <c r="AH2454" s="65"/>
      <c r="AI2454" s="65"/>
      <c r="AJ2454" s="65"/>
      <c r="AK2454" s="65"/>
      <c r="AL2454" s="94"/>
      <c r="AM2454" s="93"/>
      <c r="AT2454" s="65"/>
      <c r="AU2454" s="65"/>
      <c r="AV2454" s="65"/>
      <c r="AW2454" s="65"/>
      <c r="AX2454" s="65"/>
      <c r="AY2454" s="65"/>
      <c r="AZ2454" s="65"/>
      <c r="BA2454" s="65"/>
    </row>
    <row r="2455" spans="3:53">
      <c r="C2455" s="8"/>
      <c r="D2455" s="8"/>
      <c r="AG2455" s="65"/>
      <c r="AH2455" s="65"/>
      <c r="AI2455" s="65"/>
      <c r="AJ2455" s="65"/>
      <c r="AK2455" s="65"/>
      <c r="AL2455" s="94"/>
      <c r="AM2455" s="93"/>
      <c r="AT2455" s="65"/>
      <c r="AU2455" s="65"/>
      <c r="AV2455" s="65"/>
      <c r="AW2455" s="65"/>
      <c r="AX2455" s="65"/>
      <c r="AY2455" s="65"/>
      <c r="AZ2455" s="65"/>
      <c r="BA2455" s="65"/>
    </row>
    <row r="2456" spans="3:53">
      <c r="C2456" s="8"/>
      <c r="D2456" s="8"/>
      <c r="AG2456" s="65"/>
      <c r="AH2456" s="65"/>
      <c r="AI2456" s="65"/>
      <c r="AJ2456" s="65"/>
      <c r="AK2456" s="65"/>
      <c r="AL2456" s="94"/>
      <c r="AM2456" s="93"/>
      <c r="AT2456" s="65"/>
      <c r="AU2456" s="65"/>
      <c r="AV2456" s="65"/>
      <c r="AW2456" s="65"/>
      <c r="AX2456" s="65"/>
      <c r="AY2456" s="65"/>
      <c r="AZ2456" s="65"/>
      <c r="BA2456" s="65"/>
    </row>
    <row r="2457" spans="3:53">
      <c r="C2457" s="8"/>
      <c r="D2457" s="8"/>
      <c r="AG2457" s="65"/>
      <c r="AH2457" s="65"/>
      <c r="AI2457" s="65"/>
      <c r="AJ2457" s="65"/>
      <c r="AK2457" s="65"/>
      <c r="AL2457" s="94"/>
      <c r="AM2457" s="93"/>
      <c r="AT2457" s="65"/>
      <c r="AU2457" s="65"/>
      <c r="AV2457" s="65"/>
      <c r="AW2457" s="65"/>
      <c r="AX2457" s="65"/>
      <c r="AY2457" s="65"/>
      <c r="AZ2457" s="65"/>
      <c r="BA2457" s="65"/>
    </row>
    <row r="2458" spans="3:53">
      <c r="C2458" s="8"/>
      <c r="D2458" s="8"/>
      <c r="AG2458" s="65"/>
      <c r="AH2458" s="65"/>
      <c r="AI2458" s="65"/>
      <c r="AJ2458" s="65"/>
      <c r="AK2458" s="65"/>
      <c r="AL2458" s="94"/>
      <c r="AM2458" s="93"/>
      <c r="AT2458" s="65"/>
      <c r="AU2458" s="65"/>
      <c r="AV2458" s="65"/>
      <c r="AW2458" s="65"/>
      <c r="AX2458" s="65"/>
      <c r="AY2458" s="65"/>
      <c r="AZ2458" s="65"/>
      <c r="BA2458" s="65"/>
    </row>
    <row r="2459" spans="3:53">
      <c r="C2459" s="8"/>
      <c r="D2459" s="8"/>
      <c r="AG2459" s="65"/>
      <c r="AH2459" s="65"/>
      <c r="AI2459" s="65"/>
      <c r="AJ2459" s="65"/>
      <c r="AK2459" s="65"/>
      <c r="AL2459" s="94"/>
      <c r="AM2459" s="93"/>
      <c r="AT2459" s="65"/>
      <c r="AU2459" s="65"/>
      <c r="AV2459" s="65"/>
      <c r="AW2459" s="65"/>
      <c r="AX2459" s="65"/>
      <c r="AY2459" s="65"/>
      <c r="AZ2459" s="65"/>
      <c r="BA2459" s="65"/>
    </row>
    <row r="2460" spans="3:53">
      <c r="C2460" s="8"/>
      <c r="D2460" s="8"/>
      <c r="AG2460" s="65"/>
      <c r="AH2460" s="65"/>
      <c r="AI2460" s="65"/>
      <c r="AJ2460" s="65"/>
      <c r="AK2460" s="65"/>
      <c r="AL2460" s="94"/>
      <c r="AM2460" s="93"/>
      <c r="AT2460" s="65"/>
      <c r="AU2460" s="65"/>
      <c r="AV2460" s="65"/>
      <c r="AW2460" s="65"/>
      <c r="AX2460" s="65"/>
      <c r="AY2460" s="65"/>
      <c r="AZ2460" s="65"/>
      <c r="BA2460" s="65"/>
    </row>
    <row r="2461" spans="3:53">
      <c r="C2461" s="8"/>
      <c r="D2461" s="8"/>
      <c r="AG2461" s="65"/>
      <c r="AH2461" s="65"/>
      <c r="AI2461" s="65"/>
      <c r="AJ2461" s="65"/>
      <c r="AK2461" s="65"/>
      <c r="AL2461" s="94"/>
      <c r="AM2461" s="93"/>
      <c r="AT2461" s="65"/>
      <c r="AU2461" s="65"/>
      <c r="AV2461" s="65"/>
      <c r="AW2461" s="65"/>
      <c r="AX2461" s="65"/>
      <c r="AY2461" s="65"/>
      <c r="AZ2461" s="65"/>
      <c r="BA2461" s="65"/>
    </row>
    <row r="2462" spans="3:53">
      <c r="C2462" s="8"/>
      <c r="D2462" s="8"/>
      <c r="AG2462" s="65"/>
      <c r="AH2462" s="65"/>
      <c r="AI2462" s="65"/>
      <c r="AJ2462" s="65"/>
      <c r="AK2462" s="65"/>
      <c r="AL2462" s="94"/>
      <c r="AM2462" s="93"/>
      <c r="AT2462" s="65"/>
      <c r="AU2462" s="65"/>
      <c r="AV2462" s="65"/>
      <c r="AW2462" s="65"/>
      <c r="AX2462" s="65"/>
      <c r="AY2462" s="65"/>
      <c r="AZ2462" s="65"/>
      <c r="BA2462" s="65"/>
    </row>
    <row r="2463" spans="3:53">
      <c r="C2463" s="8"/>
      <c r="D2463" s="8"/>
      <c r="AG2463" s="65"/>
      <c r="AH2463" s="65"/>
      <c r="AI2463" s="65"/>
      <c r="AJ2463" s="65"/>
      <c r="AK2463" s="65"/>
      <c r="AL2463" s="94"/>
      <c r="AM2463" s="93"/>
      <c r="AT2463" s="65"/>
      <c r="AU2463" s="65"/>
      <c r="AV2463" s="65"/>
      <c r="AW2463" s="65"/>
      <c r="AX2463" s="65"/>
      <c r="AY2463" s="65"/>
      <c r="AZ2463" s="65"/>
      <c r="BA2463" s="65"/>
    </row>
    <row r="2464" spans="3:53">
      <c r="C2464" s="8"/>
      <c r="D2464" s="8"/>
      <c r="AG2464" s="65"/>
      <c r="AH2464" s="65"/>
      <c r="AI2464" s="65"/>
      <c r="AJ2464" s="65"/>
      <c r="AK2464" s="65"/>
      <c r="AL2464" s="94"/>
      <c r="AM2464" s="93"/>
      <c r="AT2464" s="65"/>
      <c r="AU2464" s="65"/>
      <c r="AV2464" s="65"/>
      <c r="AW2464" s="65"/>
      <c r="AX2464" s="65"/>
      <c r="AY2464" s="65"/>
      <c r="AZ2464" s="65"/>
      <c r="BA2464" s="65"/>
    </row>
    <row r="2465" spans="3:53">
      <c r="C2465" s="8"/>
      <c r="D2465" s="8"/>
      <c r="AG2465" s="65"/>
      <c r="AH2465" s="65"/>
      <c r="AI2465" s="65"/>
      <c r="AJ2465" s="65"/>
      <c r="AK2465" s="65"/>
      <c r="AL2465" s="94"/>
      <c r="AM2465" s="93"/>
      <c r="AT2465" s="65"/>
      <c r="AU2465" s="65"/>
      <c r="AV2465" s="65"/>
      <c r="AW2465" s="65"/>
      <c r="AX2465" s="65"/>
      <c r="AY2465" s="65"/>
      <c r="AZ2465" s="65"/>
      <c r="BA2465" s="65"/>
    </row>
    <row r="2466" spans="3:53">
      <c r="C2466" s="8"/>
      <c r="D2466" s="8"/>
      <c r="AG2466" s="65"/>
      <c r="AH2466" s="65"/>
      <c r="AI2466" s="65"/>
      <c r="AJ2466" s="65"/>
      <c r="AK2466" s="65"/>
      <c r="AL2466" s="94"/>
      <c r="AM2466" s="93"/>
      <c r="AT2466" s="65"/>
      <c r="AU2466" s="65"/>
      <c r="AV2466" s="65"/>
      <c r="AW2466" s="65"/>
      <c r="AX2466" s="65"/>
      <c r="AY2466" s="65"/>
      <c r="AZ2466" s="65"/>
      <c r="BA2466" s="65"/>
    </row>
    <row r="2467" spans="3:53">
      <c r="C2467" s="8"/>
      <c r="D2467" s="8"/>
      <c r="AG2467" s="65"/>
      <c r="AH2467" s="65"/>
      <c r="AI2467" s="65"/>
      <c r="AJ2467" s="65"/>
      <c r="AK2467" s="65"/>
      <c r="AL2467" s="94"/>
      <c r="AM2467" s="93"/>
      <c r="AT2467" s="65"/>
      <c r="AU2467" s="65"/>
      <c r="AV2467" s="65"/>
      <c r="AW2467" s="65"/>
      <c r="AX2467" s="65"/>
      <c r="AY2467" s="65"/>
      <c r="AZ2467" s="65"/>
      <c r="BA2467" s="65"/>
    </row>
    <row r="2468" spans="3:53">
      <c r="C2468" s="8"/>
      <c r="D2468" s="8"/>
      <c r="AG2468" s="65"/>
      <c r="AH2468" s="65"/>
      <c r="AI2468" s="65"/>
      <c r="AJ2468" s="65"/>
      <c r="AK2468" s="65"/>
      <c r="AL2468" s="94"/>
      <c r="AM2468" s="93"/>
      <c r="AT2468" s="65"/>
      <c r="AU2468" s="65"/>
      <c r="AV2468" s="65"/>
      <c r="AW2468" s="65"/>
      <c r="AX2468" s="65"/>
      <c r="AY2468" s="65"/>
      <c r="AZ2468" s="65"/>
      <c r="BA2468" s="65"/>
    </row>
    <row r="2469" spans="3:53">
      <c r="C2469" s="8"/>
      <c r="D2469" s="8"/>
      <c r="AG2469" s="65"/>
      <c r="AH2469" s="65"/>
      <c r="AI2469" s="65"/>
      <c r="AJ2469" s="65"/>
      <c r="AK2469" s="65"/>
      <c r="AL2469" s="94"/>
      <c r="AM2469" s="93"/>
      <c r="AT2469" s="65"/>
      <c r="AU2469" s="65"/>
      <c r="AV2469" s="65"/>
      <c r="AW2469" s="65"/>
      <c r="AX2469" s="65"/>
      <c r="AY2469" s="65"/>
      <c r="AZ2469" s="65"/>
      <c r="BA2469" s="65"/>
    </row>
    <row r="2470" spans="3:53">
      <c r="C2470" s="8"/>
      <c r="D2470" s="8"/>
      <c r="AG2470" s="65"/>
      <c r="AH2470" s="65"/>
      <c r="AI2470" s="65"/>
      <c r="AJ2470" s="65"/>
      <c r="AK2470" s="65"/>
      <c r="AL2470" s="94"/>
      <c r="AM2470" s="93"/>
      <c r="AT2470" s="65"/>
      <c r="AU2470" s="65"/>
      <c r="AV2470" s="65"/>
      <c r="AW2470" s="65"/>
      <c r="AX2470" s="65"/>
      <c r="AY2470" s="65"/>
      <c r="AZ2470" s="65"/>
      <c r="BA2470" s="65"/>
    </row>
    <row r="2471" spans="3:53">
      <c r="C2471" s="8"/>
      <c r="D2471" s="8"/>
      <c r="AG2471" s="65"/>
      <c r="AH2471" s="65"/>
      <c r="AI2471" s="65"/>
      <c r="AJ2471" s="65"/>
      <c r="AK2471" s="65"/>
      <c r="AL2471" s="94"/>
      <c r="AM2471" s="93"/>
      <c r="AT2471" s="65"/>
      <c r="AU2471" s="65"/>
      <c r="AV2471" s="65"/>
      <c r="AW2471" s="65"/>
      <c r="AX2471" s="65"/>
      <c r="AY2471" s="65"/>
      <c r="AZ2471" s="65"/>
      <c r="BA2471" s="65"/>
    </row>
    <row r="2472" spans="3:53">
      <c r="C2472" s="8"/>
      <c r="D2472" s="8"/>
      <c r="AG2472" s="65"/>
      <c r="AH2472" s="65"/>
      <c r="AI2472" s="65"/>
      <c r="AJ2472" s="65"/>
      <c r="AK2472" s="65"/>
      <c r="AL2472" s="94"/>
      <c r="AM2472" s="93"/>
      <c r="AT2472" s="65"/>
      <c r="AU2472" s="65"/>
      <c r="AV2472" s="65"/>
      <c r="AW2472" s="65"/>
      <c r="AX2472" s="65"/>
      <c r="AY2472" s="65"/>
      <c r="AZ2472" s="65"/>
      <c r="BA2472" s="65"/>
    </row>
    <row r="2473" spans="3:53">
      <c r="C2473" s="8"/>
      <c r="D2473" s="8"/>
      <c r="AG2473" s="65"/>
      <c r="AH2473" s="65"/>
      <c r="AI2473" s="65"/>
      <c r="AJ2473" s="65"/>
      <c r="AK2473" s="65"/>
      <c r="AL2473" s="94"/>
      <c r="AM2473" s="93"/>
      <c r="AT2473" s="65"/>
      <c r="AU2473" s="65"/>
      <c r="AV2473" s="65"/>
      <c r="AW2473" s="65"/>
      <c r="AX2473" s="65"/>
      <c r="AY2473" s="65"/>
      <c r="AZ2473" s="65"/>
      <c r="BA2473" s="65"/>
    </row>
    <row r="2474" spans="3:53">
      <c r="C2474" s="8"/>
      <c r="D2474" s="8"/>
      <c r="AG2474" s="65"/>
      <c r="AH2474" s="65"/>
      <c r="AI2474" s="65"/>
      <c r="AJ2474" s="65"/>
      <c r="AK2474" s="65"/>
      <c r="AL2474" s="94"/>
      <c r="AM2474" s="93"/>
      <c r="AT2474" s="65"/>
      <c r="AU2474" s="65"/>
      <c r="AV2474" s="65"/>
      <c r="AW2474" s="65"/>
      <c r="AX2474" s="65"/>
      <c r="AY2474" s="65"/>
      <c r="AZ2474" s="65"/>
      <c r="BA2474" s="65"/>
    </row>
    <row r="2475" spans="3:53">
      <c r="C2475" s="8"/>
      <c r="D2475" s="8"/>
      <c r="AG2475" s="65"/>
      <c r="AH2475" s="65"/>
      <c r="AI2475" s="65"/>
      <c r="AJ2475" s="65"/>
      <c r="AK2475" s="65"/>
      <c r="AL2475" s="94"/>
      <c r="AM2475" s="93"/>
      <c r="AT2475" s="65"/>
      <c r="AU2475" s="65"/>
      <c r="AV2475" s="65"/>
      <c r="AW2475" s="65"/>
      <c r="AX2475" s="65"/>
      <c r="AY2475" s="65"/>
      <c r="AZ2475" s="65"/>
      <c r="BA2475" s="65"/>
    </row>
    <row r="2476" spans="3:53">
      <c r="C2476" s="8"/>
      <c r="D2476" s="8"/>
      <c r="AG2476" s="65"/>
      <c r="AH2476" s="65"/>
      <c r="AI2476" s="65"/>
      <c r="AJ2476" s="65"/>
      <c r="AK2476" s="65"/>
      <c r="AL2476" s="94"/>
      <c r="AM2476" s="93"/>
      <c r="AT2476" s="65"/>
      <c r="AU2476" s="65"/>
      <c r="AV2476" s="65"/>
      <c r="AW2476" s="65"/>
      <c r="AX2476" s="65"/>
      <c r="AY2476" s="65"/>
      <c r="AZ2476" s="65"/>
      <c r="BA2476" s="65"/>
    </row>
    <row r="2477" spans="3:53">
      <c r="C2477" s="8"/>
      <c r="D2477" s="8"/>
      <c r="AG2477" s="65"/>
      <c r="AH2477" s="65"/>
      <c r="AI2477" s="65"/>
      <c r="AJ2477" s="65"/>
      <c r="AK2477" s="65"/>
      <c r="AL2477" s="94"/>
      <c r="AM2477" s="93"/>
      <c r="AT2477" s="65"/>
      <c r="AU2477" s="65"/>
      <c r="AV2477" s="65"/>
      <c r="AW2477" s="65"/>
      <c r="AX2477" s="65"/>
      <c r="AY2477" s="65"/>
      <c r="AZ2477" s="65"/>
      <c r="BA2477" s="65"/>
    </row>
    <row r="2478" spans="3:53">
      <c r="C2478" s="8"/>
      <c r="D2478" s="8"/>
      <c r="AG2478" s="65"/>
      <c r="AH2478" s="65"/>
      <c r="AI2478" s="65"/>
      <c r="AJ2478" s="65"/>
      <c r="AK2478" s="65"/>
      <c r="AL2478" s="94"/>
      <c r="AM2478" s="93"/>
      <c r="AT2478" s="65"/>
      <c r="AU2478" s="65"/>
      <c r="AV2478" s="65"/>
      <c r="AW2478" s="65"/>
      <c r="AX2478" s="65"/>
      <c r="AY2478" s="65"/>
      <c r="AZ2478" s="65"/>
      <c r="BA2478" s="65"/>
    </row>
    <row r="2479" spans="3:53">
      <c r="C2479" s="8"/>
      <c r="D2479" s="8"/>
      <c r="AG2479" s="65"/>
      <c r="AH2479" s="65"/>
      <c r="AI2479" s="65"/>
      <c r="AJ2479" s="65"/>
      <c r="AK2479" s="65"/>
      <c r="AL2479" s="94"/>
      <c r="AM2479" s="93"/>
      <c r="AT2479" s="65"/>
      <c r="AU2479" s="65"/>
      <c r="AV2479" s="65"/>
      <c r="AW2479" s="65"/>
      <c r="AX2479" s="65"/>
      <c r="AY2479" s="65"/>
      <c r="AZ2479" s="65"/>
      <c r="BA2479" s="65"/>
    </row>
    <row r="2480" spans="3:53">
      <c r="C2480" s="8"/>
      <c r="D2480" s="8"/>
      <c r="AG2480" s="65"/>
      <c r="AH2480" s="65"/>
      <c r="AI2480" s="65"/>
      <c r="AJ2480" s="65"/>
      <c r="AK2480" s="65"/>
      <c r="AL2480" s="94"/>
      <c r="AM2480" s="93"/>
      <c r="AT2480" s="65"/>
      <c r="AU2480" s="65"/>
      <c r="AV2480" s="65"/>
      <c r="AW2480" s="65"/>
      <c r="AX2480" s="65"/>
      <c r="AY2480" s="65"/>
      <c r="AZ2480" s="65"/>
      <c r="BA2480" s="65"/>
    </row>
    <row r="2481" spans="3:53">
      <c r="C2481" s="8"/>
      <c r="D2481" s="8"/>
      <c r="AG2481" s="65"/>
      <c r="AH2481" s="65"/>
      <c r="AI2481" s="65"/>
      <c r="AJ2481" s="65"/>
      <c r="AK2481" s="65"/>
      <c r="AL2481" s="94"/>
      <c r="AM2481" s="93"/>
      <c r="AT2481" s="65"/>
      <c r="AU2481" s="65"/>
      <c r="AV2481" s="65"/>
      <c r="AW2481" s="65"/>
      <c r="AX2481" s="65"/>
      <c r="AY2481" s="65"/>
      <c r="AZ2481" s="65"/>
      <c r="BA2481" s="65"/>
    </row>
    <row r="2482" spans="3:53">
      <c r="C2482" s="8"/>
      <c r="D2482" s="8"/>
      <c r="AG2482" s="65"/>
      <c r="AH2482" s="65"/>
      <c r="AI2482" s="65"/>
      <c r="AJ2482" s="65"/>
      <c r="AK2482" s="65"/>
      <c r="AL2482" s="94"/>
      <c r="AM2482" s="93"/>
      <c r="AT2482" s="65"/>
      <c r="AU2482" s="65"/>
      <c r="AV2482" s="65"/>
      <c r="AW2482" s="65"/>
      <c r="AX2482" s="65"/>
      <c r="AY2482" s="65"/>
      <c r="AZ2482" s="65"/>
      <c r="BA2482" s="65"/>
    </row>
    <row r="2483" spans="3:53">
      <c r="C2483" s="8"/>
      <c r="D2483" s="8"/>
      <c r="AG2483" s="65"/>
      <c r="AH2483" s="65"/>
      <c r="AI2483" s="65"/>
      <c r="AJ2483" s="65"/>
      <c r="AK2483" s="65"/>
      <c r="AL2483" s="94"/>
      <c r="AM2483" s="93"/>
      <c r="AT2483" s="65"/>
      <c r="AU2483" s="65"/>
      <c r="AV2483" s="65"/>
      <c r="AW2483" s="65"/>
      <c r="AX2483" s="65"/>
      <c r="AY2483" s="65"/>
      <c r="AZ2483" s="65"/>
      <c r="BA2483" s="65"/>
    </row>
    <row r="2484" spans="3:53">
      <c r="C2484" s="8"/>
      <c r="D2484" s="8"/>
      <c r="AG2484" s="65"/>
      <c r="AH2484" s="65"/>
      <c r="AI2484" s="65"/>
      <c r="AJ2484" s="65"/>
      <c r="AK2484" s="65"/>
      <c r="AL2484" s="94"/>
      <c r="AM2484" s="93"/>
      <c r="AT2484" s="65"/>
      <c r="AU2484" s="65"/>
      <c r="AV2484" s="65"/>
      <c r="AW2484" s="65"/>
      <c r="AX2484" s="65"/>
      <c r="AY2484" s="65"/>
      <c r="AZ2484" s="65"/>
      <c r="BA2484" s="65"/>
    </row>
    <row r="2485" spans="3:53">
      <c r="C2485" s="8"/>
      <c r="D2485" s="8"/>
      <c r="AG2485" s="65"/>
      <c r="AH2485" s="65"/>
      <c r="AI2485" s="65"/>
      <c r="AJ2485" s="65"/>
      <c r="AK2485" s="65"/>
      <c r="AL2485" s="94"/>
      <c r="AM2485" s="93"/>
      <c r="AT2485" s="65"/>
      <c r="AU2485" s="65"/>
      <c r="AV2485" s="65"/>
      <c r="AW2485" s="65"/>
      <c r="AX2485" s="65"/>
      <c r="AY2485" s="65"/>
      <c r="AZ2485" s="65"/>
      <c r="BA2485" s="65"/>
    </row>
    <row r="2486" spans="3:53">
      <c r="C2486" s="8"/>
      <c r="D2486" s="8"/>
      <c r="AG2486" s="65"/>
      <c r="AH2486" s="65"/>
      <c r="AI2486" s="65"/>
      <c r="AJ2486" s="65"/>
      <c r="AK2486" s="65"/>
      <c r="AL2486" s="94"/>
      <c r="AM2486" s="93"/>
      <c r="AT2486" s="65"/>
      <c r="AU2486" s="65"/>
      <c r="AV2486" s="65"/>
      <c r="AW2486" s="65"/>
      <c r="AX2486" s="65"/>
      <c r="AY2486" s="65"/>
      <c r="AZ2486" s="65"/>
      <c r="BA2486" s="65"/>
    </row>
    <row r="2487" spans="3:53">
      <c r="C2487" s="8"/>
      <c r="D2487" s="8"/>
      <c r="AG2487" s="65"/>
      <c r="AH2487" s="65"/>
      <c r="AI2487" s="65"/>
      <c r="AJ2487" s="65"/>
      <c r="AK2487" s="65"/>
      <c r="AL2487" s="94"/>
      <c r="AM2487" s="93"/>
      <c r="AT2487" s="65"/>
      <c r="AU2487" s="65"/>
      <c r="AV2487" s="65"/>
      <c r="AW2487" s="65"/>
      <c r="AX2487" s="65"/>
      <c r="AY2487" s="65"/>
      <c r="AZ2487" s="65"/>
      <c r="BA2487" s="65"/>
    </row>
    <row r="2488" spans="3:53">
      <c r="C2488" s="8"/>
      <c r="D2488" s="8"/>
      <c r="AG2488" s="65"/>
      <c r="AH2488" s="65"/>
      <c r="AI2488" s="65"/>
      <c r="AJ2488" s="65"/>
      <c r="AK2488" s="65"/>
      <c r="AL2488" s="94"/>
      <c r="AM2488" s="93"/>
      <c r="AT2488" s="65"/>
      <c r="AU2488" s="65"/>
      <c r="AV2488" s="65"/>
      <c r="AW2488" s="65"/>
      <c r="AX2488" s="65"/>
      <c r="AY2488" s="65"/>
      <c r="AZ2488" s="65"/>
      <c r="BA2488" s="65"/>
    </row>
    <row r="2489" spans="3:53">
      <c r="C2489" s="8"/>
      <c r="D2489" s="8"/>
      <c r="AG2489" s="65"/>
      <c r="AH2489" s="65"/>
      <c r="AI2489" s="65"/>
      <c r="AJ2489" s="65"/>
      <c r="AK2489" s="65"/>
      <c r="AL2489" s="94"/>
      <c r="AM2489" s="93"/>
      <c r="AT2489" s="65"/>
      <c r="AU2489" s="65"/>
      <c r="AV2489" s="65"/>
      <c r="AW2489" s="65"/>
      <c r="AX2489" s="65"/>
      <c r="AY2489" s="65"/>
      <c r="AZ2489" s="65"/>
      <c r="BA2489" s="65"/>
    </row>
    <row r="2490" spans="3:53">
      <c r="C2490" s="8"/>
      <c r="D2490" s="8"/>
      <c r="AG2490" s="65"/>
      <c r="AH2490" s="65"/>
      <c r="AI2490" s="65"/>
      <c r="AJ2490" s="65"/>
      <c r="AK2490" s="65"/>
      <c r="AL2490" s="94"/>
      <c r="AM2490" s="93"/>
      <c r="AT2490" s="65"/>
      <c r="AU2490" s="65"/>
      <c r="AV2490" s="65"/>
      <c r="AW2490" s="65"/>
      <c r="AX2490" s="65"/>
      <c r="AY2490" s="65"/>
      <c r="AZ2490" s="65"/>
      <c r="BA2490" s="65"/>
    </row>
    <row r="2491" spans="3:53">
      <c r="C2491" s="8"/>
      <c r="D2491" s="8"/>
      <c r="AG2491" s="65"/>
      <c r="AH2491" s="65"/>
      <c r="AI2491" s="65"/>
      <c r="AJ2491" s="65"/>
      <c r="AK2491" s="65"/>
      <c r="AL2491" s="94"/>
      <c r="AM2491" s="93"/>
      <c r="AT2491" s="65"/>
      <c r="AU2491" s="65"/>
      <c r="AV2491" s="65"/>
      <c r="AW2491" s="65"/>
      <c r="AX2491" s="65"/>
      <c r="AY2491" s="65"/>
      <c r="AZ2491" s="65"/>
      <c r="BA2491" s="65"/>
    </row>
    <row r="2492" spans="3:53">
      <c r="C2492" s="8"/>
      <c r="D2492" s="8"/>
      <c r="AG2492" s="65"/>
      <c r="AH2492" s="65"/>
      <c r="AI2492" s="65"/>
      <c r="AJ2492" s="65"/>
      <c r="AK2492" s="65"/>
      <c r="AL2492" s="94"/>
      <c r="AM2492" s="93"/>
      <c r="AT2492" s="65"/>
      <c r="AU2492" s="65"/>
      <c r="AV2492" s="65"/>
      <c r="AW2492" s="65"/>
      <c r="AX2492" s="65"/>
      <c r="AY2492" s="65"/>
      <c r="AZ2492" s="65"/>
      <c r="BA2492" s="65"/>
    </row>
    <row r="2493" spans="3:53">
      <c r="C2493" s="8"/>
      <c r="D2493" s="8"/>
      <c r="AG2493" s="65"/>
      <c r="AH2493" s="65"/>
      <c r="AI2493" s="65"/>
      <c r="AJ2493" s="65"/>
      <c r="AK2493" s="65"/>
      <c r="AL2493" s="94"/>
      <c r="AM2493" s="93"/>
      <c r="AT2493" s="65"/>
      <c r="AU2493" s="65"/>
      <c r="AV2493" s="65"/>
      <c r="AW2493" s="65"/>
      <c r="AX2493" s="65"/>
      <c r="AY2493" s="65"/>
      <c r="AZ2493" s="65"/>
      <c r="BA2493" s="65"/>
    </row>
    <row r="2494" spans="3:53">
      <c r="C2494" s="8"/>
      <c r="D2494" s="8"/>
      <c r="AG2494" s="65"/>
      <c r="AH2494" s="65"/>
      <c r="AI2494" s="65"/>
      <c r="AJ2494" s="65"/>
      <c r="AK2494" s="65"/>
      <c r="AL2494" s="94"/>
      <c r="AM2494" s="93"/>
      <c r="AT2494" s="65"/>
      <c r="AU2494" s="65"/>
      <c r="AV2494" s="65"/>
      <c r="AW2494" s="65"/>
      <c r="AX2494" s="65"/>
      <c r="AY2494" s="65"/>
      <c r="AZ2494" s="65"/>
      <c r="BA2494" s="65"/>
    </row>
    <row r="2495" spans="3:53">
      <c r="C2495" s="8"/>
      <c r="D2495" s="8"/>
      <c r="AG2495" s="65"/>
      <c r="AH2495" s="65"/>
      <c r="AI2495" s="65"/>
      <c r="AJ2495" s="65"/>
      <c r="AK2495" s="65"/>
      <c r="AL2495" s="94"/>
      <c r="AM2495" s="93"/>
      <c r="AT2495" s="65"/>
      <c r="AU2495" s="65"/>
      <c r="AV2495" s="65"/>
      <c r="AW2495" s="65"/>
      <c r="AX2495" s="65"/>
      <c r="AY2495" s="65"/>
      <c r="AZ2495" s="65"/>
      <c r="BA2495" s="65"/>
    </row>
    <row r="2496" spans="3:53">
      <c r="C2496" s="8"/>
      <c r="D2496" s="8"/>
      <c r="AG2496" s="65"/>
      <c r="AH2496" s="65"/>
      <c r="AI2496" s="65"/>
      <c r="AJ2496" s="65"/>
      <c r="AK2496" s="65"/>
      <c r="AL2496" s="94"/>
      <c r="AM2496" s="93"/>
      <c r="AT2496" s="65"/>
      <c r="AU2496" s="65"/>
      <c r="AV2496" s="65"/>
      <c r="AW2496" s="65"/>
      <c r="AX2496" s="65"/>
      <c r="AY2496" s="65"/>
      <c r="AZ2496" s="65"/>
      <c r="BA2496" s="65"/>
    </row>
    <row r="2497" spans="3:53">
      <c r="C2497" s="8"/>
      <c r="D2497" s="8"/>
      <c r="AG2497" s="65"/>
      <c r="AH2497" s="65"/>
      <c r="AI2497" s="65"/>
      <c r="AJ2497" s="65"/>
      <c r="AK2497" s="65"/>
      <c r="AL2497" s="94"/>
      <c r="AM2497" s="93"/>
      <c r="AT2497" s="65"/>
      <c r="AU2497" s="65"/>
      <c r="AV2497" s="65"/>
      <c r="AW2497" s="65"/>
      <c r="AX2497" s="65"/>
      <c r="AY2497" s="65"/>
      <c r="AZ2497" s="65"/>
      <c r="BA2497" s="65"/>
    </row>
    <row r="2498" spans="3:53">
      <c r="C2498" s="8"/>
      <c r="D2498" s="8"/>
      <c r="AG2498" s="65"/>
      <c r="AH2498" s="65"/>
      <c r="AI2498" s="65"/>
      <c r="AJ2498" s="65"/>
      <c r="AK2498" s="65"/>
      <c r="AL2498" s="94"/>
      <c r="AM2498" s="93"/>
      <c r="AT2498" s="65"/>
      <c r="AU2498" s="65"/>
      <c r="AV2498" s="65"/>
      <c r="AW2498" s="65"/>
      <c r="AX2498" s="65"/>
      <c r="AY2498" s="65"/>
      <c r="AZ2498" s="65"/>
      <c r="BA2498" s="65"/>
    </row>
    <row r="2499" spans="3:53">
      <c r="C2499" s="8"/>
      <c r="D2499" s="8"/>
      <c r="AG2499" s="65"/>
      <c r="AH2499" s="65"/>
      <c r="AI2499" s="65"/>
      <c r="AJ2499" s="65"/>
      <c r="AK2499" s="65"/>
      <c r="AL2499" s="94"/>
      <c r="AM2499" s="93"/>
      <c r="AT2499" s="65"/>
      <c r="AU2499" s="65"/>
      <c r="AV2499" s="65"/>
      <c r="AW2499" s="65"/>
      <c r="AX2499" s="65"/>
      <c r="AY2499" s="65"/>
      <c r="AZ2499" s="65"/>
      <c r="BA2499" s="65"/>
    </row>
    <row r="2500" spans="3:53">
      <c r="C2500" s="8"/>
      <c r="D2500" s="8"/>
      <c r="AG2500" s="65"/>
      <c r="AH2500" s="65"/>
      <c r="AI2500" s="65"/>
      <c r="AJ2500" s="65"/>
      <c r="AK2500" s="65"/>
      <c r="AL2500" s="94"/>
      <c r="AM2500" s="93"/>
      <c r="AT2500" s="65"/>
      <c r="AU2500" s="65"/>
      <c r="AV2500" s="65"/>
      <c r="AW2500" s="65"/>
      <c r="AX2500" s="65"/>
      <c r="AY2500" s="65"/>
      <c r="AZ2500" s="65"/>
      <c r="BA2500" s="65"/>
    </row>
    <row r="2501" spans="3:53">
      <c r="C2501" s="8"/>
      <c r="D2501" s="8"/>
      <c r="AG2501" s="65"/>
      <c r="AH2501" s="65"/>
      <c r="AI2501" s="65"/>
      <c r="AJ2501" s="65"/>
      <c r="AK2501" s="65"/>
      <c r="AL2501" s="94"/>
      <c r="AM2501" s="93"/>
      <c r="AT2501" s="65"/>
      <c r="AU2501" s="65"/>
      <c r="AV2501" s="65"/>
      <c r="AW2501" s="65"/>
      <c r="AX2501" s="65"/>
      <c r="AY2501" s="65"/>
      <c r="AZ2501" s="65"/>
      <c r="BA2501" s="65"/>
    </row>
    <row r="2502" spans="3:53">
      <c r="C2502" s="8"/>
      <c r="D2502" s="8"/>
      <c r="AG2502" s="65"/>
      <c r="AH2502" s="65"/>
      <c r="AI2502" s="65"/>
      <c r="AJ2502" s="65"/>
      <c r="AK2502" s="65"/>
      <c r="AL2502" s="94"/>
      <c r="AM2502" s="93"/>
      <c r="AT2502" s="65"/>
      <c r="AU2502" s="65"/>
      <c r="AV2502" s="65"/>
      <c r="AW2502" s="65"/>
      <c r="AX2502" s="65"/>
      <c r="AY2502" s="65"/>
      <c r="AZ2502" s="65"/>
      <c r="BA2502" s="65"/>
    </row>
    <row r="2503" spans="3:53">
      <c r="C2503" s="8"/>
      <c r="D2503" s="8"/>
      <c r="AG2503" s="65"/>
      <c r="AH2503" s="65"/>
      <c r="AI2503" s="65"/>
      <c r="AJ2503" s="65"/>
      <c r="AK2503" s="65"/>
      <c r="AL2503" s="94"/>
      <c r="AM2503" s="93"/>
      <c r="AT2503" s="65"/>
      <c r="AU2503" s="65"/>
      <c r="AV2503" s="65"/>
      <c r="AW2503" s="65"/>
      <c r="AX2503" s="65"/>
      <c r="AY2503" s="65"/>
      <c r="AZ2503" s="65"/>
      <c r="BA2503" s="65"/>
    </row>
    <row r="2504" spans="3:53">
      <c r="C2504" s="8"/>
      <c r="D2504" s="8"/>
      <c r="AG2504" s="65"/>
      <c r="AH2504" s="65"/>
      <c r="AI2504" s="65"/>
      <c r="AJ2504" s="65"/>
      <c r="AK2504" s="65"/>
      <c r="AL2504" s="94"/>
      <c r="AM2504" s="93"/>
      <c r="AT2504" s="65"/>
      <c r="AU2504" s="65"/>
      <c r="AV2504" s="65"/>
      <c r="AW2504" s="65"/>
      <c r="AX2504" s="65"/>
      <c r="AY2504" s="65"/>
      <c r="AZ2504" s="65"/>
      <c r="BA2504" s="65"/>
    </row>
    <row r="2505" spans="3:53">
      <c r="C2505" s="8"/>
      <c r="D2505" s="8"/>
      <c r="AG2505" s="65"/>
      <c r="AH2505" s="65"/>
      <c r="AI2505" s="65"/>
      <c r="AJ2505" s="65"/>
      <c r="AK2505" s="65"/>
      <c r="AL2505" s="94"/>
      <c r="AM2505" s="93"/>
      <c r="AT2505" s="65"/>
      <c r="AU2505" s="65"/>
      <c r="AV2505" s="65"/>
      <c r="AW2505" s="65"/>
      <c r="AX2505" s="65"/>
      <c r="AY2505" s="65"/>
      <c r="AZ2505" s="65"/>
      <c r="BA2505" s="65"/>
    </row>
    <row r="2506" spans="3:53">
      <c r="C2506" s="8"/>
      <c r="D2506" s="8"/>
      <c r="AG2506" s="65"/>
      <c r="AH2506" s="65"/>
      <c r="AI2506" s="65"/>
      <c r="AJ2506" s="65"/>
      <c r="AK2506" s="65"/>
      <c r="AL2506" s="94"/>
      <c r="AM2506" s="93"/>
      <c r="AT2506" s="65"/>
      <c r="AU2506" s="65"/>
      <c r="AV2506" s="65"/>
      <c r="AW2506" s="65"/>
      <c r="AX2506" s="65"/>
      <c r="AY2506" s="65"/>
      <c r="AZ2506" s="65"/>
      <c r="BA2506" s="65"/>
    </row>
    <row r="2507" spans="3:53">
      <c r="C2507" s="8"/>
      <c r="D2507" s="8"/>
      <c r="AG2507" s="65"/>
      <c r="AH2507" s="65"/>
      <c r="AI2507" s="65"/>
      <c r="AJ2507" s="65"/>
      <c r="AK2507" s="65"/>
      <c r="AL2507" s="94"/>
      <c r="AM2507" s="93"/>
      <c r="AT2507" s="65"/>
      <c r="AU2507" s="65"/>
      <c r="AV2507" s="65"/>
      <c r="AW2507" s="65"/>
      <c r="AX2507" s="65"/>
      <c r="AY2507" s="65"/>
      <c r="AZ2507" s="65"/>
      <c r="BA2507" s="65"/>
    </row>
    <row r="2508" spans="3:53">
      <c r="C2508" s="8"/>
      <c r="D2508" s="8"/>
      <c r="AG2508" s="65"/>
      <c r="AH2508" s="65"/>
      <c r="AI2508" s="65"/>
      <c r="AJ2508" s="65"/>
      <c r="AK2508" s="65"/>
      <c r="AL2508" s="94"/>
      <c r="AM2508" s="93"/>
      <c r="AT2508" s="65"/>
      <c r="AU2508" s="65"/>
      <c r="AV2508" s="65"/>
      <c r="AW2508" s="65"/>
      <c r="AX2508" s="65"/>
      <c r="AY2508" s="65"/>
      <c r="AZ2508" s="65"/>
      <c r="BA2508" s="65"/>
    </row>
    <row r="2509" spans="3:53">
      <c r="C2509" s="8"/>
      <c r="D2509" s="8"/>
      <c r="AG2509" s="65"/>
      <c r="AH2509" s="65"/>
      <c r="AI2509" s="65"/>
      <c r="AJ2509" s="65"/>
      <c r="AK2509" s="65"/>
      <c r="AL2509" s="94"/>
      <c r="AM2509" s="93"/>
      <c r="AT2509" s="65"/>
      <c r="AU2509" s="65"/>
      <c r="AV2509" s="65"/>
      <c r="AW2509" s="65"/>
      <c r="AX2509" s="65"/>
      <c r="AY2509" s="65"/>
      <c r="AZ2509" s="65"/>
      <c r="BA2509" s="65"/>
    </row>
    <row r="2510" spans="3:53">
      <c r="C2510" s="8"/>
      <c r="D2510" s="8"/>
      <c r="AG2510" s="65"/>
      <c r="AH2510" s="65"/>
      <c r="AI2510" s="65"/>
      <c r="AJ2510" s="65"/>
      <c r="AK2510" s="65"/>
      <c r="AL2510" s="94"/>
      <c r="AM2510" s="93"/>
      <c r="AT2510" s="65"/>
      <c r="AU2510" s="65"/>
      <c r="AV2510" s="65"/>
      <c r="AW2510" s="65"/>
      <c r="AX2510" s="65"/>
      <c r="AY2510" s="65"/>
      <c r="AZ2510" s="65"/>
      <c r="BA2510" s="65"/>
    </row>
    <row r="2511" spans="3:53">
      <c r="C2511" s="8"/>
      <c r="D2511" s="8"/>
      <c r="AG2511" s="65"/>
      <c r="AH2511" s="65"/>
      <c r="AI2511" s="65"/>
      <c r="AJ2511" s="65"/>
      <c r="AK2511" s="65"/>
      <c r="AL2511" s="94"/>
      <c r="AM2511" s="93"/>
      <c r="AT2511" s="65"/>
      <c r="AU2511" s="65"/>
      <c r="AV2511" s="65"/>
      <c r="AW2511" s="65"/>
      <c r="AX2511" s="65"/>
      <c r="AY2511" s="65"/>
      <c r="AZ2511" s="65"/>
      <c r="BA2511" s="65"/>
    </row>
    <row r="2512" spans="3:53">
      <c r="C2512" s="8"/>
      <c r="D2512" s="8"/>
      <c r="AG2512" s="65"/>
      <c r="AH2512" s="65"/>
      <c r="AI2512" s="65"/>
      <c r="AJ2512" s="65"/>
      <c r="AK2512" s="65"/>
      <c r="AL2512" s="94"/>
      <c r="AM2512" s="93"/>
      <c r="AT2512" s="65"/>
      <c r="AU2512" s="65"/>
      <c r="AV2512" s="65"/>
      <c r="AW2512" s="65"/>
      <c r="AX2512" s="65"/>
      <c r="AY2512" s="65"/>
      <c r="AZ2512" s="65"/>
      <c r="BA2512" s="65"/>
    </row>
    <row r="2513" spans="3:53">
      <c r="C2513" s="8"/>
      <c r="D2513" s="8"/>
      <c r="AG2513" s="65"/>
      <c r="AH2513" s="65"/>
      <c r="AI2513" s="65"/>
      <c r="AJ2513" s="65"/>
      <c r="AK2513" s="65"/>
      <c r="AL2513" s="94"/>
      <c r="AM2513" s="93"/>
      <c r="AT2513" s="65"/>
      <c r="AU2513" s="65"/>
      <c r="AV2513" s="65"/>
      <c r="AW2513" s="65"/>
      <c r="AX2513" s="65"/>
      <c r="AY2513" s="65"/>
      <c r="AZ2513" s="65"/>
      <c r="BA2513" s="65"/>
    </row>
    <row r="2514" spans="3:53">
      <c r="C2514" s="8"/>
      <c r="D2514" s="8"/>
      <c r="AG2514" s="65"/>
      <c r="AH2514" s="65"/>
      <c r="AI2514" s="65"/>
      <c r="AJ2514" s="65"/>
      <c r="AK2514" s="65"/>
      <c r="AL2514" s="94"/>
      <c r="AM2514" s="93"/>
      <c r="AT2514" s="65"/>
      <c r="AU2514" s="65"/>
      <c r="AV2514" s="65"/>
      <c r="AW2514" s="65"/>
      <c r="AX2514" s="65"/>
      <c r="AY2514" s="65"/>
      <c r="AZ2514" s="65"/>
      <c r="BA2514" s="65"/>
    </row>
    <row r="2515" spans="3:53">
      <c r="C2515" s="8"/>
      <c r="D2515" s="8"/>
      <c r="AG2515" s="65"/>
      <c r="AH2515" s="65"/>
      <c r="AI2515" s="65"/>
      <c r="AJ2515" s="65"/>
      <c r="AK2515" s="65"/>
      <c r="AL2515" s="94"/>
      <c r="AM2515" s="93"/>
      <c r="AT2515" s="65"/>
      <c r="AU2515" s="65"/>
      <c r="AV2515" s="65"/>
      <c r="AW2515" s="65"/>
      <c r="AX2515" s="65"/>
      <c r="AY2515" s="65"/>
      <c r="AZ2515" s="65"/>
      <c r="BA2515" s="65"/>
    </row>
    <row r="2516" spans="3:53">
      <c r="C2516" s="8"/>
      <c r="D2516" s="8"/>
      <c r="AG2516" s="65"/>
      <c r="AH2516" s="65"/>
      <c r="AI2516" s="65"/>
      <c r="AJ2516" s="65"/>
      <c r="AK2516" s="65"/>
      <c r="AL2516" s="94"/>
      <c r="AM2516" s="93"/>
      <c r="AT2516" s="65"/>
      <c r="AU2516" s="65"/>
      <c r="AV2516" s="65"/>
      <c r="AW2516" s="65"/>
      <c r="AX2516" s="65"/>
      <c r="AY2516" s="65"/>
      <c r="AZ2516" s="65"/>
      <c r="BA2516" s="65"/>
    </row>
    <row r="2517" spans="3:53">
      <c r="C2517" s="8"/>
      <c r="D2517" s="8"/>
      <c r="AG2517" s="65"/>
      <c r="AH2517" s="65"/>
      <c r="AI2517" s="65"/>
      <c r="AJ2517" s="65"/>
      <c r="AK2517" s="65"/>
      <c r="AL2517" s="94"/>
      <c r="AM2517" s="93"/>
      <c r="AT2517" s="65"/>
      <c r="AU2517" s="65"/>
      <c r="AV2517" s="65"/>
      <c r="AW2517" s="65"/>
      <c r="AX2517" s="65"/>
      <c r="AY2517" s="65"/>
      <c r="AZ2517" s="65"/>
      <c r="BA2517" s="65"/>
    </row>
    <row r="2518" spans="3:53">
      <c r="C2518" s="8"/>
      <c r="D2518" s="8"/>
      <c r="AG2518" s="65"/>
      <c r="AH2518" s="65"/>
      <c r="AI2518" s="65"/>
      <c r="AJ2518" s="65"/>
      <c r="AK2518" s="65"/>
      <c r="AL2518" s="94"/>
      <c r="AM2518" s="93"/>
      <c r="AT2518" s="65"/>
      <c r="AU2518" s="65"/>
      <c r="AV2518" s="65"/>
      <c r="AW2518" s="65"/>
      <c r="AX2518" s="65"/>
      <c r="AY2518" s="65"/>
      <c r="AZ2518" s="65"/>
      <c r="BA2518" s="65"/>
    </row>
    <row r="2519" spans="3:53">
      <c r="C2519" s="8"/>
      <c r="D2519" s="8"/>
      <c r="AG2519" s="65"/>
      <c r="AH2519" s="65"/>
      <c r="AI2519" s="65"/>
      <c r="AJ2519" s="65"/>
      <c r="AK2519" s="65"/>
      <c r="AL2519" s="94"/>
      <c r="AM2519" s="93"/>
      <c r="AT2519" s="65"/>
      <c r="AU2519" s="65"/>
      <c r="AV2519" s="65"/>
      <c r="AW2519" s="65"/>
      <c r="AX2519" s="65"/>
      <c r="AY2519" s="65"/>
      <c r="AZ2519" s="65"/>
      <c r="BA2519" s="65"/>
    </row>
    <row r="2520" spans="3:53">
      <c r="C2520" s="8"/>
      <c r="D2520" s="8"/>
      <c r="AG2520" s="65"/>
      <c r="AH2520" s="65"/>
      <c r="AI2520" s="65"/>
      <c r="AJ2520" s="65"/>
      <c r="AK2520" s="65"/>
      <c r="AL2520" s="94"/>
      <c r="AM2520" s="93"/>
      <c r="AT2520" s="65"/>
      <c r="AU2520" s="65"/>
      <c r="AV2520" s="65"/>
      <c r="AW2520" s="65"/>
      <c r="AX2520" s="65"/>
      <c r="AY2520" s="65"/>
      <c r="AZ2520" s="65"/>
      <c r="BA2520" s="65"/>
    </row>
    <row r="2521" spans="3:53">
      <c r="C2521" s="8"/>
      <c r="D2521" s="8"/>
      <c r="AG2521" s="65"/>
      <c r="AH2521" s="65"/>
      <c r="AI2521" s="65"/>
      <c r="AJ2521" s="65"/>
      <c r="AK2521" s="65"/>
      <c r="AL2521" s="94"/>
      <c r="AM2521" s="93"/>
      <c r="AT2521" s="65"/>
      <c r="AU2521" s="65"/>
      <c r="AV2521" s="65"/>
      <c r="AW2521" s="65"/>
      <c r="AX2521" s="65"/>
      <c r="AY2521" s="65"/>
      <c r="AZ2521" s="65"/>
      <c r="BA2521" s="65"/>
    </row>
    <row r="2522" spans="3:53">
      <c r="C2522" s="8"/>
      <c r="D2522" s="8"/>
      <c r="AG2522" s="65"/>
      <c r="AH2522" s="65"/>
      <c r="AI2522" s="65"/>
      <c r="AJ2522" s="65"/>
      <c r="AK2522" s="65"/>
      <c r="AL2522" s="94"/>
      <c r="AM2522" s="93"/>
      <c r="AT2522" s="65"/>
      <c r="AU2522" s="65"/>
      <c r="AV2522" s="65"/>
      <c r="AW2522" s="65"/>
      <c r="AX2522" s="65"/>
      <c r="AY2522" s="65"/>
      <c r="AZ2522" s="65"/>
      <c r="BA2522" s="65"/>
    </row>
    <row r="2523" spans="3:53">
      <c r="C2523" s="8"/>
      <c r="D2523" s="8"/>
      <c r="AG2523" s="65"/>
      <c r="AH2523" s="65"/>
      <c r="AI2523" s="65"/>
      <c r="AJ2523" s="65"/>
      <c r="AK2523" s="65"/>
      <c r="AL2523" s="94"/>
      <c r="AM2523" s="93"/>
      <c r="AT2523" s="65"/>
      <c r="AU2523" s="65"/>
      <c r="AV2523" s="65"/>
      <c r="AW2523" s="65"/>
      <c r="AX2523" s="65"/>
      <c r="AY2523" s="65"/>
      <c r="AZ2523" s="65"/>
      <c r="BA2523" s="65"/>
    </row>
    <row r="2524" spans="3:53">
      <c r="C2524" s="8"/>
      <c r="D2524" s="8"/>
      <c r="AG2524" s="65"/>
      <c r="AH2524" s="65"/>
      <c r="AI2524" s="65"/>
      <c r="AJ2524" s="65"/>
      <c r="AK2524" s="65"/>
      <c r="AL2524" s="94"/>
      <c r="AM2524" s="93"/>
      <c r="AT2524" s="65"/>
      <c r="AU2524" s="65"/>
      <c r="AV2524" s="65"/>
      <c r="AW2524" s="65"/>
      <c r="AX2524" s="65"/>
      <c r="AY2524" s="65"/>
      <c r="AZ2524" s="65"/>
      <c r="BA2524" s="65"/>
    </row>
    <row r="2525" spans="3:53">
      <c r="C2525" s="8"/>
      <c r="D2525" s="8"/>
      <c r="AG2525" s="65"/>
      <c r="AH2525" s="65"/>
      <c r="AI2525" s="65"/>
      <c r="AJ2525" s="65"/>
      <c r="AK2525" s="65"/>
      <c r="AL2525" s="94"/>
      <c r="AM2525" s="93"/>
      <c r="AT2525" s="65"/>
      <c r="AU2525" s="65"/>
      <c r="AV2525" s="65"/>
      <c r="AW2525" s="65"/>
      <c r="AX2525" s="65"/>
      <c r="AY2525" s="65"/>
      <c r="AZ2525" s="65"/>
      <c r="BA2525" s="65"/>
    </row>
    <row r="2526" spans="3:53">
      <c r="C2526" s="8"/>
      <c r="D2526" s="8"/>
      <c r="AG2526" s="65"/>
      <c r="AH2526" s="65"/>
      <c r="AI2526" s="65"/>
      <c r="AJ2526" s="65"/>
      <c r="AK2526" s="65"/>
      <c r="AL2526" s="94"/>
      <c r="AM2526" s="93"/>
      <c r="AT2526" s="65"/>
      <c r="AU2526" s="65"/>
      <c r="AV2526" s="65"/>
      <c r="AW2526" s="65"/>
      <c r="AX2526" s="65"/>
      <c r="AY2526" s="65"/>
      <c r="AZ2526" s="65"/>
      <c r="BA2526" s="65"/>
    </row>
    <row r="2527" spans="3:53">
      <c r="C2527" s="8"/>
      <c r="D2527" s="8"/>
      <c r="AG2527" s="65"/>
      <c r="AH2527" s="65"/>
      <c r="AI2527" s="65"/>
      <c r="AJ2527" s="65"/>
      <c r="AK2527" s="65"/>
      <c r="AL2527" s="94"/>
      <c r="AM2527" s="93"/>
      <c r="AT2527" s="65"/>
      <c r="AU2527" s="65"/>
      <c r="AV2527" s="65"/>
      <c r="AW2527" s="65"/>
      <c r="AX2527" s="65"/>
      <c r="AY2527" s="65"/>
      <c r="AZ2527" s="65"/>
      <c r="BA2527" s="65"/>
    </row>
    <row r="2528" spans="3:53">
      <c r="C2528" s="8"/>
      <c r="D2528" s="8"/>
      <c r="AG2528" s="65"/>
      <c r="AH2528" s="65"/>
      <c r="AI2528" s="65"/>
      <c r="AJ2528" s="65"/>
      <c r="AK2528" s="65"/>
      <c r="AL2528" s="94"/>
      <c r="AM2528" s="93"/>
      <c r="AT2528" s="65"/>
      <c r="AU2528" s="65"/>
      <c r="AV2528" s="65"/>
      <c r="AW2528" s="65"/>
      <c r="AX2528" s="65"/>
      <c r="AY2528" s="65"/>
      <c r="AZ2528" s="65"/>
      <c r="BA2528" s="65"/>
    </row>
    <row r="2529" spans="3:53">
      <c r="C2529" s="8"/>
      <c r="D2529" s="8"/>
      <c r="AG2529" s="65"/>
      <c r="AH2529" s="65"/>
      <c r="AI2529" s="65"/>
      <c r="AJ2529" s="65"/>
      <c r="AK2529" s="65"/>
      <c r="AL2529" s="94"/>
      <c r="AM2529" s="93"/>
      <c r="AT2529" s="65"/>
      <c r="AU2529" s="65"/>
      <c r="AV2529" s="65"/>
      <c r="AW2529" s="65"/>
      <c r="AX2529" s="65"/>
      <c r="AY2529" s="65"/>
      <c r="AZ2529" s="65"/>
      <c r="BA2529" s="65"/>
    </row>
    <row r="2530" spans="3:53">
      <c r="C2530" s="8"/>
      <c r="D2530" s="8"/>
      <c r="AG2530" s="65"/>
      <c r="AH2530" s="65"/>
      <c r="AI2530" s="65"/>
      <c r="AJ2530" s="65"/>
      <c r="AK2530" s="65"/>
      <c r="AL2530" s="94"/>
      <c r="AM2530" s="93"/>
      <c r="AT2530" s="65"/>
      <c r="AU2530" s="65"/>
      <c r="AV2530" s="65"/>
      <c r="AW2530" s="65"/>
      <c r="AX2530" s="65"/>
      <c r="AY2530" s="65"/>
      <c r="AZ2530" s="65"/>
      <c r="BA2530" s="65"/>
    </row>
    <row r="2531" spans="3:53">
      <c r="C2531" s="8"/>
      <c r="D2531" s="8"/>
      <c r="AG2531" s="65"/>
      <c r="AH2531" s="65"/>
      <c r="AI2531" s="65"/>
      <c r="AJ2531" s="65"/>
      <c r="AK2531" s="65"/>
      <c r="AL2531" s="94"/>
      <c r="AM2531" s="93"/>
      <c r="AT2531" s="65"/>
      <c r="AU2531" s="65"/>
      <c r="AV2531" s="65"/>
      <c r="AW2531" s="65"/>
      <c r="AX2531" s="65"/>
      <c r="AY2531" s="65"/>
      <c r="AZ2531" s="65"/>
      <c r="BA2531" s="65"/>
    </row>
    <row r="2532" spans="3:53">
      <c r="C2532" s="8"/>
      <c r="D2532" s="8"/>
      <c r="AG2532" s="65"/>
      <c r="AH2532" s="65"/>
      <c r="AI2532" s="65"/>
      <c r="AJ2532" s="65"/>
      <c r="AK2532" s="65"/>
      <c r="AL2532" s="94"/>
      <c r="AM2532" s="93"/>
      <c r="AT2532" s="65"/>
      <c r="AU2532" s="65"/>
      <c r="AV2532" s="65"/>
      <c r="AW2532" s="65"/>
      <c r="AX2532" s="65"/>
      <c r="AY2532" s="65"/>
      <c r="AZ2532" s="65"/>
      <c r="BA2532" s="65"/>
    </row>
    <row r="2533" spans="3:53">
      <c r="C2533" s="8"/>
      <c r="D2533" s="8"/>
      <c r="AG2533" s="65"/>
      <c r="AH2533" s="65"/>
      <c r="AI2533" s="65"/>
      <c r="AJ2533" s="65"/>
      <c r="AK2533" s="65"/>
      <c r="AL2533" s="94"/>
      <c r="AM2533" s="93"/>
      <c r="AT2533" s="65"/>
      <c r="AU2533" s="65"/>
      <c r="AV2533" s="65"/>
      <c r="AW2533" s="65"/>
      <c r="AX2533" s="65"/>
      <c r="AY2533" s="65"/>
      <c r="AZ2533" s="65"/>
      <c r="BA2533" s="65"/>
    </row>
    <row r="2534" spans="3:53">
      <c r="C2534" s="8"/>
      <c r="D2534" s="8"/>
      <c r="AG2534" s="65"/>
      <c r="AH2534" s="65"/>
      <c r="AI2534" s="65"/>
      <c r="AJ2534" s="65"/>
      <c r="AK2534" s="65"/>
      <c r="AL2534" s="94"/>
      <c r="AM2534" s="93"/>
      <c r="AT2534" s="65"/>
      <c r="AU2534" s="65"/>
      <c r="AV2534" s="65"/>
      <c r="AW2534" s="65"/>
      <c r="AX2534" s="65"/>
      <c r="AY2534" s="65"/>
      <c r="AZ2534" s="65"/>
      <c r="BA2534" s="65"/>
    </row>
    <row r="2535" spans="3:53">
      <c r="C2535" s="8"/>
      <c r="D2535" s="8"/>
      <c r="AG2535" s="65"/>
      <c r="AH2535" s="65"/>
      <c r="AI2535" s="65"/>
      <c r="AJ2535" s="65"/>
      <c r="AK2535" s="65"/>
      <c r="AL2535" s="94"/>
      <c r="AM2535" s="93"/>
      <c r="AT2535" s="65"/>
      <c r="AU2535" s="65"/>
      <c r="AV2535" s="65"/>
      <c r="AW2535" s="65"/>
      <c r="AX2535" s="65"/>
      <c r="AY2535" s="65"/>
      <c r="AZ2535" s="65"/>
      <c r="BA2535" s="65"/>
    </row>
    <row r="2536" spans="3:53">
      <c r="C2536" s="8"/>
      <c r="D2536" s="8"/>
      <c r="AG2536" s="65"/>
      <c r="AH2536" s="65"/>
      <c r="AI2536" s="65"/>
      <c r="AJ2536" s="65"/>
      <c r="AK2536" s="65"/>
      <c r="AL2536" s="94"/>
      <c r="AM2536" s="93"/>
      <c r="AT2536" s="65"/>
      <c r="AU2536" s="65"/>
      <c r="AV2536" s="65"/>
      <c r="AW2536" s="65"/>
      <c r="AX2536" s="65"/>
      <c r="AY2536" s="65"/>
      <c r="AZ2536" s="65"/>
      <c r="BA2536" s="65"/>
    </row>
    <row r="2537" spans="3:53">
      <c r="C2537" s="8"/>
      <c r="D2537" s="8"/>
      <c r="AG2537" s="65"/>
      <c r="AH2537" s="65"/>
      <c r="AI2537" s="65"/>
      <c r="AJ2537" s="65"/>
      <c r="AK2537" s="65"/>
      <c r="AL2537" s="94"/>
      <c r="AM2537" s="93"/>
      <c r="AT2537" s="65"/>
      <c r="AU2537" s="65"/>
      <c r="AV2537" s="65"/>
      <c r="AW2537" s="65"/>
      <c r="AX2537" s="65"/>
      <c r="AY2537" s="65"/>
      <c r="AZ2537" s="65"/>
      <c r="BA2537" s="65"/>
    </row>
    <row r="2538" spans="3:53">
      <c r="C2538" s="8"/>
      <c r="D2538" s="8"/>
      <c r="AG2538" s="65"/>
      <c r="AH2538" s="65"/>
      <c r="AI2538" s="65"/>
      <c r="AJ2538" s="65"/>
      <c r="AK2538" s="65"/>
      <c r="AL2538" s="94"/>
      <c r="AM2538" s="93"/>
      <c r="AT2538" s="65"/>
      <c r="AU2538" s="65"/>
      <c r="AV2538" s="65"/>
      <c r="AW2538" s="65"/>
      <c r="AX2538" s="65"/>
      <c r="AY2538" s="65"/>
      <c r="AZ2538" s="65"/>
      <c r="BA2538" s="65"/>
    </row>
    <row r="2539" spans="3:53">
      <c r="C2539" s="8"/>
      <c r="D2539" s="8"/>
      <c r="AG2539" s="65"/>
      <c r="AH2539" s="65"/>
      <c r="AI2539" s="65"/>
      <c r="AJ2539" s="65"/>
      <c r="AK2539" s="65"/>
      <c r="AL2539" s="94"/>
      <c r="AM2539" s="93"/>
      <c r="AT2539" s="65"/>
      <c r="AU2539" s="65"/>
      <c r="AV2539" s="65"/>
      <c r="AW2539" s="65"/>
      <c r="AX2539" s="65"/>
      <c r="AY2539" s="65"/>
      <c r="AZ2539" s="65"/>
      <c r="BA2539" s="65"/>
    </row>
    <row r="2540" spans="3:53">
      <c r="C2540" s="8"/>
      <c r="D2540" s="8"/>
    </row>
    <row r="2541" spans="3:53">
      <c r="C2541" s="8"/>
      <c r="D2541" s="8"/>
    </row>
    <row r="2542" spans="3:53">
      <c r="C2542" s="8"/>
      <c r="D2542" s="8"/>
    </row>
    <row r="2543" spans="3:53">
      <c r="C2543" s="8"/>
      <c r="D2543" s="8"/>
    </row>
    <row r="2544" spans="3:53">
      <c r="C2544" s="8"/>
      <c r="D2544" s="8"/>
    </row>
    <row r="2545" spans="3:4">
      <c r="C2545" s="8"/>
      <c r="D2545" s="8"/>
    </row>
    <row r="2546" spans="3:4">
      <c r="C2546" s="8"/>
      <c r="D2546" s="8"/>
    </row>
    <row r="2547" spans="3:4">
      <c r="C2547" s="8"/>
      <c r="D2547" s="8"/>
    </row>
    <row r="2548" spans="3:4">
      <c r="C2548" s="8"/>
      <c r="D2548" s="8"/>
    </row>
    <row r="2549" spans="3:4">
      <c r="C2549" s="8"/>
      <c r="D2549" s="8"/>
    </row>
    <row r="2550" spans="3:4">
      <c r="C2550" s="8"/>
      <c r="D2550" s="8"/>
    </row>
    <row r="2551" spans="3:4">
      <c r="C2551" s="8"/>
      <c r="D2551" s="8"/>
    </row>
    <row r="2552" spans="3:4">
      <c r="C2552" s="8"/>
      <c r="D2552" s="8"/>
    </row>
    <row r="2553" spans="3:4">
      <c r="C2553" s="8"/>
      <c r="D2553" s="8"/>
    </row>
    <row r="2554" spans="3:4">
      <c r="C2554" s="8"/>
      <c r="D2554" s="8"/>
    </row>
    <row r="2555" spans="3:4">
      <c r="C2555" s="8"/>
      <c r="D2555" s="8"/>
    </row>
    <row r="2556" spans="3:4">
      <c r="C2556" s="8"/>
      <c r="D2556" s="8"/>
    </row>
    <row r="2557" spans="3:4">
      <c r="C2557" s="8"/>
      <c r="D2557" s="8"/>
    </row>
    <row r="2558" spans="3:4">
      <c r="C2558" s="8"/>
      <c r="D2558" s="8"/>
    </row>
    <row r="2559" spans="3:4">
      <c r="C2559" s="8"/>
      <c r="D2559" s="8"/>
    </row>
    <row r="2560" spans="3:4">
      <c r="C2560" s="8"/>
      <c r="D2560" s="8"/>
    </row>
    <row r="2561" spans="3:4">
      <c r="C2561" s="8"/>
      <c r="D2561" s="8"/>
    </row>
    <row r="2562" spans="3:4">
      <c r="C2562" s="8"/>
      <c r="D2562" s="8"/>
    </row>
    <row r="2563" spans="3:4">
      <c r="C2563" s="8"/>
      <c r="D2563" s="8"/>
    </row>
    <row r="2564" spans="3:4">
      <c r="C2564" s="8"/>
      <c r="D2564" s="8"/>
    </row>
    <row r="2565" spans="3:4">
      <c r="C2565" s="8"/>
      <c r="D2565" s="8"/>
    </row>
    <row r="2566" spans="3:4">
      <c r="C2566" s="8"/>
      <c r="D2566" s="8"/>
    </row>
    <row r="2567" spans="3:4">
      <c r="C2567" s="8"/>
      <c r="D2567" s="8"/>
    </row>
    <row r="2568" spans="3:4">
      <c r="C2568" s="8"/>
      <c r="D2568" s="8"/>
    </row>
    <row r="2569" spans="3:4">
      <c r="C2569" s="8"/>
      <c r="D2569" s="8"/>
    </row>
    <row r="2570" spans="3:4">
      <c r="C2570" s="8"/>
      <c r="D2570" s="8"/>
    </row>
    <row r="2571" spans="3:4">
      <c r="C2571" s="8"/>
      <c r="D2571" s="8"/>
    </row>
    <row r="2572" spans="3:4">
      <c r="C2572" s="8"/>
      <c r="D2572" s="8"/>
    </row>
    <row r="2573" spans="3:4">
      <c r="C2573" s="8"/>
      <c r="D2573" s="8"/>
    </row>
    <row r="2574" spans="3:4">
      <c r="C2574" s="8"/>
      <c r="D2574" s="8"/>
    </row>
    <row r="2575" spans="3:4">
      <c r="C2575" s="8"/>
      <c r="D2575" s="8"/>
    </row>
    <row r="2576" spans="3:4">
      <c r="C2576" s="8"/>
      <c r="D2576" s="8"/>
    </row>
    <row r="2577" spans="3:4">
      <c r="C2577" s="8"/>
      <c r="D2577" s="8"/>
    </row>
    <row r="2578" spans="3:4">
      <c r="C2578" s="8"/>
      <c r="D2578" s="8"/>
    </row>
    <row r="2579" spans="3:4">
      <c r="C2579" s="8"/>
      <c r="D2579" s="8"/>
    </row>
    <row r="2580" spans="3:4">
      <c r="C2580" s="8"/>
      <c r="D2580" s="8"/>
    </row>
    <row r="2581" spans="3:4">
      <c r="C2581" s="8"/>
      <c r="D2581" s="8"/>
    </row>
    <row r="2582" spans="3:4">
      <c r="C2582" s="8"/>
      <c r="D2582" s="8"/>
    </row>
    <row r="2583" spans="3:4">
      <c r="C2583" s="8"/>
      <c r="D2583" s="8"/>
    </row>
    <row r="2584" spans="3:4">
      <c r="C2584" s="8"/>
      <c r="D2584" s="8"/>
    </row>
    <row r="2585" spans="3:4">
      <c r="C2585" s="8"/>
      <c r="D2585" s="8"/>
    </row>
    <row r="2586" spans="3:4">
      <c r="C2586" s="8"/>
      <c r="D2586" s="8"/>
    </row>
    <row r="2587" spans="3:4">
      <c r="C2587" s="8"/>
      <c r="D2587" s="8"/>
    </row>
    <row r="2588" spans="3:4">
      <c r="C2588" s="8"/>
      <c r="D2588" s="8"/>
    </row>
    <row r="2589" spans="3:4">
      <c r="C2589" s="8"/>
      <c r="D2589" s="8"/>
    </row>
    <row r="2590" spans="3:4">
      <c r="C2590" s="8"/>
      <c r="D2590" s="8"/>
    </row>
    <row r="2591" spans="3:4">
      <c r="C2591" s="8"/>
      <c r="D2591" s="8"/>
    </row>
    <row r="2592" spans="3:4">
      <c r="C2592" s="8"/>
      <c r="D2592" s="8"/>
    </row>
    <row r="2593" spans="3:4">
      <c r="C2593" s="8"/>
      <c r="D2593" s="8"/>
    </row>
    <row r="2594" spans="3:4">
      <c r="C2594" s="8"/>
      <c r="D2594" s="8"/>
    </row>
    <row r="2595" spans="3:4">
      <c r="C2595" s="8"/>
      <c r="D2595" s="8"/>
    </row>
    <row r="2596" spans="3:4">
      <c r="C2596" s="8"/>
      <c r="D2596" s="8"/>
    </row>
    <row r="2597" spans="3:4">
      <c r="C2597" s="8"/>
      <c r="D2597" s="8"/>
    </row>
    <row r="2598" spans="3:4">
      <c r="C2598" s="8"/>
      <c r="D2598" s="8"/>
    </row>
    <row r="2599" spans="3:4">
      <c r="C2599" s="8"/>
      <c r="D2599" s="8"/>
    </row>
    <row r="2600" spans="3:4">
      <c r="C2600" s="8"/>
      <c r="D2600" s="8"/>
    </row>
    <row r="2601" spans="3:4">
      <c r="C2601" s="8"/>
      <c r="D2601" s="8"/>
    </row>
    <row r="2602" spans="3:4">
      <c r="C2602" s="8"/>
      <c r="D2602" s="8"/>
    </row>
    <row r="2603" spans="3:4">
      <c r="C2603" s="8"/>
      <c r="D2603" s="8"/>
    </row>
    <row r="2604" spans="3:4">
      <c r="C2604" s="8"/>
      <c r="D2604" s="8"/>
    </row>
    <row r="2605" spans="3:4">
      <c r="C2605" s="8"/>
      <c r="D2605" s="8"/>
    </row>
    <row r="2606" spans="3:4">
      <c r="C2606" s="8"/>
      <c r="D2606" s="8"/>
    </row>
    <row r="2607" spans="3:4">
      <c r="C2607" s="8"/>
      <c r="D2607" s="8"/>
    </row>
    <row r="2608" spans="3:4">
      <c r="C2608" s="8"/>
      <c r="D2608" s="8"/>
    </row>
    <row r="2609" spans="3:4">
      <c r="C2609" s="8"/>
      <c r="D2609" s="8"/>
    </row>
    <row r="2610" spans="3:4">
      <c r="C2610" s="8"/>
      <c r="D2610" s="8"/>
    </row>
    <row r="2611" spans="3:4">
      <c r="C2611" s="8"/>
      <c r="D2611" s="8"/>
    </row>
    <row r="2612" spans="3:4">
      <c r="C2612" s="8"/>
      <c r="D2612" s="8"/>
    </row>
    <row r="2613" spans="3:4">
      <c r="C2613" s="8"/>
      <c r="D2613" s="8"/>
    </row>
    <row r="2614" spans="3:4">
      <c r="C2614" s="8"/>
      <c r="D2614" s="8"/>
    </row>
    <row r="2615" spans="3:4">
      <c r="C2615" s="8"/>
      <c r="D2615" s="8"/>
    </row>
    <row r="2616" spans="3:4">
      <c r="C2616" s="8"/>
      <c r="D2616" s="8"/>
    </row>
    <row r="2617" spans="3:4">
      <c r="C2617" s="8"/>
      <c r="D2617" s="8"/>
    </row>
    <row r="2618" spans="3:4">
      <c r="C2618" s="8"/>
      <c r="D2618" s="8"/>
    </row>
    <row r="2619" spans="3:4">
      <c r="C2619" s="8"/>
      <c r="D2619" s="8"/>
    </row>
    <row r="2620" spans="3:4">
      <c r="C2620" s="8"/>
      <c r="D2620" s="8"/>
    </row>
    <row r="2621" spans="3:4">
      <c r="C2621" s="8"/>
      <c r="D2621" s="8"/>
    </row>
    <row r="2622" spans="3:4">
      <c r="C2622" s="8"/>
      <c r="D2622" s="8"/>
    </row>
    <row r="2623" spans="3:4">
      <c r="C2623" s="8"/>
      <c r="D2623" s="8"/>
    </row>
    <row r="2624" spans="3:4">
      <c r="C2624" s="8"/>
      <c r="D2624" s="8"/>
    </row>
    <row r="2625" spans="3:4">
      <c r="C2625" s="8"/>
      <c r="D2625" s="8"/>
    </row>
    <row r="2626" spans="3:4">
      <c r="C2626" s="8"/>
      <c r="D2626" s="8"/>
    </row>
    <row r="2627" spans="3:4">
      <c r="C2627" s="8"/>
      <c r="D2627" s="8"/>
    </row>
    <row r="2628" spans="3:4">
      <c r="C2628" s="8"/>
      <c r="D2628" s="8"/>
    </row>
    <row r="2629" spans="3:4">
      <c r="C2629" s="8"/>
      <c r="D2629" s="8"/>
    </row>
    <row r="2630" spans="3:4">
      <c r="C2630" s="8"/>
      <c r="D2630" s="8"/>
    </row>
    <row r="2631" spans="3:4">
      <c r="C2631" s="8"/>
      <c r="D2631" s="8"/>
    </row>
    <row r="2632" spans="3:4">
      <c r="C2632" s="8"/>
      <c r="D2632" s="8"/>
    </row>
    <row r="2633" spans="3:4">
      <c r="C2633" s="8"/>
      <c r="D2633" s="8"/>
    </row>
    <row r="2634" spans="3:4">
      <c r="C2634" s="8"/>
      <c r="D2634" s="8"/>
    </row>
    <row r="2635" spans="3:4">
      <c r="C2635" s="8"/>
      <c r="D2635" s="8"/>
    </row>
    <row r="2636" spans="3:4">
      <c r="C2636" s="8"/>
      <c r="D2636" s="8"/>
    </row>
    <row r="2637" spans="3:4">
      <c r="C2637" s="8"/>
      <c r="D2637" s="8"/>
    </row>
    <row r="2638" spans="3:4">
      <c r="C2638" s="8"/>
      <c r="D2638" s="8"/>
    </row>
    <row r="2639" spans="3:4">
      <c r="C2639" s="8"/>
      <c r="D2639" s="8"/>
    </row>
    <row r="2640" spans="3:4">
      <c r="C2640" s="8"/>
      <c r="D2640" s="8"/>
    </row>
    <row r="2641" spans="3:4">
      <c r="C2641" s="8"/>
      <c r="D2641" s="8"/>
    </row>
    <row r="2642" spans="3:4">
      <c r="C2642" s="8"/>
      <c r="D2642" s="8"/>
    </row>
    <row r="2643" spans="3:4">
      <c r="C2643" s="8"/>
      <c r="D2643" s="8"/>
    </row>
    <row r="2644" spans="3:4">
      <c r="C2644" s="8"/>
      <c r="D2644" s="8"/>
    </row>
    <row r="2645" spans="3:4">
      <c r="C2645" s="8"/>
      <c r="D2645" s="8"/>
    </row>
    <row r="2646" spans="3:4">
      <c r="C2646" s="8"/>
      <c r="D2646" s="8"/>
    </row>
    <row r="2647" spans="3:4">
      <c r="C2647" s="8"/>
      <c r="D2647" s="8"/>
    </row>
    <row r="2648" spans="3:4">
      <c r="C2648" s="8"/>
      <c r="D2648" s="8"/>
    </row>
    <row r="2649" spans="3:4">
      <c r="C2649" s="8"/>
      <c r="D2649" s="8"/>
    </row>
    <row r="2650" spans="3:4">
      <c r="C2650" s="8"/>
      <c r="D2650" s="8"/>
    </row>
    <row r="2651" spans="3:4">
      <c r="C2651" s="8"/>
      <c r="D2651" s="8"/>
    </row>
    <row r="2652" spans="3:4">
      <c r="C2652" s="8"/>
      <c r="D2652" s="8"/>
    </row>
    <row r="2653" spans="3:4">
      <c r="C2653" s="8"/>
      <c r="D2653" s="8"/>
    </row>
    <row r="2654" spans="3:4">
      <c r="C2654" s="8"/>
      <c r="D2654" s="8"/>
    </row>
    <row r="2655" spans="3:4">
      <c r="C2655" s="8"/>
      <c r="D2655" s="8"/>
    </row>
    <row r="2656" spans="3:4">
      <c r="C2656" s="8"/>
      <c r="D2656" s="8"/>
    </row>
    <row r="2657" spans="3:4">
      <c r="C2657" s="8"/>
      <c r="D2657" s="8"/>
    </row>
    <row r="2658" spans="3:4">
      <c r="C2658" s="8"/>
      <c r="D2658" s="8"/>
    </row>
    <row r="2659" spans="3:4">
      <c r="C2659" s="8"/>
      <c r="D2659" s="8"/>
    </row>
    <row r="2660" spans="3:4">
      <c r="C2660" s="8"/>
      <c r="D2660" s="8"/>
    </row>
    <row r="2661" spans="3:4">
      <c r="C2661" s="8"/>
      <c r="D2661" s="8"/>
    </row>
    <row r="2662" spans="3:4">
      <c r="C2662" s="8"/>
      <c r="D2662" s="8"/>
    </row>
    <row r="2663" spans="3:4">
      <c r="C2663" s="8"/>
      <c r="D2663" s="8"/>
    </row>
    <row r="2664" spans="3:4">
      <c r="C2664" s="8"/>
      <c r="D2664" s="8"/>
    </row>
    <row r="2665" spans="3:4">
      <c r="C2665" s="8"/>
      <c r="D2665" s="8"/>
    </row>
    <row r="2666" spans="3:4">
      <c r="C2666" s="8"/>
      <c r="D2666" s="8"/>
    </row>
    <row r="2667" spans="3:4">
      <c r="C2667" s="8"/>
      <c r="D2667" s="8"/>
    </row>
    <row r="2668" spans="3:4">
      <c r="C2668" s="8"/>
      <c r="D2668" s="8"/>
    </row>
    <row r="2669" spans="3:4">
      <c r="C2669" s="8"/>
      <c r="D2669" s="8"/>
    </row>
    <row r="2670" spans="3:4">
      <c r="C2670" s="8"/>
      <c r="D2670" s="8"/>
    </row>
    <row r="2671" spans="3:4">
      <c r="C2671" s="8"/>
      <c r="D2671" s="8"/>
    </row>
    <row r="2672" spans="3:4">
      <c r="C2672" s="8"/>
      <c r="D2672" s="8"/>
    </row>
    <row r="2673" spans="3:4">
      <c r="C2673" s="8"/>
      <c r="D2673" s="8"/>
    </row>
    <row r="2674" spans="3:4">
      <c r="C2674" s="8"/>
      <c r="D2674" s="8"/>
    </row>
    <row r="2675" spans="3:4">
      <c r="C2675" s="8"/>
      <c r="D2675" s="8"/>
    </row>
    <row r="2676" spans="3:4">
      <c r="C2676" s="8"/>
      <c r="D2676" s="8"/>
    </row>
    <row r="2677" spans="3:4">
      <c r="C2677" s="8"/>
      <c r="D2677" s="8"/>
    </row>
    <row r="2678" spans="3:4">
      <c r="C2678" s="8"/>
      <c r="D2678" s="8"/>
    </row>
    <row r="2679" spans="3:4">
      <c r="C2679" s="8"/>
      <c r="D2679" s="8"/>
    </row>
    <row r="2680" spans="3:4">
      <c r="C2680" s="8"/>
      <c r="D2680" s="8"/>
    </row>
    <row r="2681" spans="3:4">
      <c r="C2681" s="8"/>
      <c r="D2681" s="8"/>
    </row>
    <row r="2682" spans="3:4">
      <c r="C2682" s="8"/>
      <c r="D2682" s="8"/>
    </row>
    <row r="2683" spans="3:4">
      <c r="C2683" s="8"/>
      <c r="D2683" s="8"/>
    </row>
    <row r="2684" spans="3:4">
      <c r="C2684" s="8"/>
      <c r="D2684" s="8"/>
    </row>
    <row r="2685" spans="3:4">
      <c r="C2685" s="8"/>
      <c r="D2685" s="8"/>
    </row>
    <row r="2686" spans="3:4">
      <c r="C2686" s="8"/>
      <c r="D2686" s="8"/>
    </row>
    <row r="2687" spans="3:4">
      <c r="C2687" s="8"/>
      <c r="D2687" s="8"/>
    </row>
    <row r="2688" spans="3:4">
      <c r="C2688" s="8"/>
      <c r="D2688" s="8"/>
    </row>
    <row r="2689" spans="3:4">
      <c r="C2689" s="8"/>
      <c r="D2689" s="8"/>
    </row>
    <row r="2690" spans="3:4">
      <c r="C2690" s="8"/>
      <c r="D2690" s="8"/>
    </row>
    <row r="2691" spans="3:4">
      <c r="C2691" s="8"/>
      <c r="D2691" s="8"/>
    </row>
    <row r="2692" spans="3:4">
      <c r="C2692" s="8"/>
      <c r="D2692" s="8"/>
    </row>
    <row r="2693" spans="3:4">
      <c r="C2693" s="8"/>
      <c r="D2693" s="8"/>
    </row>
    <row r="2694" spans="3:4">
      <c r="C2694" s="8"/>
      <c r="D2694" s="8"/>
    </row>
    <row r="2695" spans="3:4">
      <c r="C2695" s="8"/>
      <c r="D2695" s="8"/>
    </row>
    <row r="2696" spans="3:4">
      <c r="C2696" s="8"/>
      <c r="D2696" s="8"/>
    </row>
    <row r="2697" spans="3:4">
      <c r="C2697" s="8"/>
      <c r="D2697" s="8"/>
    </row>
    <row r="2698" spans="3:4">
      <c r="C2698" s="8"/>
      <c r="D2698" s="8"/>
    </row>
    <row r="2699" spans="3:4">
      <c r="C2699" s="8"/>
      <c r="D2699" s="8"/>
    </row>
    <row r="2700" spans="3:4">
      <c r="C2700" s="8"/>
      <c r="D2700" s="8"/>
    </row>
    <row r="2701" spans="3:4">
      <c r="C2701" s="8"/>
      <c r="D2701" s="8"/>
    </row>
    <row r="2702" spans="3:4">
      <c r="C2702" s="8"/>
      <c r="D2702" s="8"/>
    </row>
    <row r="2703" spans="3:4">
      <c r="C2703" s="8"/>
      <c r="D2703" s="8"/>
    </row>
    <row r="2704" spans="3:4">
      <c r="C2704" s="8"/>
      <c r="D2704" s="8"/>
    </row>
    <row r="2705" spans="3:4">
      <c r="C2705" s="8"/>
      <c r="D2705" s="8"/>
    </row>
    <row r="2706" spans="3:4">
      <c r="C2706" s="8"/>
      <c r="D2706" s="8"/>
    </row>
    <row r="2707" spans="3:4">
      <c r="C2707" s="8"/>
      <c r="D2707" s="8"/>
    </row>
    <row r="2708" spans="3:4">
      <c r="C2708" s="8"/>
      <c r="D2708" s="8"/>
    </row>
    <row r="2709" spans="3:4">
      <c r="C2709" s="8"/>
      <c r="D2709" s="8"/>
    </row>
    <row r="2710" spans="3:4">
      <c r="C2710" s="8"/>
      <c r="D2710" s="8"/>
    </row>
    <row r="2711" spans="3:4">
      <c r="C2711" s="8"/>
      <c r="D2711" s="8"/>
    </row>
    <row r="2712" spans="3:4">
      <c r="C2712" s="8"/>
      <c r="D2712" s="8"/>
    </row>
    <row r="2713" spans="3:4">
      <c r="C2713" s="8"/>
      <c r="D2713" s="8"/>
    </row>
    <row r="2714" spans="3:4">
      <c r="C2714" s="8"/>
      <c r="D2714" s="8"/>
    </row>
    <row r="2715" spans="3:4">
      <c r="C2715" s="8"/>
      <c r="D2715" s="8"/>
    </row>
    <row r="2716" spans="3:4">
      <c r="C2716" s="8"/>
      <c r="D2716" s="8"/>
    </row>
    <row r="2717" spans="3:4">
      <c r="C2717" s="8"/>
      <c r="D2717" s="8"/>
    </row>
    <row r="2718" spans="3:4">
      <c r="C2718" s="8"/>
      <c r="D2718" s="8"/>
    </row>
    <row r="2719" spans="3:4">
      <c r="C2719" s="8"/>
      <c r="D2719" s="8"/>
    </row>
    <row r="2720" spans="3:4">
      <c r="C2720" s="8"/>
      <c r="D2720" s="8"/>
    </row>
    <row r="2721" spans="3:4">
      <c r="C2721" s="8"/>
      <c r="D2721" s="8"/>
    </row>
    <row r="2722" spans="3:4">
      <c r="C2722" s="8"/>
      <c r="D2722" s="8"/>
    </row>
    <row r="2723" spans="3:4">
      <c r="C2723" s="8"/>
      <c r="D2723" s="8"/>
    </row>
    <row r="2724" spans="3:4">
      <c r="C2724" s="8"/>
      <c r="D2724" s="8"/>
    </row>
    <row r="2725" spans="3:4">
      <c r="C2725" s="8"/>
      <c r="D2725" s="8"/>
    </row>
    <row r="2726" spans="3:4">
      <c r="C2726" s="8"/>
      <c r="D2726" s="8"/>
    </row>
    <row r="2727" spans="3:4">
      <c r="C2727" s="8"/>
      <c r="D2727" s="8"/>
    </row>
    <row r="2728" spans="3:4">
      <c r="C2728" s="8"/>
      <c r="D2728" s="8"/>
    </row>
    <row r="2729" spans="3:4">
      <c r="C2729" s="8"/>
      <c r="D2729" s="8"/>
    </row>
    <row r="2730" spans="3:4">
      <c r="C2730" s="8"/>
      <c r="D2730" s="8"/>
    </row>
    <row r="2731" spans="3:4">
      <c r="C2731" s="8"/>
      <c r="D2731" s="8"/>
    </row>
    <row r="2732" spans="3:4">
      <c r="C2732" s="8"/>
      <c r="D2732" s="8"/>
    </row>
    <row r="2733" spans="3:4">
      <c r="C2733" s="8"/>
      <c r="D2733" s="8"/>
    </row>
    <row r="2734" spans="3:4">
      <c r="C2734" s="8"/>
      <c r="D2734" s="8"/>
    </row>
    <row r="2735" spans="3:4">
      <c r="C2735" s="8"/>
      <c r="D2735" s="8"/>
    </row>
    <row r="2736" spans="3:4">
      <c r="C2736" s="8"/>
      <c r="D2736" s="8"/>
    </row>
    <row r="2737" spans="3:4">
      <c r="C2737" s="8"/>
      <c r="D2737" s="8"/>
    </row>
    <row r="2738" spans="3:4">
      <c r="C2738" s="8"/>
      <c r="D2738" s="8"/>
    </row>
    <row r="2739" spans="3:4">
      <c r="C2739" s="8"/>
      <c r="D2739" s="8"/>
    </row>
    <row r="2740" spans="3:4">
      <c r="C2740" s="8"/>
      <c r="D2740" s="8"/>
    </row>
    <row r="2741" spans="3:4">
      <c r="C2741" s="8"/>
      <c r="D2741" s="8"/>
    </row>
    <row r="2742" spans="3:4">
      <c r="C2742" s="8"/>
      <c r="D2742" s="8"/>
    </row>
    <row r="2743" spans="3:4">
      <c r="C2743" s="8"/>
      <c r="D2743" s="8"/>
    </row>
    <row r="2744" spans="3:4">
      <c r="C2744" s="8"/>
      <c r="D2744" s="8"/>
    </row>
    <row r="2745" spans="3:4">
      <c r="C2745" s="8"/>
      <c r="D2745" s="8"/>
    </row>
    <row r="2746" spans="3:4">
      <c r="C2746" s="8"/>
      <c r="D2746" s="8"/>
    </row>
    <row r="2747" spans="3:4">
      <c r="C2747" s="8"/>
      <c r="D2747" s="8"/>
    </row>
    <row r="2748" spans="3:4">
      <c r="C2748" s="8"/>
      <c r="D2748" s="8"/>
    </row>
    <row r="2749" spans="3:4">
      <c r="C2749" s="8"/>
      <c r="D2749" s="8"/>
    </row>
    <row r="2750" spans="3:4">
      <c r="C2750" s="8"/>
      <c r="D2750" s="8"/>
    </row>
    <row r="2751" spans="3:4">
      <c r="C2751" s="8"/>
      <c r="D2751" s="8"/>
    </row>
    <row r="2752" spans="3:4">
      <c r="C2752" s="8"/>
      <c r="D2752" s="8"/>
    </row>
    <row r="2753" spans="3:4">
      <c r="C2753" s="8"/>
      <c r="D2753" s="8"/>
    </row>
    <row r="2754" spans="3:4">
      <c r="C2754" s="8"/>
      <c r="D2754" s="8"/>
    </row>
    <row r="2755" spans="3:4">
      <c r="C2755" s="8"/>
      <c r="D2755" s="8"/>
    </row>
    <row r="2756" spans="3:4">
      <c r="C2756" s="8"/>
      <c r="D2756" s="8"/>
    </row>
    <row r="2757" spans="3:4">
      <c r="C2757" s="8"/>
      <c r="D2757" s="8"/>
    </row>
    <row r="2758" spans="3:4">
      <c r="C2758" s="8"/>
      <c r="D2758" s="8"/>
    </row>
    <row r="2759" spans="3:4">
      <c r="C2759" s="8"/>
      <c r="D2759" s="8"/>
    </row>
    <row r="2760" spans="3:4">
      <c r="C2760" s="8"/>
      <c r="D2760" s="8"/>
    </row>
    <row r="2761" spans="3:4">
      <c r="C2761" s="8"/>
      <c r="D2761" s="8"/>
    </row>
    <row r="2762" spans="3:4">
      <c r="C2762" s="8"/>
      <c r="D2762" s="8"/>
    </row>
    <row r="2763" spans="3:4">
      <c r="C2763" s="8"/>
      <c r="D2763" s="8"/>
    </row>
    <row r="2764" spans="3:4">
      <c r="C2764" s="8"/>
      <c r="D2764" s="8"/>
    </row>
    <row r="2765" spans="3:4">
      <c r="C2765" s="8"/>
      <c r="D2765" s="8"/>
    </row>
    <row r="2766" spans="3:4">
      <c r="C2766" s="8"/>
      <c r="D2766" s="8"/>
    </row>
    <row r="2767" spans="3:4">
      <c r="C2767" s="8"/>
      <c r="D2767" s="8"/>
    </row>
    <row r="2768" spans="3:4">
      <c r="C2768" s="8"/>
      <c r="D2768" s="8"/>
    </row>
    <row r="2769" spans="3:4">
      <c r="C2769" s="8"/>
      <c r="D2769" s="8"/>
    </row>
    <row r="2770" spans="3:4">
      <c r="C2770" s="8"/>
      <c r="D2770" s="8"/>
    </row>
    <row r="2771" spans="3:4">
      <c r="C2771" s="8"/>
      <c r="D2771" s="8"/>
    </row>
    <row r="2772" spans="3:4">
      <c r="C2772" s="8"/>
      <c r="D2772" s="8"/>
    </row>
    <row r="2773" spans="3:4">
      <c r="C2773" s="8"/>
      <c r="D2773" s="8"/>
    </row>
    <row r="2774" spans="3:4">
      <c r="C2774" s="8"/>
      <c r="D2774" s="8"/>
    </row>
    <row r="2775" spans="3:4">
      <c r="C2775" s="8"/>
      <c r="D2775" s="8"/>
    </row>
    <row r="2776" spans="3:4">
      <c r="C2776" s="8"/>
      <c r="D2776" s="8"/>
    </row>
    <row r="2777" spans="3:4">
      <c r="C2777" s="8"/>
      <c r="D2777" s="8"/>
    </row>
    <row r="2778" spans="3:4">
      <c r="C2778" s="8"/>
      <c r="D2778" s="8"/>
    </row>
    <row r="2779" spans="3:4">
      <c r="C2779" s="8"/>
      <c r="D2779" s="8"/>
    </row>
    <row r="2780" spans="3:4">
      <c r="C2780" s="8"/>
      <c r="D2780" s="8"/>
    </row>
    <row r="2781" spans="3:4">
      <c r="C2781" s="8"/>
      <c r="D2781" s="8"/>
    </row>
    <row r="2782" spans="3:4">
      <c r="C2782" s="8"/>
      <c r="D2782" s="8"/>
    </row>
    <row r="2783" spans="3:4">
      <c r="C2783" s="8"/>
      <c r="D2783" s="8"/>
    </row>
    <row r="2784" spans="3:4">
      <c r="C2784" s="8"/>
      <c r="D2784" s="8"/>
    </row>
    <row r="2785" spans="3:4">
      <c r="C2785" s="8"/>
      <c r="D2785" s="8"/>
    </row>
    <row r="2786" spans="3:4">
      <c r="C2786" s="8"/>
      <c r="D2786" s="8"/>
    </row>
    <row r="2787" spans="3:4">
      <c r="C2787" s="8"/>
      <c r="D2787" s="8"/>
    </row>
    <row r="2788" spans="3:4">
      <c r="C2788" s="8"/>
      <c r="D2788" s="8"/>
    </row>
    <row r="2789" spans="3:4">
      <c r="C2789" s="8"/>
      <c r="D2789" s="8"/>
    </row>
    <row r="2790" spans="3:4">
      <c r="C2790" s="8"/>
      <c r="D2790" s="8"/>
    </row>
    <row r="2791" spans="3:4">
      <c r="C2791" s="8"/>
      <c r="D2791" s="8"/>
    </row>
    <row r="2792" spans="3:4">
      <c r="C2792" s="8"/>
      <c r="D2792" s="8"/>
    </row>
    <row r="2793" spans="3:4">
      <c r="C2793" s="8"/>
      <c r="D2793" s="8"/>
    </row>
    <row r="2794" spans="3:4">
      <c r="C2794" s="8"/>
      <c r="D2794" s="8"/>
    </row>
    <row r="2795" spans="3:4">
      <c r="C2795" s="8"/>
      <c r="D2795" s="8"/>
    </row>
    <row r="2796" spans="3:4">
      <c r="C2796" s="8"/>
      <c r="D2796" s="8"/>
    </row>
    <row r="2797" spans="3:4">
      <c r="C2797" s="8"/>
      <c r="D2797" s="8"/>
    </row>
    <row r="2798" spans="3:4">
      <c r="C2798" s="8"/>
      <c r="D2798" s="8"/>
    </row>
    <row r="2799" spans="3:4">
      <c r="C2799" s="8"/>
      <c r="D2799" s="8"/>
    </row>
    <row r="2800" spans="3:4">
      <c r="C2800" s="8"/>
      <c r="D2800" s="8"/>
    </row>
    <row r="2801" spans="3:4">
      <c r="C2801" s="8"/>
      <c r="D2801" s="8"/>
    </row>
    <row r="2802" spans="3:4">
      <c r="C2802" s="8"/>
      <c r="D2802" s="8"/>
    </row>
    <row r="2803" spans="3:4">
      <c r="C2803" s="8"/>
      <c r="D2803" s="8"/>
    </row>
    <row r="2804" spans="3:4">
      <c r="C2804" s="8"/>
      <c r="D2804" s="8"/>
    </row>
    <row r="2805" spans="3:4">
      <c r="C2805" s="8"/>
      <c r="D2805" s="8"/>
    </row>
    <row r="2806" spans="3:4">
      <c r="C2806" s="8"/>
      <c r="D2806" s="8"/>
    </row>
    <row r="2807" spans="3:4">
      <c r="C2807" s="8"/>
      <c r="D2807" s="8"/>
    </row>
    <row r="2808" spans="3:4">
      <c r="C2808" s="8"/>
      <c r="D2808" s="8"/>
    </row>
    <row r="2809" spans="3:4">
      <c r="C2809" s="8"/>
      <c r="D2809" s="8"/>
    </row>
    <row r="2810" spans="3:4">
      <c r="C2810" s="8"/>
      <c r="D2810" s="8"/>
    </row>
    <row r="2811" spans="3:4">
      <c r="C2811" s="8"/>
      <c r="D2811" s="8"/>
    </row>
    <row r="2812" spans="3:4">
      <c r="C2812" s="8"/>
      <c r="D2812" s="8"/>
    </row>
    <row r="2813" spans="3:4">
      <c r="C2813" s="8"/>
      <c r="D2813" s="8"/>
    </row>
    <row r="2814" spans="3:4">
      <c r="C2814" s="8"/>
      <c r="D2814" s="8"/>
    </row>
    <row r="2815" spans="3:4">
      <c r="C2815" s="8"/>
      <c r="D2815" s="8"/>
    </row>
    <row r="2816" spans="3:4">
      <c r="C2816" s="8"/>
      <c r="D2816" s="8"/>
    </row>
    <row r="2817" spans="3:4">
      <c r="C2817" s="8"/>
      <c r="D2817" s="8"/>
    </row>
    <row r="2818" spans="3:4">
      <c r="C2818" s="8"/>
      <c r="D2818" s="8"/>
    </row>
    <row r="2819" spans="3:4">
      <c r="C2819" s="8"/>
      <c r="D2819" s="8"/>
    </row>
    <row r="2820" spans="3:4">
      <c r="C2820" s="8"/>
      <c r="D2820" s="8"/>
    </row>
    <row r="2821" spans="3:4">
      <c r="C2821" s="8"/>
      <c r="D2821" s="8"/>
    </row>
    <row r="2822" spans="3:4">
      <c r="C2822" s="8"/>
      <c r="D2822" s="8"/>
    </row>
    <row r="2823" spans="3:4">
      <c r="C2823" s="8"/>
      <c r="D2823" s="8"/>
    </row>
    <row r="2824" spans="3:4">
      <c r="C2824" s="8"/>
      <c r="D2824" s="8"/>
    </row>
    <row r="2825" spans="3:4">
      <c r="C2825" s="8"/>
      <c r="D2825" s="8"/>
    </row>
    <row r="2826" spans="3:4">
      <c r="C2826" s="8"/>
      <c r="D2826" s="8"/>
    </row>
    <row r="2827" spans="3:4">
      <c r="C2827" s="8"/>
      <c r="D2827" s="8"/>
    </row>
    <row r="2828" spans="3:4">
      <c r="C2828" s="8"/>
      <c r="D2828" s="8"/>
    </row>
    <row r="2829" spans="3:4">
      <c r="C2829" s="8"/>
      <c r="D2829" s="8"/>
    </row>
    <row r="2830" spans="3:4">
      <c r="C2830" s="8"/>
      <c r="D2830" s="8"/>
    </row>
    <row r="2831" spans="3:4">
      <c r="C2831" s="8"/>
      <c r="D2831" s="8"/>
    </row>
    <row r="2832" spans="3:4">
      <c r="C2832" s="8"/>
      <c r="D2832" s="8"/>
    </row>
    <row r="2833" spans="3:4">
      <c r="C2833" s="8"/>
      <c r="D2833" s="8"/>
    </row>
    <row r="2834" spans="3:4">
      <c r="C2834" s="8"/>
      <c r="D2834" s="8"/>
    </row>
    <row r="2835" spans="3:4">
      <c r="C2835" s="8"/>
      <c r="D2835" s="8"/>
    </row>
    <row r="2836" spans="3:4">
      <c r="C2836" s="8"/>
      <c r="D2836" s="8"/>
    </row>
    <row r="2837" spans="3:4">
      <c r="C2837" s="8"/>
      <c r="D2837" s="8"/>
    </row>
    <row r="2838" spans="3:4">
      <c r="C2838" s="8"/>
      <c r="D2838" s="8"/>
    </row>
    <row r="2839" spans="3:4">
      <c r="C2839" s="8"/>
      <c r="D2839" s="8"/>
    </row>
    <row r="2840" spans="3:4">
      <c r="C2840" s="8"/>
      <c r="D2840" s="8"/>
    </row>
    <row r="2841" spans="3:4">
      <c r="C2841" s="8"/>
      <c r="D2841" s="8"/>
    </row>
    <row r="2842" spans="3:4">
      <c r="C2842" s="8"/>
      <c r="D2842" s="8"/>
    </row>
    <row r="2843" spans="3:4">
      <c r="C2843" s="8"/>
      <c r="D2843" s="8"/>
    </row>
    <row r="2844" spans="3:4">
      <c r="C2844" s="8"/>
      <c r="D2844" s="8"/>
    </row>
    <row r="2845" spans="3:4">
      <c r="C2845" s="8"/>
      <c r="D2845" s="8"/>
    </row>
    <row r="2846" spans="3:4">
      <c r="C2846" s="8"/>
      <c r="D2846" s="8"/>
    </row>
    <row r="2847" spans="3:4">
      <c r="C2847" s="8"/>
      <c r="D2847" s="8"/>
    </row>
    <row r="2848" spans="3:4">
      <c r="C2848" s="8"/>
      <c r="D2848" s="8"/>
    </row>
    <row r="2849" spans="3:4">
      <c r="C2849" s="8"/>
      <c r="D2849" s="8"/>
    </row>
    <row r="2850" spans="3:4">
      <c r="C2850" s="8"/>
      <c r="D2850" s="8"/>
    </row>
    <row r="2851" spans="3:4">
      <c r="C2851" s="8"/>
      <c r="D2851" s="8"/>
    </row>
    <row r="2852" spans="3:4">
      <c r="C2852" s="8"/>
      <c r="D2852" s="8"/>
    </row>
    <row r="2853" spans="3:4">
      <c r="C2853" s="8"/>
      <c r="D2853" s="8"/>
    </row>
    <row r="2854" spans="3:4">
      <c r="C2854" s="8"/>
      <c r="D2854" s="8"/>
    </row>
    <row r="2855" spans="3:4">
      <c r="C2855" s="8"/>
      <c r="D2855" s="8"/>
    </row>
    <row r="2856" spans="3:4">
      <c r="C2856" s="8"/>
      <c r="D2856" s="8"/>
    </row>
    <row r="2857" spans="3:4">
      <c r="C2857" s="8"/>
      <c r="D2857" s="8"/>
    </row>
    <row r="2858" spans="3:4">
      <c r="C2858" s="8"/>
      <c r="D2858" s="8"/>
    </row>
    <row r="2859" spans="3:4">
      <c r="C2859" s="8"/>
      <c r="D2859" s="8"/>
    </row>
    <row r="2860" spans="3:4">
      <c r="C2860" s="8"/>
      <c r="D2860" s="8"/>
    </row>
    <row r="2861" spans="3:4">
      <c r="C2861" s="8"/>
      <c r="D2861" s="8"/>
    </row>
    <row r="2862" spans="3:4">
      <c r="C2862" s="8"/>
      <c r="D2862" s="8"/>
    </row>
    <row r="2863" spans="3:4">
      <c r="C2863" s="8"/>
      <c r="D2863" s="8"/>
    </row>
    <row r="2864" spans="3:4">
      <c r="C2864" s="8"/>
      <c r="D2864" s="8"/>
    </row>
    <row r="2865" spans="3:4">
      <c r="C2865" s="8"/>
      <c r="D2865" s="8"/>
    </row>
    <row r="2866" spans="3:4">
      <c r="C2866" s="8"/>
      <c r="D2866" s="8"/>
    </row>
    <row r="2867" spans="3:4">
      <c r="C2867" s="8"/>
      <c r="D2867" s="8"/>
    </row>
    <row r="2868" spans="3:4">
      <c r="C2868" s="8"/>
      <c r="D2868" s="8"/>
    </row>
    <row r="2869" spans="3:4">
      <c r="C2869" s="8"/>
      <c r="D2869" s="8"/>
    </row>
    <row r="2870" spans="3:4">
      <c r="C2870" s="8"/>
      <c r="D2870" s="8"/>
    </row>
    <row r="2871" spans="3:4">
      <c r="C2871" s="8"/>
      <c r="D2871" s="8"/>
    </row>
    <row r="2872" spans="3:4">
      <c r="C2872" s="8"/>
      <c r="D2872" s="8"/>
    </row>
    <row r="2873" spans="3:4">
      <c r="C2873" s="8"/>
      <c r="D2873" s="8"/>
    </row>
    <row r="2874" spans="3:4">
      <c r="C2874" s="8"/>
      <c r="D2874" s="8"/>
    </row>
    <row r="2875" spans="3:4">
      <c r="C2875" s="8"/>
      <c r="D2875" s="8"/>
    </row>
    <row r="2876" spans="3:4">
      <c r="C2876" s="8"/>
      <c r="D2876" s="8"/>
    </row>
    <row r="2877" spans="3:4">
      <c r="C2877" s="8"/>
      <c r="D2877" s="8"/>
    </row>
    <row r="2878" spans="3:4">
      <c r="C2878" s="8"/>
      <c r="D2878" s="8"/>
    </row>
    <row r="2879" spans="3:4">
      <c r="C2879" s="8"/>
      <c r="D2879" s="8"/>
    </row>
    <row r="2880" spans="3:4">
      <c r="C2880" s="8"/>
      <c r="D2880" s="8"/>
    </row>
    <row r="2881" spans="3:4">
      <c r="C2881" s="8"/>
      <c r="D2881" s="8"/>
    </row>
    <row r="2882" spans="3:4">
      <c r="C2882" s="8"/>
      <c r="D2882" s="8"/>
    </row>
    <row r="2883" spans="3:4">
      <c r="C2883" s="8"/>
      <c r="D2883" s="8"/>
    </row>
    <row r="2884" spans="3:4">
      <c r="C2884" s="8"/>
      <c r="D2884" s="8"/>
    </row>
    <row r="2885" spans="3:4">
      <c r="C2885" s="8"/>
      <c r="D2885" s="8"/>
    </row>
    <row r="2886" spans="3:4">
      <c r="C2886" s="8"/>
      <c r="D2886" s="8"/>
    </row>
    <row r="2887" spans="3:4">
      <c r="C2887" s="8"/>
      <c r="D2887" s="8"/>
    </row>
    <row r="2888" spans="3:4">
      <c r="C2888" s="8"/>
      <c r="D2888" s="8"/>
    </row>
    <row r="2889" spans="3:4">
      <c r="C2889" s="8"/>
      <c r="D2889" s="8"/>
    </row>
    <row r="2890" spans="3:4">
      <c r="C2890" s="8"/>
      <c r="D2890" s="8"/>
    </row>
    <row r="2891" spans="3:4">
      <c r="C2891" s="8"/>
      <c r="D2891" s="8"/>
    </row>
    <row r="2892" spans="3:4">
      <c r="C2892" s="8"/>
      <c r="D2892" s="8"/>
    </row>
    <row r="2893" spans="3:4">
      <c r="C2893" s="8"/>
      <c r="D2893" s="8"/>
    </row>
    <row r="2894" spans="3:4">
      <c r="C2894" s="8"/>
      <c r="D2894" s="8"/>
    </row>
    <row r="2895" spans="3:4">
      <c r="C2895" s="8"/>
      <c r="D2895" s="8"/>
    </row>
    <row r="2896" spans="3:4">
      <c r="C2896" s="8"/>
      <c r="D2896" s="8"/>
    </row>
    <row r="2897" spans="3:4">
      <c r="C2897" s="8"/>
      <c r="D2897" s="8"/>
    </row>
    <row r="2898" spans="3:4">
      <c r="C2898" s="8"/>
      <c r="D2898" s="8"/>
    </row>
    <row r="2899" spans="3:4">
      <c r="C2899" s="8"/>
      <c r="D2899" s="8"/>
    </row>
    <row r="2900" spans="3:4">
      <c r="C2900" s="8"/>
      <c r="D2900" s="8"/>
    </row>
    <row r="2901" spans="3:4">
      <c r="C2901" s="8"/>
      <c r="D2901" s="8"/>
    </row>
    <row r="2902" spans="3:4">
      <c r="C2902" s="8"/>
      <c r="D2902" s="8"/>
    </row>
    <row r="2903" spans="3:4">
      <c r="C2903" s="8"/>
      <c r="D2903" s="8"/>
    </row>
    <row r="2904" spans="3:4">
      <c r="C2904" s="8"/>
      <c r="D2904" s="8"/>
    </row>
    <row r="2905" spans="3:4">
      <c r="C2905" s="8"/>
      <c r="D2905" s="8"/>
    </row>
    <row r="2906" spans="3:4">
      <c r="C2906" s="8"/>
      <c r="D2906" s="8"/>
    </row>
    <row r="2907" spans="3:4">
      <c r="C2907" s="8"/>
      <c r="D2907" s="8"/>
    </row>
    <row r="2908" spans="3:4">
      <c r="C2908" s="8"/>
      <c r="D2908" s="8"/>
    </row>
    <row r="2909" spans="3:4">
      <c r="C2909" s="8"/>
      <c r="D2909" s="8"/>
    </row>
    <row r="2910" spans="3:4">
      <c r="C2910" s="8"/>
      <c r="D2910" s="8"/>
    </row>
    <row r="2911" spans="3:4">
      <c r="C2911" s="8"/>
      <c r="D2911" s="8"/>
    </row>
    <row r="2912" spans="3:4">
      <c r="C2912" s="8"/>
      <c r="D2912" s="8"/>
    </row>
    <row r="2913" spans="3:4">
      <c r="C2913" s="8"/>
      <c r="D2913" s="8"/>
    </row>
    <row r="2914" spans="3:4">
      <c r="C2914" s="8"/>
      <c r="D2914" s="8"/>
    </row>
    <row r="2915" spans="3:4">
      <c r="C2915" s="8"/>
      <c r="D2915" s="8"/>
    </row>
    <row r="2916" spans="3:4">
      <c r="C2916" s="8"/>
      <c r="D2916" s="8"/>
    </row>
    <row r="2917" spans="3:4">
      <c r="C2917" s="8"/>
      <c r="D2917" s="8"/>
    </row>
    <row r="2918" spans="3:4">
      <c r="C2918" s="8"/>
      <c r="D2918" s="8"/>
    </row>
    <row r="2919" spans="3:4">
      <c r="C2919" s="8"/>
      <c r="D2919" s="8"/>
    </row>
    <row r="2920" spans="3:4">
      <c r="C2920" s="8"/>
      <c r="D2920" s="8"/>
    </row>
    <row r="2921" spans="3:4">
      <c r="C2921" s="8"/>
      <c r="D2921" s="8"/>
    </row>
    <row r="2922" spans="3:4">
      <c r="C2922" s="8"/>
      <c r="D2922" s="8"/>
    </row>
    <row r="2923" spans="3:4">
      <c r="C2923" s="8"/>
      <c r="D2923" s="8"/>
    </row>
    <row r="2924" spans="3:4">
      <c r="C2924" s="8"/>
      <c r="D2924" s="8"/>
    </row>
    <row r="2925" spans="3:4">
      <c r="C2925" s="8"/>
      <c r="D2925" s="8"/>
    </row>
    <row r="2926" spans="3:4">
      <c r="C2926" s="8"/>
      <c r="D2926" s="8"/>
    </row>
    <row r="2927" spans="3:4">
      <c r="C2927" s="8"/>
      <c r="D2927" s="8"/>
    </row>
    <row r="2928" spans="3:4">
      <c r="C2928" s="8"/>
      <c r="D2928" s="8"/>
    </row>
    <row r="2929" spans="3:4">
      <c r="C2929" s="8"/>
      <c r="D2929" s="8"/>
    </row>
    <row r="2930" spans="3:4">
      <c r="C2930" s="8"/>
      <c r="D2930" s="8"/>
    </row>
    <row r="2931" spans="3:4">
      <c r="C2931" s="8"/>
      <c r="D2931" s="8"/>
    </row>
    <row r="2932" spans="3:4">
      <c r="C2932" s="8"/>
      <c r="D2932" s="8"/>
    </row>
    <row r="2933" spans="3:4">
      <c r="C2933" s="8"/>
      <c r="D2933" s="8"/>
    </row>
    <row r="2934" spans="3:4">
      <c r="C2934" s="8"/>
      <c r="D2934" s="8"/>
    </row>
    <row r="2935" spans="3:4">
      <c r="C2935" s="8"/>
      <c r="D2935" s="8"/>
    </row>
    <row r="2936" spans="3:4">
      <c r="C2936" s="8"/>
      <c r="D2936" s="8"/>
    </row>
    <row r="2937" spans="3:4">
      <c r="C2937" s="8"/>
      <c r="D2937" s="8"/>
    </row>
    <row r="2938" spans="3:4">
      <c r="C2938" s="8"/>
      <c r="D2938" s="8"/>
    </row>
    <row r="2939" spans="3:4">
      <c r="C2939" s="8"/>
      <c r="D2939" s="8"/>
    </row>
    <row r="2940" spans="3:4">
      <c r="C2940" s="8"/>
      <c r="D2940" s="8"/>
    </row>
    <row r="2941" spans="3:4">
      <c r="C2941" s="8"/>
      <c r="D2941" s="8"/>
    </row>
    <row r="2942" spans="3:4">
      <c r="C2942" s="8"/>
      <c r="D2942" s="8"/>
    </row>
    <row r="2943" spans="3:4">
      <c r="C2943" s="8"/>
      <c r="D2943" s="8"/>
    </row>
    <row r="2944" spans="3:4">
      <c r="C2944" s="8"/>
      <c r="D2944" s="8"/>
    </row>
    <row r="2945" spans="3:4">
      <c r="C2945" s="8"/>
      <c r="D2945" s="8"/>
    </row>
    <row r="2946" spans="3:4">
      <c r="C2946" s="8"/>
      <c r="D2946" s="8"/>
    </row>
    <row r="2947" spans="3:4">
      <c r="C2947" s="8"/>
      <c r="D2947" s="8"/>
    </row>
    <row r="2948" spans="3:4">
      <c r="C2948" s="8"/>
      <c r="D2948" s="8"/>
    </row>
    <row r="2949" spans="3:4">
      <c r="C2949" s="8"/>
      <c r="D2949" s="8"/>
    </row>
    <row r="2950" spans="3:4">
      <c r="C2950" s="8"/>
      <c r="D2950" s="8"/>
    </row>
    <row r="2951" spans="3:4">
      <c r="C2951" s="8"/>
      <c r="D2951" s="8"/>
    </row>
    <row r="2952" spans="3:4">
      <c r="C2952" s="8"/>
      <c r="D2952" s="8"/>
    </row>
    <row r="2953" spans="3:4">
      <c r="C2953" s="8"/>
      <c r="D2953" s="8"/>
    </row>
    <row r="2954" spans="3:4">
      <c r="C2954" s="8"/>
      <c r="D2954" s="8"/>
    </row>
    <row r="2955" spans="3:4">
      <c r="C2955" s="8"/>
      <c r="D2955" s="8"/>
    </row>
    <row r="2956" spans="3:4">
      <c r="C2956" s="8"/>
      <c r="D2956" s="8"/>
    </row>
    <row r="2957" spans="3:4">
      <c r="C2957" s="8"/>
      <c r="D2957" s="8"/>
    </row>
    <row r="2958" spans="3:4">
      <c r="C2958" s="8"/>
      <c r="D2958" s="8"/>
    </row>
    <row r="2959" spans="3:4">
      <c r="C2959" s="8"/>
      <c r="D2959" s="8"/>
    </row>
    <row r="2960" spans="3:4">
      <c r="C2960" s="8"/>
      <c r="D2960" s="8"/>
    </row>
    <row r="2961" spans="3:4">
      <c r="C2961" s="8"/>
      <c r="D2961" s="8"/>
    </row>
    <row r="2962" spans="3:4">
      <c r="C2962" s="8"/>
      <c r="D2962" s="8"/>
    </row>
    <row r="2963" spans="3:4">
      <c r="C2963" s="8"/>
      <c r="D2963" s="8"/>
    </row>
    <row r="2964" spans="3:4">
      <c r="C2964" s="8"/>
      <c r="D2964" s="8"/>
    </row>
    <row r="2965" spans="3:4">
      <c r="C2965" s="8"/>
      <c r="D2965" s="8"/>
    </row>
    <row r="2966" spans="3:4">
      <c r="C2966" s="8"/>
      <c r="D2966" s="8"/>
    </row>
    <row r="2967" spans="3:4">
      <c r="C2967" s="8"/>
      <c r="D2967" s="8"/>
    </row>
    <row r="2968" spans="3:4">
      <c r="C2968" s="8"/>
      <c r="D2968" s="8"/>
    </row>
    <row r="2969" spans="3:4">
      <c r="C2969" s="8"/>
      <c r="D2969" s="8"/>
    </row>
    <row r="2970" spans="3:4">
      <c r="C2970" s="8"/>
      <c r="D2970" s="8"/>
    </row>
    <row r="2971" spans="3:4">
      <c r="C2971" s="8"/>
      <c r="D2971" s="8"/>
    </row>
    <row r="2972" spans="3:4">
      <c r="C2972" s="8"/>
      <c r="D2972" s="8"/>
    </row>
    <row r="2973" spans="3:4">
      <c r="C2973" s="8"/>
      <c r="D2973" s="8"/>
    </row>
    <row r="2974" spans="3:4">
      <c r="C2974" s="8"/>
      <c r="D2974" s="8"/>
    </row>
    <row r="2975" spans="3:4">
      <c r="C2975" s="8"/>
      <c r="D2975" s="8"/>
    </row>
    <row r="2976" spans="3:4">
      <c r="C2976" s="8"/>
      <c r="D2976" s="8"/>
    </row>
    <row r="2977" spans="3:4">
      <c r="C2977" s="8"/>
      <c r="D2977" s="8"/>
    </row>
    <row r="2978" spans="3:4">
      <c r="C2978" s="8"/>
      <c r="D2978" s="8"/>
    </row>
    <row r="2979" spans="3:4">
      <c r="C2979" s="8"/>
      <c r="D2979" s="8"/>
    </row>
    <row r="2980" spans="3:4">
      <c r="C2980" s="8"/>
      <c r="D2980" s="8"/>
    </row>
    <row r="2981" spans="3:4">
      <c r="C2981" s="8"/>
      <c r="D2981" s="8"/>
    </row>
    <row r="2982" spans="3:4">
      <c r="C2982" s="8"/>
      <c r="D2982" s="8"/>
    </row>
    <row r="2983" spans="3:4">
      <c r="C2983" s="8"/>
      <c r="D2983" s="8"/>
    </row>
    <row r="2984" spans="3:4">
      <c r="C2984" s="8"/>
      <c r="D2984" s="8"/>
    </row>
    <row r="2985" spans="3:4">
      <c r="C2985" s="8"/>
      <c r="D2985" s="8"/>
    </row>
    <row r="2986" spans="3:4">
      <c r="C2986" s="8"/>
      <c r="D2986" s="8"/>
    </row>
    <row r="2987" spans="3:4">
      <c r="C2987" s="8"/>
      <c r="D2987" s="8"/>
    </row>
    <row r="2988" spans="3:4">
      <c r="C2988" s="8"/>
      <c r="D2988" s="8"/>
    </row>
    <row r="2989" spans="3:4">
      <c r="C2989" s="8"/>
      <c r="D2989" s="8"/>
    </row>
    <row r="2990" spans="3:4">
      <c r="C2990" s="8"/>
      <c r="D2990" s="8"/>
    </row>
    <row r="2991" spans="3:4">
      <c r="C2991" s="8"/>
      <c r="D2991" s="8"/>
    </row>
    <row r="2992" spans="3:4">
      <c r="C2992" s="8"/>
      <c r="D2992" s="8"/>
    </row>
    <row r="2993" spans="3:4">
      <c r="C2993" s="8"/>
      <c r="D2993" s="8"/>
    </row>
    <row r="2994" spans="3:4">
      <c r="C2994" s="8"/>
      <c r="D2994" s="8"/>
    </row>
    <row r="2995" spans="3:4">
      <c r="C2995" s="8"/>
      <c r="D2995" s="8"/>
    </row>
    <row r="2996" spans="3:4">
      <c r="C2996" s="8"/>
      <c r="D2996" s="8"/>
    </row>
    <row r="2997" spans="3:4">
      <c r="C2997" s="8"/>
      <c r="D2997" s="8"/>
    </row>
    <row r="2998" spans="3:4">
      <c r="C2998" s="8"/>
      <c r="D2998" s="8"/>
    </row>
    <row r="2999" spans="3:4">
      <c r="C2999" s="8"/>
      <c r="D2999" s="8"/>
    </row>
    <row r="3000" spans="3:4">
      <c r="C3000" s="8"/>
      <c r="D3000" s="8"/>
    </row>
    <row r="3001" spans="3:4">
      <c r="C3001" s="8"/>
      <c r="D3001" s="8"/>
    </row>
    <row r="3002" spans="3:4">
      <c r="C3002" s="8"/>
      <c r="D3002" s="8"/>
    </row>
    <row r="3003" spans="3:4">
      <c r="C3003" s="8"/>
      <c r="D3003" s="8"/>
    </row>
    <row r="3004" spans="3:4">
      <c r="C3004" s="8"/>
      <c r="D3004" s="8"/>
    </row>
    <row r="3005" spans="3:4">
      <c r="C3005" s="8"/>
      <c r="D3005" s="8"/>
    </row>
    <row r="3006" spans="3:4">
      <c r="C3006" s="8"/>
      <c r="D3006" s="8"/>
    </row>
    <row r="3007" spans="3:4">
      <c r="C3007" s="8"/>
      <c r="D3007" s="8"/>
    </row>
    <row r="3008" spans="3:4">
      <c r="C3008" s="8"/>
      <c r="D3008" s="8"/>
    </row>
    <row r="3009" spans="3:4">
      <c r="C3009" s="8"/>
      <c r="D3009" s="8"/>
    </row>
    <row r="3010" spans="3:4">
      <c r="C3010" s="8"/>
      <c r="D3010" s="8"/>
    </row>
    <row r="3011" spans="3:4">
      <c r="C3011" s="8"/>
      <c r="D3011" s="8"/>
    </row>
    <row r="3012" spans="3:4">
      <c r="C3012" s="8"/>
      <c r="D3012" s="8"/>
    </row>
    <row r="3013" spans="3:4">
      <c r="C3013" s="8"/>
      <c r="D3013" s="8"/>
    </row>
    <row r="3014" spans="3:4">
      <c r="C3014" s="8"/>
      <c r="D3014" s="8"/>
    </row>
    <row r="3015" spans="3:4">
      <c r="C3015" s="8"/>
      <c r="D3015" s="8"/>
    </row>
    <row r="3016" spans="3:4">
      <c r="C3016" s="8"/>
      <c r="D3016" s="8"/>
    </row>
    <row r="3017" spans="3:4">
      <c r="C3017" s="8"/>
      <c r="D3017" s="8"/>
    </row>
    <row r="3018" spans="3:4">
      <c r="C3018" s="8"/>
      <c r="D3018" s="8"/>
    </row>
    <row r="3019" spans="3:4">
      <c r="C3019" s="8"/>
      <c r="D3019" s="8"/>
    </row>
    <row r="3020" spans="3:4">
      <c r="C3020" s="8"/>
      <c r="D3020" s="8"/>
    </row>
    <row r="3021" spans="3:4">
      <c r="C3021" s="8"/>
      <c r="D3021" s="8"/>
    </row>
    <row r="3022" spans="3:4">
      <c r="C3022" s="8"/>
      <c r="D3022" s="8"/>
    </row>
    <row r="3023" spans="3:4">
      <c r="C3023" s="8"/>
      <c r="D3023" s="8"/>
    </row>
    <row r="3024" spans="3:4">
      <c r="C3024" s="8"/>
      <c r="D3024" s="8"/>
    </row>
    <row r="3025" spans="3:4">
      <c r="C3025" s="8"/>
      <c r="D3025" s="8"/>
    </row>
    <row r="3026" spans="3:4">
      <c r="C3026" s="8"/>
      <c r="D3026" s="8"/>
    </row>
    <row r="3027" spans="3:4">
      <c r="C3027" s="8"/>
      <c r="D3027" s="8"/>
    </row>
    <row r="3028" spans="3:4">
      <c r="C3028" s="8"/>
      <c r="D3028" s="8"/>
    </row>
    <row r="3029" spans="3:4">
      <c r="C3029" s="8"/>
      <c r="D3029" s="8"/>
    </row>
    <row r="3030" spans="3:4">
      <c r="C3030" s="8"/>
      <c r="D3030" s="8"/>
    </row>
    <row r="3031" spans="3:4">
      <c r="C3031" s="8"/>
      <c r="D3031" s="8"/>
    </row>
    <row r="3032" spans="3:4">
      <c r="C3032" s="8"/>
      <c r="D3032" s="8"/>
    </row>
    <row r="3033" spans="3:4">
      <c r="C3033" s="8"/>
      <c r="D3033" s="8"/>
    </row>
    <row r="3034" spans="3:4">
      <c r="C3034" s="8"/>
      <c r="D3034" s="8"/>
    </row>
    <row r="3035" spans="3:4">
      <c r="C3035" s="8"/>
      <c r="D3035" s="8"/>
    </row>
    <row r="3036" spans="3:4">
      <c r="C3036" s="8"/>
      <c r="D3036" s="8"/>
    </row>
    <row r="3037" spans="3:4">
      <c r="C3037" s="8"/>
      <c r="D3037" s="8"/>
    </row>
    <row r="3038" spans="3:4">
      <c r="C3038" s="8"/>
      <c r="D3038" s="8"/>
    </row>
    <row r="3039" spans="3:4">
      <c r="C3039" s="8"/>
      <c r="D3039" s="8"/>
    </row>
    <row r="3040" spans="3:4">
      <c r="C3040" s="8"/>
      <c r="D3040" s="8"/>
    </row>
    <row r="3041" spans="3:4">
      <c r="C3041" s="8"/>
      <c r="D3041" s="8"/>
    </row>
    <row r="3042" spans="3:4">
      <c r="C3042" s="8"/>
      <c r="D3042" s="8"/>
    </row>
    <row r="3043" spans="3:4">
      <c r="C3043" s="8"/>
      <c r="D3043" s="8"/>
    </row>
    <row r="3044" spans="3:4">
      <c r="C3044" s="8"/>
      <c r="D3044" s="8"/>
    </row>
    <row r="3045" spans="3:4">
      <c r="C3045" s="8"/>
      <c r="D3045" s="8"/>
    </row>
    <row r="3046" spans="3:4">
      <c r="C3046" s="8"/>
      <c r="D3046" s="8"/>
    </row>
    <row r="3047" spans="3:4">
      <c r="C3047" s="8"/>
      <c r="D3047" s="8"/>
    </row>
    <row r="3048" spans="3:4">
      <c r="C3048" s="8"/>
      <c r="D3048" s="8"/>
    </row>
    <row r="3049" spans="3:4">
      <c r="C3049" s="8"/>
      <c r="D3049" s="8"/>
    </row>
    <row r="3050" spans="3:4">
      <c r="C3050" s="8"/>
      <c r="D3050" s="8"/>
    </row>
    <row r="3051" spans="3:4">
      <c r="C3051" s="8"/>
      <c r="D3051" s="8"/>
    </row>
    <row r="3052" spans="3:4">
      <c r="C3052" s="8"/>
      <c r="D3052" s="8"/>
    </row>
    <row r="3053" spans="3:4">
      <c r="C3053" s="8"/>
      <c r="D3053" s="8"/>
    </row>
    <row r="3054" spans="3:4">
      <c r="C3054" s="8"/>
      <c r="D3054" s="8"/>
    </row>
    <row r="3055" spans="3:4">
      <c r="C3055" s="8"/>
      <c r="D3055" s="8"/>
    </row>
    <row r="3056" spans="3:4">
      <c r="C3056" s="8"/>
      <c r="D3056" s="8"/>
    </row>
    <row r="3057" spans="3:4">
      <c r="C3057" s="8"/>
      <c r="D3057" s="8"/>
    </row>
    <row r="3058" spans="3:4">
      <c r="C3058" s="8"/>
      <c r="D3058" s="8"/>
    </row>
    <row r="3059" spans="3:4">
      <c r="C3059" s="8"/>
      <c r="D3059" s="8"/>
    </row>
    <row r="3060" spans="3:4">
      <c r="C3060" s="8"/>
      <c r="D3060" s="8"/>
    </row>
    <row r="3061" spans="3:4">
      <c r="C3061" s="8"/>
      <c r="D3061" s="8"/>
    </row>
    <row r="3062" spans="3:4">
      <c r="C3062" s="8"/>
      <c r="D3062" s="8"/>
    </row>
    <row r="3063" spans="3:4">
      <c r="C3063" s="8"/>
      <c r="D3063" s="8"/>
    </row>
    <row r="3064" spans="3:4">
      <c r="C3064" s="8"/>
      <c r="D3064" s="8"/>
    </row>
    <row r="3065" spans="3:4">
      <c r="C3065" s="8"/>
      <c r="D3065" s="8"/>
    </row>
    <row r="3066" spans="3:4">
      <c r="C3066" s="8"/>
      <c r="D3066" s="8"/>
    </row>
    <row r="3067" spans="3:4">
      <c r="C3067" s="8"/>
      <c r="D3067" s="8"/>
    </row>
    <row r="3068" spans="3:4">
      <c r="C3068" s="8"/>
      <c r="D3068" s="8"/>
    </row>
    <row r="3069" spans="3:4">
      <c r="C3069" s="8"/>
      <c r="D3069" s="8"/>
    </row>
    <row r="3070" spans="3:4">
      <c r="C3070" s="8"/>
      <c r="D3070" s="8"/>
    </row>
    <row r="3071" spans="3:4">
      <c r="C3071" s="8"/>
      <c r="D3071" s="8"/>
    </row>
    <row r="3072" spans="3:4">
      <c r="C3072" s="8"/>
      <c r="D3072" s="8"/>
    </row>
    <row r="3073" spans="3:4">
      <c r="C3073" s="8"/>
      <c r="D3073" s="8"/>
    </row>
    <row r="3074" spans="3:4">
      <c r="C3074" s="8"/>
      <c r="D3074" s="8"/>
    </row>
    <row r="3075" spans="3:4">
      <c r="C3075" s="8"/>
      <c r="D3075" s="8"/>
    </row>
    <row r="3076" spans="3:4">
      <c r="C3076" s="8"/>
      <c r="D3076" s="8"/>
    </row>
    <row r="3077" spans="3:4">
      <c r="C3077" s="8"/>
      <c r="D3077" s="8"/>
    </row>
    <row r="3078" spans="3:4">
      <c r="C3078" s="8"/>
      <c r="D3078" s="8"/>
    </row>
    <row r="3079" spans="3:4">
      <c r="C3079" s="8"/>
      <c r="D3079" s="8"/>
    </row>
    <row r="3080" spans="3:4">
      <c r="C3080" s="8"/>
      <c r="D3080" s="8"/>
    </row>
    <row r="3081" spans="3:4">
      <c r="C3081" s="8"/>
      <c r="D3081" s="8"/>
    </row>
    <row r="3082" spans="3:4">
      <c r="C3082" s="8"/>
      <c r="D3082" s="8"/>
    </row>
    <row r="3083" spans="3:4">
      <c r="C3083" s="8"/>
      <c r="D3083" s="8"/>
    </row>
    <row r="3084" spans="3:4">
      <c r="C3084" s="8"/>
      <c r="D3084" s="8"/>
    </row>
    <row r="3085" spans="3:4">
      <c r="C3085" s="8"/>
      <c r="D3085" s="8"/>
    </row>
    <row r="3086" spans="3:4">
      <c r="C3086" s="8"/>
      <c r="D3086" s="8"/>
    </row>
    <row r="3087" spans="3:4">
      <c r="C3087" s="8"/>
      <c r="D3087" s="8"/>
    </row>
    <row r="3088" spans="3:4">
      <c r="C3088" s="8"/>
      <c r="D3088" s="8"/>
    </row>
    <row r="3089" spans="3:4">
      <c r="C3089" s="8"/>
      <c r="D3089" s="8"/>
    </row>
    <row r="3090" spans="3:4">
      <c r="C3090" s="8"/>
      <c r="D3090" s="8"/>
    </row>
    <row r="3091" spans="3:4">
      <c r="C3091" s="8"/>
      <c r="D3091" s="8"/>
    </row>
    <row r="3092" spans="3:4">
      <c r="C3092" s="8"/>
      <c r="D3092" s="8"/>
    </row>
    <row r="3093" spans="3:4">
      <c r="C3093" s="8"/>
      <c r="D3093" s="8"/>
    </row>
    <row r="3094" spans="3:4">
      <c r="C3094" s="8"/>
      <c r="D3094" s="8"/>
    </row>
    <row r="3095" spans="3:4">
      <c r="C3095" s="8"/>
      <c r="D3095" s="8"/>
    </row>
    <row r="3096" spans="3:4">
      <c r="C3096" s="8"/>
      <c r="D3096" s="8"/>
    </row>
    <row r="3097" spans="3:4">
      <c r="C3097" s="8"/>
      <c r="D3097" s="8"/>
    </row>
    <row r="3098" spans="3:4">
      <c r="C3098" s="8"/>
      <c r="D3098" s="8"/>
    </row>
    <row r="3099" spans="3:4">
      <c r="C3099" s="8"/>
      <c r="D3099" s="8"/>
    </row>
    <row r="3100" spans="3:4">
      <c r="C3100" s="8"/>
      <c r="D3100" s="8"/>
    </row>
    <row r="3101" spans="3:4">
      <c r="C3101" s="8"/>
      <c r="D3101" s="8"/>
    </row>
    <row r="3102" spans="3:4">
      <c r="C3102" s="8"/>
      <c r="D3102" s="8"/>
    </row>
    <row r="3103" spans="3:4">
      <c r="C3103" s="8"/>
      <c r="D3103" s="8"/>
    </row>
    <row r="3104" spans="3:4">
      <c r="C3104" s="8"/>
      <c r="D3104" s="8"/>
    </row>
    <row r="3105" spans="3:4">
      <c r="C3105" s="8"/>
      <c r="D3105" s="8"/>
    </row>
    <row r="3106" spans="3:4">
      <c r="C3106" s="8"/>
      <c r="D3106" s="8"/>
    </row>
    <row r="3107" spans="3:4">
      <c r="C3107" s="8"/>
      <c r="D3107" s="8"/>
    </row>
    <row r="3108" spans="3:4">
      <c r="C3108" s="8"/>
      <c r="D3108" s="8"/>
    </row>
    <row r="3109" spans="3:4">
      <c r="C3109" s="8"/>
      <c r="D3109" s="8"/>
    </row>
    <row r="3110" spans="3:4">
      <c r="C3110" s="8"/>
      <c r="D3110" s="8"/>
    </row>
    <row r="3111" spans="3:4">
      <c r="C3111" s="8"/>
      <c r="D3111" s="8"/>
    </row>
    <row r="3112" spans="3:4">
      <c r="C3112" s="8"/>
      <c r="D3112" s="8"/>
    </row>
    <row r="3113" spans="3:4">
      <c r="C3113" s="8"/>
      <c r="D3113" s="8"/>
    </row>
    <row r="3114" spans="3:4">
      <c r="C3114" s="8"/>
      <c r="D3114" s="8"/>
    </row>
    <row r="3115" spans="3:4">
      <c r="C3115" s="8"/>
      <c r="D3115" s="8"/>
    </row>
    <row r="3116" spans="3:4">
      <c r="C3116" s="8"/>
      <c r="D3116" s="8"/>
    </row>
    <row r="3117" spans="3:4">
      <c r="C3117" s="8"/>
      <c r="D3117" s="8"/>
    </row>
    <row r="3118" spans="3:4">
      <c r="C3118" s="8"/>
      <c r="D3118" s="8"/>
    </row>
    <row r="3119" spans="3:4">
      <c r="C3119" s="8"/>
      <c r="D3119" s="8"/>
    </row>
    <row r="3120" spans="3:4">
      <c r="C3120" s="8"/>
      <c r="D3120" s="8"/>
    </row>
    <row r="3121" spans="3:4">
      <c r="C3121" s="8"/>
      <c r="D3121" s="8"/>
    </row>
    <row r="3122" spans="3:4">
      <c r="C3122" s="8"/>
      <c r="D3122" s="8"/>
    </row>
    <row r="3123" spans="3:4">
      <c r="C3123" s="8"/>
      <c r="D3123" s="8"/>
    </row>
    <row r="3124" spans="3:4">
      <c r="C3124" s="8"/>
      <c r="D3124" s="8"/>
    </row>
    <row r="3125" spans="3:4">
      <c r="C3125" s="8"/>
      <c r="D3125" s="8"/>
    </row>
    <row r="3126" spans="3:4">
      <c r="C3126" s="8"/>
      <c r="D3126" s="8"/>
    </row>
    <row r="3127" spans="3:4">
      <c r="C3127" s="8"/>
      <c r="D3127" s="8"/>
    </row>
    <row r="3128" spans="3:4">
      <c r="C3128" s="8"/>
      <c r="D3128" s="8"/>
    </row>
    <row r="3129" spans="3:4">
      <c r="C3129" s="8"/>
      <c r="D3129" s="8"/>
    </row>
    <row r="3130" spans="3:4">
      <c r="C3130" s="8"/>
      <c r="D3130" s="8"/>
    </row>
    <row r="3131" spans="3:4">
      <c r="C3131" s="8"/>
      <c r="D3131" s="8"/>
    </row>
    <row r="3132" spans="3:4">
      <c r="C3132" s="8"/>
      <c r="D3132" s="8"/>
    </row>
    <row r="3133" spans="3:4">
      <c r="C3133" s="8"/>
      <c r="D3133" s="8"/>
    </row>
    <row r="3134" spans="3:4">
      <c r="C3134" s="8"/>
      <c r="D3134" s="8"/>
    </row>
    <row r="3135" spans="3:4">
      <c r="C3135" s="8"/>
      <c r="D3135" s="8"/>
    </row>
    <row r="3136" spans="3:4">
      <c r="C3136" s="8"/>
      <c r="D3136" s="8"/>
    </row>
    <row r="3137" spans="3:4">
      <c r="C3137" s="8"/>
      <c r="D3137" s="8"/>
    </row>
    <row r="3138" spans="3:4">
      <c r="C3138" s="8"/>
      <c r="D3138" s="8"/>
    </row>
    <row r="3139" spans="3:4">
      <c r="C3139" s="8"/>
      <c r="D3139" s="8"/>
    </row>
    <row r="3140" spans="3:4">
      <c r="C3140" s="8"/>
      <c r="D3140" s="8"/>
    </row>
    <row r="3141" spans="3:4">
      <c r="C3141" s="8"/>
      <c r="D3141" s="8"/>
    </row>
    <row r="3142" spans="3:4">
      <c r="C3142" s="8"/>
      <c r="D3142" s="8"/>
    </row>
    <row r="3143" spans="3:4">
      <c r="C3143" s="8"/>
      <c r="D3143" s="8"/>
    </row>
    <row r="3144" spans="3:4">
      <c r="C3144" s="8"/>
      <c r="D3144" s="8"/>
    </row>
    <row r="3145" spans="3:4">
      <c r="C3145" s="8"/>
      <c r="D3145" s="8"/>
    </row>
    <row r="3146" spans="3:4">
      <c r="C3146" s="8"/>
      <c r="D3146" s="8"/>
    </row>
    <row r="3147" spans="3:4">
      <c r="C3147" s="8"/>
      <c r="D3147" s="8"/>
    </row>
    <row r="3148" spans="3:4">
      <c r="C3148" s="8"/>
      <c r="D3148" s="8"/>
    </row>
    <row r="3149" spans="3:4">
      <c r="C3149" s="8"/>
      <c r="D3149" s="8"/>
    </row>
    <row r="3150" spans="3:4">
      <c r="C3150" s="8"/>
      <c r="D3150" s="8"/>
    </row>
    <row r="3151" spans="3:4">
      <c r="C3151" s="8"/>
      <c r="D3151" s="8"/>
    </row>
    <row r="3152" spans="3:4">
      <c r="C3152" s="8"/>
      <c r="D3152" s="8"/>
    </row>
    <row r="3153" spans="3:4">
      <c r="C3153" s="8"/>
      <c r="D3153" s="8"/>
    </row>
    <row r="3154" spans="3:4">
      <c r="C3154" s="8"/>
      <c r="D3154" s="8"/>
    </row>
    <row r="3155" spans="3:4">
      <c r="C3155" s="8"/>
      <c r="D3155" s="8"/>
    </row>
    <row r="3156" spans="3:4">
      <c r="C3156" s="8"/>
      <c r="D3156" s="8"/>
    </row>
    <row r="3157" spans="3:4">
      <c r="C3157" s="8"/>
      <c r="D3157" s="8"/>
    </row>
    <row r="3158" spans="3:4">
      <c r="C3158" s="8"/>
      <c r="D3158" s="8"/>
    </row>
    <row r="3159" spans="3:4">
      <c r="C3159" s="8"/>
      <c r="D3159" s="8"/>
    </row>
    <row r="3160" spans="3:4">
      <c r="C3160" s="8"/>
      <c r="D3160" s="8"/>
    </row>
    <row r="3161" spans="3:4">
      <c r="C3161" s="8"/>
      <c r="D3161" s="8"/>
    </row>
    <row r="3162" spans="3:4">
      <c r="C3162" s="8"/>
      <c r="D3162" s="8"/>
    </row>
    <row r="3163" spans="3:4">
      <c r="C3163" s="8"/>
      <c r="D3163" s="8"/>
    </row>
    <row r="3164" spans="3:4">
      <c r="C3164" s="8"/>
      <c r="D3164" s="8"/>
    </row>
    <row r="3165" spans="3:4">
      <c r="C3165" s="8"/>
      <c r="D3165" s="8"/>
    </row>
    <row r="3166" spans="3:4">
      <c r="C3166" s="8"/>
      <c r="D3166" s="8"/>
    </row>
    <row r="3167" spans="3:4">
      <c r="C3167" s="8"/>
      <c r="D3167" s="8"/>
    </row>
    <row r="3168" spans="3:4">
      <c r="C3168" s="8"/>
      <c r="D3168" s="8"/>
    </row>
    <row r="3169" spans="3:4">
      <c r="C3169" s="8"/>
      <c r="D3169" s="8"/>
    </row>
    <row r="3170" spans="3:4">
      <c r="C3170" s="8"/>
      <c r="D3170" s="8"/>
    </row>
    <row r="3171" spans="3:4">
      <c r="C3171" s="8"/>
      <c r="D3171" s="8"/>
    </row>
    <row r="3172" spans="3:4">
      <c r="C3172" s="8"/>
      <c r="D3172" s="8"/>
    </row>
    <row r="3173" spans="3:4">
      <c r="C3173" s="8"/>
      <c r="D3173" s="8"/>
    </row>
    <row r="3174" spans="3:4">
      <c r="C3174" s="8"/>
      <c r="D3174" s="8"/>
    </row>
    <row r="3175" spans="3:4">
      <c r="C3175" s="8"/>
      <c r="D3175" s="8"/>
    </row>
    <row r="3176" spans="3:4">
      <c r="C3176" s="8"/>
      <c r="D3176" s="8"/>
    </row>
    <row r="3177" spans="3:4">
      <c r="C3177" s="8"/>
      <c r="D3177" s="8"/>
    </row>
    <row r="3178" spans="3:4">
      <c r="C3178" s="8"/>
      <c r="D3178" s="8"/>
    </row>
    <row r="3179" spans="3:4">
      <c r="C3179" s="8"/>
      <c r="D3179" s="8"/>
    </row>
    <row r="3180" spans="3:4">
      <c r="C3180" s="8"/>
      <c r="D3180" s="8"/>
    </row>
    <row r="3181" spans="3:4">
      <c r="C3181" s="8"/>
      <c r="D3181" s="8"/>
    </row>
    <row r="3182" spans="3:4">
      <c r="C3182" s="8"/>
      <c r="D3182" s="8"/>
    </row>
    <row r="3183" spans="3:4">
      <c r="C3183" s="8"/>
      <c r="D3183" s="8"/>
    </row>
    <row r="3184" spans="3:4">
      <c r="C3184" s="8"/>
      <c r="D3184" s="8"/>
    </row>
    <row r="3185" spans="3:4">
      <c r="C3185" s="8"/>
      <c r="D3185" s="8"/>
    </row>
    <row r="3186" spans="3:4">
      <c r="C3186" s="8"/>
      <c r="D3186" s="8"/>
    </row>
    <row r="3187" spans="3:4">
      <c r="C3187" s="8"/>
      <c r="D3187" s="8"/>
    </row>
    <row r="3188" spans="3:4">
      <c r="C3188" s="8"/>
      <c r="D3188" s="8"/>
    </row>
    <row r="3189" spans="3:4">
      <c r="C3189" s="8"/>
      <c r="D3189" s="8"/>
    </row>
    <row r="3190" spans="3:4">
      <c r="C3190" s="8"/>
      <c r="D3190" s="8"/>
    </row>
    <row r="3191" spans="3:4">
      <c r="C3191" s="8"/>
      <c r="D3191" s="8"/>
    </row>
    <row r="3192" spans="3:4">
      <c r="C3192" s="8"/>
      <c r="D3192" s="8"/>
    </row>
    <row r="3193" spans="3:4">
      <c r="C3193" s="8"/>
      <c r="D3193" s="8"/>
    </row>
    <row r="3194" spans="3:4">
      <c r="C3194" s="8"/>
      <c r="D3194" s="8"/>
    </row>
    <row r="3195" spans="3:4">
      <c r="C3195" s="8"/>
      <c r="D3195" s="8"/>
    </row>
    <row r="3196" spans="3:4">
      <c r="C3196" s="8"/>
      <c r="D3196" s="8"/>
    </row>
    <row r="3197" spans="3:4">
      <c r="C3197" s="8"/>
      <c r="D3197" s="8"/>
    </row>
    <row r="3198" spans="3:4">
      <c r="C3198" s="8"/>
      <c r="D3198" s="8"/>
    </row>
    <row r="3199" spans="3:4">
      <c r="C3199" s="8"/>
      <c r="D3199" s="8"/>
    </row>
    <row r="3200" spans="3:4">
      <c r="C3200" s="8"/>
      <c r="D3200" s="8"/>
    </row>
    <row r="3201" spans="3:4">
      <c r="C3201" s="8"/>
      <c r="D3201" s="8"/>
    </row>
    <row r="3202" spans="3:4">
      <c r="C3202" s="8"/>
      <c r="D3202" s="8"/>
    </row>
    <row r="3203" spans="3:4">
      <c r="C3203" s="8"/>
      <c r="D3203" s="8"/>
    </row>
    <row r="3204" spans="3:4">
      <c r="C3204" s="8"/>
      <c r="D3204" s="8"/>
    </row>
    <row r="3205" spans="3:4">
      <c r="C3205" s="8"/>
      <c r="D3205" s="8"/>
    </row>
    <row r="3206" spans="3:4">
      <c r="C3206" s="8"/>
      <c r="D3206" s="8"/>
    </row>
    <row r="3207" spans="3:4">
      <c r="C3207" s="8"/>
      <c r="D3207" s="8"/>
    </row>
    <row r="3208" spans="3:4">
      <c r="C3208" s="8"/>
      <c r="D3208" s="8"/>
    </row>
    <row r="3209" spans="3:4">
      <c r="C3209" s="8"/>
      <c r="D3209" s="8"/>
    </row>
    <row r="3210" spans="3:4">
      <c r="C3210" s="8"/>
      <c r="D3210" s="8"/>
    </row>
    <row r="3211" spans="3:4">
      <c r="C3211" s="8"/>
      <c r="D3211" s="8"/>
    </row>
    <row r="3212" spans="3:4">
      <c r="C3212" s="8"/>
      <c r="D3212" s="8"/>
    </row>
    <row r="3213" spans="3:4">
      <c r="C3213" s="8"/>
      <c r="D3213" s="8"/>
    </row>
    <row r="3214" spans="3:4">
      <c r="C3214" s="8"/>
      <c r="D3214" s="8"/>
    </row>
    <row r="3215" spans="3:4">
      <c r="C3215" s="8"/>
      <c r="D3215" s="8"/>
    </row>
    <row r="3216" spans="3:4">
      <c r="C3216" s="8"/>
      <c r="D3216" s="8"/>
    </row>
    <row r="3217" spans="3:4">
      <c r="C3217" s="8"/>
      <c r="D3217" s="8"/>
    </row>
    <row r="3218" spans="3:4">
      <c r="C3218" s="8"/>
      <c r="D3218" s="8"/>
    </row>
    <row r="3219" spans="3:4">
      <c r="C3219" s="8"/>
      <c r="D3219" s="8"/>
    </row>
    <row r="3220" spans="3:4">
      <c r="C3220" s="8"/>
      <c r="D3220" s="8"/>
    </row>
    <row r="3221" spans="3:4">
      <c r="C3221" s="8"/>
      <c r="D3221" s="8"/>
    </row>
    <row r="3222" spans="3:4">
      <c r="C3222" s="8"/>
      <c r="D3222" s="8"/>
    </row>
    <row r="3223" spans="3:4">
      <c r="C3223" s="8"/>
      <c r="D3223" s="8"/>
    </row>
    <row r="3224" spans="3:4">
      <c r="C3224" s="8"/>
      <c r="D3224" s="8"/>
    </row>
    <row r="3225" spans="3:4">
      <c r="C3225" s="8"/>
      <c r="D3225" s="8"/>
    </row>
    <row r="3226" spans="3:4">
      <c r="C3226" s="8"/>
      <c r="D3226" s="8"/>
    </row>
    <row r="3227" spans="3:4">
      <c r="C3227" s="8"/>
      <c r="D3227" s="8"/>
    </row>
    <row r="3228" spans="3:4">
      <c r="C3228" s="8"/>
      <c r="D3228" s="8"/>
    </row>
    <row r="3229" spans="3:4">
      <c r="C3229" s="8"/>
      <c r="D3229" s="8"/>
    </row>
    <row r="3230" spans="3:4">
      <c r="C3230" s="8"/>
      <c r="D3230" s="8"/>
    </row>
    <row r="3231" spans="3:4">
      <c r="C3231" s="8"/>
      <c r="D3231" s="8"/>
    </row>
    <row r="3232" spans="3:4">
      <c r="C3232" s="8"/>
      <c r="D3232" s="8"/>
    </row>
    <row r="3233" spans="3:4">
      <c r="C3233" s="8"/>
      <c r="D3233" s="8"/>
    </row>
    <row r="3234" spans="3:4">
      <c r="C3234" s="8"/>
      <c r="D3234" s="8"/>
    </row>
    <row r="3235" spans="3:4">
      <c r="C3235" s="8"/>
      <c r="D3235" s="8"/>
    </row>
    <row r="3236" spans="3:4">
      <c r="C3236" s="8"/>
      <c r="D3236" s="8"/>
    </row>
    <row r="3237" spans="3:4">
      <c r="C3237" s="8"/>
      <c r="D3237" s="8"/>
    </row>
    <row r="3238" spans="3:4">
      <c r="C3238" s="8"/>
      <c r="D3238" s="8"/>
    </row>
    <row r="3239" spans="3:4">
      <c r="C3239" s="8"/>
      <c r="D3239" s="8"/>
    </row>
    <row r="3240" spans="3:4">
      <c r="C3240" s="8"/>
      <c r="D3240" s="8"/>
    </row>
    <row r="3241" spans="3:4">
      <c r="C3241" s="8"/>
      <c r="D3241" s="8"/>
    </row>
    <row r="3242" spans="3:4">
      <c r="C3242" s="8"/>
      <c r="D3242" s="8"/>
    </row>
    <row r="3243" spans="3:4">
      <c r="C3243" s="8"/>
      <c r="D3243" s="8"/>
    </row>
    <row r="3244" spans="3:4">
      <c r="C3244" s="8"/>
      <c r="D3244" s="8"/>
    </row>
    <row r="3245" spans="3:4">
      <c r="C3245" s="8"/>
      <c r="D3245" s="8"/>
    </row>
    <row r="3246" spans="3:4">
      <c r="C3246" s="8"/>
      <c r="D3246" s="8"/>
    </row>
    <row r="3247" spans="3:4">
      <c r="C3247" s="8"/>
      <c r="D3247" s="8"/>
    </row>
    <row r="3248" spans="3:4">
      <c r="C3248" s="8"/>
      <c r="D3248" s="8"/>
    </row>
    <row r="3249" spans="3:4">
      <c r="C3249" s="8"/>
      <c r="D3249" s="8"/>
    </row>
    <row r="3250" spans="3:4">
      <c r="C3250" s="8"/>
      <c r="D3250" s="8"/>
    </row>
    <row r="3251" spans="3:4">
      <c r="C3251" s="8"/>
      <c r="D3251" s="8"/>
    </row>
    <row r="3252" spans="3:4">
      <c r="C3252" s="8"/>
      <c r="D3252" s="8"/>
    </row>
    <row r="3253" spans="3:4">
      <c r="C3253" s="8"/>
      <c r="D3253" s="8"/>
    </row>
    <row r="3254" spans="3:4">
      <c r="C3254" s="8"/>
      <c r="D3254" s="8"/>
    </row>
    <row r="3255" spans="3:4">
      <c r="C3255" s="8"/>
      <c r="D3255" s="8"/>
    </row>
    <row r="3256" spans="3:4">
      <c r="C3256" s="8"/>
      <c r="D3256" s="8"/>
    </row>
    <row r="3257" spans="3:4">
      <c r="C3257" s="8"/>
      <c r="D3257" s="8"/>
    </row>
    <row r="3258" spans="3:4">
      <c r="C3258" s="8"/>
      <c r="D3258" s="8"/>
    </row>
    <row r="3259" spans="3:4">
      <c r="C3259" s="8"/>
      <c r="D3259" s="8"/>
    </row>
    <row r="3260" spans="3:4">
      <c r="C3260" s="8"/>
      <c r="D3260" s="8"/>
    </row>
    <row r="3261" spans="3:4">
      <c r="C3261" s="8"/>
      <c r="D3261" s="8"/>
    </row>
    <row r="3262" spans="3:4">
      <c r="C3262" s="8"/>
      <c r="D3262" s="8"/>
    </row>
    <row r="3263" spans="3:4">
      <c r="C3263" s="8"/>
      <c r="D3263" s="8"/>
    </row>
    <row r="3264" spans="3:4">
      <c r="C3264" s="8"/>
      <c r="D3264" s="8"/>
    </row>
    <row r="3265" spans="3:4">
      <c r="C3265" s="8"/>
      <c r="D3265" s="8"/>
    </row>
    <row r="3266" spans="3:4">
      <c r="C3266" s="8"/>
      <c r="D3266" s="8"/>
    </row>
    <row r="3267" spans="3:4">
      <c r="C3267" s="8"/>
      <c r="D3267" s="8"/>
    </row>
    <row r="3268" spans="3:4">
      <c r="C3268" s="8"/>
      <c r="D3268" s="8"/>
    </row>
    <row r="3269" spans="3:4">
      <c r="C3269" s="8"/>
      <c r="D3269" s="8"/>
    </row>
    <row r="3270" spans="3:4">
      <c r="C3270" s="8"/>
      <c r="D3270" s="8"/>
    </row>
    <row r="3271" spans="3:4">
      <c r="C3271" s="8"/>
      <c r="D3271" s="8"/>
    </row>
    <row r="3272" spans="3:4">
      <c r="C3272" s="8"/>
      <c r="D3272" s="8"/>
    </row>
    <row r="3273" spans="3:4">
      <c r="C3273" s="8"/>
      <c r="D3273" s="8"/>
    </row>
    <row r="3274" spans="3:4">
      <c r="C3274" s="8"/>
      <c r="D3274" s="8"/>
    </row>
    <row r="3275" spans="3:4">
      <c r="C3275" s="8"/>
      <c r="D3275" s="8"/>
    </row>
    <row r="3276" spans="3:4">
      <c r="C3276" s="8"/>
      <c r="D3276" s="8"/>
    </row>
    <row r="3277" spans="3:4">
      <c r="C3277" s="8"/>
      <c r="D3277" s="8"/>
    </row>
    <row r="3278" spans="3:4">
      <c r="C3278" s="8"/>
      <c r="D3278" s="8"/>
    </row>
    <row r="3279" spans="3:4">
      <c r="C3279" s="8"/>
      <c r="D3279" s="8"/>
    </row>
    <row r="3280" spans="3:4">
      <c r="C3280" s="8"/>
      <c r="D3280" s="8"/>
    </row>
    <row r="3281" spans="3:4">
      <c r="C3281" s="8"/>
      <c r="D3281" s="8"/>
    </row>
    <row r="3282" spans="3:4">
      <c r="C3282" s="8"/>
      <c r="D3282" s="8"/>
    </row>
    <row r="3283" spans="3:4">
      <c r="C3283" s="8"/>
      <c r="D3283" s="8"/>
    </row>
    <row r="3284" spans="3:4">
      <c r="C3284" s="8"/>
      <c r="D3284" s="8"/>
    </row>
    <row r="3285" spans="3:4">
      <c r="C3285" s="8"/>
      <c r="D3285" s="8"/>
    </row>
    <row r="3286" spans="3:4">
      <c r="C3286" s="8"/>
      <c r="D3286" s="8"/>
    </row>
    <row r="3287" spans="3:4">
      <c r="C3287" s="8"/>
      <c r="D3287" s="8"/>
    </row>
    <row r="3288" spans="3:4">
      <c r="C3288" s="8"/>
      <c r="D3288" s="8"/>
    </row>
    <row r="3289" spans="3:4">
      <c r="C3289" s="8"/>
      <c r="D3289" s="8"/>
    </row>
    <row r="3290" spans="3:4">
      <c r="C3290" s="8"/>
      <c r="D3290" s="8"/>
    </row>
    <row r="3291" spans="3:4">
      <c r="C3291" s="8"/>
      <c r="D3291" s="8"/>
    </row>
    <row r="3292" spans="3:4">
      <c r="C3292" s="8"/>
      <c r="D3292" s="8"/>
    </row>
    <row r="3293" spans="3:4">
      <c r="C3293" s="8"/>
      <c r="D3293" s="8"/>
    </row>
    <row r="3294" spans="3:4">
      <c r="C3294" s="8"/>
      <c r="D3294" s="8"/>
    </row>
    <row r="3295" spans="3:4">
      <c r="C3295" s="8"/>
      <c r="D3295" s="8"/>
    </row>
    <row r="3296" spans="3:4">
      <c r="C3296" s="8"/>
      <c r="D3296" s="8"/>
    </row>
    <row r="3297" spans="3:4">
      <c r="C3297" s="8"/>
      <c r="D3297" s="8"/>
    </row>
    <row r="3298" spans="3:4">
      <c r="C3298" s="8"/>
      <c r="D3298" s="8"/>
    </row>
    <row r="3299" spans="3:4">
      <c r="C3299" s="8"/>
      <c r="D3299" s="8"/>
    </row>
    <row r="3300" spans="3:4">
      <c r="C3300" s="8"/>
      <c r="D3300" s="8"/>
    </row>
    <row r="3301" spans="3:4">
      <c r="C3301" s="8"/>
      <c r="D3301" s="8"/>
    </row>
    <row r="3302" spans="3:4">
      <c r="C3302" s="8"/>
      <c r="D3302" s="8"/>
    </row>
    <row r="3303" spans="3:4">
      <c r="C3303" s="8"/>
      <c r="D3303" s="8"/>
    </row>
    <row r="3304" spans="3:4">
      <c r="C3304" s="8"/>
      <c r="D3304" s="8"/>
    </row>
    <row r="3305" spans="3:4">
      <c r="C3305" s="8"/>
      <c r="D3305" s="8"/>
    </row>
    <row r="3306" spans="3:4">
      <c r="C3306" s="8"/>
      <c r="D3306" s="8"/>
    </row>
    <row r="3307" spans="3:4">
      <c r="C3307" s="8"/>
      <c r="D3307" s="8"/>
    </row>
    <row r="3308" spans="3:4">
      <c r="C3308" s="8"/>
      <c r="D3308" s="8"/>
    </row>
    <row r="3309" spans="3:4">
      <c r="C3309" s="8"/>
      <c r="D3309" s="8"/>
    </row>
    <row r="3310" spans="3:4">
      <c r="C3310" s="8"/>
      <c r="D3310" s="8"/>
    </row>
    <row r="3311" spans="3:4">
      <c r="C3311" s="8"/>
      <c r="D3311" s="8"/>
    </row>
    <row r="3312" spans="3:4">
      <c r="C3312" s="8"/>
      <c r="D3312" s="8"/>
    </row>
    <row r="3313" spans="3:4">
      <c r="C3313" s="8"/>
      <c r="D3313" s="8"/>
    </row>
    <row r="3314" spans="3:4">
      <c r="C3314" s="8"/>
      <c r="D3314" s="8"/>
    </row>
    <row r="3315" spans="3:4">
      <c r="C3315" s="8"/>
      <c r="D3315" s="8"/>
    </row>
    <row r="3316" spans="3:4">
      <c r="C3316" s="8"/>
      <c r="D3316" s="8"/>
    </row>
    <row r="3317" spans="3:4">
      <c r="C3317" s="8"/>
      <c r="D3317" s="8"/>
    </row>
    <row r="3318" spans="3:4">
      <c r="C3318" s="8"/>
      <c r="D3318" s="8"/>
    </row>
    <row r="3319" spans="3:4">
      <c r="C3319" s="8"/>
      <c r="D3319" s="8"/>
    </row>
    <row r="3320" spans="3:4">
      <c r="C3320" s="8"/>
      <c r="D3320" s="8"/>
    </row>
    <row r="3321" spans="3:4">
      <c r="C3321" s="8"/>
      <c r="D3321" s="8"/>
    </row>
    <row r="3322" spans="3:4">
      <c r="C3322" s="8"/>
      <c r="D3322" s="8"/>
    </row>
    <row r="3323" spans="3:4">
      <c r="C3323" s="8"/>
      <c r="D3323" s="8"/>
    </row>
    <row r="3324" spans="3:4">
      <c r="C3324" s="8"/>
      <c r="D3324" s="8"/>
    </row>
    <row r="3325" spans="3:4">
      <c r="C3325" s="8"/>
      <c r="D3325" s="8"/>
    </row>
    <row r="3326" spans="3:4">
      <c r="C3326" s="8"/>
      <c r="D3326" s="8"/>
    </row>
    <row r="3327" spans="3:4">
      <c r="C3327" s="8"/>
      <c r="D3327" s="8"/>
    </row>
    <row r="3328" spans="3:4">
      <c r="C3328" s="8"/>
      <c r="D3328" s="8"/>
    </row>
    <row r="3329" spans="3:4">
      <c r="C3329" s="8"/>
      <c r="D3329" s="8"/>
    </row>
    <row r="3330" spans="3:4">
      <c r="C3330" s="8"/>
      <c r="D3330" s="8"/>
    </row>
    <row r="3331" spans="3:4">
      <c r="C3331" s="8"/>
      <c r="D3331" s="8"/>
    </row>
    <row r="3332" spans="3:4">
      <c r="C3332" s="8"/>
      <c r="D3332" s="8"/>
    </row>
    <row r="3333" spans="3:4">
      <c r="C3333" s="8"/>
      <c r="D3333" s="8"/>
    </row>
    <row r="3334" spans="3:4">
      <c r="C3334" s="8"/>
      <c r="D3334" s="8"/>
    </row>
    <row r="3335" spans="3:4">
      <c r="C3335" s="8"/>
      <c r="D3335" s="8"/>
    </row>
    <row r="3336" spans="3:4">
      <c r="C3336" s="8"/>
      <c r="D3336" s="8"/>
    </row>
    <row r="3337" spans="3:4">
      <c r="C3337" s="8"/>
      <c r="D3337" s="8"/>
    </row>
    <row r="3338" spans="3:4">
      <c r="C3338" s="8"/>
      <c r="D3338" s="8"/>
    </row>
    <row r="3339" spans="3:4">
      <c r="C3339" s="8"/>
      <c r="D3339" s="8"/>
    </row>
    <row r="3340" spans="3:4">
      <c r="C3340" s="8"/>
      <c r="D3340" s="8"/>
    </row>
    <row r="3341" spans="3:4">
      <c r="C3341" s="8"/>
      <c r="D3341" s="8"/>
    </row>
    <row r="3342" spans="3:4">
      <c r="C3342" s="8"/>
      <c r="D3342" s="8"/>
    </row>
    <row r="3343" spans="3:4">
      <c r="C3343" s="8"/>
      <c r="D3343" s="8"/>
    </row>
    <row r="3344" spans="3:4">
      <c r="C3344" s="8"/>
      <c r="D3344" s="8"/>
    </row>
    <row r="3345" spans="3:4">
      <c r="C3345" s="8"/>
      <c r="D3345" s="8"/>
    </row>
    <row r="3346" spans="3:4">
      <c r="C3346" s="8"/>
      <c r="D3346" s="8"/>
    </row>
    <row r="3347" spans="3:4">
      <c r="C3347" s="8"/>
      <c r="D3347" s="8"/>
    </row>
    <row r="3348" spans="3:4">
      <c r="C3348" s="8"/>
      <c r="D3348" s="8"/>
    </row>
    <row r="3349" spans="3:4">
      <c r="C3349" s="8"/>
      <c r="D3349" s="8"/>
    </row>
    <row r="3350" spans="3:4">
      <c r="C3350" s="8"/>
      <c r="D3350" s="8"/>
    </row>
    <row r="3351" spans="3:4">
      <c r="C3351" s="8"/>
      <c r="D3351" s="8"/>
    </row>
    <row r="3352" spans="3:4">
      <c r="C3352" s="8"/>
      <c r="D3352" s="8"/>
    </row>
    <row r="3353" spans="3:4">
      <c r="C3353" s="8"/>
      <c r="D3353" s="8"/>
    </row>
    <row r="3354" spans="3:4">
      <c r="C3354" s="8"/>
      <c r="D3354" s="8"/>
    </row>
    <row r="3355" spans="3:4">
      <c r="C3355" s="8"/>
      <c r="D3355" s="8"/>
    </row>
    <row r="3356" spans="3:4">
      <c r="C3356" s="8"/>
      <c r="D3356" s="8"/>
    </row>
    <row r="3357" spans="3:4">
      <c r="C3357" s="8"/>
      <c r="D3357" s="8"/>
    </row>
    <row r="3358" spans="3:4">
      <c r="C3358" s="8"/>
      <c r="D3358" s="8"/>
    </row>
    <row r="3359" spans="3:4">
      <c r="C3359" s="8"/>
      <c r="D3359" s="8"/>
    </row>
    <row r="3360" spans="3:4">
      <c r="C3360" s="8"/>
      <c r="D3360" s="8"/>
    </row>
    <row r="3361" spans="3:4">
      <c r="C3361" s="8"/>
      <c r="D3361" s="8"/>
    </row>
    <row r="3362" spans="3:4">
      <c r="C3362" s="8"/>
      <c r="D3362" s="8"/>
    </row>
    <row r="3363" spans="3:4">
      <c r="C3363" s="8"/>
      <c r="D3363" s="8"/>
    </row>
    <row r="3364" spans="3:4">
      <c r="C3364" s="8"/>
      <c r="D3364" s="8"/>
    </row>
    <row r="3365" spans="3:4">
      <c r="C3365" s="8"/>
      <c r="D3365" s="8"/>
    </row>
    <row r="3366" spans="3:4">
      <c r="C3366" s="8"/>
      <c r="D3366" s="8"/>
    </row>
    <row r="3367" spans="3:4">
      <c r="C3367" s="8"/>
      <c r="D3367" s="8"/>
    </row>
    <row r="3368" spans="3:4">
      <c r="C3368" s="8"/>
      <c r="D3368" s="8"/>
    </row>
    <row r="3369" spans="3:4">
      <c r="C3369" s="8"/>
      <c r="D3369" s="8"/>
    </row>
    <row r="3370" spans="3:4">
      <c r="C3370" s="8"/>
      <c r="D3370" s="8"/>
    </row>
    <row r="3371" spans="3:4">
      <c r="C3371" s="8"/>
      <c r="D3371" s="8"/>
    </row>
    <row r="3372" spans="3:4">
      <c r="C3372" s="8"/>
      <c r="D3372" s="8"/>
    </row>
    <row r="3373" spans="3:4">
      <c r="C3373" s="8"/>
      <c r="D3373" s="8"/>
    </row>
    <row r="3374" spans="3:4">
      <c r="C3374" s="8"/>
      <c r="D3374" s="8"/>
    </row>
    <row r="3375" spans="3:4">
      <c r="C3375" s="8"/>
      <c r="D3375" s="8"/>
    </row>
    <row r="3376" spans="3:4">
      <c r="C3376" s="8"/>
      <c r="D3376" s="8"/>
    </row>
    <row r="3377" spans="3:4">
      <c r="C3377" s="8"/>
      <c r="D3377" s="8"/>
    </row>
    <row r="3378" spans="3:4">
      <c r="C3378" s="8"/>
      <c r="D3378" s="8"/>
    </row>
    <row r="3379" spans="3:4">
      <c r="C3379" s="8"/>
      <c r="D3379" s="8"/>
    </row>
    <row r="3380" spans="3:4">
      <c r="C3380" s="8"/>
      <c r="D3380" s="8"/>
    </row>
    <row r="3381" spans="3:4">
      <c r="C3381" s="8"/>
      <c r="D3381" s="8"/>
    </row>
    <row r="3382" spans="3:4">
      <c r="C3382" s="8"/>
      <c r="D3382" s="8"/>
    </row>
    <row r="3383" spans="3:4">
      <c r="C3383" s="8"/>
      <c r="D3383" s="8"/>
    </row>
    <row r="3384" spans="3:4">
      <c r="C3384" s="8"/>
      <c r="D3384" s="8"/>
    </row>
    <row r="3385" spans="3:4">
      <c r="C3385" s="8"/>
      <c r="D3385" s="8"/>
    </row>
    <row r="3386" spans="3:4">
      <c r="C3386" s="8"/>
      <c r="D3386" s="8"/>
    </row>
    <row r="3387" spans="3:4">
      <c r="C3387" s="8"/>
      <c r="D3387" s="8"/>
    </row>
    <row r="3388" spans="3:4">
      <c r="C3388" s="8"/>
      <c r="D3388" s="8"/>
    </row>
    <row r="3389" spans="3:4">
      <c r="C3389" s="8"/>
      <c r="D3389" s="8"/>
    </row>
    <row r="3390" spans="3:4">
      <c r="C3390" s="8"/>
      <c r="D3390" s="8"/>
    </row>
    <row r="3391" spans="3:4">
      <c r="C3391" s="8"/>
      <c r="D3391" s="8"/>
    </row>
    <row r="3392" spans="3:4">
      <c r="C3392" s="8"/>
      <c r="D3392" s="8"/>
    </row>
    <row r="3393" spans="3:4">
      <c r="C3393" s="8"/>
      <c r="D3393" s="8"/>
    </row>
    <row r="3394" spans="3:4">
      <c r="C3394" s="8"/>
      <c r="D3394" s="8"/>
    </row>
    <row r="3395" spans="3:4">
      <c r="C3395" s="8"/>
      <c r="D3395" s="8"/>
    </row>
    <row r="3396" spans="3:4">
      <c r="C3396" s="8"/>
      <c r="D3396" s="8"/>
    </row>
    <row r="3397" spans="3:4">
      <c r="C3397" s="8"/>
      <c r="D3397" s="8"/>
    </row>
    <row r="3398" spans="3:4">
      <c r="C3398" s="8"/>
      <c r="D3398" s="8"/>
    </row>
    <row r="3399" spans="3:4">
      <c r="C3399" s="8"/>
      <c r="D3399" s="8"/>
    </row>
    <row r="3400" spans="3:4">
      <c r="C3400" s="8"/>
      <c r="D3400" s="8"/>
    </row>
    <row r="3401" spans="3:4">
      <c r="C3401" s="8"/>
      <c r="D3401" s="8"/>
    </row>
    <row r="3402" spans="3:4">
      <c r="C3402" s="8"/>
      <c r="D3402" s="8"/>
    </row>
    <row r="3403" spans="3:4">
      <c r="C3403" s="8"/>
      <c r="D3403" s="8"/>
    </row>
    <row r="3404" spans="3:4">
      <c r="C3404" s="8"/>
      <c r="D3404" s="8"/>
    </row>
    <row r="3405" spans="3:4">
      <c r="C3405" s="8"/>
      <c r="D3405" s="8"/>
    </row>
    <row r="3406" spans="3:4">
      <c r="C3406" s="8"/>
      <c r="D3406" s="8"/>
    </row>
    <row r="3407" spans="3:4">
      <c r="C3407" s="8"/>
      <c r="D3407" s="8"/>
    </row>
    <row r="3408" spans="3:4">
      <c r="C3408" s="8"/>
      <c r="D3408" s="8"/>
    </row>
    <row r="3409" spans="3:4">
      <c r="C3409" s="8"/>
      <c r="D3409" s="8"/>
    </row>
    <row r="3410" spans="3:4">
      <c r="C3410" s="8"/>
      <c r="D3410" s="8"/>
    </row>
    <row r="3411" spans="3:4">
      <c r="C3411" s="8"/>
      <c r="D3411" s="8"/>
    </row>
    <row r="3412" spans="3:4">
      <c r="C3412" s="8"/>
      <c r="D3412" s="8"/>
    </row>
    <row r="3413" spans="3:4">
      <c r="C3413" s="8"/>
      <c r="D3413" s="8"/>
    </row>
    <row r="3414" spans="3:4">
      <c r="C3414" s="8"/>
      <c r="D3414" s="8"/>
    </row>
    <row r="3415" spans="3:4">
      <c r="C3415" s="8"/>
      <c r="D3415" s="8"/>
    </row>
    <row r="3416" spans="3:4">
      <c r="C3416" s="8"/>
      <c r="D3416" s="8"/>
    </row>
    <row r="3417" spans="3:4">
      <c r="C3417" s="8"/>
      <c r="D3417" s="8"/>
    </row>
    <row r="3418" spans="3:4">
      <c r="C3418" s="8"/>
      <c r="D3418" s="8"/>
    </row>
    <row r="3419" spans="3:4">
      <c r="C3419" s="8"/>
      <c r="D3419" s="8"/>
    </row>
    <row r="3420" spans="3:4">
      <c r="C3420" s="8"/>
      <c r="D3420" s="8"/>
    </row>
    <row r="3421" spans="3:4">
      <c r="C3421" s="8"/>
      <c r="D3421" s="8"/>
    </row>
    <row r="3422" spans="3:4">
      <c r="C3422" s="8"/>
      <c r="D3422" s="8"/>
    </row>
    <row r="3423" spans="3:4">
      <c r="C3423" s="8"/>
      <c r="D3423" s="8"/>
    </row>
    <row r="3424" spans="3:4">
      <c r="C3424" s="8"/>
      <c r="D3424" s="8"/>
    </row>
    <row r="3425" spans="3:4">
      <c r="C3425" s="8"/>
      <c r="D3425" s="8"/>
    </row>
    <row r="3426" spans="3:4">
      <c r="C3426" s="8"/>
      <c r="D3426" s="8"/>
    </row>
    <row r="3427" spans="3:4">
      <c r="C3427" s="8"/>
      <c r="D3427" s="8"/>
    </row>
    <row r="3428" spans="3:4">
      <c r="C3428" s="8"/>
      <c r="D3428" s="8"/>
    </row>
    <row r="3429" spans="3:4">
      <c r="C3429" s="8"/>
      <c r="D3429" s="8"/>
    </row>
    <row r="3430" spans="3:4">
      <c r="C3430" s="8"/>
      <c r="D3430" s="8"/>
    </row>
    <row r="3431" spans="3:4">
      <c r="C3431" s="8"/>
      <c r="D3431" s="8"/>
    </row>
    <row r="3432" spans="3:4">
      <c r="C3432" s="8"/>
      <c r="D3432" s="8"/>
    </row>
    <row r="3433" spans="3:4">
      <c r="C3433" s="8"/>
      <c r="D3433" s="8"/>
    </row>
    <row r="3434" spans="3:4">
      <c r="C3434" s="8"/>
      <c r="D3434" s="8"/>
    </row>
    <row r="3435" spans="3:4">
      <c r="C3435" s="8"/>
      <c r="D3435" s="8"/>
    </row>
    <row r="3436" spans="3:4">
      <c r="C3436" s="8"/>
      <c r="D3436" s="8"/>
    </row>
    <row r="3437" spans="3:4">
      <c r="C3437" s="8"/>
      <c r="D3437" s="8"/>
    </row>
    <row r="3438" spans="3:4">
      <c r="C3438" s="8"/>
      <c r="D3438" s="8"/>
    </row>
    <row r="3439" spans="3:4">
      <c r="C3439" s="8"/>
      <c r="D3439" s="8"/>
    </row>
    <row r="3440" spans="3:4">
      <c r="C3440" s="8"/>
      <c r="D3440" s="8"/>
    </row>
    <row r="3441" spans="3:4">
      <c r="C3441" s="8"/>
      <c r="D3441" s="8"/>
    </row>
    <row r="3442" spans="3:4">
      <c r="C3442" s="8"/>
      <c r="D3442" s="8"/>
    </row>
    <row r="3443" spans="3:4">
      <c r="C3443" s="8"/>
      <c r="D3443" s="8"/>
    </row>
    <row r="3444" spans="3:4">
      <c r="C3444" s="8"/>
      <c r="D3444" s="8"/>
    </row>
    <row r="3445" spans="3:4">
      <c r="C3445" s="8"/>
      <c r="D3445" s="8"/>
    </row>
    <row r="3446" spans="3:4">
      <c r="C3446" s="8"/>
      <c r="D3446" s="8"/>
    </row>
    <row r="3447" spans="3:4">
      <c r="C3447" s="8"/>
      <c r="D3447" s="8"/>
    </row>
    <row r="3448" spans="3:4">
      <c r="C3448" s="8"/>
      <c r="D3448" s="8"/>
    </row>
    <row r="3449" spans="3:4">
      <c r="C3449" s="8"/>
      <c r="D3449" s="8"/>
    </row>
    <row r="3450" spans="3:4">
      <c r="C3450" s="8"/>
      <c r="D3450" s="8"/>
    </row>
    <row r="3451" spans="3:4">
      <c r="C3451" s="8"/>
      <c r="D3451" s="8"/>
    </row>
    <row r="3452" spans="3:4">
      <c r="C3452" s="8"/>
      <c r="D3452" s="8"/>
    </row>
    <row r="3453" spans="3:4">
      <c r="C3453" s="8"/>
      <c r="D3453" s="8"/>
    </row>
    <row r="3454" spans="3:4">
      <c r="C3454" s="8"/>
      <c r="D3454" s="8"/>
    </row>
    <row r="3455" spans="3:4">
      <c r="C3455" s="8"/>
      <c r="D3455" s="8"/>
    </row>
    <row r="3456" spans="3:4">
      <c r="C3456" s="8"/>
      <c r="D3456" s="8"/>
    </row>
    <row r="3457" spans="3:4">
      <c r="C3457" s="8"/>
      <c r="D3457" s="8"/>
    </row>
    <row r="3458" spans="3:4">
      <c r="C3458" s="8"/>
      <c r="D3458" s="8"/>
    </row>
    <row r="3459" spans="3:4">
      <c r="C3459" s="8"/>
      <c r="D3459" s="8"/>
    </row>
    <row r="3460" spans="3:4">
      <c r="C3460" s="8"/>
      <c r="D3460" s="8"/>
    </row>
    <row r="3461" spans="3:4">
      <c r="C3461" s="8"/>
      <c r="D3461" s="8"/>
    </row>
    <row r="3462" spans="3:4">
      <c r="C3462" s="8"/>
      <c r="D3462" s="8"/>
    </row>
    <row r="3463" spans="3:4">
      <c r="C3463" s="8"/>
      <c r="D3463" s="8"/>
    </row>
    <row r="3464" spans="3:4">
      <c r="C3464" s="8"/>
      <c r="D3464" s="8"/>
    </row>
    <row r="3465" spans="3:4">
      <c r="C3465" s="8"/>
      <c r="D3465" s="8"/>
    </row>
    <row r="3466" spans="3:4">
      <c r="C3466" s="8"/>
      <c r="D3466" s="8"/>
    </row>
    <row r="3467" spans="3:4">
      <c r="C3467" s="8"/>
      <c r="D3467" s="8"/>
    </row>
    <row r="3468" spans="3:4">
      <c r="C3468" s="8"/>
      <c r="D3468" s="8"/>
    </row>
    <row r="3469" spans="3:4">
      <c r="C3469" s="8"/>
      <c r="D3469" s="8"/>
    </row>
    <row r="3470" spans="3:4">
      <c r="C3470" s="8"/>
      <c r="D3470" s="8"/>
    </row>
    <row r="3471" spans="3:4">
      <c r="C3471" s="8"/>
      <c r="D3471" s="8"/>
    </row>
    <row r="3472" spans="3:4">
      <c r="C3472" s="8"/>
      <c r="D3472" s="8"/>
    </row>
    <row r="3473" spans="3:4">
      <c r="C3473" s="8"/>
      <c r="D3473" s="8"/>
    </row>
    <row r="3474" spans="3:4">
      <c r="C3474" s="8"/>
      <c r="D3474" s="8"/>
    </row>
    <row r="3475" spans="3:4">
      <c r="C3475" s="8"/>
      <c r="D3475" s="8"/>
    </row>
    <row r="3476" spans="3:4">
      <c r="C3476" s="8"/>
      <c r="D3476" s="8"/>
    </row>
    <row r="3477" spans="3:4">
      <c r="C3477" s="8"/>
      <c r="D3477" s="8"/>
    </row>
    <row r="3478" spans="3:4">
      <c r="C3478" s="8"/>
      <c r="D3478" s="8"/>
    </row>
    <row r="3479" spans="3:4">
      <c r="C3479" s="8"/>
      <c r="D3479" s="8"/>
    </row>
    <row r="3480" spans="3:4">
      <c r="C3480" s="8"/>
      <c r="D3480" s="8"/>
    </row>
    <row r="3481" spans="3:4">
      <c r="C3481" s="8"/>
      <c r="D3481" s="8"/>
    </row>
    <row r="3482" spans="3:4">
      <c r="C3482" s="8"/>
      <c r="D3482" s="8"/>
    </row>
    <row r="3483" spans="3:4">
      <c r="C3483" s="8"/>
      <c r="D3483" s="8"/>
    </row>
    <row r="3484" spans="3:4">
      <c r="C3484" s="8"/>
      <c r="D3484" s="8"/>
    </row>
    <row r="3485" spans="3:4">
      <c r="C3485" s="8"/>
      <c r="D3485" s="8"/>
    </row>
    <row r="3486" spans="3:4">
      <c r="C3486" s="8"/>
      <c r="D3486" s="8"/>
    </row>
    <row r="3487" spans="3:4">
      <c r="C3487" s="8"/>
      <c r="D3487" s="8"/>
    </row>
    <row r="3488" spans="3:4">
      <c r="C3488" s="8"/>
      <c r="D3488" s="8"/>
    </row>
    <row r="3489" spans="3:4">
      <c r="C3489" s="8"/>
      <c r="D3489" s="8"/>
    </row>
    <row r="3490" spans="3:4">
      <c r="C3490" s="8"/>
      <c r="D3490" s="8"/>
    </row>
    <row r="3491" spans="3:4">
      <c r="C3491" s="8"/>
      <c r="D3491" s="8"/>
    </row>
    <row r="3492" spans="3:4">
      <c r="C3492" s="8"/>
      <c r="D3492" s="8"/>
    </row>
    <row r="3493" spans="3:4">
      <c r="C3493" s="8"/>
      <c r="D3493" s="8"/>
    </row>
    <row r="3494" spans="3:4">
      <c r="C3494" s="8"/>
      <c r="D3494" s="8"/>
    </row>
    <row r="3495" spans="3:4">
      <c r="C3495" s="8"/>
      <c r="D3495" s="8"/>
    </row>
    <row r="3496" spans="3:4">
      <c r="C3496" s="8"/>
      <c r="D3496" s="8"/>
    </row>
    <row r="3497" spans="3:4">
      <c r="C3497" s="8"/>
      <c r="D3497" s="8"/>
    </row>
    <row r="3498" spans="3:4">
      <c r="C3498" s="8"/>
      <c r="D3498" s="8"/>
    </row>
    <row r="3499" spans="3:4">
      <c r="C3499" s="8"/>
      <c r="D3499" s="8"/>
    </row>
    <row r="3500" spans="3:4">
      <c r="C3500" s="8"/>
      <c r="D3500" s="8"/>
    </row>
    <row r="3501" spans="3:4">
      <c r="C3501" s="8"/>
      <c r="D3501" s="8"/>
    </row>
    <row r="3502" spans="3:4">
      <c r="C3502" s="8"/>
      <c r="D3502" s="8"/>
    </row>
    <row r="3503" spans="3:4">
      <c r="C3503" s="8"/>
      <c r="D3503" s="8"/>
    </row>
    <row r="3504" spans="3:4">
      <c r="C3504" s="8"/>
      <c r="D3504" s="8"/>
    </row>
    <row r="3505" spans="3:4">
      <c r="C3505" s="8"/>
      <c r="D3505" s="8"/>
    </row>
    <row r="3506" spans="3:4">
      <c r="C3506" s="8"/>
      <c r="D3506" s="8"/>
    </row>
    <row r="3507" spans="3:4">
      <c r="C3507" s="8"/>
      <c r="D3507" s="8"/>
    </row>
    <row r="3508" spans="3:4">
      <c r="C3508" s="8"/>
      <c r="D3508" s="8"/>
    </row>
    <row r="3509" spans="3:4">
      <c r="C3509" s="8"/>
      <c r="D3509" s="8"/>
    </row>
    <row r="3510" spans="3:4">
      <c r="C3510" s="8"/>
      <c r="D3510" s="8"/>
    </row>
    <row r="3511" spans="3:4">
      <c r="C3511" s="8"/>
      <c r="D3511" s="8"/>
    </row>
    <row r="3512" spans="3:4">
      <c r="C3512" s="8"/>
      <c r="D3512" s="8"/>
    </row>
    <row r="3513" spans="3:4">
      <c r="C3513" s="8"/>
      <c r="D3513" s="8"/>
    </row>
    <row r="3514" spans="3:4">
      <c r="C3514" s="8"/>
      <c r="D3514" s="8"/>
    </row>
    <row r="3515" spans="3:4">
      <c r="C3515" s="8"/>
      <c r="D3515" s="8"/>
    </row>
    <row r="3516" spans="3:4">
      <c r="C3516" s="8"/>
      <c r="D3516" s="8"/>
    </row>
    <row r="3517" spans="3:4">
      <c r="C3517" s="8"/>
      <c r="D3517" s="8"/>
    </row>
    <row r="3518" spans="3:4">
      <c r="C3518" s="8"/>
      <c r="D3518" s="8"/>
    </row>
    <row r="3519" spans="3:4">
      <c r="C3519" s="8"/>
      <c r="D3519" s="8"/>
    </row>
    <row r="3520" spans="3:4">
      <c r="C3520" s="8"/>
      <c r="D3520" s="8"/>
    </row>
    <row r="3521" spans="3:4">
      <c r="C3521" s="8"/>
      <c r="D3521" s="8"/>
    </row>
    <row r="3522" spans="3:4">
      <c r="C3522" s="8"/>
      <c r="D3522" s="8"/>
    </row>
    <row r="3523" spans="3:4">
      <c r="C3523" s="8"/>
      <c r="D3523" s="8"/>
    </row>
    <row r="3524" spans="3:4">
      <c r="C3524" s="8"/>
      <c r="D3524" s="8"/>
    </row>
    <row r="3525" spans="3:4">
      <c r="C3525" s="8"/>
      <c r="D3525" s="8"/>
    </row>
    <row r="3526" spans="3:4">
      <c r="C3526" s="8"/>
      <c r="D3526" s="8"/>
    </row>
    <row r="3527" spans="3:4">
      <c r="C3527" s="8"/>
      <c r="D3527" s="8"/>
    </row>
    <row r="3528" spans="3:4">
      <c r="C3528" s="8"/>
      <c r="D3528" s="8"/>
    </row>
    <row r="3529" spans="3:4">
      <c r="C3529" s="8"/>
      <c r="D3529" s="8"/>
    </row>
    <row r="3530" spans="3:4">
      <c r="C3530" s="8"/>
      <c r="D3530" s="8"/>
    </row>
    <row r="3531" spans="3:4">
      <c r="C3531" s="8"/>
      <c r="D3531" s="8"/>
    </row>
    <row r="3532" spans="3:4">
      <c r="C3532" s="8"/>
      <c r="D3532" s="8"/>
    </row>
    <row r="3533" spans="3:4">
      <c r="C3533" s="8"/>
      <c r="D3533" s="8"/>
    </row>
    <row r="3534" spans="3:4">
      <c r="C3534" s="8"/>
      <c r="D3534" s="8"/>
    </row>
    <row r="3535" spans="3:4">
      <c r="C3535" s="8"/>
      <c r="D3535" s="8"/>
    </row>
    <row r="3536" spans="3:4">
      <c r="C3536" s="8"/>
      <c r="D3536" s="8"/>
    </row>
    <row r="3537" spans="3:4">
      <c r="C3537" s="8"/>
      <c r="D3537" s="8"/>
    </row>
    <row r="3538" spans="3:4">
      <c r="C3538" s="8"/>
      <c r="D3538" s="8"/>
    </row>
    <row r="3539" spans="3:4">
      <c r="C3539" s="8"/>
      <c r="D3539" s="8"/>
    </row>
    <row r="3540" spans="3:4">
      <c r="C3540" s="8"/>
      <c r="D3540" s="8"/>
    </row>
    <row r="3541" spans="3:4">
      <c r="C3541" s="8"/>
      <c r="D3541" s="8"/>
    </row>
    <row r="3542" spans="3:4">
      <c r="C3542" s="8"/>
      <c r="D3542" s="8"/>
    </row>
    <row r="3543" spans="3:4">
      <c r="C3543" s="8"/>
      <c r="D3543" s="8"/>
    </row>
    <row r="3544" spans="3:4">
      <c r="C3544" s="8"/>
      <c r="D3544" s="8"/>
    </row>
    <row r="3545" spans="3:4">
      <c r="C3545" s="8"/>
      <c r="D3545" s="8"/>
    </row>
    <row r="3546" spans="3:4">
      <c r="C3546" s="8"/>
      <c r="D3546" s="8"/>
    </row>
    <row r="3547" spans="3:4">
      <c r="C3547" s="8"/>
      <c r="D3547" s="8"/>
    </row>
    <row r="3548" spans="3:4">
      <c r="C3548" s="8"/>
      <c r="D3548" s="8"/>
    </row>
    <row r="3549" spans="3:4">
      <c r="C3549" s="8"/>
      <c r="D3549" s="8"/>
    </row>
    <row r="3550" spans="3:4">
      <c r="C3550" s="8"/>
      <c r="D3550" s="8"/>
    </row>
    <row r="3551" spans="3:4">
      <c r="C3551" s="8"/>
      <c r="D3551" s="8"/>
    </row>
    <row r="3552" spans="3:4">
      <c r="C3552" s="8"/>
      <c r="D3552" s="8"/>
    </row>
    <row r="3553" spans="3:4">
      <c r="C3553" s="8"/>
      <c r="D3553" s="8"/>
    </row>
    <row r="3554" spans="3:4">
      <c r="C3554" s="8"/>
      <c r="D3554" s="8"/>
    </row>
    <row r="3555" spans="3:4">
      <c r="C3555" s="8"/>
      <c r="D3555" s="8"/>
    </row>
    <row r="3556" spans="3:4">
      <c r="C3556" s="8"/>
      <c r="D3556" s="8"/>
    </row>
    <row r="3557" spans="3:4">
      <c r="C3557" s="8"/>
      <c r="D3557" s="8"/>
    </row>
    <row r="3558" spans="3:4">
      <c r="C3558" s="8"/>
      <c r="D3558" s="8"/>
    </row>
    <row r="3559" spans="3:4">
      <c r="C3559" s="8"/>
      <c r="D3559" s="8"/>
    </row>
    <row r="3560" spans="3:4">
      <c r="C3560" s="8"/>
      <c r="D3560" s="8"/>
    </row>
    <row r="3561" spans="3:4">
      <c r="C3561" s="8"/>
      <c r="D3561" s="8"/>
    </row>
    <row r="3562" spans="3:4">
      <c r="C3562" s="8"/>
      <c r="D3562" s="8"/>
    </row>
    <row r="3563" spans="3:4">
      <c r="C3563" s="8"/>
      <c r="D3563" s="8"/>
    </row>
    <row r="3564" spans="3:4">
      <c r="C3564" s="8"/>
      <c r="D3564" s="8"/>
    </row>
    <row r="3565" spans="3:4">
      <c r="C3565" s="8"/>
      <c r="D3565" s="8"/>
    </row>
    <row r="3566" spans="3:4">
      <c r="C3566" s="8"/>
      <c r="D3566" s="8"/>
    </row>
    <row r="3567" spans="3:4">
      <c r="C3567" s="8"/>
      <c r="D3567" s="8"/>
    </row>
    <row r="3568" spans="3:4">
      <c r="C3568" s="8"/>
      <c r="D3568" s="8"/>
    </row>
    <row r="3569" spans="3:4">
      <c r="C3569" s="8"/>
      <c r="D3569" s="8"/>
    </row>
    <row r="3570" spans="3:4">
      <c r="C3570" s="8"/>
      <c r="D3570" s="8"/>
    </row>
    <row r="3571" spans="3:4">
      <c r="C3571" s="8"/>
      <c r="D3571" s="8"/>
    </row>
    <row r="3572" spans="3:4">
      <c r="C3572" s="8"/>
      <c r="D3572" s="8"/>
    </row>
    <row r="3573" spans="3:4">
      <c r="C3573" s="8"/>
      <c r="D3573" s="8"/>
    </row>
    <row r="3574" spans="3:4">
      <c r="C3574" s="8"/>
      <c r="D3574" s="8"/>
    </row>
    <row r="3575" spans="3:4">
      <c r="C3575" s="8"/>
      <c r="D3575" s="8"/>
    </row>
    <row r="3576" spans="3:4">
      <c r="C3576" s="8"/>
      <c r="D3576" s="8"/>
    </row>
    <row r="3577" spans="3:4">
      <c r="C3577" s="8"/>
      <c r="D3577" s="8"/>
    </row>
    <row r="3578" spans="3:4">
      <c r="C3578" s="8"/>
      <c r="D3578" s="8"/>
    </row>
    <row r="3579" spans="3:4">
      <c r="C3579" s="8"/>
      <c r="D3579" s="8"/>
    </row>
    <row r="3580" spans="3:4">
      <c r="C3580" s="8"/>
      <c r="D3580" s="8"/>
    </row>
    <row r="3581" spans="3:4">
      <c r="C3581" s="8"/>
      <c r="D3581" s="8"/>
    </row>
    <row r="3582" spans="3:4">
      <c r="C3582" s="8"/>
      <c r="D3582" s="8"/>
    </row>
    <row r="3583" spans="3:4">
      <c r="C3583" s="8"/>
      <c r="D3583" s="8"/>
    </row>
    <row r="3584" spans="3:4">
      <c r="C3584" s="8"/>
      <c r="D3584" s="8"/>
    </row>
    <row r="3585" spans="3:4">
      <c r="C3585" s="8"/>
      <c r="D3585" s="8"/>
    </row>
    <row r="3586" spans="3:4">
      <c r="C3586" s="8"/>
      <c r="D3586" s="8"/>
    </row>
    <row r="3587" spans="3:4">
      <c r="C3587" s="8"/>
      <c r="D3587" s="8"/>
    </row>
    <row r="3588" spans="3:4">
      <c r="C3588" s="8"/>
      <c r="D3588" s="8"/>
    </row>
    <row r="3589" spans="3:4">
      <c r="C3589" s="8"/>
      <c r="D3589" s="8"/>
    </row>
    <row r="3590" spans="3:4">
      <c r="C3590" s="8"/>
      <c r="D3590" s="8"/>
    </row>
    <row r="3591" spans="3:4">
      <c r="C3591" s="8"/>
      <c r="D3591" s="8"/>
    </row>
    <row r="3592" spans="3:4">
      <c r="C3592" s="8"/>
      <c r="D3592" s="8"/>
    </row>
    <row r="3593" spans="3:4">
      <c r="C3593" s="8"/>
      <c r="D3593" s="8"/>
    </row>
    <row r="3594" spans="3:4">
      <c r="C3594" s="8"/>
      <c r="D3594" s="8"/>
    </row>
    <row r="3595" spans="3:4">
      <c r="C3595" s="8"/>
      <c r="D3595" s="8"/>
    </row>
    <row r="3596" spans="3:4">
      <c r="C3596" s="8"/>
      <c r="D3596" s="8"/>
    </row>
    <row r="3597" spans="3:4">
      <c r="C3597" s="8"/>
      <c r="D3597" s="8"/>
    </row>
    <row r="3598" spans="3:4">
      <c r="C3598" s="8"/>
      <c r="D3598" s="8"/>
    </row>
    <row r="3599" spans="3:4">
      <c r="C3599" s="8"/>
      <c r="D3599" s="8"/>
    </row>
    <row r="3600" spans="3:4">
      <c r="C3600" s="8"/>
      <c r="D3600" s="8"/>
    </row>
    <row r="3601" spans="3:4">
      <c r="C3601" s="8"/>
      <c r="D3601" s="8"/>
    </row>
    <row r="3602" spans="3:4">
      <c r="C3602" s="8"/>
      <c r="D3602" s="8"/>
    </row>
    <row r="3603" spans="3:4">
      <c r="C3603" s="8"/>
      <c r="D3603" s="8"/>
    </row>
    <row r="3604" spans="3:4">
      <c r="C3604" s="8"/>
      <c r="D3604" s="8"/>
    </row>
    <row r="3605" spans="3:4">
      <c r="C3605" s="8"/>
      <c r="D3605" s="8"/>
    </row>
    <row r="3606" spans="3:4">
      <c r="C3606" s="8"/>
      <c r="D3606" s="8"/>
    </row>
    <row r="3607" spans="3:4">
      <c r="C3607" s="8"/>
      <c r="D3607" s="8"/>
    </row>
    <row r="3608" spans="3:4">
      <c r="C3608" s="8"/>
      <c r="D3608" s="8"/>
    </row>
    <row r="3609" spans="3:4">
      <c r="C3609" s="8"/>
      <c r="D3609" s="8"/>
    </row>
    <row r="3610" spans="3:4">
      <c r="C3610" s="8"/>
      <c r="D3610" s="8"/>
    </row>
    <row r="3611" spans="3:4">
      <c r="C3611" s="8"/>
      <c r="D3611" s="8"/>
    </row>
    <row r="3612" spans="3:4">
      <c r="C3612" s="8"/>
      <c r="D3612" s="8"/>
    </row>
    <row r="3613" spans="3:4">
      <c r="C3613" s="8"/>
      <c r="D3613" s="8"/>
    </row>
    <row r="3614" spans="3:4">
      <c r="C3614" s="8"/>
      <c r="D3614" s="8"/>
    </row>
    <row r="3615" spans="3:4">
      <c r="C3615" s="8"/>
      <c r="D3615" s="8"/>
    </row>
    <row r="3616" spans="3:4">
      <c r="C3616" s="8"/>
      <c r="D3616" s="8"/>
    </row>
    <row r="3617" spans="3:4">
      <c r="C3617" s="8"/>
      <c r="D3617" s="8"/>
    </row>
    <row r="3618" spans="3:4">
      <c r="C3618" s="8"/>
      <c r="D3618" s="8"/>
    </row>
    <row r="3619" spans="3:4">
      <c r="C3619" s="8"/>
      <c r="D3619" s="8"/>
    </row>
    <row r="3620" spans="3:4">
      <c r="C3620" s="8"/>
      <c r="D3620" s="8"/>
    </row>
    <row r="3621" spans="3:4">
      <c r="C3621" s="8"/>
      <c r="D3621" s="8"/>
    </row>
    <row r="3622" spans="3:4">
      <c r="C3622" s="8"/>
      <c r="D3622" s="8"/>
    </row>
    <row r="3623" spans="3:4">
      <c r="C3623" s="8"/>
      <c r="D3623" s="8"/>
    </row>
    <row r="3624" spans="3:4">
      <c r="C3624" s="8"/>
      <c r="D3624" s="8"/>
    </row>
    <row r="3625" spans="3:4">
      <c r="C3625" s="8"/>
      <c r="D3625" s="8"/>
    </row>
    <row r="3626" spans="3:4">
      <c r="C3626" s="8"/>
      <c r="D3626" s="8"/>
    </row>
    <row r="3627" spans="3:4">
      <c r="C3627" s="8"/>
      <c r="D3627" s="8"/>
    </row>
    <row r="3628" spans="3:4">
      <c r="C3628" s="8"/>
      <c r="D3628" s="8"/>
    </row>
    <row r="3629" spans="3:4">
      <c r="C3629" s="8"/>
      <c r="D3629" s="8"/>
    </row>
    <row r="3630" spans="3:4">
      <c r="C3630" s="8"/>
      <c r="D3630" s="8"/>
    </row>
    <row r="3631" spans="3:4">
      <c r="C3631" s="8"/>
      <c r="D3631" s="8"/>
    </row>
    <row r="3632" spans="3:4">
      <c r="C3632" s="8"/>
      <c r="D3632" s="8"/>
    </row>
    <row r="3633" spans="3:4">
      <c r="C3633" s="8"/>
      <c r="D3633" s="8"/>
    </row>
    <row r="3634" spans="3:4">
      <c r="C3634" s="8"/>
      <c r="D3634" s="8"/>
    </row>
    <row r="3635" spans="3:4">
      <c r="C3635" s="8"/>
      <c r="D3635" s="8"/>
    </row>
    <row r="3636" spans="3:4">
      <c r="C3636" s="8"/>
      <c r="D3636" s="8"/>
    </row>
    <row r="3637" spans="3:4">
      <c r="C3637" s="8"/>
      <c r="D3637" s="8"/>
    </row>
    <row r="3638" spans="3:4">
      <c r="C3638" s="8"/>
      <c r="D3638" s="8"/>
    </row>
    <row r="3639" spans="3:4">
      <c r="C3639" s="8"/>
      <c r="D3639" s="8"/>
    </row>
    <row r="3640" spans="3:4">
      <c r="C3640" s="8"/>
      <c r="D3640" s="8"/>
    </row>
    <row r="3641" spans="3:4">
      <c r="C3641" s="8"/>
      <c r="D3641" s="8"/>
    </row>
    <row r="3642" spans="3:4">
      <c r="C3642" s="8"/>
      <c r="D3642" s="8"/>
    </row>
    <row r="3643" spans="3:4">
      <c r="C3643" s="8"/>
      <c r="D3643" s="8"/>
    </row>
    <row r="3644" spans="3:4">
      <c r="C3644" s="8"/>
      <c r="D3644" s="8"/>
    </row>
    <row r="3645" spans="3:4">
      <c r="C3645" s="8"/>
      <c r="D3645" s="8"/>
    </row>
    <row r="3646" spans="3:4">
      <c r="C3646" s="8"/>
      <c r="D3646" s="8"/>
    </row>
    <row r="3647" spans="3:4">
      <c r="C3647" s="8"/>
      <c r="D3647" s="8"/>
    </row>
    <row r="3648" spans="3:4">
      <c r="C3648" s="8"/>
      <c r="D3648" s="8"/>
    </row>
    <row r="3649" spans="3:4">
      <c r="C3649" s="8"/>
      <c r="D3649" s="8"/>
    </row>
    <row r="3650" spans="3:4">
      <c r="C3650" s="8"/>
      <c r="D3650" s="8"/>
    </row>
    <row r="3651" spans="3:4">
      <c r="C3651" s="8"/>
      <c r="D3651" s="8"/>
    </row>
    <row r="3652" spans="3:4">
      <c r="C3652" s="8"/>
      <c r="D3652" s="8"/>
    </row>
    <row r="3653" spans="3:4">
      <c r="C3653" s="8"/>
      <c r="D3653" s="8"/>
    </row>
    <row r="3654" spans="3:4">
      <c r="C3654" s="8"/>
      <c r="D3654" s="8"/>
    </row>
    <row r="3655" spans="3:4">
      <c r="C3655" s="8"/>
      <c r="D3655" s="8"/>
    </row>
    <row r="3656" spans="3:4">
      <c r="C3656" s="8"/>
      <c r="D3656" s="8"/>
    </row>
    <row r="3657" spans="3:4">
      <c r="C3657" s="8"/>
      <c r="D3657" s="8"/>
    </row>
    <row r="3658" spans="3:4">
      <c r="C3658" s="8"/>
      <c r="D3658" s="8"/>
    </row>
    <row r="3659" spans="3:4">
      <c r="C3659" s="8"/>
      <c r="D3659" s="8"/>
    </row>
    <row r="3660" spans="3:4">
      <c r="C3660" s="8"/>
      <c r="D3660" s="8"/>
    </row>
    <row r="3661" spans="3:4">
      <c r="C3661" s="8"/>
      <c r="D3661" s="8"/>
    </row>
    <row r="3662" spans="3:4">
      <c r="C3662" s="8"/>
      <c r="D3662" s="8"/>
    </row>
    <row r="3663" spans="3:4">
      <c r="C3663" s="8"/>
      <c r="D3663" s="8"/>
    </row>
    <row r="3664" spans="3:4">
      <c r="C3664" s="8"/>
      <c r="D3664" s="8"/>
    </row>
    <row r="3665" spans="3:4">
      <c r="C3665" s="8"/>
      <c r="D3665" s="8"/>
    </row>
    <row r="3666" spans="3:4">
      <c r="C3666" s="8"/>
      <c r="D3666" s="8"/>
    </row>
    <row r="3667" spans="3:4">
      <c r="C3667" s="8"/>
      <c r="D3667" s="8"/>
    </row>
    <row r="3668" spans="3:4">
      <c r="C3668" s="8"/>
      <c r="D3668" s="8"/>
    </row>
    <row r="3669" spans="3:4">
      <c r="C3669" s="8"/>
      <c r="D3669" s="8"/>
    </row>
    <row r="3670" spans="3:4">
      <c r="C3670" s="8"/>
      <c r="D3670" s="8"/>
    </row>
    <row r="3671" spans="3:4">
      <c r="C3671" s="8"/>
      <c r="D3671" s="8"/>
    </row>
    <row r="3672" spans="3:4">
      <c r="C3672" s="8"/>
      <c r="D3672" s="8"/>
    </row>
    <row r="3673" spans="3:4">
      <c r="C3673" s="8"/>
      <c r="D3673" s="8"/>
    </row>
    <row r="3674" spans="3:4">
      <c r="C3674" s="8"/>
      <c r="D3674" s="8"/>
    </row>
    <row r="3675" spans="3:4">
      <c r="C3675" s="8"/>
      <c r="D3675" s="8"/>
    </row>
    <row r="3676" spans="3:4">
      <c r="C3676" s="8"/>
      <c r="D3676" s="8"/>
    </row>
    <row r="3677" spans="3:4">
      <c r="C3677" s="8"/>
      <c r="D3677" s="8"/>
    </row>
    <row r="3678" spans="3:4">
      <c r="C3678" s="8"/>
      <c r="D3678" s="8"/>
    </row>
    <row r="3679" spans="3:4">
      <c r="C3679" s="8"/>
      <c r="D3679" s="8"/>
    </row>
    <row r="3680" spans="3:4">
      <c r="C3680" s="8"/>
      <c r="D3680" s="8"/>
    </row>
    <row r="3681" spans="3:4">
      <c r="C3681" s="8"/>
      <c r="D3681" s="8"/>
    </row>
    <row r="3682" spans="3:4">
      <c r="C3682" s="8"/>
      <c r="D3682" s="8"/>
    </row>
    <row r="3683" spans="3:4">
      <c r="C3683" s="8"/>
      <c r="D3683" s="8"/>
    </row>
    <row r="3684" spans="3:4">
      <c r="C3684" s="8"/>
      <c r="D3684" s="8"/>
    </row>
    <row r="3685" spans="3:4">
      <c r="C3685" s="8"/>
      <c r="D3685" s="8"/>
    </row>
    <row r="3686" spans="3:4">
      <c r="C3686" s="8"/>
      <c r="D3686" s="8"/>
    </row>
    <row r="3687" spans="3:4">
      <c r="C3687" s="8"/>
      <c r="D3687" s="8"/>
    </row>
    <row r="3688" spans="3:4">
      <c r="C3688" s="8"/>
      <c r="D3688" s="8"/>
    </row>
    <row r="3689" spans="3:4">
      <c r="C3689" s="8"/>
      <c r="D3689" s="8"/>
    </row>
    <row r="3690" spans="3:4">
      <c r="C3690" s="8"/>
      <c r="D3690" s="8"/>
    </row>
    <row r="3691" spans="3:4">
      <c r="C3691" s="8"/>
      <c r="D3691" s="8"/>
    </row>
    <row r="3692" spans="3:4">
      <c r="C3692" s="8"/>
      <c r="D3692" s="8"/>
    </row>
    <row r="3693" spans="3:4">
      <c r="C3693" s="8"/>
      <c r="D3693" s="8"/>
    </row>
    <row r="3694" spans="3:4">
      <c r="C3694" s="8"/>
      <c r="D3694" s="8"/>
    </row>
    <row r="3695" spans="3:4">
      <c r="C3695" s="8"/>
      <c r="D3695" s="8"/>
    </row>
    <row r="3696" spans="3:4">
      <c r="C3696" s="8"/>
      <c r="D3696" s="8"/>
    </row>
    <row r="3697" spans="3:4">
      <c r="C3697" s="8"/>
      <c r="D3697" s="8"/>
    </row>
    <row r="3698" spans="3:4">
      <c r="C3698" s="8"/>
      <c r="D3698" s="8"/>
    </row>
    <row r="3699" spans="3:4">
      <c r="C3699" s="8"/>
      <c r="D3699" s="8"/>
    </row>
    <row r="3700" spans="3:4">
      <c r="C3700" s="8"/>
      <c r="D3700" s="8"/>
    </row>
    <row r="3701" spans="3:4">
      <c r="C3701" s="8"/>
      <c r="D3701" s="8"/>
    </row>
    <row r="3702" spans="3:4">
      <c r="C3702" s="8"/>
      <c r="D3702" s="8"/>
    </row>
    <row r="3703" spans="3:4">
      <c r="C3703" s="8"/>
      <c r="D3703" s="8"/>
    </row>
    <row r="3704" spans="3:4">
      <c r="C3704" s="8"/>
      <c r="D3704" s="8"/>
    </row>
    <row r="3705" spans="3:4">
      <c r="C3705" s="8"/>
      <c r="D3705" s="8"/>
    </row>
    <row r="3706" spans="3:4">
      <c r="C3706" s="8"/>
      <c r="D3706" s="8"/>
    </row>
    <row r="3707" spans="3:4">
      <c r="C3707" s="8"/>
      <c r="D3707" s="8"/>
    </row>
    <row r="3708" spans="3:4">
      <c r="C3708" s="8"/>
      <c r="D3708" s="8"/>
    </row>
    <row r="3709" spans="3:4">
      <c r="C3709" s="8"/>
      <c r="D3709" s="8"/>
    </row>
    <row r="3710" spans="3:4">
      <c r="C3710" s="8"/>
      <c r="D3710" s="8"/>
    </row>
    <row r="3711" spans="3:4">
      <c r="C3711" s="8"/>
      <c r="D3711" s="8"/>
    </row>
    <row r="3712" spans="3:4">
      <c r="C3712" s="8"/>
      <c r="D3712" s="8"/>
    </row>
    <row r="3713" spans="3:4">
      <c r="C3713" s="8"/>
      <c r="D3713" s="8"/>
    </row>
    <row r="3714" spans="3:4">
      <c r="C3714" s="8"/>
      <c r="D3714" s="8"/>
    </row>
    <row r="3715" spans="3:4">
      <c r="C3715" s="8"/>
      <c r="D3715" s="8"/>
    </row>
    <row r="3716" spans="3:4">
      <c r="C3716" s="8"/>
      <c r="D3716" s="8"/>
    </row>
    <row r="3717" spans="3:4">
      <c r="C3717" s="8"/>
      <c r="D3717" s="8"/>
    </row>
    <row r="3718" spans="3:4">
      <c r="C3718" s="8"/>
      <c r="D3718" s="8"/>
    </row>
    <row r="3719" spans="3:4">
      <c r="C3719" s="8"/>
      <c r="D3719" s="8"/>
    </row>
    <row r="3720" spans="3:4">
      <c r="C3720" s="8"/>
      <c r="D3720" s="8"/>
    </row>
    <row r="3721" spans="3:4">
      <c r="C3721" s="8"/>
      <c r="D3721" s="8"/>
    </row>
    <row r="3722" spans="3:4">
      <c r="C3722" s="8"/>
      <c r="D3722" s="8"/>
    </row>
    <row r="3723" spans="3:4">
      <c r="C3723" s="8"/>
      <c r="D3723" s="8"/>
    </row>
    <row r="3724" spans="3:4">
      <c r="C3724" s="8"/>
      <c r="D3724" s="8"/>
    </row>
    <row r="3725" spans="3:4">
      <c r="C3725" s="8"/>
      <c r="D3725" s="8"/>
    </row>
    <row r="3726" spans="3:4">
      <c r="C3726" s="8"/>
      <c r="D3726" s="8"/>
    </row>
    <row r="3727" spans="3:4">
      <c r="C3727" s="8"/>
      <c r="D3727" s="8"/>
    </row>
    <row r="3728" spans="3:4">
      <c r="C3728" s="8"/>
      <c r="D3728" s="8"/>
    </row>
    <row r="3729" spans="3:4">
      <c r="C3729" s="8"/>
      <c r="D3729" s="8"/>
    </row>
    <row r="3730" spans="3:4">
      <c r="C3730" s="8"/>
      <c r="D3730" s="8"/>
    </row>
    <row r="3731" spans="3:4">
      <c r="C3731" s="8"/>
      <c r="D3731" s="8"/>
    </row>
    <row r="3732" spans="3:4">
      <c r="C3732" s="8"/>
      <c r="D3732" s="8"/>
    </row>
    <row r="3733" spans="3:4">
      <c r="C3733" s="8"/>
      <c r="D3733" s="8"/>
    </row>
    <row r="3734" spans="3:4">
      <c r="C3734" s="8"/>
      <c r="D3734" s="8"/>
    </row>
    <row r="3735" spans="3:4">
      <c r="C3735" s="8"/>
      <c r="D3735" s="8"/>
    </row>
    <row r="3736" spans="3:4">
      <c r="C3736" s="8"/>
      <c r="D3736" s="8"/>
    </row>
    <row r="3737" spans="3:4">
      <c r="C3737" s="8"/>
      <c r="D3737" s="8"/>
    </row>
    <row r="3738" spans="3:4">
      <c r="C3738" s="8"/>
      <c r="D3738" s="8"/>
    </row>
    <row r="3739" spans="3:4">
      <c r="C3739" s="8"/>
      <c r="D3739" s="8"/>
    </row>
    <row r="3740" spans="3:4">
      <c r="C3740" s="8"/>
      <c r="D3740" s="8"/>
    </row>
    <row r="3741" spans="3:4">
      <c r="C3741" s="8"/>
      <c r="D3741" s="8"/>
    </row>
    <row r="3742" spans="3:4">
      <c r="C3742" s="8"/>
      <c r="D3742" s="8"/>
    </row>
    <row r="3743" spans="3:4">
      <c r="C3743" s="8"/>
      <c r="D3743" s="8"/>
    </row>
    <row r="3744" spans="3:4">
      <c r="C3744" s="8"/>
      <c r="D3744" s="8"/>
    </row>
    <row r="3745" spans="3:4">
      <c r="C3745" s="8"/>
      <c r="D3745" s="8"/>
    </row>
    <row r="3746" spans="3:4">
      <c r="C3746" s="8"/>
      <c r="D3746" s="8"/>
    </row>
    <row r="3747" spans="3:4">
      <c r="C3747" s="8"/>
      <c r="D3747" s="8"/>
    </row>
    <row r="3748" spans="3:4">
      <c r="C3748" s="8"/>
      <c r="D3748" s="8"/>
    </row>
    <row r="3749" spans="3:4">
      <c r="C3749" s="8"/>
      <c r="D3749" s="8"/>
    </row>
    <row r="3750" spans="3:4">
      <c r="C3750" s="8"/>
      <c r="D3750" s="8"/>
    </row>
    <row r="3751" spans="3:4">
      <c r="C3751" s="8"/>
      <c r="D3751" s="8"/>
    </row>
    <row r="3752" spans="3:4">
      <c r="C3752" s="8"/>
      <c r="D3752" s="8"/>
    </row>
    <row r="3753" spans="3:4">
      <c r="C3753" s="8"/>
      <c r="D3753" s="8"/>
    </row>
    <row r="3754" spans="3:4">
      <c r="C3754" s="8"/>
      <c r="D3754" s="8"/>
    </row>
    <row r="3755" spans="3:4">
      <c r="C3755" s="8"/>
      <c r="D3755" s="8"/>
    </row>
    <row r="3756" spans="3:4">
      <c r="C3756" s="8"/>
      <c r="D3756" s="8"/>
    </row>
    <row r="3757" spans="3:4">
      <c r="C3757" s="8"/>
      <c r="D3757" s="8"/>
    </row>
    <row r="3758" spans="3:4">
      <c r="C3758" s="8"/>
      <c r="D3758" s="8"/>
    </row>
    <row r="3759" spans="3:4">
      <c r="C3759" s="8"/>
      <c r="D3759" s="8"/>
    </row>
    <row r="3760" spans="3:4">
      <c r="C3760" s="8"/>
      <c r="D3760" s="8"/>
    </row>
    <row r="3761" spans="3:4">
      <c r="C3761" s="8"/>
      <c r="D3761" s="8"/>
    </row>
    <row r="3762" spans="3:4">
      <c r="C3762" s="8"/>
      <c r="D3762" s="8"/>
    </row>
    <row r="3763" spans="3:4">
      <c r="C3763" s="8"/>
      <c r="D3763" s="8"/>
    </row>
    <row r="3764" spans="3:4">
      <c r="C3764" s="8"/>
      <c r="D3764" s="8"/>
    </row>
    <row r="3765" spans="3:4">
      <c r="C3765" s="8"/>
      <c r="D3765" s="8"/>
    </row>
    <row r="3766" spans="3:4">
      <c r="C3766" s="8"/>
      <c r="D3766" s="8"/>
    </row>
    <row r="3767" spans="3:4">
      <c r="C3767" s="8"/>
      <c r="D3767" s="8"/>
    </row>
    <row r="3768" spans="3:4">
      <c r="C3768" s="8"/>
      <c r="D3768" s="8"/>
    </row>
    <row r="3769" spans="3:4">
      <c r="C3769" s="8"/>
      <c r="D3769" s="8"/>
    </row>
    <row r="3770" spans="3:4">
      <c r="C3770" s="8"/>
      <c r="D3770" s="8"/>
    </row>
    <row r="3771" spans="3:4">
      <c r="C3771" s="8"/>
      <c r="D3771" s="8"/>
    </row>
    <row r="3772" spans="3:4">
      <c r="C3772" s="8"/>
      <c r="D3772" s="8"/>
    </row>
    <row r="3773" spans="3:4">
      <c r="C3773" s="8"/>
      <c r="D3773" s="8"/>
    </row>
    <row r="3774" spans="3:4">
      <c r="C3774" s="8"/>
      <c r="D3774" s="8"/>
    </row>
    <row r="3775" spans="3:4">
      <c r="C3775" s="8"/>
      <c r="D3775" s="8"/>
    </row>
    <row r="3776" spans="3:4">
      <c r="C3776" s="8"/>
      <c r="D3776" s="8"/>
    </row>
    <row r="3777" spans="3:4">
      <c r="C3777" s="8"/>
      <c r="D3777" s="8"/>
    </row>
    <row r="3778" spans="3:4">
      <c r="C3778" s="8"/>
      <c r="D3778" s="8"/>
    </row>
    <row r="3779" spans="3:4">
      <c r="C3779" s="8"/>
      <c r="D3779" s="8"/>
    </row>
    <row r="3780" spans="3:4">
      <c r="C3780" s="8"/>
      <c r="D3780" s="8"/>
    </row>
    <row r="3781" spans="3:4">
      <c r="C3781" s="8"/>
      <c r="D3781" s="8"/>
    </row>
    <row r="3782" spans="3:4">
      <c r="C3782" s="8"/>
      <c r="D3782" s="8"/>
    </row>
    <row r="3783" spans="3:4">
      <c r="C3783" s="8"/>
      <c r="D3783" s="8"/>
    </row>
    <row r="3784" spans="3:4">
      <c r="C3784" s="8"/>
      <c r="D3784" s="8"/>
    </row>
    <row r="3785" spans="3:4">
      <c r="C3785" s="8"/>
      <c r="D3785" s="8"/>
    </row>
    <row r="3786" spans="3:4">
      <c r="C3786" s="8"/>
      <c r="D3786" s="8"/>
    </row>
    <row r="3787" spans="3:4">
      <c r="C3787" s="8"/>
      <c r="D3787" s="8"/>
    </row>
    <row r="3788" spans="3:4">
      <c r="C3788" s="8"/>
      <c r="D3788" s="8"/>
    </row>
    <row r="3789" spans="3:4">
      <c r="C3789" s="8"/>
      <c r="D3789" s="8"/>
    </row>
    <row r="3790" spans="3:4">
      <c r="C3790" s="8"/>
      <c r="D3790" s="8"/>
    </row>
    <row r="3791" spans="3:4">
      <c r="C3791" s="8"/>
      <c r="D3791" s="8"/>
    </row>
    <row r="3792" spans="3:4">
      <c r="C3792" s="8"/>
      <c r="D3792" s="8"/>
    </row>
    <row r="3793" spans="3:4">
      <c r="C3793" s="8"/>
      <c r="D3793" s="8"/>
    </row>
    <row r="3794" spans="3:4">
      <c r="C3794" s="8"/>
      <c r="D3794" s="8"/>
    </row>
    <row r="3795" spans="3:4">
      <c r="C3795" s="8"/>
      <c r="D3795" s="8"/>
    </row>
    <row r="3796" spans="3:4">
      <c r="C3796" s="8"/>
      <c r="D3796" s="8"/>
    </row>
    <row r="3797" spans="3:4">
      <c r="C3797" s="8"/>
      <c r="D3797" s="8"/>
    </row>
    <row r="3798" spans="3:4">
      <c r="C3798" s="8"/>
      <c r="D3798" s="8"/>
    </row>
    <row r="3799" spans="3:4">
      <c r="C3799" s="8"/>
      <c r="D3799" s="8"/>
    </row>
    <row r="3800" spans="3:4">
      <c r="C3800" s="8"/>
      <c r="D3800" s="8"/>
    </row>
    <row r="3801" spans="3:4">
      <c r="C3801" s="8"/>
      <c r="D3801" s="8"/>
    </row>
    <row r="3802" spans="3:4">
      <c r="C3802" s="8"/>
      <c r="D3802" s="8"/>
    </row>
    <row r="3803" spans="3:4">
      <c r="C3803" s="8"/>
      <c r="D3803" s="8"/>
    </row>
    <row r="3804" spans="3:4">
      <c r="C3804" s="8"/>
      <c r="D3804" s="8"/>
    </row>
    <row r="3805" spans="3:4">
      <c r="C3805" s="8"/>
      <c r="D3805" s="8"/>
    </row>
    <row r="3806" spans="3:4">
      <c r="C3806" s="8"/>
      <c r="D3806" s="8"/>
    </row>
    <row r="3807" spans="3:4">
      <c r="C3807" s="8"/>
      <c r="D3807" s="8"/>
    </row>
    <row r="3808" spans="3:4">
      <c r="C3808" s="8"/>
      <c r="D3808" s="8"/>
    </row>
    <row r="3809" spans="3:4">
      <c r="C3809" s="8"/>
      <c r="D3809" s="8"/>
    </row>
    <row r="3810" spans="3:4">
      <c r="C3810" s="8"/>
      <c r="D3810" s="8"/>
    </row>
    <row r="3811" spans="3:4">
      <c r="C3811" s="8"/>
      <c r="D3811" s="8"/>
    </row>
    <row r="3812" spans="3:4">
      <c r="C3812" s="8"/>
      <c r="D3812" s="8"/>
    </row>
    <row r="3813" spans="3:4">
      <c r="C3813" s="8"/>
      <c r="D3813" s="8"/>
    </row>
    <row r="3814" spans="3:4">
      <c r="C3814" s="8"/>
      <c r="D3814" s="8"/>
    </row>
    <row r="3815" spans="3:4">
      <c r="C3815" s="8"/>
      <c r="D3815" s="8"/>
    </row>
    <row r="3816" spans="3:4">
      <c r="C3816" s="8"/>
      <c r="D3816" s="8"/>
    </row>
    <row r="3817" spans="3:4">
      <c r="C3817" s="8"/>
      <c r="D3817" s="8"/>
    </row>
    <row r="3818" spans="3:4">
      <c r="C3818" s="8"/>
      <c r="D3818" s="8"/>
    </row>
    <row r="3819" spans="3:4">
      <c r="C3819" s="8"/>
      <c r="D3819" s="8"/>
    </row>
    <row r="3820" spans="3:4">
      <c r="C3820" s="8"/>
      <c r="D3820" s="8"/>
    </row>
    <row r="3821" spans="3:4">
      <c r="C3821" s="8"/>
      <c r="D3821" s="8"/>
    </row>
    <row r="3822" spans="3:4">
      <c r="C3822" s="8"/>
      <c r="D3822" s="8"/>
    </row>
    <row r="3823" spans="3:4">
      <c r="C3823" s="8"/>
      <c r="D3823" s="8"/>
    </row>
    <row r="3824" spans="3:4">
      <c r="C3824" s="8"/>
      <c r="D3824" s="8"/>
    </row>
    <row r="3825" spans="3:4">
      <c r="C3825" s="8"/>
      <c r="D3825" s="8"/>
    </row>
    <row r="3826" spans="3:4">
      <c r="C3826" s="8"/>
      <c r="D3826" s="8"/>
    </row>
    <row r="3827" spans="3:4">
      <c r="C3827" s="8"/>
      <c r="D3827" s="8"/>
    </row>
    <row r="3828" spans="3:4">
      <c r="C3828" s="8"/>
      <c r="D3828" s="8"/>
    </row>
    <row r="3829" spans="3:4">
      <c r="C3829" s="8"/>
      <c r="D3829" s="8"/>
    </row>
    <row r="3830" spans="3:4">
      <c r="C3830" s="8"/>
      <c r="D3830" s="8"/>
    </row>
    <row r="3831" spans="3:4">
      <c r="C3831" s="8"/>
      <c r="D3831" s="8"/>
    </row>
    <row r="3832" spans="3:4">
      <c r="C3832" s="8"/>
      <c r="D3832" s="8"/>
    </row>
    <row r="3833" spans="3:4">
      <c r="C3833" s="8"/>
      <c r="D3833" s="8"/>
    </row>
    <row r="3834" spans="3:4">
      <c r="C3834" s="8"/>
      <c r="D3834" s="8"/>
    </row>
    <row r="3835" spans="3:4">
      <c r="C3835" s="8"/>
      <c r="D3835" s="8"/>
    </row>
    <row r="3836" spans="3:4">
      <c r="C3836" s="8"/>
      <c r="D3836" s="8"/>
    </row>
    <row r="3837" spans="3:4">
      <c r="C3837" s="8"/>
      <c r="D3837" s="8"/>
    </row>
    <row r="3838" spans="3:4">
      <c r="C3838" s="8"/>
      <c r="D3838" s="8"/>
    </row>
    <row r="3839" spans="3:4">
      <c r="C3839" s="8"/>
      <c r="D3839" s="8"/>
    </row>
    <row r="3840" spans="3:4">
      <c r="C3840" s="8"/>
      <c r="D3840" s="8"/>
    </row>
    <row r="3841" spans="3:4">
      <c r="C3841" s="8"/>
      <c r="D3841" s="8"/>
    </row>
    <row r="3842" spans="3:4">
      <c r="C3842" s="8"/>
      <c r="D3842" s="8"/>
    </row>
    <row r="3843" spans="3:4">
      <c r="C3843" s="8"/>
      <c r="D3843" s="8"/>
    </row>
    <row r="3844" spans="3:4">
      <c r="C3844" s="8"/>
      <c r="D3844" s="8"/>
    </row>
    <row r="3845" spans="3:4">
      <c r="C3845" s="8"/>
      <c r="D3845" s="8"/>
    </row>
    <row r="3846" spans="3:4">
      <c r="C3846" s="8"/>
      <c r="D3846" s="8"/>
    </row>
    <row r="3847" spans="3:4">
      <c r="C3847" s="8"/>
      <c r="D3847" s="8"/>
    </row>
    <row r="3848" spans="3:4">
      <c r="C3848" s="8"/>
      <c r="D3848" s="8"/>
    </row>
    <row r="3849" spans="3:4">
      <c r="C3849" s="8"/>
      <c r="D3849" s="8"/>
    </row>
    <row r="3850" spans="3:4">
      <c r="C3850" s="8"/>
      <c r="D3850" s="8"/>
    </row>
    <row r="3851" spans="3:4">
      <c r="C3851" s="8"/>
      <c r="D3851" s="8"/>
    </row>
    <row r="3852" spans="3:4">
      <c r="C3852" s="8"/>
      <c r="D3852" s="8"/>
    </row>
    <row r="3853" spans="3:4">
      <c r="C3853" s="8"/>
      <c r="D3853" s="8"/>
    </row>
    <row r="3854" spans="3:4">
      <c r="C3854" s="8"/>
      <c r="D3854" s="8"/>
    </row>
    <row r="3855" spans="3:4">
      <c r="C3855" s="8"/>
      <c r="D3855" s="8"/>
    </row>
    <row r="3856" spans="3:4">
      <c r="C3856" s="8"/>
      <c r="D3856" s="8"/>
    </row>
    <row r="3857" spans="3:4">
      <c r="C3857" s="8"/>
      <c r="D3857" s="8"/>
    </row>
    <row r="3858" spans="3:4">
      <c r="C3858" s="8"/>
      <c r="D3858" s="8"/>
    </row>
    <row r="3859" spans="3:4">
      <c r="C3859" s="8"/>
      <c r="D3859" s="8"/>
    </row>
    <row r="3860" spans="3:4">
      <c r="C3860" s="8"/>
      <c r="D3860" s="8"/>
    </row>
    <row r="3861" spans="3:4">
      <c r="C3861" s="8"/>
      <c r="D3861" s="8"/>
    </row>
    <row r="3862" spans="3:4">
      <c r="C3862" s="8"/>
      <c r="D3862" s="8"/>
    </row>
    <row r="3863" spans="3:4">
      <c r="C3863" s="8"/>
      <c r="D3863" s="8"/>
    </row>
    <row r="3864" spans="3:4">
      <c r="C3864" s="8"/>
      <c r="D3864" s="8"/>
    </row>
    <row r="3865" spans="3:4">
      <c r="C3865" s="8"/>
      <c r="D3865" s="8"/>
    </row>
    <row r="3866" spans="3:4">
      <c r="C3866" s="8"/>
      <c r="D3866" s="8"/>
    </row>
    <row r="3867" spans="3:4">
      <c r="C3867" s="8"/>
      <c r="D3867" s="8"/>
    </row>
    <row r="3868" spans="3:4">
      <c r="C3868" s="8"/>
      <c r="D3868" s="8"/>
    </row>
    <row r="3869" spans="3:4">
      <c r="C3869" s="8"/>
      <c r="D3869" s="8"/>
    </row>
    <row r="3870" spans="3:4">
      <c r="C3870" s="8"/>
      <c r="D3870" s="8"/>
    </row>
    <row r="3871" spans="3:4">
      <c r="C3871" s="8"/>
      <c r="D3871" s="8"/>
    </row>
    <row r="3872" spans="3:4">
      <c r="C3872" s="8"/>
      <c r="D3872" s="8"/>
    </row>
    <row r="3873" spans="3:4">
      <c r="C3873" s="8"/>
      <c r="D3873" s="8"/>
    </row>
    <row r="3874" spans="3:4">
      <c r="C3874" s="8"/>
      <c r="D3874" s="8"/>
    </row>
    <row r="3875" spans="3:4">
      <c r="C3875" s="8"/>
      <c r="D3875" s="8"/>
    </row>
    <row r="3876" spans="3:4">
      <c r="C3876" s="8"/>
      <c r="D3876" s="8"/>
    </row>
    <row r="3877" spans="3:4">
      <c r="C3877" s="8"/>
      <c r="D3877" s="8"/>
    </row>
    <row r="3878" spans="3:4">
      <c r="C3878" s="8"/>
      <c r="D3878" s="8"/>
    </row>
    <row r="3879" spans="3:4">
      <c r="C3879" s="8"/>
      <c r="D3879" s="8"/>
    </row>
    <row r="3880" spans="3:4">
      <c r="C3880" s="8"/>
      <c r="D3880" s="8"/>
    </row>
    <row r="3881" spans="3:4">
      <c r="C3881" s="8"/>
      <c r="D3881" s="8"/>
    </row>
    <row r="3882" spans="3:4">
      <c r="C3882" s="8"/>
      <c r="D3882" s="8"/>
    </row>
    <row r="3883" spans="3:4">
      <c r="C3883" s="8"/>
      <c r="D3883" s="8"/>
    </row>
    <row r="3884" spans="3:4">
      <c r="C3884" s="8"/>
      <c r="D3884" s="8"/>
    </row>
    <row r="3885" spans="3:4">
      <c r="C3885" s="8"/>
      <c r="D3885" s="8"/>
    </row>
    <row r="3886" spans="3:4">
      <c r="C3886" s="8"/>
      <c r="D3886" s="8"/>
    </row>
    <row r="3887" spans="3:4">
      <c r="C3887" s="8"/>
      <c r="D3887" s="8"/>
    </row>
    <row r="3888" spans="3:4">
      <c r="C3888" s="8"/>
      <c r="D3888" s="8"/>
    </row>
    <row r="3889" spans="3:4">
      <c r="C3889" s="8"/>
      <c r="D3889" s="8"/>
    </row>
    <row r="3890" spans="3:4">
      <c r="C3890" s="8"/>
      <c r="D3890" s="8"/>
    </row>
    <row r="3891" spans="3:4">
      <c r="C3891" s="8"/>
      <c r="D3891" s="8"/>
    </row>
    <row r="3892" spans="3:4">
      <c r="C3892" s="8"/>
      <c r="D3892" s="8"/>
    </row>
    <row r="3893" spans="3:4">
      <c r="C3893" s="8"/>
      <c r="D3893" s="8"/>
    </row>
    <row r="3894" spans="3:4">
      <c r="C3894" s="8"/>
      <c r="D3894" s="8"/>
    </row>
    <row r="3895" spans="3:4">
      <c r="C3895" s="8"/>
      <c r="D3895" s="8"/>
    </row>
    <row r="3896" spans="3:4">
      <c r="C3896" s="8"/>
      <c r="D3896" s="8"/>
    </row>
    <row r="3897" spans="3:4">
      <c r="C3897" s="8"/>
      <c r="D3897" s="8"/>
    </row>
    <row r="3898" spans="3:4">
      <c r="C3898" s="8"/>
      <c r="D3898" s="8"/>
    </row>
    <row r="3899" spans="3:4">
      <c r="C3899" s="8"/>
      <c r="D3899" s="8"/>
    </row>
    <row r="3900" spans="3:4">
      <c r="C3900" s="8"/>
      <c r="D3900" s="8"/>
    </row>
    <row r="3901" spans="3:4">
      <c r="C3901" s="8"/>
      <c r="D3901" s="8"/>
    </row>
    <row r="3902" spans="3:4">
      <c r="C3902" s="8"/>
      <c r="D3902" s="8"/>
    </row>
    <row r="3903" spans="3:4">
      <c r="C3903" s="8"/>
      <c r="D3903" s="8"/>
    </row>
    <row r="3904" spans="3:4">
      <c r="C3904" s="8"/>
      <c r="D3904" s="8"/>
    </row>
    <row r="3905" spans="3:4">
      <c r="C3905" s="8"/>
      <c r="D3905" s="8"/>
    </row>
    <row r="3906" spans="3:4">
      <c r="C3906" s="8"/>
      <c r="D3906" s="8"/>
    </row>
    <row r="3907" spans="3:4">
      <c r="C3907" s="8"/>
      <c r="D3907" s="8"/>
    </row>
    <row r="3908" spans="3:4">
      <c r="C3908" s="8"/>
      <c r="D3908" s="8"/>
    </row>
    <row r="3909" spans="3:4">
      <c r="C3909" s="8"/>
      <c r="D3909" s="8"/>
    </row>
    <row r="3910" spans="3:4">
      <c r="C3910" s="8"/>
      <c r="D3910" s="8"/>
    </row>
    <row r="3911" spans="3:4">
      <c r="C3911" s="8"/>
      <c r="D3911" s="8"/>
    </row>
    <row r="3912" spans="3:4">
      <c r="C3912" s="8"/>
      <c r="D3912" s="8"/>
    </row>
    <row r="3913" spans="3:4">
      <c r="C3913" s="8"/>
      <c r="D3913" s="8"/>
    </row>
    <row r="3914" spans="3:4">
      <c r="C3914" s="8"/>
      <c r="D3914" s="8"/>
    </row>
    <row r="3915" spans="3:4">
      <c r="C3915" s="8"/>
      <c r="D3915" s="8"/>
    </row>
    <row r="3916" spans="3:4">
      <c r="C3916" s="8"/>
      <c r="D3916" s="8"/>
    </row>
    <row r="3917" spans="3:4">
      <c r="C3917" s="8"/>
      <c r="D3917" s="8"/>
    </row>
    <row r="3918" spans="3:4">
      <c r="C3918" s="8"/>
      <c r="D3918" s="8"/>
    </row>
    <row r="3919" spans="3:4">
      <c r="C3919" s="8"/>
      <c r="D3919" s="8"/>
    </row>
    <row r="3920" spans="3:4">
      <c r="C3920" s="8"/>
      <c r="D3920" s="8"/>
    </row>
    <row r="3921" spans="3:4">
      <c r="C3921" s="8"/>
      <c r="D3921" s="8"/>
    </row>
    <row r="3922" spans="3:4">
      <c r="C3922" s="8"/>
      <c r="D3922" s="8"/>
    </row>
    <row r="3923" spans="3:4">
      <c r="C3923" s="8"/>
      <c r="D3923" s="8"/>
    </row>
    <row r="3924" spans="3:4">
      <c r="C3924" s="8"/>
      <c r="D3924" s="8"/>
    </row>
    <row r="3925" spans="3:4">
      <c r="C3925" s="8"/>
      <c r="D3925" s="8"/>
    </row>
    <row r="3926" spans="3:4">
      <c r="C3926" s="8"/>
      <c r="D3926" s="8"/>
    </row>
    <row r="3927" spans="3:4">
      <c r="C3927" s="8"/>
      <c r="D3927" s="8"/>
    </row>
    <row r="3928" spans="3:4">
      <c r="C3928" s="8"/>
      <c r="D3928" s="8"/>
    </row>
    <row r="3929" spans="3:4">
      <c r="C3929" s="8"/>
      <c r="D3929" s="8"/>
    </row>
    <row r="3930" spans="3:4">
      <c r="C3930" s="8"/>
      <c r="D3930" s="8"/>
    </row>
    <row r="3931" spans="3:4">
      <c r="C3931" s="8"/>
      <c r="D3931" s="8"/>
    </row>
    <row r="3932" spans="3:4">
      <c r="C3932" s="8"/>
      <c r="D3932" s="8"/>
    </row>
    <row r="3933" spans="3:4">
      <c r="C3933" s="8"/>
      <c r="D3933" s="8"/>
    </row>
    <row r="3934" spans="3:4">
      <c r="C3934" s="8"/>
      <c r="D3934" s="8"/>
    </row>
    <row r="3935" spans="3:4">
      <c r="C3935" s="8"/>
      <c r="D3935" s="8"/>
    </row>
    <row r="3936" spans="3:4">
      <c r="C3936" s="8"/>
      <c r="D3936" s="8"/>
    </row>
    <row r="3937" spans="3:4">
      <c r="C3937" s="8"/>
      <c r="D3937" s="8"/>
    </row>
    <row r="3938" spans="3:4">
      <c r="C3938" s="8"/>
      <c r="D3938" s="8"/>
    </row>
    <row r="3939" spans="3:4">
      <c r="C3939" s="8"/>
      <c r="D3939" s="8"/>
    </row>
    <row r="3940" spans="3:4">
      <c r="C3940" s="8"/>
      <c r="D3940" s="8"/>
    </row>
    <row r="3941" spans="3:4">
      <c r="C3941" s="8"/>
      <c r="D3941" s="8"/>
    </row>
    <row r="3942" spans="3:4">
      <c r="C3942" s="8"/>
      <c r="D3942" s="8"/>
    </row>
    <row r="3943" spans="3:4">
      <c r="C3943" s="8"/>
      <c r="D3943" s="8"/>
    </row>
    <row r="3944" spans="3:4">
      <c r="C3944" s="8"/>
      <c r="D3944" s="8"/>
    </row>
    <row r="3945" spans="3:4">
      <c r="C3945" s="8"/>
      <c r="D3945" s="8"/>
    </row>
    <row r="3946" spans="3:4">
      <c r="C3946" s="8"/>
      <c r="D3946" s="8"/>
    </row>
    <row r="3947" spans="3:4">
      <c r="C3947" s="8"/>
      <c r="D3947" s="8"/>
    </row>
    <row r="3948" spans="3:4">
      <c r="C3948" s="8"/>
      <c r="D3948" s="8"/>
    </row>
    <row r="3949" spans="3:4">
      <c r="C3949" s="8"/>
      <c r="D3949" s="8"/>
    </row>
    <row r="3950" spans="3:4">
      <c r="C3950" s="8"/>
      <c r="D3950" s="8"/>
    </row>
    <row r="3951" spans="3:4">
      <c r="C3951" s="8"/>
      <c r="D3951" s="8"/>
    </row>
    <row r="3952" spans="3:4">
      <c r="C3952" s="8"/>
      <c r="D3952" s="8"/>
    </row>
    <row r="3953" spans="3:4">
      <c r="C3953" s="8"/>
      <c r="D3953" s="8"/>
    </row>
    <row r="3954" spans="3:4">
      <c r="C3954" s="8"/>
      <c r="D3954" s="8"/>
    </row>
    <row r="3955" spans="3:4">
      <c r="C3955" s="8"/>
      <c r="D3955" s="8"/>
    </row>
    <row r="3956" spans="3:4">
      <c r="C3956" s="8"/>
      <c r="D3956" s="8"/>
    </row>
    <row r="3957" spans="3:4">
      <c r="C3957" s="8"/>
      <c r="D3957" s="8"/>
    </row>
    <row r="3958" spans="3:4">
      <c r="C3958" s="8"/>
      <c r="D3958" s="8"/>
    </row>
    <row r="3959" spans="3:4">
      <c r="C3959" s="8"/>
      <c r="D3959" s="8"/>
    </row>
    <row r="3960" spans="3:4">
      <c r="C3960" s="8"/>
      <c r="D3960" s="8"/>
    </row>
    <row r="3961" spans="3:4">
      <c r="C3961" s="8"/>
      <c r="D3961" s="8"/>
    </row>
    <row r="3962" spans="3:4">
      <c r="C3962" s="8"/>
      <c r="D3962" s="8"/>
    </row>
    <row r="3963" spans="3:4">
      <c r="C3963" s="8"/>
      <c r="D3963" s="8"/>
    </row>
    <row r="3964" spans="3:4">
      <c r="C3964" s="8"/>
      <c r="D3964" s="8"/>
    </row>
    <row r="3965" spans="3:4">
      <c r="C3965" s="8"/>
      <c r="D3965" s="8"/>
    </row>
    <row r="3966" spans="3:4">
      <c r="C3966" s="8"/>
      <c r="D3966" s="8"/>
    </row>
    <row r="3967" spans="3:4">
      <c r="C3967" s="8"/>
      <c r="D3967" s="8"/>
    </row>
    <row r="3968" spans="3:4">
      <c r="C3968" s="8"/>
      <c r="D3968" s="8"/>
    </row>
    <row r="3969" spans="3:4">
      <c r="C3969" s="8"/>
      <c r="D3969" s="8"/>
    </row>
    <row r="3970" spans="3:4">
      <c r="C3970" s="8"/>
      <c r="D3970" s="8"/>
    </row>
    <row r="3971" spans="3:4">
      <c r="C3971" s="8"/>
      <c r="D3971" s="8"/>
    </row>
    <row r="3972" spans="3:4">
      <c r="C3972" s="8"/>
      <c r="D3972" s="8"/>
    </row>
    <row r="3973" spans="3:4">
      <c r="C3973" s="8"/>
      <c r="D3973" s="8"/>
    </row>
    <row r="3974" spans="3:4">
      <c r="C3974" s="8"/>
      <c r="D3974" s="8"/>
    </row>
    <row r="3975" spans="3:4">
      <c r="C3975" s="8"/>
      <c r="D3975" s="8"/>
    </row>
    <row r="3976" spans="3:4">
      <c r="C3976" s="8"/>
      <c r="D3976" s="8"/>
    </row>
    <row r="3977" spans="3:4">
      <c r="C3977" s="8"/>
      <c r="D3977" s="8"/>
    </row>
    <row r="3978" spans="3:4">
      <c r="C3978" s="8"/>
      <c r="D3978" s="8"/>
    </row>
    <row r="3979" spans="3:4">
      <c r="C3979" s="8"/>
      <c r="D3979" s="8"/>
    </row>
    <row r="3980" spans="3:4">
      <c r="C3980" s="8"/>
      <c r="D3980" s="8"/>
    </row>
    <row r="3981" spans="3:4">
      <c r="C3981" s="8"/>
      <c r="D3981" s="8"/>
    </row>
    <row r="3982" spans="3:4">
      <c r="C3982" s="8"/>
      <c r="D3982" s="8"/>
    </row>
    <row r="3983" spans="3:4">
      <c r="C3983" s="8"/>
      <c r="D3983" s="8"/>
    </row>
    <row r="3984" spans="3:4">
      <c r="C3984" s="8"/>
      <c r="D3984" s="8"/>
    </row>
    <row r="3985" spans="3:4">
      <c r="C3985" s="8"/>
      <c r="D3985" s="8"/>
    </row>
    <row r="3986" spans="3:4">
      <c r="C3986" s="8"/>
      <c r="D3986" s="8"/>
    </row>
    <row r="3987" spans="3:4">
      <c r="C3987" s="8"/>
      <c r="D3987" s="8"/>
    </row>
    <row r="3988" spans="3:4">
      <c r="C3988" s="8"/>
      <c r="D3988" s="8"/>
    </row>
    <row r="3989" spans="3:4">
      <c r="C3989" s="8"/>
      <c r="D3989" s="8"/>
    </row>
    <row r="3990" spans="3:4">
      <c r="C3990" s="8"/>
      <c r="D3990" s="8"/>
    </row>
    <row r="3991" spans="3:4">
      <c r="C3991" s="8"/>
      <c r="D3991" s="8"/>
    </row>
    <row r="3992" spans="3:4">
      <c r="C3992" s="8"/>
      <c r="D3992" s="8"/>
    </row>
    <row r="3993" spans="3:4">
      <c r="C3993" s="8"/>
      <c r="D3993" s="8"/>
    </row>
    <row r="3994" spans="3:4">
      <c r="C3994" s="8"/>
      <c r="D3994" s="8"/>
    </row>
    <row r="3995" spans="3:4">
      <c r="C3995" s="8"/>
      <c r="D3995" s="8"/>
    </row>
    <row r="3996" spans="3:4">
      <c r="C3996" s="8"/>
      <c r="D3996" s="8"/>
    </row>
    <row r="3997" spans="3:4">
      <c r="C3997" s="8"/>
      <c r="D3997" s="8"/>
    </row>
    <row r="3998" spans="3:4">
      <c r="C3998" s="8"/>
      <c r="D3998" s="8"/>
    </row>
    <row r="3999" spans="3:4">
      <c r="C3999" s="8"/>
      <c r="D3999" s="8"/>
    </row>
    <row r="4000" spans="3:4">
      <c r="C4000" s="8"/>
      <c r="D4000" s="8"/>
    </row>
    <row r="4001" spans="3:4">
      <c r="C4001" s="8"/>
      <c r="D4001" s="8"/>
    </row>
    <row r="4002" spans="3:4">
      <c r="C4002" s="8"/>
      <c r="D4002" s="8"/>
    </row>
    <row r="4003" spans="3:4">
      <c r="C4003" s="8"/>
      <c r="D4003" s="8"/>
    </row>
    <row r="4004" spans="3:4">
      <c r="C4004" s="8"/>
      <c r="D4004" s="8"/>
    </row>
    <row r="4005" spans="3:4">
      <c r="C4005" s="8"/>
      <c r="D4005" s="8"/>
    </row>
    <row r="4006" spans="3:4">
      <c r="C4006" s="8"/>
      <c r="D4006" s="8"/>
    </row>
    <row r="4007" spans="3:4">
      <c r="C4007" s="8"/>
      <c r="D4007" s="8"/>
    </row>
    <row r="4008" spans="3:4">
      <c r="C4008" s="8"/>
      <c r="D4008" s="8"/>
    </row>
    <row r="4009" spans="3:4">
      <c r="C4009" s="8"/>
      <c r="D4009" s="8"/>
    </row>
    <row r="4010" spans="3:4">
      <c r="C4010" s="8"/>
      <c r="D4010" s="8"/>
    </row>
    <row r="4011" spans="3:4">
      <c r="C4011" s="8"/>
      <c r="D4011" s="8"/>
    </row>
    <row r="4012" spans="3:4">
      <c r="C4012" s="8"/>
      <c r="D4012" s="8"/>
    </row>
    <row r="4013" spans="3:4">
      <c r="C4013" s="8"/>
      <c r="D4013" s="8"/>
    </row>
    <row r="4014" spans="3:4">
      <c r="C4014" s="8"/>
      <c r="D4014" s="8"/>
    </row>
    <row r="4015" spans="3:4">
      <c r="C4015" s="8"/>
      <c r="D4015" s="8"/>
    </row>
    <row r="4016" spans="3:4">
      <c r="C4016" s="8"/>
      <c r="D4016" s="8"/>
    </row>
    <row r="4017" spans="3:4">
      <c r="C4017" s="8"/>
      <c r="D4017" s="8"/>
    </row>
    <row r="4018" spans="3:4">
      <c r="C4018" s="8"/>
      <c r="D4018" s="8"/>
    </row>
    <row r="4019" spans="3:4">
      <c r="C4019" s="8"/>
      <c r="D4019" s="8"/>
    </row>
    <row r="4020" spans="3:4">
      <c r="C4020" s="8"/>
      <c r="D4020" s="8"/>
    </row>
    <row r="4021" spans="3:4">
      <c r="C4021" s="8"/>
      <c r="D4021" s="8"/>
    </row>
    <row r="4022" spans="3:4">
      <c r="C4022" s="8"/>
      <c r="D4022" s="8"/>
    </row>
    <row r="4023" spans="3:4">
      <c r="C4023" s="8"/>
      <c r="D4023" s="8"/>
    </row>
    <row r="4024" spans="3:4">
      <c r="C4024" s="8"/>
      <c r="D4024" s="8"/>
    </row>
    <row r="4025" spans="3:4">
      <c r="C4025" s="8"/>
      <c r="D4025" s="8"/>
    </row>
    <row r="4026" spans="3:4">
      <c r="C4026" s="8"/>
      <c r="D4026" s="8"/>
    </row>
    <row r="4027" spans="3:4">
      <c r="C4027" s="8"/>
      <c r="D4027" s="8"/>
    </row>
    <row r="4028" spans="3:4">
      <c r="C4028" s="8"/>
      <c r="D4028" s="8"/>
    </row>
    <row r="4029" spans="3:4">
      <c r="C4029" s="8"/>
      <c r="D4029" s="8"/>
    </row>
    <row r="4030" spans="3:4">
      <c r="C4030" s="8"/>
      <c r="D4030" s="8"/>
    </row>
    <row r="4031" spans="3:4">
      <c r="C4031" s="8"/>
      <c r="D4031" s="8"/>
    </row>
    <row r="4032" spans="3:4">
      <c r="C4032" s="8"/>
      <c r="D4032" s="8"/>
    </row>
    <row r="4033" spans="3:4">
      <c r="C4033" s="8"/>
      <c r="D4033" s="8"/>
    </row>
    <row r="4034" spans="3:4">
      <c r="C4034" s="8"/>
      <c r="D4034" s="8"/>
    </row>
    <row r="4035" spans="3:4">
      <c r="C4035" s="8"/>
      <c r="D4035" s="8"/>
    </row>
    <row r="4036" spans="3:4">
      <c r="C4036" s="8"/>
      <c r="D4036" s="8"/>
    </row>
    <row r="4037" spans="3:4">
      <c r="C4037" s="8"/>
      <c r="D4037" s="8"/>
    </row>
    <row r="4038" spans="3:4">
      <c r="C4038" s="8"/>
      <c r="D4038" s="8"/>
    </row>
    <row r="4039" spans="3:4">
      <c r="C4039" s="8"/>
      <c r="D4039" s="8"/>
    </row>
    <row r="4040" spans="3:4">
      <c r="C4040" s="8"/>
      <c r="D4040" s="8"/>
    </row>
    <row r="4041" spans="3:4">
      <c r="C4041" s="8"/>
      <c r="D4041" s="8"/>
    </row>
    <row r="4042" spans="3:4">
      <c r="C4042" s="8"/>
      <c r="D4042" s="8"/>
    </row>
    <row r="4043" spans="3:4">
      <c r="C4043" s="8"/>
      <c r="D4043" s="8"/>
    </row>
    <row r="4044" spans="3:4">
      <c r="C4044" s="8"/>
      <c r="D4044" s="8"/>
    </row>
    <row r="4045" spans="3:4">
      <c r="C4045" s="8"/>
      <c r="D4045" s="8"/>
    </row>
    <row r="4046" spans="3:4">
      <c r="C4046" s="8"/>
      <c r="D4046" s="8"/>
    </row>
    <row r="4047" spans="3:4">
      <c r="C4047" s="8"/>
      <c r="D4047" s="8"/>
    </row>
    <row r="4048" spans="3:4">
      <c r="C4048" s="8"/>
      <c r="D4048" s="8"/>
    </row>
    <row r="4049" spans="3:4">
      <c r="C4049" s="8"/>
      <c r="D4049" s="8"/>
    </row>
    <row r="4050" spans="3:4">
      <c r="C4050" s="8"/>
      <c r="D4050" s="8"/>
    </row>
    <row r="4051" spans="3:4">
      <c r="C4051" s="8"/>
      <c r="D4051" s="8"/>
    </row>
    <row r="4052" spans="3:4">
      <c r="C4052" s="8"/>
      <c r="D4052" s="8"/>
    </row>
    <row r="4053" spans="3:4">
      <c r="C4053" s="8"/>
      <c r="D4053" s="8"/>
    </row>
    <row r="4054" spans="3:4">
      <c r="C4054" s="8"/>
      <c r="D4054" s="8"/>
    </row>
    <row r="4055" spans="3:4">
      <c r="C4055" s="8"/>
      <c r="D4055" s="8"/>
    </row>
    <row r="4056" spans="3:4">
      <c r="C4056" s="8"/>
      <c r="D4056" s="8"/>
    </row>
    <row r="4057" spans="3:4">
      <c r="C4057" s="8"/>
      <c r="D4057" s="8"/>
    </row>
    <row r="4058" spans="3:4">
      <c r="C4058" s="8"/>
      <c r="D4058" s="8"/>
    </row>
    <row r="4059" spans="3:4">
      <c r="C4059" s="8"/>
      <c r="D4059" s="8"/>
    </row>
    <row r="4060" spans="3:4">
      <c r="C4060" s="8"/>
      <c r="D4060" s="8"/>
    </row>
    <row r="4061" spans="3:4">
      <c r="C4061" s="8"/>
      <c r="D4061" s="8"/>
    </row>
    <row r="4062" spans="3:4">
      <c r="C4062" s="8"/>
      <c r="D4062" s="8"/>
    </row>
    <row r="4063" spans="3:4">
      <c r="C4063" s="8"/>
      <c r="D4063" s="8"/>
    </row>
    <row r="4064" spans="3:4">
      <c r="C4064" s="8"/>
      <c r="D4064" s="8"/>
    </row>
    <row r="4065" spans="3:4">
      <c r="C4065" s="8"/>
      <c r="D4065" s="8"/>
    </row>
    <row r="4066" spans="3:4">
      <c r="C4066" s="8"/>
      <c r="D4066" s="8"/>
    </row>
    <row r="4067" spans="3:4">
      <c r="C4067" s="8"/>
      <c r="D4067" s="8"/>
    </row>
    <row r="4068" spans="3:4">
      <c r="C4068" s="8"/>
      <c r="D4068" s="8"/>
    </row>
    <row r="4069" spans="3:4">
      <c r="C4069" s="8"/>
      <c r="D4069" s="8"/>
    </row>
    <row r="4070" spans="3:4">
      <c r="C4070" s="8"/>
      <c r="D4070" s="8"/>
    </row>
    <row r="4071" spans="3:4">
      <c r="C4071" s="8"/>
      <c r="D4071" s="8"/>
    </row>
    <row r="4072" spans="3:4">
      <c r="C4072" s="8"/>
      <c r="D4072" s="8"/>
    </row>
    <row r="4073" spans="3:4">
      <c r="C4073" s="8"/>
      <c r="D4073" s="8"/>
    </row>
    <row r="4074" spans="3:4">
      <c r="C4074" s="8"/>
      <c r="D4074" s="8"/>
    </row>
    <row r="4075" spans="3:4">
      <c r="C4075" s="8"/>
      <c r="D4075" s="8"/>
    </row>
    <row r="4076" spans="3:4">
      <c r="C4076" s="8"/>
      <c r="D4076" s="8"/>
    </row>
    <row r="4077" spans="3:4">
      <c r="C4077" s="8"/>
      <c r="D4077" s="8"/>
    </row>
    <row r="4078" spans="3:4">
      <c r="C4078" s="8"/>
      <c r="D4078" s="8"/>
    </row>
    <row r="4079" spans="3:4">
      <c r="C4079" s="8"/>
      <c r="D4079" s="8"/>
    </row>
    <row r="4080" spans="3:4">
      <c r="C4080" s="8"/>
      <c r="D4080" s="8"/>
    </row>
    <row r="4081" spans="3:4">
      <c r="C4081" s="8"/>
      <c r="D4081" s="8"/>
    </row>
    <row r="4082" spans="3:4">
      <c r="C4082" s="8"/>
      <c r="D4082" s="8"/>
    </row>
    <row r="4083" spans="3:4">
      <c r="C4083" s="8"/>
      <c r="D4083" s="8"/>
    </row>
    <row r="4084" spans="3:4">
      <c r="C4084" s="8"/>
      <c r="D4084" s="8"/>
    </row>
    <row r="4085" spans="3:4">
      <c r="C4085" s="8"/>
      <c r="D4085" s="8"/>
    </row>
    <row r="4086" spans="3:4">
      <c r="C4086" s="8"/>
      <c r="D4086" s="8"/>
    </row>
    <row r="4087" spans="3:4">
      <c r="C4087" s="8"/>
      <c r="D4087" s="8"/>
    </row>
    <row r="4088" spans="3:4">
      <c r="C4088" s="8"/>
      <c r="D4088" s="8"/>
    </row>
    <row r="4089" spans="3:4">
      <c r="C4089" s="8"/>
      <c r="D4089" s="8"/>
    </row>
    <row r="4090" spans="3:4">
      <c r="C4090" s="8"/>
      <c r="D4090" s="8"/>
    </row>
    <row r="4091" spans="3:4">
      <c r="C4091" s="8"/>
      <c r="D4091" s="8"/>
    </row>
    <row r="4092" spans="3:4">
      <c r="C4092" s="8"/>
      <c r="D4092" s="8"/>
    </row>
    <row r="4093" spans="3:4">
      <c r="C4093" s="8"/>
      <c r="D4093" s="8"/>
    </row>
    <row r="4094" spans="3:4">
      <c r="C4094" s="8"/>
      <c r="D4094" s="8"/>
    </row>
    <row r="4095" spans="3:4">
      <c r="C4095" s="8"/>
      <c r="D4095" s="8"/>
    </row>
    <row r="4096" spans="3:4">
      <c r="C4096" s="8"/>
      <c r="D4096" s="8"/>
    </row>
    <row r="4097" spans="3:4">
      <c r="C4097" s="8"/>
      <c r="D4097" s="8"/>
    </row>
    <row r="4098" spans="3:4">
      <c r="C4098" s="8"/>
      <c r="D4098" s="8"/>
    </row>
    <row r="4099" spans="3:4">
      <c r="C4099" s="8"/>
      <c r="D4099" s="8"/>
    </row>
    <row r="4100" spans="3:4">
      <c r="C4100" s="8"/>
      <c r="D4100" s="8"/>
    </row>
    <row r="4101" spans="3:4">
      <c r="C4101" s="8"/>
      <c r="D4101" s="8"/>
    </row>
    <row r="4102" spans="3:4">
      <c r="C4102" s="8"/>
      <c r="D4102" s="8"/>
    </row>
    <row r="4103" spans="3:4">
      <c r="C4103" s="8"/>
      <c r="D4103" s="8"/>
    </row>
    <row r="4104" spans="3:4">
      <c r="C4104" s="8"/>
      <c r="D4104" s="8"/>
    </row>
    <row r="4105" spans="3:4">
      <c r="C4105" s="8"/>
      <c r="D4105" s="8"/>
    </row>
    <row r="4106" spans="3:4">
      <c r="C4106" s="8"/>
      <c r="D4106" s="8"/>
    </row>
    <row r="4107" spans="3:4">
      <c r="C4107" s="8"/>
      <c r="D4107" s="8"/>
    </row>
    <row r="4108" spans="3:4">
      <c r="C4108" s="8"/>
      <c r="D4108" s="8"/>
    </row>
    <row r="4109" spans="3:4">
      <c r="C4109" s="8"/>
      <c r="D4109" s="8"/>
    </row>
    <row r="4110" spans="3:4">
      <c r="C4110" s="8"/>
      <c r="D4110" s="8"/>
    </row>
    <row r="4111" spans="3:4">
      <c r="C4111" s="8"/>
      <c r="D4111" s="8"/>
    </row>
    <row r="4112" spans="3:4">
      <c r="C4112" s="8"/>
      <c r="D4112" s="8"/>
    </row>
    <row r="4113" spans="3:4">
      <c r="C4113" s="8"/>
      <c r="D4113" s="8"/>
    </row>
    <row r="4114" spans="3:4">
      <c r="C4114" s="8"/>
      <c r="D4114" s="8"/>
    </row>
    <row r="4115" spans="3:4">
      <c r="C4115" s="8"/>
      <c r="D4115" s="8"/>
    </row>
    <row r="4116" spans="3:4">
      <c r="C4116" s="8"/>
      <c r="D4116" s="8"/>
    </row>
    <row r="4117" spans="3:4">
      <c r="C4117" s="8"/>
      <c r="D4117" s="8"/>
    </row>
    <row r="4118" spans="3:4">
      <c r="C4118" s="8"/>
      <c r="D4118" s="8"/>
    </row>
    <row r="4119" spans="3:4">
      <c r="C4119" s="8"/>
      <c r="D4119" s="8"/>
    </row>
    <row r="4120" spans="3:4">
      <c r="C4120" s="8"/>
      <c r="D4120" s="8"/>
    </row>
    <row r="4121" spans="3:4">
      <c r="C4121" s="8"/>
      <c r="D4121" s="8"/>
    </row>
    <row r="4122" spans="3:4">
      <c r="C4122" s="8"/>
      <c r="D4122" s="8"/>
    </row>
    <row r="4123" spans="3:4">
      <c r="C4123" s="8"/>
      <c r="D4123" s="8"/>
    </row>
    <row r="4124" spans="3:4">
      <c r="C4124" s="8"/>
      <c r="D4124" s="8"/>
    </row>
    <row r="4125" spans="3:4">
      <c r="C4125" s="8"/>
      <c r="D4125" s="8"/>
    </row>
    <row r="4126" spans="3:4">
      <c r="C4126" s="8"/>
      <c r="D4126" s="8"/>
    </row>
    <row r="4127" spans="3:4">
      <c r="C4127" s="8"/>
      <c r="D4127" s="8"/>
    </row>
    <row r="4128" spans="3:4">
      <c r="C4128" s="8"/>
      <c r="D4128" s="8"/>
    </row>
    <row r="4129" spans="3:4">
      <c r="C4129" s="8"/>
      <c r="D4129" s="8"/>
    </row>
    <row r="4130" spans="3:4">
      <c r="C4130" s="8"/>
      <c r="D4130" s="8"/>
    </row>
    <row r="4131" spans="3:4">
      <c r="C4131" s="8"/>
      <c r="D4131" s="8"/>
    </row>
    <row r="4132" spans="3:4">
      <c r="C4132" s="8"/>
      <c r="D4132" s="8"/>
    </row>
    <row r="4133" spans="3:4">
      <c r="C4133" s="8"/>
      <c r="D4133" s="8"/>
    </row>
    <row r="4134" spans="3:4">
      <c r="C4134" s="8"/>
      <c r="D4134" s="8"/>
    </row>
    <row r="4135" spans="3:4">
      <c r="C4135" s="8"/>
      <c r="D4135" s="8"/>
    </row>
    <row r="4136" spans="3:4">
      <c r="C4136" s="8"/>
      <c r="D4136" s="8"/>
    </row>
    <row r="4137" spans="3:4">
      <c r="C4137" s="8"/>
      <c r="D4137" s="8"/>
    </row>
    <row r="4138" spans="3:4">
      <c r="C4138" s="8"/>
      <c r="D4138" s="8"/>
    </row>
    <row r="4139" spans="3:4">
      <c r="C4139" s="8"/>
      <c r="D4139" s="8"/>
    </row>
    <row r="4140" spans="3:4">
      <c r="C4140" s="8"/>
      <c r="D4140" s="8"/>
    </row>
    <row r="4141" spans="3:4">
      <c r="C4141" s="8"/>
      <c r="D4141" s="8"/>
    </row>
    <row r="4142" spans="3:4">
      <c r="C4142" s="8"/>
      <c r="D4142" s="8"/>
    </row>
    <row r="4143" spans="3:4">
      <c r="C4143" s="8"/>
      <c r="D4143" s="8"/>
    </row>
    <row r="4144" spans="3:4">
      <c r="C4144" s="8"/>
      <c r="D4144" s="8"/>
    </row>
    <row r="4145" spans="3:4">
      <c r="C4145" s="8"/>
      <c r="D4145" s="8"/>
    </row>
    <row r="4146" spans="3:4">
      <c r="C4146" s="8"/>
      <c r="D4146" s="8"/>
    </row>
    <row r="4147" spans="3:4">
      <c r="C4147" s="8"/>
      <c r="D4147" s="8"/>
    </row>
    <row r="4148" spans="3:4">
      <c r="C4148" s="8"/>
      <c r="D4148" s="8"/>
    </row>
    <row r="4149" spans="3:4">
      <c r="C4149" s="8"/>
      <c r="D4149" s="8"/>
    </row>
    <row r="4150" spans="3:4">
      <c r="C4150" s="8"/>
      <c r="D4150" s="8"/>
    </row>
    <row r="4151" spans="3:4">
      <c r="C4151" s="8"/>
      <c r="D4151" s="8"/>
    </row>
    <row r="4152" spans="3:4">
      <c r="C4152" s="8"/>
      <c r="D4152" s="8"/>
    </row>
    <row r="4153" spans="3:4">
      <c r="C4153" s="8"/>
      <c r="D4153" s="8"/>
    </row>
    <row r="4154" spans="3:4">
      <c r="C4154" s="8"/>
      <c r="D4154" s="8"/>
    </row>
    <row r="4155" spans="3:4">
      <c r="C4155" s="8"/>
      <c r="D4155" s="8"/>
    </row>
    <row r="4156" spans="3:4">
      <c r="C4156" s="8"/>
      <c r="D4156" s="8"/>
    </row>
    <row r="4157" spans="3:4">
      <c r="C4157" s="8"/>
      <c r="D4157" s="8"/>
    </row>
    <row r="4158" spans="3:4">
      <c r="C4158" s="8"/>
      <c r="D4158" s="8"/>
    </row>
    <row r="4159" spans="3:4">
      <c r="C4159" s="8"/>
      <c r="D4159" s="8"/>
    </row>
    <row r="4160" spans="3:4">
      <c r="C4160" s="8"/>
      <c r="D4160" s="8"/>
    </row>
    <row r="4161" spans="3:4">
      <c r="C4161" s="8"/>
      <c r="D4161" s="8"/>
    </row>
    <row r="4162" spans="3:4">
      <c r="C4162" s="8"/>
      <c r="D4162" s="8"/>
    </row>
    <row r="4163" spans="3:4">
      <c r="C4163" s="8"/>
      <c r="D4163" s="8"/>
    </row>
    <row r="4164" spans="3:4">
      <c r="C4164" s="8"/>
      <c r="D4164" s="8"/>
    </row>
    <row r="4165" spans="3:4">
      <c r="C4165" s="8"/>
      <c r="D4165" s="8"/>
    </row>
    <row r="4166" spans="3:4">
      <c r="C4166" s="8"/>
      <c r="D4166" s="8"/>
    </row>
    <row r="4167" spans="3:4">
      <c r="C4167" s="8"/>
      <c r="D4167" s="8"/>
    </row>
    <row r="4168" spans="3:4">
      <c r="C4168" s="8"/>
      <c r="D4168" s="8"/>
    </row>
    <row r="4169" spans="3:4">
      <c r="C4169" s="8"/>
      <c r="D4169" s="8"/>
    </row>
    <row r="4170" spans="3:4">
      <c r="C4170" s="8"/>
      <c r="D4170" s="8"/>
    </row>
    <row r="4171" spans="3:4">
      <c r="C4171" s="8"/>
      <c r="D4171" s="8"/>
    </row>
    <row r="4172" spans="3:4">
      <c r="C4172" s="8"/>
      <c r="D4172" s="8"/>
    </row>
    <row r="4173" spans="3:4">
      <c r="C4173" s="8"/>
      <c r="D4173" s="8"/>
    </row>
    <row r="4174" spans="3:4">
      <c r="C4174" s="8"/>
      <c r="D4174" s="8"/>
    </row>
    <row r="4175" spans="3:4">
      <c r="C4175" s="8"/>
      <c r="D4175" s="8"/>
    </row>
    <row r="4176" spans="3:4">
      <c r="C4176" s="8"/>
      <c r="D4176" s="8"/>
    </row>
    <row r="4177" spans="3:4">
      <c r="C4177" s="8"/>
      <c r="D4177" s="8"/>
    </row>
    <row r="4178" spans="3:4">
      <c r="C4178" s="8"/>
      <c r="D4178" s="8"/>
    </row>
    <row r="4179" spans="3:4">
      <c r="C4179" s="8"/>
      <c r="D4179" s="8"/>
    </row>
    <row r="4180" spans="3:4">
      <c r="C4180" s="8"/>
      <c r="D4180" s="8"/>
    </row>
    <row r="4181" spans="3:4">
      <c r="C4181" s="8"/>
      <c r="D4181" s="8"/>
    </row>
    <row r="4182" spans="3:4">
      <c r="C4182" s="8"/>
      <c r="D4182" s="8"/>
    </row>
    <row r="4183" spans="3:4">
      <c r="C4183" s="8"/>
      <c r="D4183" s="8"/>
    </row>
    <row r="4184" spans="3:4">
      <c r="C4184" s="8"/>
      <c r="D4184" s="8"/>
    </row>
    <row r="4185" spans="3:4">
      <c r="C4185" s="8"/>
      <c r="D4185" s="8"/>
    </row>
    <row r="4186" spans="3:4">
      <c r="C4186" s="8"/>
      <c r="D4186" s="8"/>
    </row>
    <row r="4187" spans="3:4">
      <c r="C4187" s="8"/>
      <c r="D4187" s="8"/>
    </row>
    <row r="4188" spans="3:4">
      <c r="C4188" s="8"/>
      <c r="D4188" s="8"/>
    </row>
    <row r="4189" spans="3:4">
      <c r="C4189" s="8"/>
      <c r="D4189" s="8"/>
    </row>
    <row r="4190" spans="3:4">
      <c r="C4190" s="8"/>
      <c r="D4190" s="8"/>
    </row>
    <row r="4191" spans="3:4">
      <c r="C4191" s="8"/>
      <c r="D4191" s="8"/>
    </row>
    <row r="4192" spans="3:4">
      <c r="C4192" s="8"/>
      <c r="D4192" s="8"/>
    </row>
    <row r="4193" spans="3:4">
      <c r="C4193" s="8"/>
      <c r="D4193" s="8"/>
    </row>
    <row r="4194" spans="3:4">
      <c r="C4194" s="8"/>
      <c r="D4194" s="8"/>
    </row>
    <row r="4195" spans="3:4">
      <c r="C4195" s="8"/>
      <c r="D4195" s="8"/>
    </row>
    <row r="4196" spans="3:4">
      <c r="C4196" s="8"/>
      <c r="D4196" s="8"/>
    </row>
    <row r="4197" spans="3:4">
      <c r="C4197" s="8"/>
      <c r="D4197" s="8"/>
    </row>
    <row r="4198" spans="3:4">
      <c r="C4198" s="8"/>
      <c r="D4198" s="8"/>
    </row>
    <row r="4199" spans="3:4">
      <c r="C4199" s="8"/>
      <c r="D4199" s="8"/>
    </row>
    <row r="4200" spans="3:4">
      <c r="C4200" s="8"/>
      <c r="D4200" s="8"/>
    </row>
    <row r="4201" spans="3:4">
      <c r="C4201" s="8"/>
      <c r="D4201" s="8"/>
    </row>
    <row r="4202" spans="3:4">
      <c r="C4202" s="8"/>
      <c r="D4202" s="8"/>
    </row>
    <row r="4203" spans="3:4">
      <c r="C4203" s="8"/>
      <c r="D4203" s="8"/>
    </row>
    <row r="4204" spans="3:4">
      <c r="C4204" s="8"/>
      <c r="D4204" s="8"/>
    </row>
    <row r="4205" spans="3:4">
      <c r="C4205" s="8"/>
      <c r="D4205" s="8"/>
    </row>
    <row r="4206" spans="3:4">
      <c r="C4206" s="8"/>
      <c r="D4206" s="8"/>
    </row>
    <row r="4207" spans="3:4">
      <c r="C4207" s="8"/>
      <c r="D4207" s="8"/>
    </row>
    <row r="4208" spans="3:4">
      <c r="C4208" s="8"/>
      <c r="D4208" s="8"/>
    </row>
    <row r="4209" spans="3:4">
      <c r="C4209" s="8"/>
      <c r="D4209" s="8"/>
    </row>
    <row r="4210" spans="3:4">
      <c r="C4210" s="8"/>
      <c r="D4210" s="8"/>
    </row>
    <row r="4211" spans="3:4">
      <c r="C4211" s="8"/>
      <c r="D4211" s="8"/>
    </row>
    <row r="4212" spans="3:4">
      <c r="C4212" s="8"/>
      <c r="D4212" s="8"/>
    </row>
    <row r="4213" spans="3:4">
      <c r="C4213" s="8"/>
      <c r="D4213" s="8"/>
    </row>
    <row r="4214" spans="3:4">
      <c r="C4214" s="8"/>
      <c r="D4214" s="8"/>
    </row>
    <row r="4215" spans="3:4">
      <c r="C4215" s="8"/>
      <c r="D4215" s="8"/>
    </row>
    <row r="4216" spans="3:4">
      <c r="C4216" s="8"/>
      <c r="D4216" s="8"/>
    </row>
    <row r="4217" spans="3:4">
      <c r="C4217" s="8"/>
      <c r="D4217" s="8"/>
    </row>
    <row r="4218" spans="3:4">
      <c r="C4218" s="8"/>
      <c r="D4218" s="8"/>
    </row>
    <row r="4219" spans="3:4">
      <c r="C4219" s="8"/>
      <c r="D4219" s="8"/>
    </row>
    <row r="4220" spans="3:4">
      <c r="C4220" s="8"/>
      <c r="D4220" s="8"/>
    </row>
    <row r="4221" spans="3:4">
      <c r="C4221" s="8"/>
      <c r="D4221" s="8"/>
    </row>
    <row r="4222" spans="3:4">
      <c r="C4222" s="8"/>
      <c r="D4222" s="8"/>
    </row>
    <row r="4223" spans="3:4">
      <c r="C4223" s="8"/>
      <c r="D4223" s="8"/>
    </row>
    <row r="4224" spans="3:4">
      <c r="C4224" s="8"/>
      <c r="D4224" s="8"/>
    </row>
    <row r="4225" spans="3:4">
      <c r="C4225" s="8"/>
      <c r="D4225" s="8"/>
    </row>
    <row r="4226" spans="3:4">
      <c r="C4226" s="8"/>
      <c r="D4226" s="8"/>
    </row>
    <row r="4227" spans="3:4">
      <c r="C4227" s="8"/>
      <c r="D4227" s="8"/>
    </row>
    <row r="4228" spans="3:4">
      <c r="C4228" s="8"/>
      <c r="D4228" s="8"/>
    </row>
    <row r="4229" spans="3:4">
      <c r="C4229" s="8"/>
      <c r="D4229" s="8"/>
    </row>
    <row r="4230" spans="3:4">
      <c r="C4230" s="8"/>
      <c r="D4230" s="8"/>
    </row>
    <row r="4231" spans="3:4">
      <c r="C4231" s="8"/>
      <c r="D4231" s="8"/>
    </row>
    <row r="4232" spans="3:4">
      <c r="C4232" s="8"/>
      <c r="D4232" s="8"/>
    </row>
    <row r="4233" spans="3:4">
      <c r="C4233" s="8"/>
      <c r="D4233" s="8"/>
    </row>
    <row r="4234" spans="3:4">
      <c r="C4234" s="8"/>
      <c r="D4234" s="8"/>
    </row>
    <row r="4235" spans="3:4">
      <c r="C4235" s="8"/>
      <c r="D4235" s="8"/>
    </row>
    <row r="4236" spans="3:4">
      <c r="C4236" s="8"/>
      <c r="D4236" s="8"/>
    </row>
    <row r="4237" spans="3:4">
      <c r="C4237" s="8"/>
      <c r="D4237" s="8"/>
    </row>
    <row r="4238" spans="3:4">
      <c r="C4238" s="8"/>
      <c r="D4238" s="8"/>
    </row>
    <row r="4239" spans="3:4">
      <c r="C4239" s="8"/>
      <c r="D4239" s="8"/>
    </row>
    <row r="4240" spans="3:4">
      <c r="C4240" s="8"/>
      <c r="D4240" s="8"/>
    </row>
    <row r="4241" spans="3:4">
      <c r="C4241" s="8"/>
      <c r="D4241" s="8"/>
    </row>
    <row r="4242" spans="3:4">
      <c r="C4242" s="8"/>
      <c r="D4242" s="8"/>
    </row>
    <row r="4243" spans="3:4">
      <c r="C4243" s="8"/>
      <c r="D4243" s="8"/>
    </row>
    <row r="4244" spans="3:4">
      <c r="C4244" s="8"/>
      <c r="D4244" s="8"/>
    </row>
    <row r="4245" spans="3:4">
      <c r="C4245" s="8"/>
      <c r="D4245" s="8"/>
    </row>
    <row r="4246" spans="3:4">
      <c r="C4246" s="8"/>
      <c r="D4246" s="8"/>
    </row>
    <row r="4247" spans="3:4">
      <c r="C4247" s="8"/>
      <c r="D4247" s="8"/>
    </row>
    <row r="4248" spans="3:4">
      <c r="C4248" s="8"/>
      <c r="D4248" s="8"/>
    </row>
    <row r="4249" spans="3:4">
      <c r="C4249" s="8"/>
      <c r="D4249" s="8"/>
    </row>
    <row r="4250" spans="3:4">
      <c r="C4250" s="8"/>
      <c r="D4250" s="8"/>
    </row>
    <row r="4251" spans="3:4">
      <c r="C4251" s="8"/>
      <c r="D4251" s="8"/>
    </row>
    <row r="4252" spans="3:4">
      <c r="C4252" s="8"/>
      <c r="D4252" s="8"/>
    </row>
    <row r="4253" spans="3:4">
      <c r="C4253" s="8"/>
      <c r="D4253" s="8"/>
    </row>
    <row r="4254" spans="3:4">
      <c r="C4254" s="8"/>
      <c r="D4254" s="8"/>
    </row>
    <row r="4255" spans="3:4">
      <c r="C4255" s="8"/>
      <c r="D4255" s="8"/>
    </row>
    <row r="4256" spans="3:4">
      <c r="C4256" s="8"/>
      <c r="D4256" s="8"/>
    </row>
    <row r="4257" spans="3:4">
      <c r="C4257" s="8"/>
      <c r="D4257" s="8"/>
    </row>
    <row r="4258" spans="3:4">
      <c r="C4258" s="8"/>
      <c r="D4258" s="8"/>
    </row>
    <row r="4259" spans="3:4">
      <c r="C4259" s="8"/>
      <c r="D4259" s="8"/>
    </row>
    <row r="4260" spans="3:4">
      <c r="C4260" s="8"/>
      <c r="D4260" s="8"/>
    </row>
    <row r="4261" spans="3:4">
      <c r="C4261" s="8"/>
      <c r="D4261" s="8"/>
    </row>
    <row r="4262" spans="3:4">
      <c r="C4262" s="8"/>
      <c r="D4262" s="8"/>
    </row>
    <row r="4263" spans="3:4">
      <c r="C4263" s="8"/>
      <c r="D4263" s="8"/>
    </row>
    <row r="4264" spans="3:4">
      <c r="C4264" s="8"/>
      <c r="D4264" s="8"/>
    </row>
    <row r="4265" spans="3:4">
      <c r="C4265" s="8"/>
      <c r="D4265" s="8"/>
    </row>
    <row r="4266" spans="3:4">
      <c r="C4266" s="8"/>
      <c r="D4266" s="8"/>
    </row>
    <row r="4267" spans="3:4">
      <c r="C4267" s="8"/>
      <c r="D4267" s="8"/>
    </row>
    <row r="4268" spans="3:4">
      <c r="C4268" s="8"/>
      <c r="D4268" s="8"/>
    </row>
    <row r="4269" spans="3:4">
      <c r="C4269" s="8"/>
      <c r="D4269" s="8"/>
    </row>
    <row r="4270" spans="3:4">
      <c r="C4270" s="8"/>
      <c r="D4270" s="8"/>
    </row>
    <row r="4271" spans="3:4">
      <c r="C4271" s="8"/>
      <c r="D4271" s="8"/>
    </row>
    <row r="4272" spans="3:4">
      <c r="C4272" s="8"/>
      <c r="D4272" s="8"/>
    </row>
    <row r="4273" spans="3:4">
      <c r="C4273" s="8"/>
      <c r="D4273" s="8"/>
    </row>
    <row r="4274" spans="3:4">
      <c r="C4274" s="8"/>
      <c r="D4274" s="8"/>
    </row>
    <row r="4275" spans="3:4">
      <c r="C4275" s="8"/>
      <c r="D4275" s="8"/>
    </row>
    <row r="4276" spans="3:4">
      <c r="C4276" s="8"/>
      <c r="D4276" s="8"/>
    </row>
    <row r="4277" spans="3:4">
      <c r="C4277" s="8"/>
      <c r="D4277" s="8"/>
    </row>
    <row r="4278" spans="3:4">
      <c r="C4278" s="8"/>
      <c r="D4278" s="8"/>
    </row>
    <row r="4279" spans="3:4">
      <c r="C4279" s="8"/>
      <c r="D4279" s="8"/>
    </row>
    <row r="4280" spans="3:4">
      <c r="C4280" s="8"/>
      <c r="D4280" s="8"/>
    </row>
    <row r="4281" spans="3:4">
      <c r="C4281" s="8"/>
      <c r="D4281" s="8"/>
    </row>
    <row r="4282" spans="3:4">
      <c r="C4282" s="8"/>
      <c r="D4282" s="8"/>
    </row>
    <row r="4283" spans="3:4">
      <c r="C4283" s="8"/>
      <c r="D4283" s="8"/>
    </row>
    <row r="4284" spans="3:4">
      <c r="C4284" s="8"/>
      <c r="D4284" s="8"/>
    </row>
    <row r="4285" spans="3:4">
      <c r="C4285" s="8"/>
      <c r="D4285" s="8"/>
    </row>
    <row r="4286" spans="3:4">
      <c r="C4286" s="8"/>
      <c r="D4286" s="8"/>
    </row>
    <row r="4287" spans="3:4">
      <c r="C4287" s="8"/>
      <c r="D4287" s="8"/>
    </row>
    <row r="4288" spans="3:4">
      <c r="C4288" s="8"/>
      <c r="D4288" s="8"/>
    </row>
    <row r="4289" spans="3:4">
      <c r="C4289" s="8"/>
      <c r="D4289" s="8"/>
    </row>
    <row r="4290" spans="3:4">
      <c r="C4290" s="8"/>
      <c r="D4290" s="8"/>
    </row>
    <row r="4291" spans="3:4">
      <c r="C4291" s="8"/>
      <c r="D4291" s="8"/>
    </row>
    <row r="4292" spans="3:4">
      <c r="C4292" s="8"/>
      <c r="D4292" s="8"/>
    </row>
    <row r="4293" spans="3:4">
      <c r="C4293" s="8"/>
      <c r="D4293" s="8"/>
    </row>
    <row r="4294" spans="3:4">
      <c r="C4294" s="8"/>
      <c r="D4294" s="8"/>
    </row>
    <row r="4295" spans="3:4">
      <c r="C4295" s="8"/>
      <c r="D4295" s="8"/>
    </row>
    <row r="4296" spans="3:4">
      <c r="C4296" s="8"/>
      <c r="D4296" s="8"/>
    </row>
    <row r="4297" spans="3:4">
      <c r="C4297" s="8"/>
      <c r="D4297" s="8"/>
    </row>
    <row r="4298" spans="3:4">
      <c r="C4298" s="8"/>
      <c r="D4298" s="8"/>
    </row>
    <row r="4299" spans="3:4">
      <c r="C4299" s="8"/>
      <c r="D4299" s="8"/>
    </row>
    <row r="4300" spans="3:4">
      <c r="C4300" s="8"/>
      <c r="D4300" s="8"/>
    </row>
    <row r="4301" spans="3:4">
      <c r="C4301" s="8"/>
      <c r="D4301" s="8"/>
    </row>
    <row r="4302" spans="3:4">
      <c r="C4302" s="8"/>
      <c r="D4302" s="8"/>
    </row>
    <row r="4303" spans="3:4">
      <c r="C4303" s="8"/>
      <c r="D4303" s="8"/>
    </row>
    <row r="4304" spans="3:4">
      <c r="C4304" s="8"/>
      <c r="D4304" s="8"/>
    </row>
    <row r="4305" spans="3:4">
      <c r="C4305" s="8"/>
      <c r="D4305" s="8"/>
    </row>
    <row r="4306" spans="3:4">
      <c r="C4306" s="8"/>
      <c r="D4306" s="8"/>
    </row>
    <row r="4307" spans="3:4">
      <c r="C4307" s="8"/>
      <c r="D4307" s="8"/>
    </row>
    <row r="4308" spans="3:4">
      <c r="C4308" s="8"/>
      <c r="D4308" s="8"/>
    </row>
    <row r="4309" spans="3:4">
      <c r="C4309" s="8"/>
      <c r="D4309" s="8"/>
    </row>
    <row r="4310" spans="3:4">
      <c r="C4310" s="8"/>
      <c r="D4310" s="8"/>
    </row>
    <row r="4311" spans="3:4">
      <c r="C4311" s="8"/>
      <c r="D4311" s="8"/>
    </row>
    <row r="4312" spans="3:4">
      <c r="C4312" s="8"/>
      <c r="D4312" s="8"/>
    </row>
    <row r="4313" spans="3:4">
      <c r="C4313" s="8"/>
      <c r="D4313" s="8"/>
    </row>
    <row r="4314" spans="3:4">
      <c r="C4314" s="8"/>
      <c r="D4314" s="8"/>
    </row>
    <row r="4315" spans="3:4">
      <c r="C4315" s="8"/>
      <c r="D4315" s="8"/>
    </row>
    <row r="4316" spans="3:4">
      <c r="C4316" s="8"/>
      <c r="D4316" s="8"/>
    </row>
    <row r="4317" spans="3:4">
      <c r="C4317" s="8"/>
      <c r="D4317" s="8"/>
    </row>
    <row r="4318" spans="3:4">
      <c r="C4318" s="8"/>
      <c r="D4318" s="8"/>
    </row>
    <row r="4319" spans="3:4">
      <c r="C4319" s="8"/>
      <c r="D4319" s="8"/>
    </row>
    <row r="4320" spans="3:4">
      <c r="C4320" s="8"/>
      <c r="D4320" s="8"/>
    </row>
    <row r="4321" spans="3:4">
      <c r="C4321" s="8"/>
      <c r="D4321" s="8"/>
    </row>
    <row r="4322" spans="3:4">
      <c r="C4322" s="8"/>
      <c r="D4322" s="8"/>
    </row>
    <row r="4323" spans="3:4">
      <c r="C4323" s="8"/>
      <c r="D4323" s="8"/>
    </row>
    <row r="4324" spans="3:4">
      <c r="C4324" s="8"/>
      <c r="D4324" s="8"/>
    </row>
    <row r="4325" spans="3:4">
      <c r="C4325" s="8"/>
      <c r="D4325" s="8"/>
    </row>
    <row r="4326" spans="3:4">
      <c r="C4326" s="8"/>
      <c r="D4326" s="8"/>
    </row>
    <row r="4327" spans="3:4">
      <c r="C4327" s="8"/>
      <c r="D4327" s="8"/>
    </row>
    <row r="4328" spans="3:4">
      <c r="C4328" s="8"/>
      <c r="D4328" s="8"/>
    </row>
    <row r="4329" spans="3:4">
      <c r="C4329" s="8"/>
      <c r="D4329" s="8"/>
    </row>
    <row r="4330" spans="3:4">
      <c r="C4330" s="8"/>
      <c r="D4330" s="8"/>
    </row>
    <row r="4331" spans="3:4">
      <c r="C4331" s="8"/>
      <c r="D4331" s="8"/>
    </row>
    <row r="4332" spans="3:4">
      <c r="C4332" s="8"/>
      <c r="D4332" s="8"/>
    </row>
    <row r="4333" spans="3:4">
      <c r="C4333" s="8"/>
      <c r="D4333" s="8"/>
    </row>
    <row r="4334" spans="3:4">
      <c r="C4334" s="8"/>
      <c r="D4334" s="8"/>
    </row>
    <row r="4335" spans="3:4">
      <c r="C4335" s="8"/>
      <c r="D4335" s="8"/>
    </row>
    <row r="4336" spans="3:4">
      <c r="C4336" s="8"/>
      <c r="D4336" s="8"/>
    </row>
    <row r="4337" spans="3:4">
      <c r="C4337" s="8"/>
      <c r="D4337" s="8"/>
    </row>
    <row r="4338" spans="3:4">
      <c r="C4338" s="8"/>
      <c r="D4338" s="8"/>
    </row>
    <row r="4339" spans="3:4">
      <c r="C4339" s="8"/>
      <c r="D4339" s="8"/>
    </row>
    <row r="4340" spans="3:4">
      <c r="C4340" s="8"/>
      <c r="D4340" s="8"/>
    </row>
    <row r="4341" spans="3:4">
      <c r="C4341" s="8"/>
      <c r="D4341" s="8"/>
    </row>
    <row r="4342" spans="3:4">
      <c r="C4342" s="8"/>
      <c r="D4342" s="8"/>
    </row>
    <row r="4343" spans="3:4">
      <c r="C4343" s="8"/>
      <c r="D4343" s="8"/>
    </row>
    <row r="4344" spans="3:4">
      <c r="C4344" s="8"/>
      <c r="D4344" s="8"/>
    </row>
    <row r="4345" spans="3:4">
      <c r="C4345" s="8"/>
      <c r="D4345" s="8"/>
    </row>
    <row r="4346" spans="3:4">
      <c r="C4346" s="8"/>
      <c r="D4346" s="8"/>
    </row>
    <row r="4347" spans="3:4">
      <c r="C4347" s="8"/>
      <c r="D4347" s="8"/>
    </row>
    <row r="4348" spans="3:4">
      <c r="C4348" s="8"/>
      <c r="D4348" s="8"/>
    </row>
    <row r="4349" spans="3:4">
      <c r="C4349" s="8"/>
      <c r="D4349" s="8"/>
    </row>
    <row r="4350" spans="3:4">
      <c r="C4350" s="8"/>
      <c r="D4350" s="8"/>
    </row>
    <row r="4351" spans="3:4">
      <c r="C4351" s="8"/>
      <c r="D4351" s="8"/>
    </row>
    <row r="4352" spans="3:4">
      <c r="C4352" s="8"/>
      <c r="D4352" s="8"/>
    </row>
    <row r="4353" spans="3:4">
      <c r="C4353" s="8"/>
      <c r="D4353" s="8"/>
    </row>
    <row r="4354" spans="3:4">
      <c r="C4354" s="8"/>
      <c r="D4354" s="8"/>
    </row>
    <row r="4355" spans="3:4">
      <c r="C4355" s="8"/>
      <c r="D4355" s="8"/>
    </row>
    <row r="4356" spans="3:4">
      <c r="C4356" s="8"/>
      <c r="D4356" s="8"/>
    </row>
    <row r="4357" spans="3:4">
      <c r="C4357" s="8"/>
      <c r="D4357" s="8"/>
    </row>
    <row r="4358" spans="3:4">
      <c r="C4358" s="8"/>
      <c r="D4358" s="8"/>
    </row>
    <row r="4359" spans="3:4">
      <c r="C4359" s="8"/>
      <c r="D4359" s="8"/>
    </row>
    <row r="4360" spans="3:4">
      <c r="C4360" s="8"/>
      <c r="D4360" s="8"/>
    </row>
    <row r="4361" spans="3:4">
      <c r="C4361" s="8"/>
      <c r="D4361" s="8"/>
    </row>
    <row r="4362" spans="3:4">
      <c r="C4362" s="8"/>
      <c r="D4362" s="8"/>
    </row>
    <row r="4363" spans="3:4">
      <c r="C4363" s="8"/>
      <c r="D4363" s="8"/>
    </row>
    <row r="4364" spans="3:4">
      <c r="C4364" s="8"/>
      <c r="D4364" s="8"/>
    </row>
    <row r="4365" spans="3:4">
      <c r="C4365" s="8"/>
      <c r="D4365" s="8"/>
    </row>
    <row r="4366" spans="3:4">
      <c r="C4366" s="8"/>
      <c r="D4366" s="8"/>
    </row>
    <row r="4367" spans="3:4">
      <c r="C4367" s="8"/>
      <c r="D4367" s="8"/>
    </row>
    <row r="4368" spans="3:4">
      <c r="C4368" s="8"/>
      <c r="D4368" s="8"/>
    </row>
    <row r="4369" spans="3:4">
      <c r="C4369" s="8"/>
      <c r="D4369" s="8"/>
    </row>
    <row r="4370" spans="3:4">
      <c r="C4370" s="8"/>
      <c r="D4370" s="8"/>
    </row>
    <row r="4371" spans="3:4">
      <c r="C4371" s="8"/>
      <c r="D4371" s="8"/>
    </row>
    <row r="4372" spans="3:4">
      <c r="C4372" s="8"/>
      <c r="D4372" s="8"/>
    </row>
    <row r="4373" spans="3:4">
      <c r="C4373" s="8"/>
      <c r="D4373" s="8"/>
    </row>
    <row r="4374" spans="3:4">
      <c r="C4374" s="8"/>
      <c r="D4374" s="8"/>
    </row>
    <row r="4375" spans="3:4">
      <c r="C4375" s="8"/>
      <c r="D4375" s="8"/>
    </row>
    <row r="4376" spans="3:4">
      <c r="C4376" s="8"/>
      <c r="D4376" s="8"/>
    </row>
    <row r="4377" spans="3:4">
      <c r="C4377" s="8"/>
      <c r="D4377" s="8"/>
    </row>
    <row r="4378" spans="3:4">
      <c r="C4378" s="8"/>
      <c r="D4378" s="8"/>
    </row>
    <row r="4379" spans="3:4">
      <c r="C4379" s="8"/>
      <c r="D4379" s="8"/>
    </row>
    <row r="4380" spans="3:4">
      <c r="C4380" s="8"/>
      <c r="D4380" s="8"/>
    </row>
    <row r="4381" spans="3:4">
      <c r="C4381" s="8"/>
      <c r="D4381" s="8"/>
    </row>
    <row r="4382" spans="3:4">
      <c r="C4382" s="8"/>
      <c r="D4382" s="8"/>
    </row>
    <row r="4383" spans="3:4">
      <c r="C4383" s="8"/>
      <c r="D4383" s="8"/>
    </row>
    <row r="4384" spans="3:4">
      <c r="C4384" s="8"/>
      <c r="D4384" s="8"/>
    </row>
    <row r="4385" spans="3:4">
      <c r="C4385" s="8"/>
      <c r="D4385" s="8"/>
    </row>
    <row r="4386" spans="3:4">
      <c r="C4386" s="8"/>
      <c r="D4386" s="8"/>
    </row>
    <row r="4387" spans="3:4">
      <c r="C4387" s="8"/>
      <c r="D4387" s="8"/>
    </row>
    <row r="4388" spans="3:4">
      <c r="C4388" s="8"/>
      <c r="D4388" s="8"/>
    </row>
    <row r="4389" spans="3:4">
      <c r="C4389" s="8"/>
      <c r="D4389" s="8"/>
    </row>
    <row r="4390" spans="3:4">
      <c r="C4390" s="8"/>
      <c r="D4390" s="8"/>
    </row>
    <row r="4391" spans="3:4">
      <c r="C4391" s="8"/>
      <c r="D4391" s="8"/>
    </row>
    <row r="4392" spans="3:4">
      <c r="C4392" s="8"/>
      <c r="D4392" s="8"/>
    </row>
    <row r="4393" spans="3:4">
      <c r="C4393" s="8"/>
      <c r="D4393" s="8"/>
    </row>
    <row r="4394" spans="3:4">
      <c r="C4394" s="8"/>
      <c r="D4394" s="8"/>
    </row>
    <row r="4395" spans="3:4">
      <c r="C4395" s="8"/>
      <c r="D4395" s="8"/>
    </row>
    <row r="4396" spans="3:4">
      <c r="C4396" s="8"/>
      <c r="D4396" s="8"/>
    </row>
    <row r="4397" spans="3:4">
      <c r="C4397" s="8"/>
      <c r="D4397" s="8"/>
    </row>
    <row r="4398" spans="3:4">
      <c r="C4398" s="8"/>
      <c r="D4398" s="8"/>
    </row>
    <row r="4399" spans="3:4">
      <c r="C4399" s="8"/>
      <c r="D4399" s="8"/>
    </row>
    <row r="4400" spans="3:4">
      <c r="C4400" s="8"/>
      <c r="D4400" s="8"/>
    </row>
    <row r="4401" spans="3:4">
      <c r="C4401" s="8"/>
      <c r="D4401" s="8"/>
    </row>
    <row r="4402" spans="3:4">
      <c r="C4402" s="8"/>
      <c r="D4402" s="8"/>
    </row>
    <row r="4403" spans="3:4">
      <c r="C4403" s="8"/>
      <c r="D4403" s="8"/>
    </row>
    <row r="4404" spans="3:4">
      <c r="C4404" s="8"/>
      <c r="D4404" s="8"/>
    </row>
    <row r="4405" spans="3:4">
      <c r="C4405" s="8"/>
      <c r="D4405" s="8"/>
    </row>
    <row r="4406" spans="3:4">
      <c r="C4406" s="8"/>
      <c r="D4406" s="8"/>
    </row>
    <row r="4407" spans="3:4">
      <c r="C4407" s="8"/>
      <c r="D4407" s="8"/>
    </row>
    <row r="4408" spans="3:4">
      <c r="C4408" s="8"/>
      <c r="D4408" s="8"/>
    </row>
    <row r="4409" spans="3:4">
      <c r="C4409" s="8"/>
      <c r="D4409" s="8"/>
    </row>
    <row r="4410" spans="3:4">
      <c r="C4410" s="8"/>
      <c r="D4410" s="8"/>
    </row>
    <row r="4411" spans="3:4">
      <c r="C4411" s="8"/>
      <c r="D4411" s="8"/>
    </row>
    <row r="4412" spans="3:4">
      <c r="C4412" s="8"/>
      <c r="D4412" s="8"/>
    </row>
    <row r="4413" spans="3:4">
      <c r="C4413" s="8"/>
      <c r="D4413" s="8"/>
    </row>
    <row r="4414" spans="3:4">
      <c r="C4414" s="8"/>
      <c r="D4414" s="8"/>
    </row>
    <row r="4415" spans="3:4">
      <c r="C4415" s="8"/>
      <c r="D4415" s="8"/>
    </row>
    <row r="4416" spans="3:4">
      <c r="C4416" s="8"/>
      <c r="D4416" s="8"/>
    </row>
    <row r="4417" spans="3:4">
      <c r="C4417" s="8"/>
      <c r="D4417" s="8"/>
    </row>
    <row r="4418" spans="3:4">
      <c r="C4418" s="8"/>
      <c r="D4418" s="8"/>
    </row>
    <row r="4419" spans="3:4">
      <c r="C4419" s="8"/>
      <c r="D4419" s="8"/>
    </row>
    <row r="4420" spans="3:4">
      <c r="C4420" s="8"/>
      <c r="D4420" s="8"/>
    </row>
    <row r="4421" spans="3:4">
      <c r="C4421" s="8"/>
      <c r="D4421" s="8"/>
    </row>
    <row r="4422" spans="3:4">
      <c r="C4422" s="8"/>
      <c r="D4422" s="8"/>
    </row>
    <row r="4423" spans="3:4">
      <c r="C4423" s="8"/>
      <c r="D4423" s="8"/>
    </row>
    <row r="4424" spans="3:4">
      <c r="C4424" s="8"/>
      <c r="D4424" s="8"/>
    </row>
    <row r="4425" spans="3:4">
      <c r="C4425" s="8"/>
      <c r="D4425" s="8"/>
    </row>
    <row r="4426" spans="3:4">
      <c r="C4426" s="8"/>
      <c r="D4426" s="8"/>
    </row>
    <row r="4427" spans="3:4">
      <c r="C4427" s="8"/>
      <c r="D4427" s="8"/>
    </row>
    <row r="4428" spans="3:4">
      <c r="C4428" s="8"/>
      <c r="D4428" s="8"/>
    </row>
    <row r="4429" spans="3:4">
      <c r="C4429" s="8"/>
      <c r="D4429" s="8"/>
    </row>
    <row r="4430" spans="3:4">
      <c r="C4430" s="8"/>
      <c r="D4430" s="8"/>
    </row>
    <row r="4431" spans="3:4">
      <c r="C4431" s="8"/>
      <c r="D4431" s="8"/>
    </row>
    <row r="4432" spans="3:4">
      <c r="C4432" s="8"/>
      <c r="D4432" s="8"/>
    </row>
    <row r="4433" spans="3:4">
      <c r="C4433" s="8"/>
      <c r="D4433" s="8"/>
    </row>
    <row r="4434" spans="3:4">
      <c r="C4434" s="8"/>
      <c r="D4434" s="8"/>
    </row>
    <row r="4435" spans="3:4">
      <c r="C4435" s="8"/>
      <c r="D4435" s="8"/>
    </row>
    <row r="4436" spans="3:4">
      <c r="C4436" s="8"/>
      <c r="D4436" s="8"/>
    </row>
    <row r="4437" spans="3:4">
      <c r="C4437" s="8"/>
      <c r="D4437" s="8"/>
    </row>
    <row r="4438" spans="3:4">
      <c r="C4438" s="8"/>
      <c r="D4438" s="8"/>
    </row>
    <row r="4439" spans="3:4">
      <c r="C4439" s="8"/>
      <c r="D4439" s="8"/>
    </row>
    <row r="4440" spans="3:4">
      <c r="C4440" s="8"/>
      <c r="D4440" s="8"/>
    </row>
    <row r="4441" spans="3:4">
      <c r="C4441" s="8"/>
      <c r="D4441" s="8"/>
    </row>
    <row r="4442" spans="3:4">
      <c r="C4442" s="8"/>
      <c r="D4442" s="8"/>
    </row>
    <row r="4443" spans="3:4">
      <c r="C4443" s="8"/>
      <c r="D4443" s="8"/>
    </row>
    <row r="4444" spans="3:4">
      <c r="C4444" s="8"/>
      <c r="D4444" s="8"/>
    </row>
    <row r="4445" spans="3:4">
      <c r="C4445" s="8"/>
      <c r="D4445" s="8"/>
    </row>
    <row r="4446" spans="3:4">
      <c r="C4446" s="8"/>
      <c r="D4446" s="8"/>
    </row>
    <row r="4447" spans="3:4">
      <c r="C4447" s="8"/>
      <c r="D4447" s="8"/>
    </row>
    <row r="4448" spans="3:4">
      <c r="C4448" s="8"/>
      <c r="D4448" s="8"/>
    </row>
    <row r="4449" spans="3:4">
      <c r="C4449" s="8"/>
      <c r="D4449" s="8"/>
    </row>
    <row r="4450" spans="3:4">
      <c r="C4450" s="8"/>
      <c r="D4450" s="8"/>
    </row>
    <row r="4451" spans="3:4">
      <c r="C4451" s="8"/>
      <c r="D4451" s="8"/>
    </row>
    <row r="4452" spans="3:4">
      <c r="C4452" s="8"/>
      <c r="D4452" s="8"/>
    </row>
    <row r="4453" spans="3:4">
      <c r="C4453" s="8"/>
      <c r="D4453" s="8"/>
    </row>
    <row r="4454" spans="3:4">
      <c r="C4454" s="8"/>
      <c r="D4454" s="8"/>
    </row>
    <row r="4455" spans="3:4">
      <c r="C4455" s="8"/>
      <c r="D4455" s="8"/>
    </row>
    <row r="4456" spans="3:4">
      <c r="C4456" s="8"/>
      <c r="D4456" s="8"/>
    </row>
    <row r="4457" spans="3:4">
      <c r="C4457" s="8"/>
      <c r="D4457" s="8"/>
    </row>
    <row r="4458" spans="3:4">
      <c r="C4458" s="8"/>
      <c r="D4458" s="8"/>
    </row>
    <row r="4459" spans="3:4">
      <c r="C4459" s="8"/>
      <c r="D4459" s="8"/>
    </row>
    <row r="4460" spans="3:4">
      <c r="C4460" s="8"/>
      <c r="D4460" s="8"/>
    </row>
    <row r="4461" spans="3:4">
      <c r="C4461" s="8"/>
      <c r="D4461" s="8"/>
    </row>
    <row r="4462" spans="3:4">
      <c r="C4462" s="8"/>
      <c r="D4462" s="8"/>
    </row>
    <row r="4463" spans="3:4">
      <c r="C4463" s="8"/>
      <c r="D4463" s="8"/>
    </row>
    <row r="4464" spans="3:4">
      <c r="C4464" s="8"/>
      <c r="D4464" s="8"/>
    </row>
    <row r="4465" spans="3:4">
      <c r="C4465" s="8"/>
      <c r="D4465" s="8"/>
    </row>
    <row r="4466" spans="3:4">
      <c r="C4466" s="8"/>
      <c r="D4466" s="8"/>
    </row>
    <row r="4467" spans="3:4">
      <c r="C4467" s="8"/>
      <c r="D4467" s="8"/>
    </row>
    <row r="4468" spans="3:4">
      <c r="C4468" s="8"/>
      <c r="D4468" s="8"/>
    </row>
    <row r="4469" spans="3:4">
      <c r="C4469" s="8"/>
      <c r="D4469" s="8"/>
    </row>
    <row r="4470" spans="3:4">
      <c r="C4470" s="8"/>
      <c r="D4470" s="8"/>
    </row>
    <row r="4471" spans="3:4">
      <c r="C4471" s="8"/>
      <c r="D4471" s="8"/>
    </row>
    <row r="4472" spans="3:4">
      <c r="C4472" s="8"/>
      <c r="D4472" s="8"/>
    </row>
    <row r="4473" spans="3:4">
      <c r="C4473" s="8"/>
      <c r="D4473" s="8"/>
    </row>
    <row r="4474" spans="3:4">
      <c r="C4474" s="8"/>
      <c r="D4474" s="8"/>
    </row>
    <row r="4475" spans="3:4">
      <c r="C4475" s="8"/>
      <c r="D4475" s="8"/>
    </row>
    <row r="4476" spans="3:4">
      <c r="C4476" s="8"/>
      <c r="D4476" s="8"/>
    </row>
    <row r="4477" spans="3:4">
      <c r="C4477" s="8"/>
      <c r="D4477" s="8"/>
    </row>
    <row r="4478" spans="3:4">
      <c r="C4478" s="8"/>
      <c r="D4478" s="8"/>
    </row>
    <row r="4479" spans="3:4">
      <c r="C4479" s="8"/>
      <c r="D4479" s="8"/>
    </row>
    <row r="4480" spans="3:4">
      <c r="C4480" s="8"/>
      <c r="D4480" s="8"/>
    </row>
    <row r="4481" spans="3:4">
      <c r="C4481" s="8"/>
      <c r="D4481" s="8"/>
    </row>
    <row r="4482" spans="3:4">
      <c r="C4482" s="8"/>
      <c r="D4482" s="8"/>
    </row>
    <row r="4483" spans="3:4">
      <c r="C4483" s="8"/>
      <c r="D4483" s="8"/>
    </row>
    <row r="4484" spans="3:4">
      <c r="C4484" s="8"/>
      <c r="D4484" s="8"/>
    </row>
    <row r="4485" spans="3:4">
      <c r="C4485" s="8"/>
      <c r="D4485" s="8"/>
    </row>
    <row r="4486" spans="3:4">
      <c r="C4486" s="8"/>
      <c r="D4486" s="8"/>
    </row>
    <row r="4487" spans="3:4">
      <c r="C4487" s="8"/>
      <c r="D4487" s="8"/>
    </row>
    <row r="4488" spans="3:4">
      <c r="C4488" s="8"/>
      <c r="D4488" s="8"/>
    </row>
    <row r="4489" spans="3:4">
      <c r="C4489" s="8"/>
      <c r="D4489" s="8"/>
    </row>
    <row r="4490" spans="3:4">
      <c r="C4490" s="8"/>
      <c r="D4490" s="8"/>
    </row>
    <row r="4491" spans="3:4">
      <c r="C4491" s="8"/>
      <c r="D4491" s="8"/>
    </row>
    <row r="4492" spans="3:4">
      <c r="C4492" s="8"/>
      <c r="D4492" s="8"/>
    </row>
    <row r="4493" spans="3:4">
      <c r="C4493" s="8"/>
      <c r="D4493" s="8"/>
    </row>
    <row r="4494" spans="3:4">
      <c r="C4494" s="8"/>
      <c r="D4494" s="8"/>
    </row>
    <row r="4495" spans="3:4">
      <c r="C4495" s="8"/>
      <c r="D4495" s="8"/>
    </row>
    <row r="4496" spans="3:4">
      <c r="C4496" s="8"/>
      <c r="D4496" s="8"/>
    </row>
    <row r="4497" spans="3:4">
      <c r="C4497" s="8"/>
      <c r="D4497" s="8"/>
    </row>
    <row r="4498" spans="3:4">
      <c r="C4498" s="8"/>
      <c r="D4498" s="8"/>
    </row>
    <row r="4499" spans="3:4">
      <c r="C4499" s="8"/>
      <c r="D4499" s="8"/>
    </row>
    <row r="4500" spans="3:4">
      <c r="C4500" s="8"/>
      <c r="D4500" s="8"/>
    </row>
    <row r="4501" spans="3:4">
      <c r="C4501" s="8"/>
      <c r="D4501" s="8"/>
    </row>
    <row r="4502" spans="3:4">
      <c r="C4502" s="8"/>
      <c r="D4502" s="8"/>
    </row>
    <row r="4503" spans="3:4">
      <c r="C4503" s="8"/>
      <c r="D4503" s="8"/>
    </row>
    <row r="4504" spans="3:4">
      <c r="C4504" s="8"/>
      <c r="D4504" s="8"/>
    </row>
    <row r="4505" spans="3:4">
      <c r="C4505" s="8"/>
      <c r="D4505" s="8"/>
    </row>
    <row r="4506" spans="3:4">
      <c r="C4506" s="8"/>
      <c r="D4506" s="8"/>
    </row>
    <row r="4507" spans="3:4">
      <c r="C4507" s="8"/>
      <c r="D4507" s="8"/>
    </row>
    <row r="4508" spans="3:4">
      <c r="C4508" s="8"/>
      <c r="D4508" s="8"/>
    </row>
    <row r="4509" spans="3:4">
      <c r="C4509" s="8"/>
      <c r="D4509" s="8"/>
    </row>
    <row r="4510" spans="3:4">
      <c r="C4510" s="8"/>
      <c r="D4510" s="8"/>
    </row>
    <row r="4511" spans="3:4">
      <c r="C4511" s="8"/>
      <c r="D4511" s="8"/>
    </row>
    <row r="4512" spans="3:4">
      <c r="C4512" s="8"/>
      <c r="D4512" s="8"/>
    </row>
    <row r="4513" spans="3:4">
      <c r="C4513" s="8"/>
      <c r="D4513" s="8"/>
    </row>
    <row r="4514" spans="3:4">
      <c r="C4514" s="8"/>
      <c r="D4514" s="8"/>
    </row>
    <row r="4515" spans="3:4">
      <c r="C4515" s="8"/>
      <c r="D4515" s="8"/>
    </row>
    <row r="4516" spans="3:4">
      <c r="C4516" s="8"/>
      <c r="D4516" s="8"/>
    </row>
    <row r="4517" spans="3:4">
      <c r="C4517" s="8"/>
      <c r="D4517" s="8"/>
    </row>
    <row r="4518" spans="3:4">
      <c r="C4518" s="8"/>
      <c r="D4518" s="8"/>
    </row>
    <row r="4519" spans="3:4">
      <c r="C4519" s="8"/>
      <c r="D4519" s="8"/>
    </row>
    <row r="4520" spans="3:4">
      <c r="C4520" s="8"/>
      <c r="D4520" s="8"/>
    </row>
    <row r="4521" spans="3:4">
      <c r="C4521" s="8"/>
      <c r="D4521" s="8"/>
    </row>
    <row r="4522" spans="3:4">
      <c r="C4522" s="8"/>
      <c r="D4522" s="8"/>
    </row>
    <row r="4523" spans="3:4">
      <c r="C4523" s="8"/>
      <c r="D4523" s="8"/>
    </row>
    <row r="4524" spans="3:4">
      <c r="C4524" s="8"/>
      <c r="D4524" s="8"/>
    </row>
    <row r="4525" spans="3:4">
      <c r="C4525" s="8"/>
      <c r="D4525" s="8"/>
    </row>
    <row r="4526" spans="3:4">
      <c r="C4526" s="8"/>
      <c r="D4526" s="8"/>
    </row>
    <row r="4527" spans="3:4">
      <c r="C4527" s="8"/>
      <c r="D4527" s="8"/>
    </row>
    <row r="4528" spans="3:4">
      <c r="C4528" s="8"/>
      <c r="D4528" s="8"/>
    </row>
    <row r="4529" spans="3:4">
      <c r="C4529" s="8"/>
      <c r="D4529" s="8"/>
    </row>
    <row r="4530" spans="3:4">
      <c r="C4530" s="8"/>
      <c r="D4530" s="8"/>
    </row>
    <row r="4531" spans="3:4">
      <c r="C4531" s="8"/>
      <c r="D4531" s="8"/>
    </row>
    <row r="4532" spans="3:4">
      <c r="C4532" s="8"/>
      <c r="D4532" s="8"/>
    </row>
    <row r="4533" spans="3:4">
      <c r="C4533" s="8"/>
      <c r="D4533" s="8"/>
    </row>
    <row r="4534" spans="3:4">
      <c r="C4534" s="8"/>
      <c r="D4534" s="8"/>
    </row>
    <row r="4535" spans="3:4">
      <c r="C4535" s="8"/>
      <c r="D4535" s="8"/>
    </row>
    <row r="4536" spans="3:4">
      <c r="C4536" s="8"/>
      <c r="D4536" s="8"/>
    </row>
    <row r="4537" spans="3:4">
      <c r="C4537" s="8"/>
      <c r="D4537" s="8"/>
    </row>
    <row r="4538" spans="3:4">
      <c r="C4538" s="8"/>
      <c r="D4538" s="8"/>
    </row>
    <row r="4539" spans="3:4">
      <c r="C4539" s="8"/>
      <c r="D4539" s="8"/>
    </row>
    <row r="4540" spans="3:4">
      <c r="C4540" s="8"/>
      <c r="D4540" s="8"/>
    </row>
    <row r="4541" spans="3:4">
      <c r="C4541" s="8"/>
      <c r="D4541" s="8"/>
    </row>
    <row r="4542" spans="3:4">
      <c r="C4542" s="8"/>
      <c r="D4542" s="8"/>
    </row>
    <row r="4543" spans="3:4">
      <c r="C4543" s="8"/>
      <c r="D4543" s="8"/>
    </row>
    <row r="4544" spans="3:4">
      <c r="C4544" s="8"/>
      <c r="D4544" s="8"/>
    </row>
    <row r="4545" spans="3:4">
      <c r="C4545" s="8"/>
      <c r="D4545" s="8"/>
    </row>
    <row r="4546" spans="3:4">
      <c r="C4546" s="8"/>
      <c r="D4546" s="8"/>
    </row>
    <row r="4547" spans="3:4">
      <c r="C4547" s="8"/>
      <c r="D4547" s="8"/>
    </row>
    <row r="4548" spans="3:4">
      <c r="C4548" s="8"/>
      <c r="D4548" s="8"/>
    </row>
    <row r="4549" spans="3:4">
      <c r="C4549" s="8"/>
      <c r="D4549" s="8"/>
    </row>
    <row r="4550" spans="3:4">
      <c r="C4550" s="8"/>
      <c r="D4550" s="8"/>
    </row>
    <row r="4551" spans="3:4">
      <c r="C4551" s="8"/>
      <c r="D4551" s="8"/>
    </row>
    <row r="4552" spans="3:4">
      <c r="C4552" s="8"/>
      <c r="D4552" s="8"/>
    </row>
    <row r="4553" spans="3:4">
      <c r="C4553" s="8"/>
      <c r="D4553" s="8"/>
    </row>
    <row r="4554" spans="3:4">
      <c r="C4554" s="8"/>
      <c r="D4554" s="8"/>
    </row>
    <row r="4555" spans="3:4">
      <c r="C4555" s="8"/>
      <c r="D4555" s="8"/>
    </row>
    <row r="4556" spans="3:4">
      <c r="C4556" s="8"/>
      <c r="D4556" s="8"/>
    </row>
    <row r="4557" spans="3:4">
      <c r="C4557" s="8"/>
      <c r="D4557" s="8"/>
    </row>
    <row r="4558" spans="3:4">
      <c r="C4558" s="8"/>
      <c r="D4558" s="8"/>
    </row>
    <row r="4559" spans="3:4">
      <c r="C4559" s="8"/>
      <c r="D4559" s="8"/>
    </row>
    <row r="4560" spans="3:4">
      <c r="C4560" s="8"/>
      <c r="D4560" s="8"/>
    </row>
    <row r="4561" spans="3:4">
      <c r="C4561" s="8"/>
      <c r="D4561" s="8"/>
    </row>
    <row r="4562" spans="3:4">
      <c r="C4562" s="8"/>
      <c r="D4562" s="8"/>
    </row>
    <row r="4563" spans="3:4">
      <c r="C4563" s="8"/>
      <c r="D4563" s="8"/>
    </row>
    <row r="4564" spans="3:4">
      <c r="C4564" s="8"/>
      <c r="D4564" s="8"/>
    </row>
    <row r="4565" spans="3:4">
      <c r="C4565" s="8"/>
      <c r="D4565" s="8"/>
    </row>
    <row r="4566" spans="3:4">
      <c r="C4566" s="8"/>
      <c r="D4566" s="8"/>
    </row>
    <row r="4567" spans="3:4">
      <c r="C4567" s="8"/>
      <c r="D4567" s="8"/>
    </row>
    <row r="4568" spans="3:4">
      <c r="C4568" s="8"/>
      <c r="D4568" s="8"/>
    </row>
    <row r="4569" spans="3:4">
      <c r="C4569" s="8"/>
      <c r="D4569" s="8"/>
    </row>
    <row r="4570" spans="3:4">
      <c r="C4570" s="8"/>
      <c r="D4570" s="8"/>
    </row>
    <row r="4571" spans="3:4">
      <c r="C4571" s="8"/>
      <c r="D4571" s="8"/>
    </row>
    <row r="4572" spans="3:4">
      <c r="C4572" s="8"/>
      <c r="D4572" s="8"/>
    </row>
    <row r="4573" spans="3:4">
      <c r="C4573" s="8"/>
      <c r="D4573" s="8"/>
    </row>
    <row r="4574" spans="3:4">
      <c r="C4574" s="8"/>
      <c r="D4574" s="8"/>
    </row>
    <row r="4575" spans="3:4">
      <c r="C4575" s="8"/>
      <c r="D4575" s="8"/>
    </row>
    <row r="4576" spans="3:4">
      <c r="C4576" s="8"/>
      <c r="D4576" s="8"/>
    </row>
    <row r="4577" spans="3:4">
      <c r="C4577" s="8"/>
      <c r="D4577" s="8"/>
    </row>
    <row r="4578" spans="3:4">
      <c r="C4578" s="8"/>
      <c r="D4578" s="8"/>
    </row>
    <row r="4579" spans="3:4">
      <c r="C4579" s="8"/>
      <c r="D4579" s="8"/>
    </row>
    <row r="4580" spans="3:4">
      <c r="C4580" s="8"/>
      <c r="D4580" s="8"/>
    </row>
    <row r="4581" spans="3:4">
      <c r="C4581" s="8"/>
      <c r="D4581" s="8"/>
    </row>
    <row r="4582" spans="3:4">
      <c r="C4582" s="8"/>
      <c r="D4582" s="8"/>
    </row>
    <row r="4583" spans="3:4">
      <c r="C4583" s="8"/>
      <c r="D4583" s="8"/>
    </row>
    <row r="4584" spans="3:4">
      <c r="C4584" s="8"/>
      <c r="D4584" s="8"/>
    </row>
    <row r="4585" spans="3:4">
      <c r="C4585" s="8"/>
      <c r="D4585" s="8"/>
    </row>
    <row r="4586" spans="3:4">
      <c r="C4586" s="8"/>
      <c r="D4586" s="8"/>
    </row>
    <row r="4587" spans="3:4">
      <c r="C4587" s="8"/>
      <c r="D4587" s="8"/>
    </row>
    <row r="4588" spans="3:4">
      <c r="C4588" s="8"/>
      <c r="D4588" s="8"/>
    </row>
    <row r="4589" spans="3:4">
      <c r="C4589" s="8"/>
      <c r="D4589" s="8"/>
    </row>
    <row r="4590" spans="3:4">
      <c r="C4590" s="8"/>
      <c r="D4590" s="8"/>
    </row>
    <row r="4591" spans="3:4">
      <c r="C4591" s="8"/>
      <c r="D4591" s="8"/>
    </row>
    <row r="4592" spans="3:4">
      <c r="C4592" s="8"/>
      <c r="D4592" s="8"/>
    </row>
    <row r="4593" spans="3:4">
      <c r="C4593" s="8"/>
      <c r="D4593" s="8"/>
    </row>
    <row r="4594" spans="3:4">
      <c r="C4594" s="8"/>
      <c r="D4594" s="8"/>
    </row>
    <row r="4595" spans="3:4">
      <c r="C4595" s="8"/>
      <c r="D4595" s="8"/>
    </row>
    <row r="4596" spans="3:4">
      <c r="C4596" s="8"/>
      <c r="D4596" s="8"/>
    </row>
    <row r="4597" spans="3:4">
      <c r="C4597" s="8"/>
      <c r="D4597" s="8"/>
    </row>
    <row r="4598" spans="3:4">
      <c r="C4598" s="8"/>
      <c r="D4598" s="8"/>
    </row>
    <row r="4599" spans="3:4">
      <c r="C4599" s="8"/>
      <c r="D4599" s="8"/>
    </row>
    <row r="4600" spans="3:4">
      <c r="C4600" s="8"/>
      <c r="D4600" s="8"/>
    </row>
    <row r="4601" spans="3:4">
      <c r="C4601" s="8"/>
      <c r="D4601" s="8"/>
    </row>
    <row r="4602" spans="3:4">
      <c r="C4602" s="8"/>
      <c r="D4602" s="8"/>
    </row>
    <row r="4603" spans="3:4">
      <c r="C4603" s="8"/>
      <c r="D4603" s="8"/>
    </row>
    <row r="4604" spans="3:4">
      <c r="C4604" s="8"/>
      <c r="D4604" s="8"/>
    </row>
    <row r="4605" spans="3:4">
      <c r="C4605" s="8"/>
      <c r="D4605" s="8"/>
    </row>
    <row r="4606" spans="3:4">
      <c r="C4606" s="8"/>
      <c r="D4606" s="8"/>
    </row>
    <row r="4607" spans="3:4">
      <c r="C4607" s="8"/>
      <c r="D4607" s="8"/>
    </row>
    <row r="4608" spans="3:4">
      <c r="C4608" s="8"/>
      <c r="D4608" s="8"/>
    </row>
    <row r="4609" spans="3:4">
      <c r="C4609" s="8"/>
      <c r="D4609" s="8"/>
    </row>
    <row r="4610" spans="3:4">
      <c r="C4610" s="8"/>
      <c r="D4610" s="8"/>
    </row>
    <row r="4611" spans="3:4">
      <c r="C4611" s="8"/>
      <c r="D4611" s="8"/>
    </row>
    <row r="4612" spans="3:4">
      <c r="C4612" s="8"/>
      <c r="D4612" s="8"/>
    </row>
    <row r="4613" spans="3:4">
      <c r="C4613" s="8"/>
      <c r="D4613" s="8"/>
    </row>
    <row r="4614" spans="3:4">
      <c r="C4614" s="8"/>
      <c r="D4614" s="8"/>
    </row>
    <row r="4615" spans="3:4">
      <c r="C4615" s="8"/>
      <c r="D4615" s="8"/>
    </row>
    <row r="4616" spans="3:4">
      <c r="C4616" s="8"/>
      <c r="D4616" s="8"/>
    </row>
    <row r="4617" spans="3:4">
      <c r="C4617" s="8"/>
      <c r="D4617" s="8"/>
    </row>
    <row r="4618" spans="3:4">
      <c r="C4618" s="8"/>
      <c r="D4618" s="8"/>
    </row>
    <row r="4619" spans="3:4">
      <c r="C4619" s="8"/>
      <c r="D4619" s="8"/>
    </row>
    <row r="4620" spans="3:4">
      <c r="C4620" s="8"/>
      <c r="D4620" s="8"/>
    </row>
    <row r="4621" spans="3:4">
      <c r="C4621" s="8"/>
      <c r="D4621" s="8"/>
    </row>
    <row r="4622" spans="3:4">
      <c r="C4622" s="8"/>
      <c r="D4622" s="8"/>
    </row>
    <row r="4623" spans="3:4">
      <c r="C4623" s="8"/>
      <c r="D4623" s="8"/>
    </row>
    <row r="4624" spans="3:4">
      <c r="C4624" s="8"/>
      <c r="D4624" s="8"/>
    </row>
    <row r="4625" spans="3:4">
      <c r="C4625" s="8"/>
      <c r="D4625" s="8"/>
    </row>
    <row r="4626" spans="3:4">
      <c r="C4626" s="8"/>
      <c r="D4626" s="8"/>
    </row>
    <row r="4627" spans="3:4">
      <c r="C4627" s="8"/>
      <c r="D4627" s="8"/>
    </row>
    <row r="4628" spans="3:4">
      <c r="C4628" s="8"/>
      <c r="D4628" s="8"/>
    </row>
    <row r="4629" spans="3:4">
      <c r="C4629" s="8"/>
      <c r="D4629" s="8"/>
    </row>
    <row r="4630" spans="3:4">
      <c r="C4630" s="8"/>
      <c r="D4630" s="8"/>
    </row>
    <row r="4631" spans="3:4">
      <c r="C4631" s="8"/>
      <c r="D4631" s="8"/>
    </row>
    <row r="4632" spans="3:4">
      <c r="C4632" s="8"/>
      <c r="D4632" s="8"/>
    </row>
    <row r="4633" spans="3:4">
      <c r="C4633" s="8"/>
      <c r="D4633" s="8"/>
    </row>
    <row r="4634" spans="3:4">
      <c r="C4634" s="8"/>
      <c r="D4634" s="8"/>
    </row>
    <row r="4635" spans="3:4">
      <c r="C4635" s="8"/>
      <c r="D4635" s="8"/>
    </row>
    <row r="4636" spans="3:4">
      <c r="C4636" s="8"/>
      <c r="D4636" s="8"/>
    </row>
    <row r="4637" spans="3:4">
      <c r="C4637" s="8"/>
      <c r="D4637" s="8"/>
    </row>
    <row r="4638" spans="3:4">
      <c r="C4638" s="8"/>
      <c r="D4638" s="8"/>
    </row>
    <row r="4639" spans="3:4">
      <c r="C4639" s="8"/>
      <c r="D4639" s="8"/>
    </row>
    <row r="4640" spans="3:4">
      <c r="C4640" s="8"/>
      <c r="D4640" s="8"/>
    </row>
    <row r="4641" spans="3:4">
      <c r="C4641" s="8"/>
      <c r="D4641" s="8"/>
    </row>
    <row r="4642" spans="3:4">
      <c r="C4642" s="8"/>
      <c r="D4642" s="8"/>
    </row>
    <row r="4643" spans="3:4">
      <c r="C4643" s="8"/>
      <c r="D4643" s="8"/>
    </row>
    <row r="4644" spans="3:4">
      <c r="C4644" s="8"/>
      <c r="D4644" s="8"/>
    </row>
    <row r="4645" spans="3:4">
      <c r="C4645" s="8"/>
      <c r="D4645" s="8"/>
    </row>
    <row r="4646" spans="3:4">
      <c r="C4646" s="8"/>
      <c r="D4646" s="8"/>
    </row>
    <row r="4647" spans="3:4">
      <c r="C4647" s="8"/>
      <c r="D4647" s="8"/>
    </row>
    <row r="4648" spans="3:4">
      <c r="C4648" s="8"/>
      <c r="D4648" s="8"/>
    </row>
    <row r="4649" spans="3:4">
      <c r="C4649" s="8"/>
      <c r="D4649" s="8"/>
    </row>
    <row r="4650" spans="3:4">
      <c r="C4650" s="8"/>
      <c r="D4650" s="8"/>
    </row>
    <row r="4651" spans="3:4">
      <c r="C4651" s="8"/>
      <c r="D4651" s="8"/>
    </row>
    <row r="4652" spans="3:4">
      <c r="C4652" s="8"/>
      <c r="D4652" s="8"/>
    </row>
    <row r="4653" spans="3:4">
      <c r="C4653" s="8"/>
      <c r="D4653" s="8"/>
    </row>
    <row r="4654" spans="3:4">
      <c r="C4654" s="8"/>
      <c r="D4654" s="8"/>
    </row>
    <row r="4655" spans="3:4">
      <c r="C4655" s="8"/>
      <c r="D4655" s="8"/>
    </row>
    <row r="4656" spans="3:4">
      <c r="C4656" s="8"/>
      <c r="D4656" s="8"/>
    </row>
    <row r="4657" spans="3:4">
      <c r="C4657" s="8"/>
      <c r="D4657" s="8"/>
    </row>
    <row r="4658" spans="3:4">
      <c r="C4658" s="8"/>
      <c r="D4658" s="8"/>
    </row>
    <row r="4659" spans="3:4">
      <c r="C4659" s="8"/>
      <c r="D4659" s="8"/>
    </row>
    <row r="4660" spans="3:4">
      <c r="C4660" s="8"/>
      <c r="D4660" s="8"/>
    </row>
    <row r="4661" spans="3:4">
      <c r="C4661" s="8"/>
      <c r="D4661" s="8"/>
    </row>
    <row r="4662" spans="3:4">
      <c r="C4662" s="8"/>
      <c r="D4662" s="8"/>
    </row>
    <row r="4663" spans="3:4">
      <c r="C4663" s="8"/>
      <c r="D4663" s="8"/>
    </row>
    <row r="4664" spans="3:4">
      <c r="C4664" s="8"/>
      <c r="D4664" s="8"/>
    </row>
    <row r="4665" spans="3:4">
      <c r="C4665" s="8"/>
      <c r="D4665" s="8"/>
    </row>
    <row r="4666" spans="3:4">
      <c r="C4666" s="8"/>
      <c r="D4666" s="8"/>
    </row>
    <row r="4667" spans="3:4">
      <c r="C4667" s="8"/>
      <c r="D4667" s="8"/>
    </row>
    <row r="4668" spans="3:4">
      <c r="C4668" s="8"/>
      <c r="D4668" s="8"/>
    </row>
    <row r="4669" spans="3:4">
      <c r="C4669" s="8"/>
      <c r="D4669" s="8"/>
    </row>
    <row r="4670" spans="3:4">
      <c r="C4670" s="8"/>
      <c r="D4670" s="8"/>
    </row>
    <row r="4671" spans="3:4">
      <c r="C4671" s="8"/>
      <c r="D4671" s="8"/>
    </row>
    <row r="4672" spans="3:4">
      <c r="C4672" s="8"/>
      <c r="D4672" s="8"/>
    </row>
    <row r="4673" spans="3:4">
      <c r="C4673" s="8"/>
      <c r="D4673" s="8"/>
    </row>
    <row r="4674" spans="3:4">
      <c r="C4674" s="8"/>
      <c r="D4674" s="8"/>
    </row>
    <row r="4675" spans="3:4">
      <c r="C4675" s="8"/>
      <c r="D4675" s="8"/>
    </row>
    <row r="4676" spans="3:4">
      <c r="C4676" s="8"/>
      <c r="D4676" s="8"/>
    </row>
    <row r="4677" spans="3:4">
      <c r="C4677" s="8"/>
      <c r="D4677" s="8"/>
    </row>
    <row r="4678" spans="3:4">
      <c r="C4678" s="8"/>
      <c r="D4678" s="8"/>
    </row>
    <row r="4679" spans="3:4">
      <c r="C4679" s="8"/>
      <c r="D4679" s="8"/>
    </row>
    <row r="4680" spans="3:4">
      <c r="C4680" s="8"/>
      <c r="D4680" s="8"/>
    </row>
    <row r="4681" spans="3:4">
      <c r="C4681" s="8"/>
      <c r="D4681" s="8"/>
    </row>
    <row r="4682" spans="3:4">
      <c r="C4682" s="8"/>
      <c r="D4682" s="8"/>
    </row>
    <row r="4683" spans="3:4">
      <c r="C4683" s="8"/>
      <c r="D4683" s="8"/>
    </row>
    <row r="4684" spans="3:4">
      <c r="C4684" s="8"/>
      <c r="D4684" s="8"/>
    </row>
    <row r="4685" spans="3:4">
      <c r="C4685" s="8"/>
      <c r="D4685" s="8"/>
    </row>
    <row r="4686" spans="3:4">
      <c r="C4686" s="8"/>
      <c r="D4686" s="8"/>
    </row>
    <row r="4687" spans="3:4">
      <c r="C4687" s="8"/>
      <c r="D4687" s="8"/>
    </row>
    <row r="4688" spans="3:4">
      <c r="C4688" s="8"/>
      <c r="D4688" s="8"/>
    </row>
    <row r="4689" spans="3:4">
      <c r="C4689" s="8"/>
      <c r="D4689" s="8"/>
    </row>
    <row r="4690" spans="3:4">
      <c r="C4690" s="8"/>
      <c r="D4690" s="8"/>
    </row>
    <row r="4691" spans="3:4">
      <c r="C4691" s="8"/>
      <c r="D4691" s="8"/>
    </row>
    <row r="4692" spans="3:4">
      <c r="C4692" s="8"/>
      <c r="D4692" s="8"/>
    </row>
    <row r="4693" spans="3:4">
      <c r="C4693" s="8"/>
      <c r="D4693" s="8"/>
    </row>
    <row r="4694" spans="3:4">
      <c r="C4694" s="8"/>
      <c r="D4694" s="8"/>
    </row>
    <row r="4695" spans="3:4">
      <c r="C4695" s="8"/>
      <c r="D4695" s="8"/>
    </row>
    <row r="4696" spans="3:4">
      <c r="C4696" s="8"/>
      <c r="D4696" s="8"/>
    </row>
    <row r="4697" spans="3:4">
      <c r="C4697" s="8"/>
      <c r="D4697" s="8"/>
    </row>
    <row r="4698" spans="3:4">
      <c r="C4698" s="8"/>
      <c r="D4698" s="8"/>
    </row>
    <row r="4699" spans="3:4">
      <c r="C4699" s="8"/>
      <c r="D4699" s="8"/>
    </row>
    <row r="4700" spans="3:4">
      <c r="C4700" s="8"/>
      <c r="D4700" s="8"/>
    </row>
    <row r="4701" spans="3:4">
      <c r="C4701" s="8"/>
      <c r="D4701" s="8"/>
    </row>
    <row r="4702" spans="3:4">
      <c r="C4702" s="8"/>
      <c r="D4702" s="8"/>
    </row>
    <row r="4703" spans="3:4">
      <c r="C4703" s="8"/>
      <c r="D4703" s="8"/>
    </row>
    <row r="4704" spans="3:4">
      <c r="C4704" s="8"/>
      <c r="D4704" s="8"/>
    </row>
    <row r="4705" spans="3:4">
      <c r="C4705" s="8"/>
      <c r="D4705" s="8"/>
    </row>
    <row r="4706" spans="3:4">
      <c r="C4706" s="8"/>
      <c r="D4706" s="8"/>
    </row>
    <row r="4707" spans="3:4">
      <c r="C4707" s="8"/>
      <c r="D4707" s="8"/>
    </row>
    <row r="4708" spans="3:4">
      <c r="C4708" s="8"/>
      <c r="D4708" s="8"/>
    </row>
    <row r="4709" spans="3:4">
      <c r="C4709" s="8"/>
      <c r="D4709" s="8"/>
    </row>
    <row r="4710" spans="3:4">
      <c r="C4710" s="8"/>
      <c r="D4710" s="8"/>
    </row>
    <row r="4711" spans="3:4">
      <c r="C4711" s="8"/>
      <c r="D4711" s="8"/>
    </row>
    <row r="4712" spans="3:4">
      <c r="C4712" s="8"/>
      <c r="D4712" s="8"/>
    </row>
    <row r="4713" spans="3:4">
      <c r="C4713" s="8"/>
      <c r="D4713" s="8"/>
    </row>
    <row r="4714" spans="3:4">
      <c r="C4714" s="8"/>
      <c r="D4714" s="8"/>
    </row>
    <row r="4715" spans="3:4">
      <c r="C4715" s="8"/>
      <c r="D4715" s="8"/>
    </row>
    <row r="4716" spans="3:4">
      <c r="C4716" s="8"/>
      <c r="D4716" s="8"/>
    </row>
    <row r="4717" spans="3:4">
      <c r="C4717" s="8"/>
      <c r="D4717" s="8"/>
    </row>
    <row r="4718" spans="3:4">
      <c r="C4718" s="8"/>
      <c r="D4718" s="8"/>
    </row>
    <row r="4719" spans="3:4">
      <c r="C4719" s="8"/>
      <c r="D4719" s="8"/>
    </row>
    <row r="4720" spans="3:4">
      <c r="C4720" s="8"/>
      <c r="D4720" s="8"/>
    </row>
    <row r="4721" spans="3:4">
      <c r="C4721" s="8"/>
      <c r="D4721" s="8"/>
    </row>
    <row r="4722" spans="3:4">
      <c r="C4722" s="8"/>
      <c r="D4722" s="8"/>
    </row>
    <row r="4723" spans="3:4">
      <c r="C4723" s="8"/>
      <c r="D4723" s="8"/>
    </row>
    <row r="4724" spans="3:4">
      <c r="C4724" s="8"/>
      <c r="D4724" s="8"/>
    </row>
    <row r="4725" spans="3:4">
      <c r="C4725" s="8"/>
      <c r="D4725" s="8"/>
    </row>
    <row r="4726" spans="3:4">
      <c r="C4726" s="8"/>
      <c r="D4726" s="8"/>
    </row>
    <row r="4727" spans="3:4">
      <c r="C4727" s="8"/>
      <c r="D4727" s="8"/>
    </row>
    <row r="4728" spans="3:4">
      <c r="C4728" s="8"/>
      <c r="D4728" s="8"/>
    </row>
    <row r="4729" spans="3:4">
      <c r="C4729" s="8"/>
      <c r="D4729" s="8"/>
    </row>
    <row r="4730" spans="3:4">
      <c r="C4730" s="8"/>
      <c r="D4730" s="8"/>
    </row>
    <row r="4731" spans="3:4">
      <c r="C4731" s="8"/>
      <c r="D4731" s="8"/>
    </row>
    <row r="4732" spans="3:4">
      <c r="C4732" s="8"/>
      <c r="D4732" s="8"/>
    </row>
    <row r="4733" spans="3:4">
      <c r="C4733" s="8"/>
      <c r="D4733" s="8"/>
    </row>
    <row r="4734" spans="3:4">
      <c r="C4734" s="8"/>
      <c r="D4734" s="8"/>
    </row>
    <row r="4735" spans="3:4">
      <c r="C4735" s="8"/>
      <c r="D4735" s="8"/>
    </row>
    <row r="4736" spans="3:4">
      <c r="C4736" s="8"/>
      <c r="D4736" s="8"/>
    </row>
    <row r="4737" spans="3:4">
      <c r="C4737" s="8"/>
      <c r="D4737" s="8"/>
    </row>
    <row r="4738" spans="3:4">
      <c r="C4738" s="8"/>
      <c r="D4738" s="8"/>
    </row>
    <row r="4739" spans="3:4">
      <c r="C4739" s="8"/>
      <c r="D4739" s="8"/>
    </row>
    <row r="4740" spans="3:4">
      <c r="C4740" s="8"/>
      <c r="D4740" s="8"/>
    </row>
    <row r="4741" spans="3:4">
      <c r="C4741" s="8"/>
      <c r="D4741" s="8"/>
    </row>
    <row r="4742" spans="3:4">
      <c r="C4742" s="8"/>
      <c r="D4742" s="8"/>
    </row>
    <row r="4743" spans="3:4">
      <c r="C4743" s="8"/>
      <c r="D4743" s="8"/>
    </row>
    <row r="4744" spans="3:4">
      <c r="C4744" s="8"/>
      <c r="D4744" s="8"/>
    </row>
    <row r="4745" spans="3:4">
      <c r="C4745" s="8"/>
      <c r="D4745" s="8"/>
    </row>
    <row r="4746" spans="3:4">
      <c r="C4746" s="8"/>
      <c r="D4746" s="8"/>
    </row>
    <row r="4747" spans="3:4">
      <c r="C4747" s="8"/>
      <c r="D4747" s="8"/>
    </row>
    <row r="4748" spans="3:4">
      <c r="C4748" s="8"/>
      <c r="D4748" s="8"/>
    </row>
    <row r="4749" spans="3:4">
      <c r="C4749" s="8"/>
      <c r="D4749" s="8"/>
    </row>
    <row r="4750" spans="3:4">
      <c r="C4750" s="8"/>
      <c r="D4750" s="8"/>
    </row>
    <row r="4751" spans="3:4">
      <c r="C4751" s="8"/>
      <c r="D4751" s="8"/>
    </row>
    <row r="4752" spans="3:4">
      <c r="C4752" s="8"/>
      <c r="D4752" s="8"/>
    </row>
    <row r="4753" spans="3:4">
      <c r="C4753" s="8"/>
      <c r="D4753" s="8"/>
    </row>
    <row r="4754" spans="3:4">
      <c r="C4754" s="8"/>
      <c r="D4754" s="8"/>
    </row>
    <row r="4755" spans="3:4">
      <c r="C4755" s="8"/>
      <c r="D4755" s="8"/>
    </row>
    <row r="4756" spans="3:4">
      <c r="C4756" s="8"/>
      <c r="D4756" s="8"/>
    </row>
    <row r="4757" spans="3:4">
      <c r="C4757" s="8"/>
      <c r="D4757" s="8"/>
    </row>
    <row r="4758" spans="3:4">
      <c r="C4758" s="8"/>
      <c r="D4758" s="8"/>
    </row>
    <row r="4759" spans="3:4">
      <c r="C4759" s="8"/>
      <c r="D4759" s="8"/>
    </row>
    <row r="4760" spans="3:4">
      <c r="C4760" s="8"/>
      <c r="D4760" s="8"/>
    </row>
    <row r="4761" spans="3:4">
      <c r="C4761" s="8"/>
      <c r="D4761" s="8"/>
    </row>
    <row r="4762" spans="3:4">
      <c r="C4762" s="8"/>
      <c r="D4762" s="8"/>
    </row>
    <row r="4763" spans="3:4">
      <c r="C4763" s="8"/>
      <c r="D4763" s="8"/>
    </row>
    <row r="4764" spans="3:4">
      <c r="C4764" s="8"/>
      <c r="D4764" s="8"/>
    </row>
    <row r="4765" spans="3:4">
      <c r="C4765" s="8"/>
      <c r="D4765" s="8"/>
    </row>
    <row r="4766" spans="3:4">
      <c r="C4766" s="8"/>
      <c r="D4766" s="8"/>
    </row>
    <row r="4767" spans="3:4">
      <c r="C4767" s="8"/>
      <c r="D4767" s="8"/>
    </row>
    <row r="4768" spans="3:4">
      <c r="C4768" s="8"/>
      <c r="D4768" s="8"/>
    </row>
    <row r="4769" spans="3:4">
      <c r="C4769" s="8"/>
      <c r="D4769" s="8"/>
    </row>
    <row r="4770" spans="3:4">
      <c r="C4770" s="8"/>
      <c r="D4770" s="8"/>
    </row>
    <row r="4771" spans="3:4">
      <c r="C4771" s="8"/>
      <c r="D4771" s="8"/>
    </row>
    <row r="4772" spans="3:4">
      <c r="C4772" s="8"/>
      <c r="D4772" s="8"/>
    </row>
    <row r="4773" spans="3:4">
      <c r="C4773" s="8"/>
      <c r="D4773" s="8"/>
    </row>
    <row r="4774" spans="3:4">
      <c r="C4774" s="8"/>
      <c r="D4774" s="8"/>
    </row>
    <row r="4775" spans="3:4">
      <c r="C4775" s="8"/>
      <c r="D4775" s="8"/>
    </row>
    <row r="4776" spans="3:4">
      <c r="C4776" s="8"/>
      <c r="D4776" s="8"/>
    </row>
    <row r="4777" spans="3:4">
      <c r="C4777" s="8"/>
      <c r="D4777" s="8"/>
    </row>
    <row r="4778" spans="3:4">
      <c r="C4778" s="8"/>
      <c r="D4778" s="8"/>
    </row>
    <row r="4779" spans="3:4">
      <c r="C4779" s="8"/>
      <c r="D4779" s="8"/>
    </row>
    <row r="4780" spans="3:4">
      <c r="C4780" s="8"/>
      <c r="D4780" s="8"/>
    </row>
    <row r="4781" spans="3:4">
      <c r="C4781" s="8"/>
      <c r="D4781" s="8"/>
    </row>
    <row r="4782" spans="3:4">
      <c r="C4782" s="8"/>
      <c r="D4782" s="8"/>
    </row>
    <row r="4783" spans="3:4">
      <c r="C4783" s="8"/>
      <c r="D4783" s="8"/>
    </row>
    <row r="4784" spans="3:4">
      <c r="C4784" s="8"/>
      <c r="D4784" s="8"/>
    </row>
    <row r="4785" spans="3:4">
      <c r="C4785" s="8"/>
      <c r="D4785" s="8"/>
    </row>
    <row r="4786" spans="3:4">
      <c r="C4786" s="8"/>
      <c r="D4786" s="8"/>
    </row>
    <row r="4787" spans="3:4">
      <c r="C4787" s="8"/>
      <c r="D4787" s="8"/>
    </row>
    <row r="4788" spans="3:4">
      <c r="C4788" s="8"/>
      <c r="D4788" s="8"/>
    </row>
    <row r="4789" spans="3:4">
      <c r="C4789" s="8"/>
      <c r="D4789" s="8"/>
    </row>
    <row r="4790" spans="3:4">
      <c r="C4790" s="8"/>
      <c r="D4790" s="8"/>
    </row>
    <row r="4791" spans="3:4">
      <c r="C4791" s="8"/>
      <c r="D4791" s="8"/>
    </row>
    <row r="4792" spans="3:4">
      <c r="C4792" s="8"/>
      <c r="D4792" s="8"/>
    </row>
    <row r="4793" spans="3:4">
      <c r="C4793" s="8"/>
      <c r="D4793" s="8"/>
    </row>
    <row r="4794" spans="3:4">
      <c r="C4794" s="8"/>
      <c r="D4794" s="8"/>
    </row>
    <row r="4795" spans="3:4">
      <c r="C4795" s="8"/>
      <c r="D4795" s="8"/>
    </row>
    <row r="4796" spans="3:4">
      <c r="C4796" s="8"/>
      <c r="D4796" s="8"/>
    </row>
    <row r="4797" spans="3:4">
      <c r="C4797" s="8"/>
      <c r="D4797" s="8"/>
    </row>
    <row r="4798" spans="3:4">
      <c r="C4798" s="8"/>
      <c r="D4798" s="8"/>
    </row>
    <row r="4799" spans="3:4">
      <c r="C4799" s="8"/>
      <c r="D4799" s="8"/>
    </row>
    <row r="4800" spans="3:4">
      <c r="C4800" s="8"/>
      <c r="D4800" s="8"/>
    </row>
    <row r="4801" spans="3:4">
      <c r="C4801" s="8"/>
      <c r="D4801" s="8"/>
    </row>
    <row r="4802" spans="3:4">
      <c r="C4802" s="8"/>
      <c r="D4802" s="8"/>
    </row>
    <row r="4803" spans="3:4">
      <c r="C4803" s="8"/>
      <c r="D4803" s="8"/>
    </row>
    <row r="4804" spans="3:4">
      <c r="C4804" s="8"/>
      <c r="D4804" s="8"/>
    </row>
    <row r="4805" spans="3:4">
      <c r="C4805" s="8"/>
      <c r="D4805" s="8"/>
    </row>
    <row r="4806" spans="3:4">
      <c r="C4806" s="8"/>
      <c r="D4806" s="8"/>
    </row>
    <row r="4807" spans="3:4">
      <c r="C4807" s="8"/>
      <c r="D4807" s="8"/>
    </row>
    <row r="4808" spans="3:4">
      <c r="C4808" s="8"/>
      <c r="D4808" s="8"/>
    </row>
    <row r="4809" spans="3:4">
      <c r="C4809" s="8"/>
      <c r="D4809" s="8"/>
    </row>
    <row r="4810" spans="3:4">
      <c r="C4810" s="8"/>
      <c r="D4810" s="8"/>
    </row>
    <row r="4811" spans="3:4">
      <c r="C4811" s="8"/>
      <c r="D4811" s="8"/>
    </row>
    <row r="4812" spans="3:4">
      <c r="C4812" s="8"/>
      <c r="D4812" s="8"/>
    </row>
    <row r="4813" spans="3:4">
      <c r="C4813" s="8"/>
      <c r="D4813" s="8"/>
    </row>
    <row r="4814" spans="3:4">
      <c r="C4814" s="8"/>
      <c r="D4814" s="8"/>
    </row>
    <row r="4815" spans="3:4">
      <c r="C4815" s="8"/>
      <c r="D4815" s="8"/>
    </row>
    <row r="4816" spans="3:4">
      <c r="C4816" s="8"/>
      <c r="D4816" s="8"/>
    </row>
    <row r="4817" spans="3:4">
      <c r="C4817" s="8"/>
      <c r="D4817" s="8"/>
    </row>
    <row r="4818" spans="3:4">
      <c r="C4818" s="8"/>
      <c r="D4818" s="8"/>
    </row>
    <row r="4819" spans="3:4">
      <c r="C4819" s="8"/>
      <c r="D4819" s="8"/>
    </row>
    <row r="4820" spans="3:4">
      <c r="C4820" s="8"/>
      <c r="D4820" s="8"/>
    </row>
    <row r="4821" spans="3:4">
      <c r="C4821" s="8"/>
      <c r="D4821" s="8"/>
    </row>
    <row r="4822" spans="3:4">
      <c r="C4822" s="8"/>
      <c r="D4822" s="8"/>
    </row>
    <row r="4823" spans="3:4">
      <c r="C4823" s="8"/>
      <c r="D4823" s="8"/>
    </row>
    <row r="4824" spans="3:4">
      <c r="C4824" s="8"/>
      <c r="D4824" s="8"/>
    </row>
    <row r="4825" spans="3:4">
      <c r="C4825" s="8"/>
      <c r="D4825" s="8"/>
    </row>
    <row r="4826" spans="3:4">
      <c r="C4826" s="8"/>
      <c r="D4826" s="8"/>
    </row>
    <row r="4827" spans="3:4">
      <c r="C4827" s="8"/>
      <c r="D4827" s="8"/>
    </row>
    <row r="4828" spans="3:4">
      <c r="C4828" s="8"/>
      <c r="D4828" s="8"/>
    </row>
    <row r="4829" spans="3:4">
      <c r="C4829" s="8"/>
      <c r="D4829" s="8"/>
    </row>
    <row r="4830" spans="3:4">
      <c r="C4830" s="8"/>
      <c r="D4830" s="8"/>
    </row>
    <row r="4831" spans="3:4">
      <c r="C4831" s="8"/>
      <c r="D4831" s="8"/>
    </row>
    <row r="4832" spans="3:4">
      <c r="C4832" s="8"/>
      <c r="D4832" s="8"/>
    </row>
    <row r="4833" spans="3:4">
      <c r="C4833" s="8"/>
      <c r="D4833" s="8"/>
    </row>
    <row r="4834" spans="3:4">
      <c r="C4834" s="8"/>
      <c r="D4834" s="8"/>
    </row>
    <row r="4835" spans="3:4">
      <c r="C4835" s="8"/>
      <c r="D4835" s="8"/>
    </row>
    <row r="4836" spans="3:4">
      <c r="C4836" s="8"/>
      <c r="D4836" s="8"/>
    </row>
    <row r="4837" spans="3:4">
      <c r="C4837" s="8"/>
      <c r="D4837" s="8"/>
    </row>
    <row r="4838" spans="3:4">
      <c r="C4838" s="8"/>
      <c r="D4838" s="8"/>
    </row>
    <row r="4839" spans="3:4">
      <c r="C4839" s="8"/>
      <c r="D4839" s="8"/>
    </row>
    <row r="4840" spans="3:4">
      <c r="C4840" s="8"/>
      <c r="D4840" s="8"/>
    </row>
    <row r="4841" spans="3:4">
      <c r="C4841" s="8"/>
      <c r="D4841" s="8"/>
    </row>
    <row r="4842" spans="3:4">
      <c r="C4842" s="8"/>
      <c r="D4842" s="8"/>
    </row>
    <row r="4843" spans="3:4">
      <c r="C4843" s="8"/>
      <c r="D4843" s="8"/>
    </row>
    <row r="4844" spans="3:4">
      <c r="C4844" s="8"/>
      <c r="D4844" s="8"/>
    </row>
    <row r="4845" spans="3:4">
      <c r="C4845" s="8"/>
      <c r="D4845" s="8"/>
    </row>
    <row r="4846" spans="3:4">
      <c r="C4846" s="8"/>
      <c r="D4846" s="8"/>
    </row>
    <row r="4847" spans="3:4">
      <c r="C4847" s="8"/>
      <c r="D4847" s="8"/>
    </row>
    <row r="4848" spans="3:4">
      <c r="C4848" s="8"/>
      <c r="D4848" s="8"/>
    </row>
    <row r="4849" spans="3:4">
      <c r="C4849" s="8"/>
      <c r="D4849" s="8"/>
    </row>
    <row r="4850" spans="3:4">
      <c r="C4850" s="8"/>
      <c r="D4850" s="8"/>
    </row>
    <row r="4851" spans="3:4">
      <c r="C4851" s="8"/>
      <c r="D4851" s="8"/>
    </row>
    <row r="4852" spans="3:4">
      <c r="C4852" s="8"/>
      <c r="D4852" s="8"/>
    </row>
    <row r="4853" spans="3:4">
      <c r="C4853" s="8"/>
      <c r="D4853" s="8"/>
    </row>
    <row r="4854" spans="3:4">
      <c r="C4854" s="8"/>
      <c r="D4854" s="8"/>
    </row>
    <row r="4855" spans="3:4">
      <c r="C4855" s="8"/>
      <c r="D4855" s="8"/>
    </row>
    <row r="4856" spans="3:4">
      <c r="C4856" s="8"/>
      <c r="D4856" s="8"/>
    </row>
    <row r="4857" spans="3:4">
      <c r="C4857" s="8"/>
      <c r="D4857" s="8"/>
    </row>
    <row r="4858" spans="3:4">
      <c r="C4858" s="8"/>
      <c r="D4858" s="8"/>
    </row>
    <row r="4859" spans="3:4">
      <c r="C4859" s="8"/>
      <c r="D4859" s="8"/>
    </row>
    <row r="4860" spans="3:4">
      <c r="C4860" s="8"/>
      <c r="D4860" s="8"/>
    </row>
    <row r="4861" spans="3:4">
      <c r="C4861" s="8"/>
      <c r="D4861" s="8"/>
    </row>
    <row r="4862" spans="3:4">
      <c r="C4862" s="8"/>
      <c r="D4862" s="8"/>
    </row>
    <row r="4863" spans="3:4">
      <c r="C4863" s="8"/>
      <c r="D4863" s="8"/>
    </row>
    <row r="4864" spans="3:4">
      <c r="C4864" s="8"/>
      <c r="D4864" s="8"/>
    </row>
    <row r="4865" spans="3:4">
      <c r="C4865" s="8"/>
      <c r="D4865" s="8"/>
    </row>
    <row r="4866" spans="3:4">
      <c r="C4866" s="8"/>
      <c r="D4866" s="8"/>
    </row>
    <row r="4867" spans="3:4">
      <c r="C4867" s="8"/>
      <c r="D4867" s="8"/>
    </row>
    <row r="4868" spans="3:4">
      <c r="C4868" s="8"/>
      <c r="D4868" s="8"/>
    </row>
    <row r="4869" spans="3:4">
      <c r="C4869" s="8"/>
      <c r="D4869" s="8"/>
    </row>
    <row r="4870" spans="3:4">
      <c r="C4870" s="8"/>
      <c r="D4870" s="8"/>
    </row>
    <row r="4871" spans="3:4">
      <c r="C4871" s="8"/>
      <c r="D4871" s="8"/>
    </row>
    <row r="4872" spans="3:4">
      <c r="C4872" s="8"/>
      <c r="D4872" s="8"/>
    </row>
    <row r="4873" spans="3:4">
      <c r="C4873" s="8"/>
      <c r="D4873" s="8"/>
    </row>
    <row r="4874" spans="3:4">
      <c r="C4874" s="8"/>
      <c r="D4874" s="8"/>
    </row>
    <row r="4875" spans="3:4">
      <c r="C4875" s="8"/>
      <c r="D4875" s="8"/>
    </row>
    <row r="4876" spans="3:4">
      <c r="C4876" s="8"/>
      <c r="D4876" s="8"/>
    </row>
    <row r="4877" spans="3:4">
      <c r="C4877" s="8"/>
      <c r="D4877" s="8"/>
    </row>
    <row r="4878" spans="3:4">
      <c r="C4878" s="8"/>
      <c r="D4878" s="8"/>
    </row>
    <row r="4879" spans="3:4">
      <c r="C4879" s="8"/>
      <c r="D4879" s="8"/>
    </row>
    <row r="4880" spans="3:4">
      <c r="C4880" s="8"/>
      <c r="D4880" s="8"/>
    </row>
    <row r="4881" spans="3:4">
      <c r="C4881" s="8"/>
      <c r="D4881" s="8"/>
    </row>
    <row r="4882" spans="3:4">
      <c r="C4882" s="8"/>
      <c r="D4882" s="8"/>
    </row>
    <row r="4883" spans="3:4">
      <c r="C4883" s="8"/>
      <c r="D4883" s="8"/>
    </row>
    <row r="4884" spans="3:4">
      <c r="C4884" s="8"/>
      <c r="D4884" s="8"/>
    </row>
    <row r="4885" spans="3:4">
      <c r="C4885" s="8"/>
      <c r="D4885" s="8"/>
    </row>
    <row r="4886" spans="3:4">
      <c r="C4886" s="8"/>
      <c r="D4886" s="8"/>
    </row>
    <row r="4887" spans="3:4">
      <c r="C4887" s="8"/>
      <c r="D4887" s="8"/>
    </row>
    <row r="4888" spans="3:4">
      <c r="C4888" s="8"/>
      <c r="D4888" s="8"/>
    </row>
    <row r="4889" spans="3:4">
      <c r="C4889" s="8"/>
      <c r="D4889" s="8"/>
    </row>
    <row r="4890" spans="3:4">
      <c r="C4890" s="8"/>
      <c r="D4890" s="8"/>
    </row>
    <row r="4891" spans="3:4">
      <c r="C4891" s="8"/>
      <c r="D4891" s="8"/>
    </row>
    <row r="4892" spans="3:4">
      <c r="C4892" s="8"/>
      <c r="D4892" s="8"/>
    </row>
    <row r="4893" spans="3:4">
      <c r="C4893" s="8"/>
      <c r="D4893" s="8"/>
    </row>
    <row r="4894" spans="3:4">
      <c r="C4894" s="8"/>
      <c r="D4894" s="8"/>
    </row>
    <row r="4895" spans="3:4">
      <c r="C4895" s="8"/>
      <c r="D4895" s="8"/>
    </row>
    <row r="4896" spans="3:4">
      <c r="C4896" s="8"/>
      <c r="D4896" s="8"/>
    </row>
    <row r="4897" spans="3:4">
      <c r="C4897" s="8"/>
      <c r="D4897" s="8"/>
    </row>
    <row r="4898" spans="3:4">
      <c r="C4898" s="8"/>
      <c r="D4898" s="8"/>
    </row>
    <row r="4899" spans="3:4">
      <c r="C4899" s="8"/>
      <c r="D4899" s="8"/>
    </row>
    <row r="4900" spans="3:4">
      <c r="C4900" s="8"/>
      <c r="D4900" s="8"/>
    </row>
    <row r="4901" spans="3:4">
      <c r="C4901" s="8"/>
      <c r="D4901" s="8"/>
    </row>
    <row r="4902" spans="3:4">
      <c r="C4902" s="8"/>
      <c r="D4902" s="8"/>
    </row>
    <row r="4903" spans="3:4">
      <c r="C4903" s="8"/>
      <c r="D4903" s="8"/>
    </row>
    <row r="4904" spans="3:4">
      <c r="C4904" s="8"/>
      <c r="D4904" s="8"/>
    </row>
    <row r="4905" spans="3:4">
      <c r="C4905" s="8"/>
      <c r="D4905" s="8"/>
    </row>
    <row r="4906" spans="3:4">
      <c r="C4906" s="8"/>
      <c r="D4906" s="8"/>
    </row>
    <row r="4907" spans="3:4">
      <c r="C4907" s="8"/>
      <c r="D4907" s="8"/>
    </row>
    <row r="4908" spans="3:4">
      <c r="C4908" s="8"/>
      <c r="D4908" s="8"/>
    </row>
    <row r="4909" spans="3:4">
      <c r="C4909" s="8"/>
      <c r="D4909" s="8"/>
    </row>
    <row r="4910" spans="3:4">
      <c r="C4910" s="8"/>
      <c r="D4910" s="8"/>
    </row>
    <row r="4911" spans="3:4">
      <c r="C4911" s="8"/>
      <c r="D4911" s="8"/>
    </row>
    <row r="4912" spans="3:4">
      <c r="C4912" s="8"/>
      <c r="D4912" s="8"/>
    </row>
    <row r="4913" spans="3:4">
      <c r="C4913" s="8"/>
      <c r="D4913" s="8"/>
    </row>
    <row r="4914" spans="3:4">
      <c r="C4914" s="8"/>
      <c r="D4914" s="8"/>
    </row>
    <row r="4915" spans="3:4">
      <c r="C4915" s="8"/>
      <c r="D4915" s="8"/>
    </row>
    <row r="4916" spans="3:4">
      <c r="C4916" s="8"/>
      <c r="D4916" s="8"/>
    </row>
    <row r="4917" spans="3:4">
      <c r="C4917" s="8"/>
      <c r="D4917" s="8"/>
    </row>
    <row r="4918" spans="3:4">
      <c r="C4918" s="8"/>
      <c r="D4918" s="8"/>
    </row>
    <row r="4919" spans="3:4">
      <c r="C4919" s="8"/>
      <c r="D4919" s="8"/>
    </row>
    <row r="4920" spans="3:4">
      <c r="C4920" s="8"/>
      <c r="D4920" s="8"/>
    </row>
    <row r="4921" spans="3:4">
      <c r="C4921" s="8"/>
      <c r="D4921" s="8"/>
    </row>
    <row r="4922" spans="3:4">
      <c r="C4922" s="8"/>
      <c r="D4922" s="8"/>
    </row>
    <row r="4923" spans="3:4">
      <c r="C4923" s="8"/>
      <c r="D4923" s="8"/>
    </row>
    <row r="4924" spans="3:4">
      <c r="C4924" s="8"/>
      <c r="D4924" s="8"/>
    </row>
    <row r="4925" spans="3:4">
      <c r="C4925" s="8"/>
      <c r="D4925" s="8"/>
    </row>
    <row r="4926" spans="3:4">
      <c r="C4926" s="8"/>
      <c r="D4926" s="8"/>
    </row>
    <row r="4927" spans="3:4">
      <c r="C4927" s="8"/>
      <c r="D4927" s="8"/>
    </row>
    <row r="4928" spans="3:4">
      <c r="C4928" s="8"/>
      <c r="D4928" s="8"/>
    </row>
    <row r="4929" spans="3:4">
      <c r="C4929" s="8"/>
      <c r="D4929" s="8"/>
    </row>
    <row r="4930" spans="3:4">
      <c r="C4930" s="8"/>
      <c r="D4930" s="8"/>
    </row>
    <row r="4931" spans="3:4">
      <c r="C4931" s="8"/>
      <c r="D4931" s="8"/>
    </row>
    <row r="4932" spans="3:4">
      <c r="C4932" s="8"/>
      <c r="D4932" s="8"/>
    </row>
    <row r="4933" spans="3:4">
      <c r="C4933" s="8"/>
      <c r="D4933" s="8"/>
    </row>
    <row r="4934" spans="3:4">
      <c r="C4934" s="8"/>
      <c r="D4934" s="8"/>
    </row>
    <row r="4935" spans="3:4">
      <c r="C4935" s="8"/>
      <c r="D4935" s="8"/>
    </row>
    <row r="4936" spans="3:4">
      <c r="C4936" s="8"/>
      <c r="D4936" s="8"/>
    </row>
    <row r="4937" spans="3:4">
      <c r="C4937" s="8"/>
      <c r="D4937" s="8"/>
    </row>
    <row r="4938" spans="3:4">
      <c r="C4938" s="8"/>
      <c r="D4938" s="8"/>
    </row>
    <row r="4939" spans="3:4">
      <c r="C4939" s="8"/>
      <c r="D4939" s="8"/>
    </row>
    <row r="4940" spans="3:4">
      <c r="C4940" s="8"/>
      <c r="D4940" s="8"/>
    </row>
    <row r="4941" spans="3:4">
      <c r="C4941" s="8"/>
      <c r="D4941" s="8"/>
    </row>
    <row r="4942" spans="3:4">
      <c r="C4942" s="8"/>
      <c r="D4942" s="8"/>
    </row>
    <row r="4943" spans="3:4">
      <c r="C4943" s="8"/>
      <c r="D4943" s="8"/>
    </row>
    <row r="4944" spans="3:4">
      <c r="C4944" s="8"/>
      <c r="D4944" s="8"/>
    </row>
    <row r="4945" spans="3:4">
      <c r="C4945" s="8"/>
      <c r="D4945" s="8"/>
    </row>
    <row r="4946" spans="3:4">
      <c r="C4946" s="8"/>
      <c r="D4946" s="8"/>
    </row>
    <row r="4947" spans="3:4">
      <c r="C4947" s="8"/>
      <c r="D4947" s="8"/>
    </row>
    <row r="4948" spans="3:4">
      <c r="C4948" s="8"/>
      <c r="D4948" s="8"/>
    </row>
    <row r="4949" spans="3:4">
      <c r="C4949" s="8"/>
      <c r="D4949" s="8"/>
    </row>
    <row r="4950" spans="3:4">
      <c r="C4950" s="8"/>
      <c r="D4950" s="8"/>
    </row>
    <row r="4951" spans="3:4">
      <c r="C4951" s="8"/>
      <c r="D4951" s="8"/>
    </row>
    <row r="4952" spans="3:4">
      <c r="C4952" s="8"/>
      <c r="D4952" s="8"/>
    </row>
    <row r="4953" spans="3:4">
      <c r="C4953" s="8"/>
      <c r="D4953" s="8"/>
    </row>
    <row r="4954" spans="3:4">
      <c r="C4954" s="8"/>
      <c r="D4954" s="8"/>
    </row>
    <row r="4955" spans="3:4">
      <c r="C4955" s="8"/>
      <c r="D4955" s="8"/>
    </row>
    <row r="4956" spans="3:4">
      <c r="C4956" s="8"/>
      <c r="D4956" s="8"/>
    </row>
    <row r="4957" spans="3:4">
      <c r="C4957" s="8"/>
      <c r="D4957" s="8"/>
    </row>
    <row r="4958" spans="3:4">
      <c r="C4958" s="8"/>
      <c r="D4958" s="8"/>
    </row>
    <row r="4959" spans="3:4">
      <c r="C4959" s="8"/>
      <c r="D4959" s="8"/>
    </row>
    <row r="4960" spans="3:4">
      <c r="C4960" s="8"/>
      <c r="D4960" s="8"/>
    </row>
    <row r="4961" spans="3:4">
      <c r="C4961" s="8"/>
      <c r="D4961" s="8"/>
    </row>
    <row r="4962" spans="3:4">
      <c r="C4962" s="8"/>
      <c r="D4962" s="8"/>
    </row>
    <row r="4963" spans="3:4">
      <c r="C4963" s="8"/>
      <c r="D4963" s="8"/>
    </row>
    <row r="4964" spans="3:4">
      <c r="C4964" s="8"/>
      <c r="D4964" s="8"/>
    </row>
    <row r="4965" spans="3:4">
      <c r="C4965" s="8"/>
      <c r="D4965" s="8"/>
    </row>
    <row r="4966" spans="3:4">
      <c r="C4966" s="8"/>
      <c r="D4966" s="8"/>
    </row>
    <row r="4967" spans="3:4">
      <c r="C4967" s="8"/>
      <c r="D4967" s="8"/>
    </row>
    <row r="4968" spans="3:4">
      <c r="C4968" s="8"/>
      <c r="D4968" s="8"/>
    </row>
    <row r="4969" spans="3:4">
      <c r="C4969" s="8"/>
      <c r="D4969" s="8"/>
    </row>
    <row r="4970" spans="3:4">
      <c r="C4970" s="8"/>
      <c r="D4970" s="8"/>
    </row>
    <row r="4971" spans="3:4">
      <c r="C4971" s="8"/>
      <c r="D4971" s="8"/>
    </row>
    <row r="4972" spans="3:4">
      <c r="C4972" s="8"/>
      <c r="D4972" s="8"/>
    </row>
    <row r="4973" spans="3:4">
      <c r="C4973" s="8"/>
      <c r="D4973" s="8"/>
    </row>
    <row r="4974" spans="3:4">
      <c r="C4974" s="8"/>
      <c r="D4974" s="8"/>
    </row>
    <row r="4975" spans="3:4">
      <c r="C4975" s="8"/>
      <c r="D4975" s="8"/>
    </row>
    <row r="4976" spans="3:4">
      <c r="C4976" s="8"/>
      <c r="D4976" s="8"/>
    </row>
    <row r="4977" spans="3:4">
      <c r="C4977" s="8"/>
      <c r="D4977" s="8"/>
    </row>
    <row r="4978" spans="3:4">
      <c r="C4978" s="8"/>
      <c r="D4978" s="8"/>
    </row>
    <row r="4979" spans="3:4">
      <c r="C4979" s="8"/>
      <c r="D4979" s="8"/>
    </row>
    <row r="4980" spans="3:4">
      <c r="C4980" s="8"/>
      <c r="D4980" s="8"/>
    </row>
    <row r="4981" spans="3:4">
      <c r="C4981" s="8"/>
      <c r="D4981" s="8"/>
    </row>
    <row r="4982" spans="3:4">
      <c r="C4982" s="8"/>
      <c r="D4982" s="8"/>
    </row>
    <row r="4983" spans="3:4">
      <c r="C4983" s="8"/>
      <c r="D4983" s="8"/>
    </row>
    <row r="4984" spans="3:4">
      <c r="C4984" s="8"/>
      <c r="D4984" s="8"/>
    </row>
    <row r="4985" spans="3:4">
      <c r="C4985" s="8"/>
      <c r="D4985" s="8"/>
    </row>
    <row r="4986" spans="3:4">
      <c r="C4986" s="8"/>
      <c r="D4986" s="8"/>
    </row>
    <row r="4987" spans="3:4">
      <c r="C4987" s="8"/>
      <c r="D4987" s="8"/>
    </row>
    <row r="4988" spans="3:4">
      <c r="C4988" s="8"/>
      <c r="D4988" s="8"/>
    </row>
    <row r="4989" spans="3:4">
      <c r="C4989" s="8"/>
      <c r="D4989" s="8"/>
    </row>
    <row r="4990" spans="3:4">
      <c r="C4990" s="8"/>
      <c r="D4990" s="8"/>
    </row>
    <row r="4991" spans="3:4">
      <c r="C4991" s="8"/>
      <c r="D4991" s="8"/>
    </row>
    <row r="4992" spans="3:4">
      <c r="C4992" s="8"/>
      <c r="D4992" s="8"/>
    </row>
    <row r="4993" spans="3:4">
      <c r="C4993" s="8"/>
      <c r="D4993" s="8"/>
    </row>
    <row r="4994" spans="3:4">
      <c r="C4994" s="8"/>
      <c r="D4994" s="8"/>
    </row>
    <row r="4995" spans="3:4">
      <c r="C4995" s="8"/>
      <c r="D4995" s="8"/>
    </row>
    <row r="4996" spans="3:4">
      <c r="C4996" s="8"/>
      <c r="D4996" s="8"/>
    </row>
    <row r="4997" spans="3:4">
      <c r="C4997" s="8"/>
      <c r="D4997" s="8"/>
    </row>
    <row r="4998" spans="3:4">
      <c r="C4998" s="8"/>
      <c r="D4998" s="8"/>
    </row>
    <row r="4999" spans="3:4">
      <c r="C4999" s="8"/>
      <c r="D4999" s="8"/>
    </row>
    <row r="5000" spans="3:4">
      <c r="C5000" s="8"/>
      <c r="D5000" s="8"/>
    </row>
    <row r="5001" spans="3:4">
      <c r="C5001" s="8"/>
      <c r="D5001" s="8"/>
    </row>
    <row r="5002" spans="3:4">
      <c r="C5002" s="8"/>
      <c r="D5002" s="8"/>
    </row>
    <row r="5003" spans="3:4">
      <c r="C5003" s="8"/>
      <c r="D5003" s="8"/>
    </row>
    <row r="5004" spans="3:4">
      <c r="C5004" s="8"/>
      <c r="D5004" s="8"/>
    </row>
    <row r="5005" spans="3:4">
      <c r="C5005" s="8"/>
      <c r="D5005" s="8"/>
    </row>
    <row r="5006" spans="3:4">
      <c r="C5006" s="8"/>
      <c r="D5006" s="8"/>
    </row>
    <row r="5007" spans="3:4">
      <c r="C5007" s="8"/>
      <c r="D5007" s="8"/>
    </row>
    <row r="5008" spans="3:4">
      <c r="C5008" s="8"/>
      <c r="D5008" s="8"/>
    </row>
    <row r="5009" spans="3:4">
      <c r="C5009" s="8"/>
      <c r="D5009" s="8"/>
    </row>
    <row r="5010" spans="3:4">
      <c r="C5010" s="8"/>
      <c r="D5010" s="8"/>
    </row>
    <row r="5011" spans="3:4">
      <c r="C5011" s="8"/>
      <c r="D5011" s="8"/>
    </row>
    <row r="5012" spans="3:4">
      <c r="C5012" s="8"/>
      <c r="D5012" s="8"/>
    </row>
    <row r="5013" spans="3:4">
      <c r="C5013" s="8"/>
      <c r="D5013" s="8"/>
    </row>
    <row r="5014" spans="3:4">
      <c r="C5014" s="8"/>
      <c r="D5014" s="8"/>
    </row>
    <row r="5015" spans="3:4">
      <c r="C5015" s="8"/>
      <c r="D5015" s="8"/>
    </row>
    <row r="5016" spans="3:4">
      <c r="C5016" s="8"/>
      <c r="D5016" s="8"/>
    </row>
    <row r="5017" spans="3:4">
      <c r="C5017" s="8"/>
      <c r="D5017" s="8"/>
    </row>
    <row r="5018" spans="3:4">
      <c r="C5018" s="8"/>
      <c r="D5018" s="8"/>
    </row>
    <row r="5019" spans="3:4">
      <c r="C5019" s="8"/>
      <c r="D5019" s="8"/>
    </row>
    <row r="5020" spans="3:4">
      <c r="C5020" s="8"/>
      <c r="D5020" s="8"/>
    </row>
    <row r="5021" spans="3:4">
      <c r="C5021" s="8"/>
      <c r="D5021" s="8"/>
    </row>
    <row r="5022" spans="3:4">
      <c r="C5022" s="8"/>
      <c r="D5022" s="8"/>
    </row>
    <row r="5023" spans="3:4">
      <c r="C5023" s="8"/>
      <c r="D5023" s="8"/>
    </row>
    <row r="5024" spans="3:4">
      <c r="C5024" s="8"/>
      <c r="D5024" s="8"/>
    </row>
    <row r="5025" spans="3:4">
      <c r="C5025" s="8"/>
      <c r="D5025" s="8"/>
    </row>
    <row r="5026" spans="3:4">
      <c r="C5026" s="8"/>
      <c r="D5026" s="8"/>
    </row>
    <row r="5027" spans="3:4">
      <c r="C5027" s="8"/>
      <c r="D5027" s="8"/>
    </row>
    <row r="5028" spans="3:4">
      <c r="C5028" s="8"/>
      <c r="D5028" s="8"/>
    </row>
    <row r="5029" spans="3:4">
      <c r="C5029" s="8"/>
      <c r="D5029" s="8"/>
    </row>
    <row r="5030" spans="3:4">
      <c r="C5030" s="8"/>
      <c r="D5030" s="8"/>
    </row>
    <row r="5031" spans="3:4">
      <c r="C5031" s="8"/>
      <c r="D5031" s="8"/>
    </row>
    <row r="5032" spans="3:4">
      <c r="C5032" s="8"/>
      <c r="D5032" s="8"/>
    </row>
    <row r="5033" spans="3:4">
      <c r="C5033" s="8"/>
      <c r="D5033" s="8"/>
    </row>
    <row r="5034" spans="3:4">
      <c r="C5034" s="8"/>
      <c r="D5034" s="8"/>
    </row>
    <row r="5035" spans="3:4">
      <c r="C5035" s="8"/>
      <c r="D5035" s="8"/>
    </row>
    <row r="5036" spans="3:4">
      <c r="C5036" s="8"/>
      <c r="D5036" s="8"/>
    </row>
    <row r="5037" spans="3:4">
      <c r="C5037" s="8"/>
      <c r="D5037" s="8"/>
    </row>
    <row r="5038" spans="3:4">
      <c r="C5038" s="8"/>
      <c r="D5038" s="8"/>
    </row>
    <row r="5039" spans="3:4">
      <c r="C5039" s="8"/>
      <c r="D5039" s="8"/>
    </row>
    <row r="5040" spans="3:4">
      <c r="C5040" s="8"/>
      <c r="D5040" s="8"/>
    </row>
    <row r="5041" spans="3:4">
      <c r="C5041" s="8"/>
      <c r="D5041" s="8"/>
    </row>
    <row r="5042" spans="3:4">
      <c r="C5042" s="8"/>
      <c r="D5042" s="8"/>
    </row>
    <row r="5043" spans="3:4">
      <c r="C5043" s="8"/>
      <c r="D5043" s="8"/>
    </row>
    <row r="5044" spans="3:4">
      <c r="C5044" s="8"/>
      <c r="D5044" s="8"/>
    </row>
    <row r="5045" spans="3:4">
      <c r="C5045" s="8"/>
      <c r="D5045" s="8"/>
    </row>
    <row r="5046" spans="3:4">
      <c r="C5046" s="8"/>
      <c r="D5046" s="8"/>
    </row>
    <row r="5047" spans="3:4">
      <c r="C5047" s="8"/>
      <c r="D5047" s="8"/>
    </row>
    <row r="5048" spans="3:4">
      <c r="C5048" s="8"/>
      <c r="D5048" s="8"/>
    </row>
    <row r="5049" spans="3:4">
      <c r="C5049" s="8"/>
      <c r="D5049" s="8"/>
    </row>
    <row r="5050" spans="3:4">
      <c r="C5050" s="8"/>
      <c r="D5050" s="8"/>
    </row>
    <row r="5051" spans="3:4">
      <c r="C5051" s="8"/>
      <c r="D5051" s="8"/>
    </row>
    <row r="5052" spans="3:4">
      <c r="C5052" s="8"/>
      <c r="D5052" s="8"/>
    </row>
    <row r="5053" spans="3:4">
      <c r="C5053" s="8"/>
      <c r="D5053" s="8"/>
    </row>
    <row r="5054" spans="3:4">
      <c r="C5054" s="8"/>
      <c r="D5054" s="8"/>
    </row>
    <row r="5055" spans="3:4">
      <c r="C5055" s="8"/>
      <c r="D5055" s="8"/>
    </row>
    <row r="5056" spans="3:4">
      <c r="C5056" s="8"/>
      <c r="D5056" s="8"/>
    </row>
    <row r="5057" spans="3:4">
      <c r="C5057" s="8"/>
      <c r="D5057" s="8"/>
    </row>
    <row r="5058" spans="3:4">
      <c r="C5058" s="8"/>
      <c r="D5058" s="8"/>
    </row>
    <row r="5059" spans="3:4">
      <c r="C5059" s="8"/>
      <c r="D5059" s="8"/>
    </row>
    <row r="5060" spans="3:4">
      <c r="C5060" s="8"/>
      <c r="D5060" s="8"/>
    </row>
    <row r="5061" spans="3:4">
      <c r="C5061" s="8"/>
      <c r="D5061" s="8"/>
    </row>
    <row r="5062" spans="3:4">
      <c r="C5062" s="8"/>
      <c r="D5062" s="8"/>
    </row>
    <row r="5063" spans="3:4">
      <c r="C5063" s="8"/>
      <c r="D5063" s="8"/>
    </row>
    <row r="5064" spans="3:4">
      <c r="C5064" s="8"/>
      <c r="D5064" s="8"/>
    </row>
    <row r="5065" spans="3:4">
      <c r="C5065" s="8"/>
      <c r="D5065" s="8"/>
    </row>
    <row r="5066" spans="3:4">
      <c r="C5066" s="8"/>
      <c r="D5066" s="8"/>
    </row>
    <row r="5067" spans="3:4">
      <c r="C5067" s="8"/>
      <c r="D5067" s="8"/>
    </row>
    <row r="5068" spans="3:4">
      <c r="C5068" s="8"/>
      <c r="D5068" s="8"/>
    </row>
    <row r="5069" spans="3:4">
      <c r="C5069" s="8"/>
      <c r="D5069" s="8"/>
    </row>
    <row r="5070" spans="3:4">
      <c r="C5070" s="8"/>
      <c r="D5070" s="8"/>
    </row>
    <row r="5071" spans="3:4">
      <c r="C5071" s="8"/>
      <c r="D5071" s="8"/>
    </row>
    <row r="5072" spans="3:4">
      <c r="C5072" s="8"/>
      <c r="D5072" s="8"/>
    </row>
    <row r="5073" spans="3:4">
      <c r="C5073" s="8"/>
      <c r="D5073" s="8"/>
    </row>
    <row r="5074" spans="3:4">
      <c r="C5074" s="8"/>
      <c r="D5074" s="8"/>
    </row>
    <row r="5075" spans="3:4">
      <c r="C5075" s="8"/>
      <c r="D5075" s="8"/>
    </row>
    <row r="5076" spans="3:4">
      <c r="C5076" s="8"/>
      <c r="D5076" s="8"/>
    </row>
    <row r="5077" spans="3:4">
      <c r="C5077" s="8"/>
      <c r="D5077" s="8"/>
    </row>
    <row r="5078" spans="3:4">
      <c r="C5078" s="8"/>
      <c r="D5078" s="8"/>
    </row>
    <row r="5079" spans="3:4">
      <c r="C5079" s="8"/>
      <c r="D5079" s="8"/>
    </row>
    <row r="5080" spans="3:4">
      <c r="C5080" s="8"/>
      <c r="D5080" s="8"/>
    </row>
    <row r="5081" spans="3:4">
      <c r="C5081" s="8"/>
      <c r="D5081" s="8"/>
    </row>
    <row r="5082" spans="3:4">
      <c r="C5082" s="8"/>
      <c r="D5082" s="8"/>
    </row>
    <row r="5083" spans="3:4">
      <c r="C5083" s="8"/>
      <c r="D5083" s="8"/>
    </row>
    <row r="5084" spans="3:4">
      <c r="C5084" s="8"/>
      <c r="D5084" s="8"/>
    </row>
    <row r="5085" spans="3:4">
      <c r="C5085" s="8"/>
      <c r="D5085" s="8"/>
    </row>
    <row r="5086" spans="3:4">
      <c r="C5086" s="8"/>
      <c r="D5086" s="8"/>
    </row>
    <row r="5087" spans="3:4">
      <c r="C5087" s="8"/>
      <c r="D5087" s="8"/>
    </row>
    <row r="5088" spans="3:4">
      <c r="C5088" s="8"/>
      <c r="D5088" s="8"/>
    </row>
    <row r="5089" spans="3:4">
      <c r="C5089" s="8"/>
      <c r="D5089" s="8"/>
    </row>
    <row r="5090" spans="3:4">
      <c r="C5090" s="8"/>
      <c r="D5090" s="8"/>
    </row>
    <row r="5091" spans="3:4">
      <c r="C5091" s="8"/>
      <c r="D5091" s="8"/>
    </row>
    <row r="5092" spans="3:4">
      <c r="C5092" s="8"/>
      <c r="D5092" s="8"/>
    </row>
    <row r="5093" spans="3:4">
      <c r="C5093" s="8"/>
      <c r="D5093" s="8"/>
    </row>
    <row r="5094" spans="3:4">
      <c r="C5094" s="8"/>
      <c r="D5094" s="8"/>
    </row>
    <row r="5095" spans="3:4">
      <c r="C5095" s="8"/>
      <c r="D5095" s="8"/>
    </row>
    <row r="5096" spans="3:4">
      <c r="C5096" s="8"/>
      <c r="D5096" s="8"/>
    </row>
    <row r="5097" spans="3:4">
      <c r="C5097" s="8"/>
      <c r="D5097" s="8"/>
    </row>
    <row r="5098" spans="3:4">
      <c r="C5098" s="8"/>
      <c r="D5098" s="8"/>
    </row>
    <row r="5099" spans="3:4">
      <c r="C5099" s="8"/>
      <c r="D5099" s="8"/>
    </row>
    <row r="5100" spans="3:4">
      <c r="C5100" s="8"/>
      <c r="D5100" s="8"/>
    </row>
    <row r="5101" spans="3:4">
      <c r="C5101" s="8"/>
      <c r="D5101" s="8"/>
    </row>
    <row r="5102" spans="3:4">
      <c r="C5102" s="8"/>
      <c r="D5102" s="8"/>
    </row>
    <row r="5103" spans="3:4">
      <c r="C5103" s="8"/>
      <c r="D5103" s="8"/>
    </row>
    <row r="5104" spans="3:4">
      <c r="C5104" s="8"/>
      <c r="D5104" s="8"/>
    </row>
    <row r="5105" spans="3:4">
      <c r="C5105" s="8"/>
      <c r="D5105" s="8"/>
    </row>
    <row r="5106" spans="3:4">
      <c r="C5106" s="8"/>
      <c r="D5106" s="8"/>
    </row>
    <row r="5107" spans="3:4">
      <c r="C5107" s="8"/>
      <c r="D5107" s="8"/>
    </row>
    <row r="5108" spans="3:4">
      <c r="C5108" s="8"/>
      <c r="D5108" s="8"/>
    </row>
    <row r="5109" spans="3:4">
      <c r="C5109" s="8"/>
      <c r="D5109" s="8"/>
    </row>
    <row r="5110" spans="3:4">
      <c r="C5110" s="8"/>
      <c r="D5110" s="8"/>
    </row>
    <row r="5111" spans="3:4">
      <c r="C5111" s="8"/>
      <c r="D5111" s="8"/>
    </row>
    <row r="5112" spans="3:4">
      <c r="C5112" s="8"/>
      <c r="D5112" s="8"/>
    </row>
    <row r="5113" spans="3:4">
      <c r="C5113" s="8"/>
      <c r="D5113" s="8"/>
    </row>
    <row r="5114" spans="3:4">
      <c r="C5114" s="8"/>
      <c r="D5114" s="8"/>
    </row>
    <row r="5115" spans="3:4">
      <c r="C5115" s="8"/>
      <c r="D5115" s="8"/>
    </row>
    <row r="5116" spans="3:4">
      <c r="C5116" s="8"/>
      <c r="D5116" s="8"/>
    </row>
    <row r="5117" spans="3:4">
      <c r="C5117" s="8"/>
      <c r="D5117" s="8"/>
    </row>
    <row r="5118" spans="3:4">
      <c r="C5118" s="8"/>
      <c r="D5118" s="8"/>
    </row>
    <row r="5119" spans="3:4">
      <c r="C5119" s="8"/>
      <c r="D5119" s="8"/>
    </row>
    <row r="5120" spans="3:4">
      <c r="C5120" s="8"/>
      <c r="D5120" s="8"/>
    </row>
    <row r="5121" spans="3:4">
      <c r="C5121" s="8"/>
      <c r="D5121" s="8"/>
    </row>
    <row r="5122" spans="3:4">
      <c r="C5122" s="8"/>
      <c r="D5122" s="8"/>
    </row>
    <row r="5123" spans="3:4">
      <c r="C5123" s="8"/>
      <c r="D5123" s="8"/>
    </row>
    <row r="5124" spans="3:4">
      <c r="C5124" s="8"/>
      <c r="D5124" s="8"/>
    </row>
    <row r="5125" spans="3:4">
      <c r="C5125" s="8"/>
      <c r="D5125" s="8"/>
    </row>
    <row r="5126" spans="3:4">
      <c r="C5126" s="8"/>
      <c r="D5126" s="8"/>
    </row>
    <row r="5127" spans="3:4">
      <c r="C5127" s="8"/>
      <c r="D5127" s="8"/>
    </row>
    <row r="5128" spans="3:4">
      <c r="C5128" s="8"/>
      <c r="D5128" s="8"/>
    </row>
    <row r="5129" spans="3:4">
      <c r="C5129" s="8"/>
      <c r="D5129" s="8"/>
    </row>
    <row r="5130" spans="3:4">
      <c r="C5130" s="8"/>
      <c r="D5130" s="8"/>
    </row>
    <row r="5131" spans="3:4">
      <c r="C5131" s="8"/>
      <c r="D5131" s="8"/>
    </row>
    <row r="5132" spans="3:4">
      <c r="C5132" s="8"/>
      <c r="D5132" s="8"/>
    </row>
    <row r="5133" spans="3:4">
      <c r="C5133" s="8"/>
      <c r="D5133" s="8"/>
    </row>
    <row r="5134" spans="3:4">
      <c r="C5134" s="8"/>
      <c r="D5134" s="8"/>
    </row>
    <row r="5135" spans="3:4">
      <c r="C5135" s="8"/>
      <c r="D5135" s="8"/>
    </row>
    <row r="5136" spans="3:4">
      <c r="C5136" s="8"/>
      <c r="D5136" s="8"/>
    </row>
    <row r="5137" spans="3:4">
      <c r="C5137" s="8"/>
      <c r="D5137" s="8"/>
    </row>
    <row r="5138" spans="3:4">
      <c r="C5138" s="8"/>
      <c r="D5138" s="8"/>
    </row>
    <row r="5139" spans="3:4">
      <c r="C5139" s="8"/>
      <c r="D5139" s="8"/>
    </row>
    <row r="5140" spans="3:4">
      <c r="C5140" s="8"/>
      <c r="D5140" s="8"/>
    </row>
    <row r="5141" spans="3:4">
      <c r="C5141" s="8"/>
      <c r="D5141" s="8"/>
    </row>
    <row r="5142" spans="3:4">
      <c r="C5142" s="8"/>
      <c r="D5142" s="8"/>
    </row>
    <row r="5143" spans="3:4">
      <c r="C5143" s="8"/>
      <c r="D5143" s="8"/>
    </row>
    <row r="5144" spans="3:4">
      <c r="C5144" s="8"/>
      <c r="D5144" s="8"/>
    </row>
    <row r="5145" spans="3:4">
      <c r="C5145" s="8"/>
      <c r="D5145" s="8"/>
    </row>
    <row r="5146" spans="3:4">
      <c r="C5146" s="8"/>
      <c r="D5146" s="8"/>
    </row>
    <row r="5147" spans="3:4">
      <c r="C5147" s="8"/>
      <c r="D5147" s="8"/>
    </row>
    <row r="5148" spans="3:4">
      <c r="C5148" s="8"/>
      <c r="D5148" s="8"/>
    </row>
    <row r="5149" spans="3:4">
      <c r="C5149" s="8"/>
      <c r="D5149" s="8"/>
    </row>
    <row r="5150" spans="3:4">
      <c r="C5150" s="8"/>
      <c r="D5150" s="8"/>
    </row>
    <row r="5151" spans="3:4">
      <c r="C5151" s="8"/>
      <c r="D5151" s="8"/>
    </row>
    <row r="5152" spans="3:4">
      <c r="C5152" s="8"/>
      <c r="D5152" s="8"/>
    </row>
    <row r="5153" spans="3:4">
      <c r="C5153" s="8"/>
      <c r="D5153" s="8"/>
    </row>
    <row r="5154" spans="3:4">
      <c r="C5154" s="8"/>
      <c r="D5154" s="8"/>
    </row>
    <row r="5155" spans="3:4">
      <c r="C5155" s="8"/>
      <c r="D5155" s="8"/>
    </row>
    <row r="5156" spans="3:4">
      <c r="C5156" s="8"/>
      <c r="D5156" s="8"/>
    </row>
    <row r="5157" spans="3:4">
      <c r="C5157" s="8"/>
      <c r="D5157" s="8"/>
    </row>
    <row r="5158" spans="3:4">
      <c r="C5158" s="8"/>
      <c r="D5158" s="8"/>
    </row>
    <row r="5159" spans="3:4">
      <c r="C5159" s="8"/>
      <c r="D5159" s="8"/>
    </row>
    <row r="5160" spans="3:4">
      <c r="C5160" s="8"/>
      <c r="D5160" s="8"/>
    </row>
    <row r="5161" spans="3:4">
      <c r="C5161" s="8"/>
      <c r="D5161" s="8"/>
    </row>
    <row r="5162" spans="3:4">
      <c r="C5162" s="8"/>
      <c r="D5162" s="8"/>
    </row>
    <row r="5163" spans="3:4">
      <c r="C5163" s="8"/>
      <c r="D5163" s="8"/>
    </row>
    <row r="5164" spans="3:4">
      <c r="C5164" s="8"/>
      <c r="D5164" s="8"/>
    </row>
    <row r="5165" spans="3:4">
      <c r="C5165" s="8"/>
      <c r="D5165" s="8"/>
    </row>
    <row r="5166" spans="3:4">
      <c r="C5166" s="8"/>
      <c r="D5166" s="8"/>
    </row>
    <row r="5167" spans="3:4">
      <c r="C5167" s="8"/>
      <c r="D5167" s="8"/>
    </row>
    <row r="5168" spans="3:4">
      <c r="C5168" s="8"/>
      <c r="D5168" s="8"/>
    </row>
    <row r="5169" spans="3:4">
      <c r="C5169" s="8"/>
      <c r="D5169" s="8"/>
    </row>
    <row r="5170" spans="3:4">
      <c r="C5170" s="8"/>
      <c r="D5170" s="8"/>
    </row>
    <row r="5171" spans="3:4">
      <c r="C5171" s="8"/>
      <c r="D5171" s="8"/>
    </row>
    <row r="5172" spans="3:4">
      <c r="C5172" s="8"/>
      <c r="D5172" s="8"/>
    </row>
    <row r="5173" spans="3:4">
      <c r="C5173" s="8"/>
      <c r="D5173" s="8"/>
    </row>
    <row r="5174" spans="3:4">
      <c r="C5174" s="8"/>
      <c r="D5174" s="8"/>
    </row>
    <row r="5175" spans="3:4">
      <c r="C5175" s="8"/>
      <c r="D5175" s="8"/>
    </row>
    <row r="5176" spans="3:4">
      <c r="C5176" s="8"/>
      <c r="D5176" s="8"/>
    </row>
    <row r="5177" spans="3:4">
      <c r="C5177" s="8"/>
      <c r="D5177" s="8"/>
    </row>
    <row r="5178" spans="3:4">
      <c r="C5178" s="8"/>
      <c r="D5178" s="8"/>
    </row>
    <row r="5179" spans="3:4">
      <c r="C5179" s="8"/>
      <c r="D5179" s="8"/>
    </row>
    <row r="5180" spans="3:4">
      <c r="C5180" s="8"/>
      <c r="D5180" s="8"/>
    </row>
    <row r="5181" spans="3:4">
      <c r="C5181" s="8"/>
      <c r="D5181" s="8"/>
    </row>
    <row r="5182" spans="3:4">
      <c r="C5182" s="8"/>
      <c r="D5182" s="8"/>
    </row>
    <row r="5183" spans="3:4">
      <c r="C5183" s="8"/>
      <c r="D5183" s="8"/>
    </row>
    <row r="5184" spans="3:4">
      <c r="C5184" s="8"/>
      <c r="D5184" s="8"/>
    </row>
    <row r="5185" spans="3:4">
      <c r="C5185" s="8"/>
      <c r="D5185" s="8"/>
    </row>
    <row r="5186" spans="3:4">
      <c r="C5186" s="8"/>
      <c r="D5186" s="8"/>
    </row>
    <row r="5187" spans="3:4">
      <c r="C5187" s="8"/>
      <c r="D5187" s="8"/>
    </row>
    <row r="5188" spans="3:4">
      <c r="C5188" s="8"/>
      <c r="D5188" s="8"/>
    </row>
    <row r="5189" spans="3:4">
      <c r="C5189" s="8"/>
      <c r="D5189" s="8"/>
    </row>
    <row r="5190" spans="3:4">
      <c r="C5190" s="8"/>
      <c r="D5190" s="8"/>
    </row>
    <row r="5191" spans="3:4">
      <c r="C5191" s="8"/>
      <c r="D5191" s="8"/>
    </row>
    <row r="5192" spans="3:4">
      <c r="C5192" s="8"/>
      <c r="D5192" s="8"/>
    </row>
    <row r="5193" spans="3:4">
      <c r="C5193" s="8"/>
      <c r="D5193" s="8"/>
    </row>
    <row r="5194" spans="3:4">
      <c r="C5194" s="8"/>
      <c r="D5194" s="8"/>
    </row>
    <row r="5195" spans="3:4">
      <c r="C5195" s="8"/>
      <c r="D5195" s="8"/>
    </row>
    <row r="5196" spans="3:4">
      <c r="C5196" s="8"/>
      <c r="D5196" s="8"/>
    </row>
    <row r="5197" spans="3:4">
      <c r="C5197" s="8"/>
      <c r="D5197" s="8"/>
    </row>
    <row r="5198" spans="3:4">
      <c r="C5198" s="8"/>
      <c r="D5198" s="8"/>
    </row>
    <row r="5199" spans="3:4">
      <c r="C5199" s="8"/>
      <c r="D5199" s="8"/>
    </row>
    <row r="5200" spans="3:4">
      <c r="C5200" s="8"/>
      <c r="D5200" s="8"/>
    </row>
    <row r="5201" spans="3:4">
      <c r="C5201" s="8"/>
      <c r="D5201" s="8"/>
    </row>
    <row r="5202" spans="3:4">
      <c r="C5202" s="8"/>
      <c r="D5202" s="8"/>
    </row>
    <row r="5203" spans="3:4">
      <c r="C5203" s="8"/>
      <c r="D5203" s="8"/>
    </row>
    <row r="5204" spans="3:4">
      <c r="C5204" s="8"/>
      <c r="D5204" s="8"/>
    </row>
    <row r="5205" spans="3:4">
      <c r="C5205" s="8"/>
      <c r="D5205" s="8"/>
    </row>
    <row r="5206" spans="3:4">
      <c r="C5206" s="8"/>
      <c r="D5206" s="8"/>
    </row>
    <row r="5207" spans="3:4">
      <c r="C5207" s="8"/>
      <c r="D5207" s="8"/>
    </row>
    <row r="5208" spans="3:4">
      <c r="C5208" s="8"/>
      <c r="D5208" s="8"/>
    </row>
    <row r="5209" spans="3:4">
      <c r="C5209" s="8"/>
      <c r="D5209" s="8"/>
    </row>
    <row r="5210" spans="3:4">
      <c r="C5210" s="8"/>
      <c r="D5210" s="8"/>
    </row>
    <row r="5211" spans="3:4">
      <c r="C5211" s="8"/>
      <c r="D5211" s="8"/>
    </row>
    <row r="5212" spans="3:4">
      <c r="C5212" s="8"/>
      <c r="D5212" s="8"/>
    </row>
    <row r="5213" spans="3:4">
      <c r="C5213" s="8"/>
      <c r="D5213" s="8"/>
    </row>
    <row r="5214" spans="3:4">
      <c r="C5214" s="8"/>
      <c r="D5214" s="8"/>
    </row>
    <row r="5215" spans="3:4">
      <c r="C5215" s="8"/>
      <c r="D5215" s="8"/>
    </row>
    <row r="5216" spans="3:4">
      <c r="C5216" s="8"/>
      <c r="D5216" s="8"/>
    </row>
    <row r="5217" spans="3:4">
      <c r="C5217" s="8"/>
      <c r="D5217" s="8"/>
    </row>
    <row r="5218" spans="3:4">
      <c r="C5218" s="8"/>
      <c r="D5218" s="8"/>
    </row>
    <row r="5219" spans="3:4">
      <c r="C5219" s="8"/>
      <c r="D5219" s="8"/>
    </row>
    <row r="5220" spans="3:4">
      <c r="C5220" s="8"/>
      <c r="D5220" s="8"/>
    </row>
    <row r="5221" spans="3:4">
      <c r="C5221" s="8"/>
      <c r="D5221" s="8"/>
    </row>
    <row r="5222" spans="3:4">
      <c r="C5222" s="8"/>
      <c r="D5222" s="8"/>
    </row>
    <row r="5223" spans="3:4">
      <c r="C5223" s="8"/>
      <c r="D5223" s="8"/>
    </row>
    <row r="5224" spans="3:4">
      <c r="C5224" s="8"/>
      <c r="D5224" s="8"/>
    </row>
    <row r="5225" spans="3:4">
      <c r="C5225" s="8"/>
      <c r="D5225" s="8"/>
    </row>
    <row r="5226" spans="3:4">
      <c r="C5226" s="8"/>
      <c r="D5226" s="8"/>
    </row>
    <row r="5227" spans="3:4">
      <c r="C5227" s="8"/>
      <c r="D5227" s="8"/>
    </row>
    <row r="5228" spans="3:4">
      <c r="C5228" s="8"/>
      <c r="D5228" s="8"/>
    </row>
    <row r="5229" spans="3:4">
      <c r="C5229" s="8"/>
      <c r="D5229" s="8"/>
    </row>
    <row r="5230" spans="3:4">
      <c r="C5230" s="8"/>
      <c r="D5230" s="8"/>
    </row>
    <row r="5231" spans="3:4">
      <c r="C5231" s="8"/>
      <c r="D5231" s="8"/>
    </row>
    <row r="5232" spans="3:4">
      <c r="C5232" s="8"/>
      <c r="D5232" s="8"/>
    </row>
    <row r="5233" spans="3:4">
      <c r="C5233" s="8"/>
      <c r="D5233" s="8"/>
    </row>
    <row r="5234" spans="3:4">
      <c r="C5234" s="8"/>
      <c r="D5234" s="8"/>
    </row>
    <row r="5235" spans="3:4">
      <c r="C5235" s="8"/>
      <c r="D5235" s="8"/>
    </row>
    <row r="5236" spans="3:4">
      <c r="C5236" s="8"/>
      <c r="D5236" s="8"/>
    </row>
    <row r="5237" spans="3:4">
      <c r="C5237" s="8"/>
      <c r="D5237" s="8"/>
    </row>
    <row r="5238" spans="3:4">
      <c r="C5238" s="8"/>
      <c r="D5238" s="8"/>
    </row>
    <row r="5239" spans="3:4">
      <c r="C5239" s="8"/>
      <c r="D5239" s="8"/>
    </row>
    <row r="5240" spans="3:4">
      <c r="C5240" s="8"/>
      <c r="D5240" s="8"/>
    </row>
    <row r="5241" spans="3:4">
      <c r="C5241" s="8"/>
      <c r="D5241" s="8"/>
    </row>
    <row r="5242" spans="3:4">
      <c r="C5242" s="8"/>
      <c r="D5242" s="8"/>
    </row>
    <row r="5243" spans="3:4">
      <c r="C5243" s="8"/>
      <c r="D5243" s="8"/>
    </row>
    <row r="5244" spans="3:4">
      <c r="C5244" s="8"/>
      <c r="D5244" s="8"/>
    </row>
    <row r="5245" spans="3:4">
      <c r="C5245" s="8"/>
      <c r="D5245" s="8"/>
    </row>
    <row r="5246" spans="3:4">
      <c r="C5246" s="8"/>
      <c r="D5246" s="8"/>
    </row>
    <row r="5247" spans="3:4">
      <c r="C5247" s="8"/>
      <c r="D5247" s="8"/>
    </row>
    <row r="5248" spans="3:4">
      <c r="C5248" s="8"/>
      <c r="D5248" s="8"/>
    </row>
    <row r="5249" spans="3:4">
      <c r="C5249" s="8"/>
      <c r="D5249" s="8"/>
    </row>
    <row r="5250" spans="3:4">
      <c r="C5250" s="8"/>
      <c r="D5250" s="8"/>
    </row>
    <row r="5251" spans="3:4">
      <c r="C5251" s="8"/>
      <c r="D5251" s="8"/>
    </row>
    <row r="5252" spans="3:4">
      <c r="C5252" s="8"/>
      <c r="D5252" s="8"/>
    </row>
    <row r="5253" spans="3:4">
      <c r="C5253" s="8"/>
      <c r="D5253" s="8"/>
    </row>
    <row r="5254" spans="3:4">
      <c r="C5254" s="8"/>
      <c r="D5254" s="8"/>
    </row>
    <row r="5255" spans="3:4">
      <c r="C5255" s="8"/>
      <c r="D5255" s="8"/>
    </row>
    <row r="5256" spans="3:4">
      <c r="C5256" s="8"/>
      <c r="D5256" s="8"/>
    </row>
    <row r="5257" spans="3:4">
      <c r="C5257" s="8"/>
      <c r="D5257" s="8"/>
    </row>
    <row r="5258" spans="3:4">
      <c r="C5258" s="8"/>
      <c r="D5258" s="8"/>
    </row>
    <row r="5259" spans="3:4">
      <c r="C5259" s="8"/>
      <c r="D5259" s="8"/>
    </row>
    <row r="5260" spans="3:4">
      <c r="C5260" s="8"/>
      <c r="D5260" s="8"/>
    </row>
    <row r="5261" spans="3:4">
      <c r="C5261" s="8"/>
      <c r="D5261" s="8"/>
    </row>
    <row r="5262" spans="3:4">
      <c r="C5262" s="8"/>
      <c r="D5262" s="8"/>
    </row>
    <row r="5263" spans="3:4">
      <c r="C5263" s="8"/>
      <c r="D5263" s="8"/>
    </row>
    <row r="5264" spans="3:4">
      <c r="C5264" s="8"/>
      <c r="D5264" s="8"/>
    </row>
    <row r="5265" spans="3:4">
      <c r="C5265" s="8"/>
      <c r="D5265" s="8"/>
    </row>
    <row r="5266" spans="3:4">
      <c r="C5266" s="8"/>
      <c r="D5266" s="8"/>
    </row>
    <row r="5267" spans="3:4">
      <c r="C5267" s="8"/>
      <c r="D5267" s="8"/>
    </row>
    <row r="5268" spans="3:4">
      <c r="C5268" s="8"/>
      <c r="D5268" s="8"/>
    </row>
    <row r="5269" spans="3:4">
      <c r="C5269" s="8"/>
      <c r="D5269" s="8"/>
    </row>
    <row r="5270" spans="3:4">
      <c r="C5270" s="8"/>
      <c r="D5270" s="8"/>
    </row>
    <row r="5271" spans="3:4">
      <c r="C5271" s="8"/>
      <c r="D5271" s="8"/>
    </row>
    <row r="5272" spans="3:4">
      <c r="C5272" s="8"/>
      <c r="D5272" s="8"/>
    </row>
    <row r="5273" spans="3:4">
      <c r="C5273" s="8"/>
      <c r="D5273" s="8"/>
    </row>
    <row r="5274" spans="3:4">
      <c r="C5274" s="8"/>
      <c r="D5274" s="8"/>
    </row>
    <row r="5275" spans="3:4">
      <c r="C5275" s="8"/>
      <c r="D5275" s="8"/>
    </row>
    <row r="5276" spans="3:4">
      <c r="C5276" s="8"/>
      <c r="D5276" s="8"/>
    </row>
    <row r="5277" spans="3:4">
      <c r="C5277" s="8"/>
      <c r="D5277" s="8"/>
    </row>
    <row r="5278" spans="3:4">
      <c r="C5278" s="8"/>
      <c r="D5278" s="8"/>
    </row>
    <row r="5279" spans="3:4">
      <c r="C5279" s="8"/>
      <c r="D5279" s="8"/>
    </row>
    <row r="5280" spans="3:4">
      <c r="C5280" s="8"/>
      <c r="D5280" s="8"/>
    </row>
    <row r="5281" spans="3:4">
      <c r="C5281" s="8"/>
      <c r="D5281" s="8"/>
    </row>
    <row r="5282" spans="3:4">
      <c r="C5282" s="8"/>
      <c r="D5282" s="8"/>
    </row>
    <row r="5283" spans="3:4">
      <c r="C5283" s="8"/>
      <c r="D5283" s="8"/>
    </row>
    <row r="5284" spans="3:4">
      <c r="C5284" s="8"/>
      <c r="D5284" s="8"/>
    </row>
    <row r="5285" spans="3:4">
      <c r="C5285" s="8"/>
      <c r="D5285" s="8"/>
    </row>
    <row r="5286" spans="3:4">
      <c r="C5286" s="8"/>
      <c r="D5286" s="8"/>
    </row>
    <row r="5287" spans="3:4">
      <c r="C5287" s="8"/>
      <c r="D5287" s="8"/>
    </row>
    <row r="5288" spans="3:4">
      <c r="C5288" s="8"/>
      <c r="D5288" s="8"/>
    </row>
    <row r="5289" spans="3:4">
      <c r="C5289" s="8"/>
      <c r="D5289" s="8"/>
    </row>
    <row r="5290" spans="3:4">
      <c r="C5290" s="8"/>
      <c r="D5290" s="8"/>
    </row>
    <row r="5291" spans="3:4">
      <c r="C5291" s="8"/>
      <c r="D5291" s="8"/>
    </row>
    <row r="5292" spans="3:4">
      <c r="C5292" s="8"/>
      <c r="D5292" s="8"/>
    </row>
    <row r="5293" spans="3:4">
      <c r="C5293" s="8"/>
      <c r="D5293" s="8"/>
    </row>
    <row r="5294" spans="3:4">
      <c r="C5294" s="8"/>
      <c r="D5294" s="8"/>
    </row>
    <row r="5295" spans="3:4">
      <c r="C5295" s="8"/>
      <c r="D5295" s="8"/>
    </row>
    <row r="5296" spans="3:4">
      <c r="C5296" s="8"/>
      <c r="D5296" s="8"/>
    </row>
    <row r="5297" spans="3:4">
      <c r="C5297" s="8"/>
      <c r="D5297" s="8"/>
    </row>
    <row r="5298" spans="3:4">
      <c r="C5298" s="8"/>
      <c r="D5298" s="8"/>
    </row>
    <row r="5299" spans="3:4">
      <c r="C5299" s="8"/>
      <c r="D5299" s="8"/>
    </row>
    <row r="5300" spans="3:4">
      <c r="C5300" s="8"/>
      <c r="D5300" s="8"/>
    </row>
    <row r="5301" spans="3:4">
      <c r="C5301" s="8"/>
      <c r="D5301" s="8"/>
    </row>
    <row r="5302" spans="3:4">
      <c r="C5302" s="8"/>
      <c r="D5302" s="8"/>
    </row>
    <row r="5303" spans="3:4">
      <c r="C5303" s="8"/>
      <c r="D5303" s="8"/>
    </row>
    <row r="5304" spans="3:4">
      <c r="C5304" s="8"/>
      <c r="D5304" s="8"/>
    </row>
    <row r="5305" spans="3:4">
      <c r="C5305" s="8"/>
      <c r="D5305" s="8"/>
    </row>
    <row r="5306" spans="3:4">
      <c r="C5306" s="8"/>
      <c r="D5306" s="8"/>
    </row>
    <row r="5307" spans="3:4">
      <c r="C5307" s="8"/>
      <c r="D5307" s="8"/>
    </row>
    <row r="5308" spans="3:4">
      <c r="C5308" s="8"/>
      <c r="D5308" s="8"/>
    </row>
    <row r="5309" spans="3:4">
      <c r="C5309" s="8"/>
      <c r="D5309" s="8"/>
    </row>
    <row r="5310" spans="3:4">
      <c r="C5310" s="8"/>
      <c r="D5310" s="8"/>
    </row>
    <row r="5311" spans="3:4">
      <c r="C5311" s="8"/>
      <c r="D5311" s="8"/>
    </row>
    <row r="5312" spans="3:4">
      <c r="C5312" s="8"/>
      <c r="D5312" s="8"/>
    </row>
    <row r="5313" spans="3:4">
      <c r="C5313" s="8"/>
      <c r="D5313" s="8"/>
    </row>
    <row r="5314" spans="3:4">
      <c r="C5314" s="8"/>
      <c r="D5314" s="8"/>
    </row>
    <row r="5315" spans="3:4">
      <c r="C5315" s="8"/>
      <c r="D5315" s="8"/>
    </row>
    <row r="5316" spans="3:4">
      <c r="C5316" s="8"/>
      <c r="D5316" s="8"/>
    </row>
    <row r="5317" spans="3:4">
      <c r="C5317" s="8"/>
      <c r="D5317" s="8"/>
    </row>
    <row r="5318" spans="3:4">
      <c r="C5318" s="8"/>
      <c r="D5318" s="8"/>
    </row>
    <row r="5319" spans="3:4">
      <c r="C5319" s="8"/>
      <c r="D5319" s="8"/>
    </row>
    <row r="5320" spans="3:4">
      <c r="C5320" s="8"/>
      <c r="D5320" s="8"/>
    </row>
    <row r="5321" spans="3:4">
      <c r="C5321" s="8"/>
      <c r="D5321" s="8"/>
    </row>
    <row r="5322" spans="3:4">
      <c r="C5322" s="8"/>
      <c r="D5322" s="8"/>
    </row>
    <row r="5323" spans="3:4">
      <c r="C5323" s="8"/>
      <c r="D5323" s="8"/>
    </row>
    <row r="5324" spans="3:4">
      <c r="C5324" s="8"/>
      <c r="D5324" s="8"/>
    </row>
    <row r="5325" spans="3:4">
      <c r="C5325" s="8"/>
      <c r="D5325" s="8"/>
    </row>
    <row r="5326" spans="3:4">
      <c r="C5326" s="8"/>
      <c r="D5326" s="8"/>
    </row>
    <row r="5327" spans="3:4">
      <c r="C5327" s="8"/>
      <c r="D5327" s="8"/>
    </row>
    <row r="5328" spans="3:4">
      <c r="C5328" s="8"/>
      <c r="D5328" s="8"/>
    </row>
    <row r="5329" spans="3:4">
      <c r="C5329" s="8"/>
      <c r="D5329" s="8"/>
    </row>
    <row r="5330" spans="3:4">
      <c r="C5330" s="8"/>
      <c r="D5330" s="8"/>
    </row>
    <row r="5331" spans="3:4">
      <c r="C5331" s="8"/>
      <c r="D5331" s="8"/>
    </row>
    <row r="5332" spans="3:4">
      <c r="C5332" s="8"/>
      <c r="D5332" s="8"/>
    </row>
    <row r="5333" spans="3:4">
      <c r="C5333" s="8"/>
      <c r="D5333" s="8"/>
    </row>
    <row r="5334" spans="3:4">
      <c r="C5334" s="8"/>
      <c r="D5334" s="8"/>
    </row>
    <row r="5335" spans="3:4">
      <c r="C5335" s="8"/>
      <c r="D5335" s="8"/>
    </row>
    <row r="5336" spans="3:4">
      <c r="C5336" s="8"/>
      <c r="D5336" s="8"/>
    </row>
    <row r="5337" spans="3:4">
      <c r="C5337" s="8"/>
      <c r="D5337" s="8"/>
    </row>
    <row r="5338" spans="3:4">
      <c r="C5338" s="8"/>
      <c r="D5338" s="8"/>
    </row>
    <row r="5339" spans="3:4">
      <c r="C5339" s="8"/>
      <c r="D5339" s="8"/>
    </row>
    <row r="5340" spans="3:4">
      <c r="C5340" s="8"/>
      <c r="D5340" s="8"/>
    </row>
    <row r="5341" spans="3:4">
      <c r="C5341" s="8"/>
      <c r="D5341" s="8"/>
    </row>
    <row r="5342" spans="3:4">
      <c r="C5342" s="8"/>
      <c r="D5342" s="8"/>
    </row>
    <row r="5343" spans="3:4">
      <c r="C5343" s="8"/>
      <c r="D5343" s="8"/>
    </row>
    <row r="5344" spans="3:4">
      <c r="C5344" s="8"/>
      <c r="D5344" s="8"/>
    </row>
    <row r="5345" spans="3:4">
      <c r="C5345" s="8"/>
      <c r="D5345" s="8"/>
    </row>
    <row r="5346" spans="3:4">
      <c r="C5346" s="8"/>
      <c r="D5346" s="8"/>
    </row>
    <row r="5347" spans="3:4">
      <c r="C5347" s="8"/>
      <c r="D5347" s="8"/>
    </row>
    <row r="5348" spans="3:4">
      <c r="C5348" s="8"/>
      <c r="D5348" s="8"/>
    </row>
    <row r="5349" spans="3:4">
      <c r="C5349" s="8"/>
      <c r="D5349" s="8"/>
    </row>
    <row r="5350" spans="3:4">
      <c r="C5350" s="8"/>
      <c r="D5350" s="8"/>
    </row>
    <row r="5351" spans="3:4">
      <c r="C5351" s="8"/>
      <c r="D5351" s="8"/>
    </row>
    <row r="5352" spans="3:4">
      <c r="C5352" s="8"/>
      <c r="D5352" s="8"/>
    </row>
    <row r="5353" spans="3:4">
      <c r="C5353" s="8"/>
      <c r="D5353" s="8"/>
    </row>
    <row r="5354" spans="3:4">
      <c r="C5354" s="8"/>
      <c r="D5354" s="8"/>
    </row>
    <row r="5355" spans="3:4">
      <c r="C5355" s="8"/>
      <c r="D5355" s="8"/>
    </row>
    <row r="5356" spans="3:4">
      <c r="C5356" s="8"/>
      <c r="D5356" s="8"/>
    </row>
    <row r="5357" spans="3:4">
      <c r="C5357" s="8"/>
      <c r="D5357" s="8"/>
    </row>
    <row r="5358" spans="3:4">
      <c r="C5358" s="8"/>
      <c r="D5358" s="8"/>
    </row>
    <row r="5359" spans="3:4">
      <c r="C5359" s="8"/>
      <c r="D5359" s="8"/>
    </row>
    <row r="5360" spans="3:4">
      <c r="C5360" s="8"/>
      <c r="D5360" s="8"/>
    </row>
    <row r="5361" spans="3:4">
      <c r="C5361" s="8"/>
      <c r="D5361" s="8"/>
    </row>
    <row r="5362" spans="3:4">
      <c r="C5362" s="8"/>
      <c r="D5362" s="8"/>
    </row>
    <row r="5363" spans="3:4">
      <c r="C5363" s="8"/>
      <c r="D5363" s="8"/>
    </row>
    <row r="5364" spans="3:4">
      <c r="C5364" s="8"/>
      <c r="D5364" s="8"/>
    </row>
    <row r="5365" spans="3:4">
      <c r="C5365" s="8"/>
      <c r="D5365" s="8"/>
    </row>
    <row r="5366" spans="3:4">
      <c r="C5366" s="8"/>
      <c r="D5366" s="8"/>
    </row>
    <row r="5367" spans="3:4">
      <c r="C5367" s="8"/>
      <c r="D5367" s="8"/>
    </row>
    <row r="5368" spans="3:4">
      <c r="C5368" s="8"/>
      <c r="D5368" s="8"/>
    </row>
    <row r="5369" spans="3:4">
      <c r="C5369" s="8"/>
      <c r="D5369" s="8"/>
    </row>
    <row r="5370" spans="3:4">
      <c r="C5370" s="8"/>
      <c r="D5370" s="8"/>
    </row>
    <row r="5371" spans="3:4">
      <c r="C5371" s="8"/>
      <c r="D5371" s="8"/>
    </row>
    <row r="5372" spans="3:4">
      <c r="C5372" s="8"/>
      <c r="D5372" s="8"/>
    </row>
    <row r="5373" spans="3:4">
      <c r="C5373" s="8"/>
      <c r="D5373" s="8"/>
    </row>
    <row r="5374" spans="3:4">
      <c r="C5374" s="8"/>
      <c r="D5374" s="8"/>
    </row>
    <row r="5375" spans="3:4">
      <c r="C5375" s="8"/>
      <c r="D5375" s="8"/>
    </row>
    <row r="5376" spans="3:4">
      <c r="C5376" s="8"/>
      <c r="D5376" s="8"/>
    </row>
    <row r="5377" spans="3:4">
      <c r="C5377" s="8"/>
      <c r="D5377" s="8"/>
    </row>
    <row r="5378" spans="3:4">
      <c r="C5378" s="8"/>
      <c r="D5378" s="8"/>
    </row>
    <row r="5379" spans="3:4">
      <c r="C5379" s="8"/>
      <c r="D5379" s="8"/>
    </row>
    <row r="5380" spans="3:4">
      <c r="C5380" s="8"/>
      <c r="D5380" s="8"/>
    </row>
    <row r="5381" spans="3:4">
      <c r="C5381" s="8"/>
      <c r="D5381" s="8"/>
    </row>
    <row r="5382" spans="3:4">
      <c r="C5382" s="8"/>
      <c r="D5382" s="8"/>
    </row>
    <row r="5383" spans="3:4">
      <c r="C5383" s="8"/>
      <c r="D5383" s="8"/>
    </row>
    <row r="5384" spans="3:4">
      <c r="C5384" s="8"/>
      <c r="D5384" s="8"/>
    </row>
    <row r="5385" spans="3:4">
      <c r="C5385" s="8"/>
      <c r="D5385" s="8"/>
    </row>
    <row r="5386" spans="3:4">
      <c r="C5386" s="8"/>
      <c r="D5386" s="8"/>
    </row>
    <row r="5387" spans="3:4">
      <c r="C5387" s="8"/>
      <c r="D5387" s="8"/>
    </row>
    <row r="5388" spans="3:4">
      <c r="C5388" s="8"/>
      <c r="D5388" s="8"/>
    </row>
    <row r="5389" spans="3:4">
      <c r="C5389" s="8"/>
      <c r="D5389" s="8"/>
    </row>
    <row r="5390" spans="3:4">
      <c r="C5390" s="8"/>
      <c r="D5390" s="8"/>
    </row>
    <row r="5391" spans="3:4">
      <c r="C5391" s="8"/>
      <c r="D5391" s="8"/>
    </row>
    <row r="5392" spans="3:4">
      <c r="C5392" s="8"/>
      <c r="D5392" s="8"/>
    </row>
    <row r="5393" spans="3:4">
      <c r="C5393" s="8"/>
      <c r="D5393" s="8"/>
    </row>
    <row r="5394" spans="3:4">
      <c r="C5394" s="8"/>
      <c r="D5394" s="8"/>
    </row>
    <row r="5395" spans="3:4">
      <c r="C5395" s="8"/>
      <c r="D5395" s="8"/>
    </row>
    <row r="5396" spans="3:4">
      <c r="C5396" s="8"/>
      <c r="D5396" s="8"/>
    </row>
    <row r="5397" spans="3:4">
      <c r="C5397" s="8"/>
      <c r="D5397" s="8"/>
    </row>
    <row r="5398" spans="3:4">
      <c r="C5398" s="8"/>
      <c r="D5398" s="8"/>
    </row>
    <row r="5399" spans="3:4">
      <c r="C5399" s="8"/>
      <c r="D5399" s="8"/>
    </row>
    <row r="5400" spans="3:4">
      <c r="C5400" s="8"/>
      <c r="D5400" s="8"/>
    </row>
    <row r="5401" spans="3:4">
      <c r="C5401" s="8"/>
      <c r="D5401" s="8"/>
    </row>
    <row r="5402" spans="3:4">
      <c r="C5402" s="8"/>
      <c r="D5402" s="8"/>
    </row>
    <row r="5403" spans="3:4">
      <c r="C5403" s="8"/>
      <c r="D5403" s="8"/>
    </row>
    <row r="5404" spans="3:4">
      <c r="C5404" s="8"/>
      <c r="D5404" s="8"/>
    </row>
    <row r="5405" spans="3:4">
      <c r="C5405" s="8"/>
      <c r="D5405" s="8"/>
    </row>
    <row r="5406" spans="3:4">
      <c r="C5406" s="8"/>
      <c r="D5406" s="8"/>
    </row>
    <row r="5407" spans="3:4">
      <c r="C5407" s="8"/>
      <c r="D5407" s="8"/>
    </row>
    <row r="5408" spans="3:4">
      <c r="C5408" s="8"/>
      <c r="D5408" s="8"/>
    </row>
    <row r="5409" spans="3:4">
      <c r="C5409" s="8"/>
      <c r="D5409" s="8"/>
    </row>
    <row r="5410" spans="3:4">
      <c r="C5410" s="8"/>
      <c r="D5410" s="8"/>
    </row>
    <row r="5411" spans="3:4">
      <c r="C5411" s="8"/>
      <c r="D5411" s="8"/>
    </row>
    <row r="5412" spans="3:4">
      <c r="C5412" s="8"/>
      <c r="D5412" s="8"/>
    </row>
    <row r="5413" spans="3:4">
      <c r="C5413" s="8"/>
      <c r="D5413" s="8"/>
    </row>
    <row r="5414" spans="3:4">
      <c r="C5414" s="8"/>
      <c r="D5414" s="8"/>
    </row>
    <row r="5415" spans="3:4">
      <c r="C5415" s="8"/>
      <c r="D5415" s="8"/>
    </row>
    <row r="5416" spans="3:4">
      <c r="C5416" s="8"/>
      <c r="D5416" s="8"/>
    </row>
    <row r="5417" spans="3:4">
      <c r="C5417" s="8"/>
      <c r="D5417" s="8"/>
    </row>
    <row r="5418" spans="3:4">
      <c r="C5418" s="8"/>
      <c r="D5418" s="8"/>
    </row>
    <row r="5419" spans="3:4">
      <c r="C5419" s="8"/>
      <c r="D5419" s="8"/>
    </row>
    <row r="5420" spans="3:4">
      <c r="C5420" s="8"/>
      <c r="D5420" s="8"/>
    </row>
    <row r="5421" spans="3:4">
      <c r="C5421" s="8"/>
      <c r="D5421" s="8"/>
    </row>
    <row r="5422" spans="3:4">
      <c r="C5422" s="8"/>
      <c r="D5422" s="8"/>
    </row>
    <row r="5423" spans="3:4">
      <c r="C5423" s="8"/>
      <c r="D5423" s="8"/>
    </row>
    <row r="5424" spans="3:4">
      <c r="C5424" s="8"/>
      <c r="D5424" s="8"/>
    </row>
    <row r="5425" spans="3:4">
      <c r="C5425" s="8"/>
      <c r="D5425" s="8"/>
    </row>
    <row r="5426" spans="3:4">
      <c r="C5426" s="8"/>
      <c r="D5426" s="8"/>
    </row>
    <row r="5427" spans="3:4">
      <c r="C5427" s="8"/>
      <c r="D5427" s="8"/>
    </row>
    <row r="5428" spans="3:4">
      <c r="C5428" s="8"/>
      <c r="D5428" s="8"/>
    </row>
    <row r="5429" spans="3:4">
      <c r="C5429" s="8"/>
      <c r="D5429" s="8"/>
    </row>
    <row r="5430" spans="3:4">
      <c r="C5430" s="8"/>
      <c r="D5430" s="8"/>
    </row>
    <row r="5431" spans="3:4">
      <c r="C5431" s="8"/>
      <c r="D5431" s="8"/>
    </row>
    <row r="5432" spans="3:4">
      <c r="C5432" s="8"/>
      <c r="D5432" s="8"/>
    </row>
    <row r="5433" spans="3:4">
      <c r="C5433" s="8"/>
      <c r="D5433" s="8"/>
    </row>
    <row r="5434" spans="3:4">
      <c r="C5434" s="8"/>
      <c r="D5434" s="8"/>
    </row>
    <row r="5435" spans="3:4">
      <c r="C5435" s="8"/>
      <c r="D5435" s="8"/>
    </row>
    <row r="5436" spans="3:4">
      <c r="C5436" s="8"/>
      <c r="D5436" s="8"/>
    </row>
    <row r="5437" spans="3:4">
      <c r="C5437" s="8"/>
      <c r="D5437" s="8"/>
    </row>
    <row r="5438" spans="3:4">
      <c r="C5438" s="8"/>
      <c r="D5438" s="8"/>
    </row>
    <row r="5439" spans="3:4">
      <c r="C5439" s="8"/>
      <c r="D5439" s="8"/>
    </row>
    <row r="5440" spans="3:4">
      <c r="C5440" s="8"/>
      <c r="D5440" s="8"/>
    </row>
    <row r="5441" spans="3:4">
      <c r="C5441" s="8"/>
      <c r="D5441" s="8"/>
    </row>
    <row r="5442" spans="3:4">
      <c r="C5442" s="8"/>
      <c r="D5442" s="8"/>
    </row>
    <row r="5443" spans="3:4">
      <c r="C5443" s="8"/>
      <c r="D5443" s="8"/>
    </row>
    <row r="5444" spans="3:4">
      <c r="C5444" s="8"/>
      <c r="D5444" s="8"/>
    </row>
    <row r="5445" spans="3:4">
      <c r="C5445" s="8"/>
      <c r="D5445" s="8"/>
    </row>
    <row r="5446" spans="3:4">
      <c r="C5446" s="8"/>
      <c r="D5446" s="8"/>
    </row>
    <row r="5447" spans="3:4">
      <c r="C5447" s="8"/>
      <c r="D5447" s="8"/>
    </row>
    <row r="5448" spans="3:4">
      <c r="C5448" s="8"/>
      <c r="D5448" s="8"/>
    </row>
    <row r="5449" spans="3:4">
      <c r="C5449" s="8"/>
      <c r="D5449" s="8"/>
    </row>
    <row r="5450" spans="3:4">
      <c r="C5450" s="8"/>
      <c r="D5450" s="8"/>
    </row>
    <row r="5451" spans="3:4">
      <c r="C5451" s="8"/>
      <c r="D5451" s="8"/>
    </row>
    <row r="5452" spans="3:4">
      <c r="C5452" s="8"/>
      <c r="D5452" s="8"/>
    </row>
    <row r="5453" spans="3:4">
      <c r="C5453" s="8"/>
      <c r="D5453" s="8"/>
    </row>
    <row r="5454" spans="3:4">
      <c r="C5454" s="8"/>
      <c r="D5454" s="8"/>
    </row>
    <row r="5455" spans="3:4">
      <c r="C5455" s="8"/>
      <c r="D5455" s="8"/>
    </row>
    <row r="5456" spans="3:4">
      <c r="C5456" s="8"/>
      <c r="D5456" s="8"/>
    </row>
    <row r="5457" spans="3:4">
      <c r="C5457" s="8"/>
      <c r="D5457" s="8"/>
    </row>
    <row r="5458" spans="3:4">
      <c r="C5458" s="8"/>
      <c r="D5458" s="8"/>
    </row>
    <row r="5459" spans="3:4">
      <c r="C5459" s="8"/>
      <c r="D5459" s="8"/>
    </row>
    <row r="5460" spans="3:4">
      <c r="C5460" s="8"/>
      <c r="D5460" s="8"/>
    </row>
    <row r="5461" spans="3:4">
      <c r="C5461" s="8"/>
      <c r="D5461" s="8"/>
    </row>
    <row r="5462" spans="3:4">
      <c r="C5462" s="8"/>
      <c r="D5462" s="8"/>
    </row>
    <row r="5463" spans="3:4">
      <c r="C5463" s="8"/>
      <c r="D5463" s="8"/>
    </row>
    <row r="5464" spans="3:4">
      <c r="C5464" s="8"/>
      <c r="D5464" s="8"/>
    </row>
    <row r="5465" spans="3:4">
      <c r="C5465" s="8"/>
      <c r="D5465" s="8"/>
    </row>
    <row r="5466" spans="3:4">
      <c r="C5466" s="8"/>
      <c r="D5466" s="8"/>
    </row>
    <row r="5467" spans="3:4">
      <c r="C5467" s="8"/>
      <c r="D5467" s="8"/>
    </row>
    <row r="5468" spans="3:4">
      <c r="C5468" s="8"/>
      <c r="D5468" s="8"/>
    </row>
    <row r="5469" spans="3:4">
      <c r="C5469" s="8"/>
      <c r="D5469" s="8"/>
    </row>
    <row r="5470" spans="3:4">
      <c r="C5470" s="8"/>
      <c r="D5470" s="8"/>
    </row>
    <row r="5471" spans="3:4">
      <c r="C5471" s="8"/>
      <c r="D5471" s="8"/>
    </row>
    <row r="5472" spans="3:4">
      <c r="C5472" s="8"/>
      <c r="D5472" s="8"/>
    </row>
    <row r="5473" spans="3:4">
      <c r="C5473" s="8"/>
      <c r="D5473" s="8"/>
    </row>
    <row r="5474" spans="3:4">
      <c r="C5474" s="8"/>
      <c r="D5474" s="8"/>
    </row>
    <row r="5475" spans="3:4">
      <c r="C5475" s="8"/>
      <c r="D5475" s="8"/>
    </row>
    <row r="5476" spans="3:4">
      <c r="C5476" s="8"/>
      <c r="D5476" s="8"/>
    </row>
    <row r="5477" spans="3:4">
      <c r="C5477" s="8"/>
      <c r="D5477" s="8"/>
    </row>
    <row r="5478" spans="3:4">
      <c r="C5478" s="8"/>
      <c r="D5478" s="8"/>
    </row>
    <row r="5479" spans="3:4">
      <c r="C5479" s="8"/>
      <c r="D5479" s="8"/>
    </row>
    <row r="5480" spans="3:4">
      <c r="C5480" s="8"/>
      <c r="D5480" s="8"/>
    </row>
    <row r="5481" spans="3:4">
      <c r="C5481" s="8"/>
      <c r="D5481" s="8"/>
    </row>
    <row r="5482" spans="3:4">
      <c r="C5482" s="8"/>
      <c r="D5482" s="8"/>
    </row>
    <row r="5483" spans="3:4">
      <c r="C5483" s="8"/>
      <c r="D5483" s="8"/>
    </row>
    <row r="5484" spans="3:4">
      <c r="C5484" s="8"/>
      <c r="D5484" s="8"/>
    </row>
    <row r="5485" spans="3:4">
      <c r="C5485" s="8"/>
      <c r="D5485" s="8"/>
    </row>
    <row r="5486" spans="3:4">
      <c r="C5486" s="8"/>
      <c r="D5486" s="8"/>
    </row>
    <row r="5487" spans="3:4">
      <c r="C5487" s="8"/>
      <c r="D5487" s="8"/>
    </row>
    <row r="5488" spans="3:4">
      <c r="C5488" s="8"/>
      <c r="D5488" s="8"/>
    </row>
    <row r="5489" spans="3:4">
      <c r="C5489" s="8"/>
      <c r="D5489" s="8"/>
    </row>
    <row r="5490" spans="3:4">
      <c r="C5490" s="8"/>
      <c r="D5490" s="8"/>
    </row>
    <row r="5491" spans="3:4">
      <c r="C5491" s="8"/>
      <c r="D5491" s="8"/>
    </row>
    <row r="5492" spans="3:4">
      <c r="C5492" s="8"/>
      <c r="D5492" s="8"/>
    </row>
    <row r="5493" spans="3:4">
      <c r="C5493" s="8"/>
      <c r="D5493" s="8"/>
    </row>
    <row r="5494" spans="3:4">
      <c r="C5494" s="8"/>
      <c r="D5494" s="8"/>
    </row>
    <row r="5495" spans="3:4">
      <c r="C5495" s="8"/>
      <c r="D5495" s="8"/>
    </row>
    <row r="5496" spans="3:4">
      <c r="C5496" s="8"/>
      <c r="D5496" s="8"/>
    </row>
    <row r="5497" spans="3:4">
      <c r="C5497" s="8"/>
      <c r="D5497" s="8"/>
    </row>
    <row r="5498" spans="3:4">
      <c r="C5498" s="8"/>
      <c r="D5498" s="8"/>
    </row>
    <row r="5499" spans="3:4">
      <c r="C5499" s="8"/>
      <c r="D5499" s="8"/>
    </row>
    <row r="5500" spans="3:4">
      <c r="C5500" s="8"/>
      <c r="D5500" s="8"/>
    </row>
    <row r="5501" spans="3:4">
      <c r="C5501" s="8"/>
      <c r="D5501" s="8"/>
    </row>
    <row r="5502" spans="3:4">
      <c r="C5502" s="8"/>
      <c r="D5502" s="8"/>
    </row>
    <row r="5503" spans="3:4">
      <c r="C5503" s="8"/>
      <c r="D5503" s="8"/>
    </row>
    <row r="5504" spans="3:4">
      <c r="C5504" s="8"/>
      <c r="D5504" s="8"/>
    </row>
    <row r="5505" spans="3:4">
      <c r="C5505" s="8"/>
      <c r="D5505" s="8"/>
    </row>
    <row r="5506" spans="3:4">
      <c r="C5506" s="8"/>
      <c r="D5506" s="8"/>
    </row>
    <row r="5507" spans="3:4">
      <c r="C5507" s="8"/>
      <c r="D5507" s="8"/>
    </row>
    <row r="5508" spans="3:4">
      <c r="C5508" s="8"/>
      <c r="D5508" s="8"/>
    </row>
    <row r="5509" spans="3:4">
      <c r="C5509" s="8"/>
      <c r="D5509" s="8"/>
    </row>
    <row r="5510" spans="3:4">
      <c r="C5510" s="8"/>
      <c r="D5510" s="8"/>
    </row>
    <row r="5511" spans="3:4">
      <c r="C5511" s="8"/>
      <c r="D5511" s="8"/>
    </row>
    <row r="5512" spans="3:4">
      <c r="C5512" s="8"/>
      <c r="D5512" s="8"/>
    </row>
    <row r="5513" spans="3:4">
      <c r="C5513" s="8"/>
      <c r="D5513" s="8"/>
    </row>
    <row r="5514" spans="3:4">
      <c r="C5514" s="8"/>
      <c r="D5514" s="8"/>
    </row>
    <row r="5515" spans="3:4">
      <c r="C5515" s="8"/>
      <c r="D5515" s="8"/>
    </row>
    <row r="5516" spans="3:4">
      <c r="C5516" s="8"/>
      <c r="D5516" s="8"/>
    </row>
    <row r="5517" spans="3:4">
      <c r="C5517" s="8"/>
      <c r="D5517" s="8"/>
    </row>
    <row r="5518" spans="3:4">
      <c r="C5518" s="8"/>
      <c r="D5518" s="8"/>
    </row>
    <row r="5519" spans="3:4">
      <c r="C5519" s="8"/>
      <c r="D5519" s="8"/>
    </row>
    <row r="5520" spans="3:4">
      <c r="C5520" s="8"/>
      <c r="D5520" s="8"/>
    </row>
    <row r="5521" spans="3:4">
      <c r="C5521" s="8"/>
      <c r="D5521" s="8"/>
    </row>
    <row r="5522" spans="3:4">
      <c r="C5522" s="8"/>
      <c r="D5522" s="8"/>
    </row>
    <row r="5523" spans="3:4">
      <c r="C5523" s="8"/>
      <c r="D5523" s="8"/>
    </row>
    <row r="5524" spans="3:4">
      <c r="C5524" s="8"/>
      <c r="D5524" s="8"/>
    </row>
    <row r="5525" spans="3:4">
      <c r="C5525" s="8"/>
      <c r="D5525" s="8"/>
    </row>
    <row r="5526" spans="3:4">
      <c r="C5526" s="8"/>
      <c r="D5526" s="8"/>
    </row>
    <row r="5527" spans="3:4">
      <c r="C5527" s="8"/>
      <c r="D5527" s="8"/>
    </row>
    <row r="5528" spans="3:4">
      <c r="C5528" s="8"/>
      <c r="D5528" s="8"/>
    </row>
    <row r="5529" spans="3:4">
      <c r="C5529" s="8"/>
      <c r="D5529" s="8"/>
    </row>
    <row r="5530" spans="3:4">
      <c r="C5530" s="8"/>
      <c r="D5530" s="8"/>
    </row>
    <row r="5531" spans="3:4">
      <c r="C5531" s="8"/>
      <c r="D5531" s="8"/>
    </row>
    <row r="5532" spans="3:4">
      <c r="C5532" s="8"/>
      <c r="D5532" s="8"/>
    </row>
    <row r="5533" spans="3:4">
      <c r="C5533" s="8"/>
      <c r="D5533" s="8"/>
    </row>
    <row r="5534" spans="3:4">
      <c r="C5534" s="8"/>
      <c r="D5534" s="8"/>
    </row>
    <row r="5535" spans="3:4">
      <c r="C5535" s="8"/>
      <c r="D5535" s="8"/>
    </row>
    <row r="5536" spans="3:4">
      <c r="C5536" s="8"/>
      <c r="D5536" s="8"/>
    </row>
    <row r="5537" spans="3:4">
      <c r="C5537" s="8"/>
      <c r="D5537" s="8"/>
    </row>
    <row r="5538" spans="3:4">
      <c r="C5538" s="8"/>
      <c r="D5538" s="8"/>
    </row>
    <row r="5539" spans="3:4">
      <c r="C5539" s="8"/>
      <c r="D5539" s="8"/>
    </row>
    <row r="5540" spans="3:4">
      <c r="C5540" s="8"/>
      <c r="D5540" s="8"/>
    </row>
    <row r="5541" spans="3:4">
      <c r="C5541" s="8"/>
      <c r="D5541" s="8"/>
    </row>
    <row r="5542" spans="3:4">
      <c r="C5542" s="8"/>
      <c r="D5542" s="8"/>
    </row>
    <row r="5543" spans="3:4">
      <c r="C5543" s="8"/>
      <c r="D5543" s="8"/>
    </row>
    <row r="5544" spans="3:4">
      <c r="C5544" s="8"/>
      <c r="D5544" s="8"/>
    </row>
    <row r="5545" spans="3:4">
      <c r="C5545" s="8"/>
      <c r="D5545" s="8"/>
    </row>
    <row r="5546" spans="3:4">
      <c r="C5546" s="8"/>
      <c r="D5546" s="8"/>
    </row>
    <row r="5547" spans="3:4">
      <c r="C5547" s="8"/>
      <c r="D5547" s="8"/>
    </row>
    <row r="5548" spans="3:4">
      <c r="C5548" s="8"/>
      <c r="D5548" s="8"/>
    </row>
    <row r="5549" spans="3:4">
      <c r="C5549" s="8"/>
      <c r="D5549" s="8"/>
    </row>
    <row r="5550" spans="3:4">
      <c r="C5550" s="8"/>
      <c r="D5550" s="8"/>
    </row>
    <row r="5551" spans="3:4">
      <c r="C5551" s="8"/>
      <c r="D5551" s="8"/>
    </row>
    <row r="5552" spans="3:4">
      <c r="C5552" s="8"/>
      <c r="D5552" s="8"/>
    </row>
    <row r="5553" spans="3:4">
      <c r="C5553" s="8"/>
      <c r="D5553" s="8"/>
    </row>
    <row r="5554" spans="3:4">
      <c r="C5554" s="8"/>
      <c r="D5554" s="8"/>
    </row>
    <row r="5555" spans="3:4">
      <c r="C5555" s="8"/>
      <c r="D5555" s="8"/>
    </row>
    <row r="5556" spans="3:4">
      <c r="C5556" s="8"/>
      <c r="D5556" s="8"/>
    </row>
    <row r="5557" spans="3:4">
      <c r="C5557" s="8"/>
      <c r="D5557" s="8"/>
    </row>
    <row r="5558" spans="3:4">
      <c r="C5558" s="8"/>
      <c r="D5558" s="8"/>
    </row>
    <row r="5559" spans="3:4">
      <c r="C5559" s="8"/>
      <c r="D5559" s="8"/>
    </row>
    <row r="5560" spans="3:4">
      <c r="C5560" s="8"/>
      <c r="D5560" s="8"/>
    </row>
    <row r="5561" spans="3:4">
      <c r="C5561" s="8"/>
      <c r="D5561" s="8"/>
    </row>
    <row r="5562" spans="3:4">
      <c r="C5562" s="8"/>
      <c r="D5562" s="8"/>
    </row>
    <row r="5563" spans="3:4">
      <c r="C5563" s="8"/>
      <c r="D5563" s="8"/>
    </row>
    <row r="5564" spans="3:4">
      <c r="C5564" s="8"/>
      <c r="D5564" s="8"/>
    </row>
    <row r="5565" spans="3:4">
      <c r="C5565" s="8"/>
      <c r="D5565" s="8"/>
    </row>
    <row r="5566" spans="3:4">
      <c r="C5566" s="8"/>
      <c r="D5566" s="8"/>
    </row>
    <row r="5567" spans="3:4">
      <c r="C5567" s="8"/>
      <c r="D5567" s="8"/>
    </row>
    <row r="5568" spans="3:4">
      <c r="C5568" s="8"/>
      <c r="D5568" s="8"/>
    </row>
    <row r="5569" spans="3:4">
      <c r="C5569" s="8"/>
      <c r="D5569" s="8"/>
    </row>
    <row r="5570" spans="3:4">
      <c r="C5570" s="8"/>
      <c r="D5570" s="8"/>
    </row>
    <row r="5571" spans="3:4">
      <c r="C5571" s="8"/>
      <c r="D5571" s="8"/>
    </row>
    <row r="5572" spans="3:4">
      <c r="C5572" s="8"/>
      <c r="D5572" s="8"/>
    </row>
    <row r="5573" spans="3:4">
      <c r="C5573" s="8"/>
      <c r="D5573" s="8"/>
    </row>
    <row r="5574" spans="3:4">
      <c r="C5574" s="8"/>
      <c r="D5574" s="8"/>
    </row>
    <row r="5575" spans="3:4">
      <c r="C5575" s="8"/>
      <c r="D5575" s="8"/>
    </row>
    <row r="5576" spans="3:4">
      <c r="C5576" s="8"/>
      <c r="D5576" s="8"/>
    </row>
    <row r="5577" spans="3:4">
      <c r="C5577" s="8"/>
      <c r="D5577" s="8"/>
    </row>
    <row r="5578" spans="3:4">
      <c r="C5578" s="8"/>
      <c r="D5578" s="8"/>
    </row>
    <row r="5579" spans="3:4">
      <c r="C5579" s="8"/>
      <c r="D5579" s="8"/>
    </row>
    <row r="5580" spans="3:4">
      <c r="C5580" s="8"/>
      <c r="D5580" s="8"/>
    </row>
    <row r="5581" spans="3:4">
      <c r="C5581" s="8"/>
      <c r="D5581" s="8"/>
    </row>
    <row r="5582" spans="3:4">
      <c r="C5582" s="8"/>
      <c r="D5582" s="8"/>
    </row>
    <row r="5583" spans="3:4">
      <c r="C5583" s="8"/>
      <c r="D5583" s="8"/>
    </row>
    <row r="5584" spans="3:4">
      <c r="C5584" s="8"/>
      <c r="D5584" s="8"/>
    </row>
    <row r="5585" spans="3:4">
      <c r="C5585" s="8"/>
      <c r="D5585" s="8"/>
    </row>
    <row r="5586" spans="3:4">
      <c r="C5586" s="8"/>
      <c r="D5586" s="8"/>
    </row>
    <row r="5587" spans="3:4">
      <c r="C5587" s="8"/>
      <c r="D5587" s="8"/>
    </row>
    <row r="5588" spans="3:4">
      <c r="C5588" s="8"/>
      <c r="D5588" s="8"/>
    </row>
    <row r="5589" spans="3:4">
      <c r="C5589" s="8"/>
      <c r="D5589" s="8"/>
    </row>
    <row r="5590" spans="3:4">
      <c r="C5590" s="8"/>
      <c r="D5590" s="8"/>
    </row>
    <row r="5591" spans="3:4">
      <c r="C5591" s="8"/>
      <c r="D5591" s="8"/>
    </row>
    <row r="5592" spans="3:4">
      <c r="C5592" s="8"/>
      <c r="D5592" s="8"/>
    </row>
    <row r="5593" spans="3:4">
      <c r="C5593" s="8"/>
      <c r="D5593" s="8"/>
    </row>
    <row r="5594" spans="3:4">
      <c r="C5594" s="8"/>
      <c r="D5594" s="8"/>
    </row>
    <row r="5595" spans="3:4">
      <c r="C5595" s="8"/>
      <c r="D5595" s="8"/>
    </row>
    <row r="5596" spans="3:4">
      <c r="C5596" s="8"/>
      <c r="D5596" s="8"/>
    </row>
    <row r="5597" spans="3:4">
      <c r="C5597" s="8"/>
      <c r="D5597" s="8"/>
    </row>
    <row r="5598" spans="3:4">
      <c r="C5598" s="8"/>
      <c r="D5598" s="8"/>
    </row>
    <row r="5599" spans="3:4">
      <c r="C5599" s="8"/>
      <c r="D5599" s="8"/>
    </row>
    <row r="5600" spans="3:4">
      <c r="C5600" s="8"/>
      <c r="D5600" s="8"/>
    </row>
    <row r="5601" spans="3:4">
      <c r="C5601" s="8"/>
      <c r="D5601" s="8"/>
    </row>
    <row r="5602" spans="3:4">
      <c r="C5602" s="8"/>
      <c r="D5602" s="8"/>
    </row>
    <row r="5603" spans="3:4">
      <c r="C5603" s="8"/>
      <c r="D5603" s="8"/>
    </row>
    <row r="5604" spans="3:4">
      <c r="C5604" s="8"/>
      <c r="D5604" s="8"/>
    </row>
    <row r="5605" spans="3:4">
      <c r="C5605" s="8"/>
      <c r="D5605" s="8"/>
    </row>
    <row r="5606" spans="3:4">
      <c r="C5606" s="8"/>
      <c r="D5606" s="8"/>
    </row>
    <row r="5607" spans="3:4">
      <c r="C5607" s="8"/>
      <c r="D5607" s="8"/>
    </row>
    <row r="5608" spans="3:4">
      <c r="C5608" s="8"/>
      <c r="D5608" s="8"/>
    </row>
    <row r="5609" spans="3:4">
      <c r="C5609" s="8"/>
      <c r="D5609" s="8"/>
    </row>
    <row r="5610" spans="3:4">
      <c r="C5610" s="8"/>
      <c r="D5610" s="8"/>
    </row>
    <row r="5611" spans="3:4">
      <c r="C5611" s="8"/>
      <c r="D5611" s="8"/>
    </row>
    <row r="5612" spans="3:4">
      <c r="C5612" s="8"/>
      <c r="D5612" s="8"/>
    </row>
    <row r="5613" spans="3:4">
      <c r="C5613" s="8"/>
      <c r="D5613" s="8"/>
    </row>
    <row r="5614" spans="3:4">
      <c r="C5614" s="8"/>
      <c r="D5614" s="8"/>
    </row>
    <row r="5615" spans="3:4">
      <c r="C5615" s="8"/>
      <c r="D5615" s="8"/>
    </row>
    <row r="5616" spans="3:4">
      <c r="C5616" s="8"/>
      <c r="D5616" s="8"/>
    </row>
    <row r="5617" spans="3:4">
      <c r="C5617" s="8"/>
      <c r="D5617" s="8"/>
    </row>
    <row r="5618" spans="3:4">
      <c r="C5618" s="8"/>
      <c r="D5618" s="8"/>
    </row>
    <row r="5619" spans="3:4">
      <c r="C5619" s="8"/>
      <c r="D5619" s="8"/>
    </row>
    <row r="5620" spans="3:4">
      <c r="C5620" s="8"/>
      <c r="D5620" s="8"/>
    </row>
    <row r="5621" spans="3:4">
      <c r="C5621" s="8"/>
      <c r="D5621" s="8"/>
    </row>
    <row r="5622" spans="3:4">
      <c r="C5622" s="8"/>
      <c r="D5622" s="8"/>
    </row>
    <row r="5623" spans="3:4">
      <c r="C5623" s="8"/>
      <c r="D5623" s="8"/>
    </row>
    <row r="5624" spans="3:4">
      <c r="C5624" s="8"/>
      <c r="D5624" s="8"/>
    </row>
    <row r="5625" spans="3:4">
      <c r="C5625" s="8"/>
      <c r="D5625" s="8"/>
    </row>
    <row r="5626" spans="3:4">
      <c r="C5626" s="8"/>
      <c r="D5626" s="8"/>
    </row>
    <row r="5627" spans="3:4">
      <c r="C5627" s="8"/>
      <c r="D5627" s="8"/>
    </row>
    <row r="5628" spans="3:4">
      <c r="C5628" s="8"/>
      <c r="D5628" s="8"/>
    </row>
    <row r="5629" spans="3:4">
      <c r="C5629" s="8"/>
      <c r="D5629" s="8"/>
    </row>
    <row r="5630" spans="3:4">
      <c r="C5630" s="8"/>
      <c r="D5630" s="8"/>
    </row>
    <row r="5631" spans="3:4">
      <c r="C5631" s="8"/>
      <c r="D5631" s="8"/>
    </row>
    <row r="5632" spans="3:4">
      <c r="C5632" s="8"/>
      <c r="D5632" s="8"/>
    </row>
    <row r="5633" spans="3:4">
      <c r="C5633" s="8"/>
      <c r="D5633" s="8"/>
    </row>
    <row r="5634" spans="3:4">
      <c r="C5634" s="8"/>
      <c r="D5634" s="8"/>
    </row>
    <row r="5635" spans="3:4">
      <c r="C5635" s="8"/>
      <c r="D5635" s="8"/>
    </row>
    <row r="5636" spans="3:4">
      <c r="C5636" s="8"/>
      <c r="D5636" s="8"/>
    </row>
    <row r="5637" spans="3:4">
      <c r="C5637" s="8"/>
      <c r="D5637" s="8"/>
    </row>
    <row r="5638" spans="3:4">
      <c r="C5638" s="8"/>
      <c r="D5638" s="8"/>
    </row>
    <row r="5639" spans="3:4">
      <c r="C5639" s="8"/>
      <c r="D5639" s="8"/>
    </row>
    <row r="5640" spans="3:4">
      <c r="C5640" s="8"/>
      <c r="D5640" s="8"/>
    </row>
    <row r="5641" spans="3:4">
      <c r="C5641" s="8"/>
      <c r="D5641" s="8"/>
    </row>
    <row r="5642" spans="3:4">
      <c r="C5642" s="8"/>
      <c r="D5642" s="8"/>
    </row>
    <row r="5643" spans="3:4">
      <c r="C5643" s="8"/>
      <c r="D5643" s="8"/>
    </row>
    <row r="5644" spans="3:4">
      <c r="C5644" s="8"/>
      <c r="D5644" s="8"/>
    </row>
    <row r="5645" spans="3:4">
      <c r="C5645" s="8"/>
      <c r="D5645" s="8"/>
    </row>
    <row r="5646" spans="3:4">
      <c r="C5646" s="8"/>
      <c r="D5646" s="8"/>
    </row>
    <row r="5647" spans="3:4">
      <c r="C5647" s="8"/>
      <c r="D5647" s="8"/>
    </row>
    <row r="5648" spans="3:4">
      <c r="C5648" s="8"/>
      <c r="D5648" s="8"/>
    </row>
    <row r="5649" spans="3:4">
      <c r="C5649" s="8"/>
      <c r="D5649" s="8"/>
    </row>
    <row r="5650" spans="3:4">
      <c r="C5650" s="8"/>
      <c r="D5650" s="8"/>
    </row>
    <row r="5651" spans="3:4">
      <c r="C5651" s="8"/>
      <c r="D5651" s="8"/>
    </row>
    <row r="5652" spans="3:4">
      <c r="C5652" s="8"/>
      <c r="D5652" s="8"/>
    </row>
    <row r="5653" spans="3:4">
      <c r="C5653" s="8"/>
      <c r="D5653" s="8"/>
    </row>
    <row r="5654" spans="3:4">
      <c r="C5654" s="8"/>
      <c r="D5654" s="8"/>
    </row>
    <row r="5655" spans="3:4">
      <c r="C5655" s="8"/>
      <c r="D5655" s="8"/>
    </row>
    <row r="5656" spans="3:4">
      <c r="C5656" s="8"/>
      <c r="D5656" s="8"/>
    </row>
    <row r="5657" spans="3:4">
      <c r="C5657" s="8"/>
      <c r="D5657" s="8"/>
    </row>
    <row r="5658" spans="3:4">
      <c r="C5658" s="8"/>
      <c r="D5658" s="8"/>
    </row>
    <row r="5659" spans="3:4">
      <c r="C5659" s="8"/>
      <c r="D5659" s="8"/>
    </row>
    <row r="5660" spans="3:4">
      <c r="C5660" s="8"/>
      <c r="D5660" s="8"/>
    </row>
    <row r="5661" spans="3:4">
      <c r="C5661" s="8"/>
      <c r="D5661" s="8"/>
    </row>
    <row r="5662" spans="3:4">
      <c r="C5662" s="8"/>
      <c r="D5662" s="8"/>
    </row>
    <row r="5663" spans="3:4">
      <c r="C5663" s="8"/>
      <c r="D5663" s="8"/>
    </row>
    <row r="5664" spans="3:4">
      <c r="C5664" s="8"/>
      <c r="D5664" s="8"/>
    </row>
    <row r="5665" spans="3:4">
      <c r="C5665" s="8"/>
      <c r="D5665" s="8"/>
    </row>
    <row r="5666" spans="3:4">
      <c r="C5666" s="8"/>
      <c r="D5666" s="8"/>
    </row>
    <row r="5667" spans="3:4">
      <c r="C5667" s="8"/>
      <c r="D5667" s="8"/>
    </row>
    <row r="5668" spans="3:4">
      <c r="C5668" s="8"/>
      <c r="D5668" s="8"/>
    </row>
    <row r="5669" spans="3:4">
      <c r="C5669" s="8"/>
      <c r="D5669" s="8"/>
    </row>
    <row r="5670" spans="3:4">
      <c r="C5670" s="8"/>
      <c r="D5670" s="8"/>
    </row>
    <row r="5671" spans="3:4">
      <c r="C5671" s="8"/>
      <c r="D5671" s="8"/>
    </row>
    <row r="5672" spans="3:4">
      <c r="C5672" s="8"/>
      <c r="D5672" s="8"/>
    </row>
    <row r="5673" spans="3:4">
      <c r="C5673" s="8"/>
      <c r="D5673" s="8"/>
    </row>
    <row r="5674" spans="3:4">
      <c r="C5674" s="8"/>
      <c r="D5674" s="8"/>
    </row>
    <row r="5675" spans="3:4">
      <c r="C5675" s="8"/>
      <c r="D5675" s="8"/>
    </row>
    <row r="5676" spans="3:4">
      <c r="C5676" s="8"/>
      <c r="D5676" s="8"/>
    </row>
    <row r="5677" spans="3:4">
      <c r="C5677" s="8"/>
      <c r="D5677" s="8"/>
    </row>
    <row r="5678" spans="3:4">
      <c r="C5678" s="8"/>
      <c r="D5678" s="8"/>
    </row>
    <row r="5679" spans="3:4">
      <c r="C5679" s="8"/>
      <c r="D5679" s="8"/>
    </row>
    <row r="5680" spans="3:4">
      <c r="C5680" s="8"/>
      <c r="D5680" s="8"/>
    </row>
    <row r="5681" spans="3:4">
      <c r="C5681" s="8"/>
      <c r="D5681" s="8"/>
    </row>
    <row r="5682" spans="3:4">
      <c r="C5682" s="8"/>
      <c r="D5682" s="8"/>
    </row>
    <row r="5683" spans="3:4">
      <c r="C5683" s="8"/>
      <c r="D5683" s="8"/>
    </row>
    <row r="5684" spans="3:4">
      <c r="C5684" s="8"/>
      <c r="D5684" s="8"/>
    </row>
    <row r="5685" spans="3:4">
      <c r="C5685" s="8"/>
      <c r="D5685" s="8"/>
    </row>
    <row r="5686" spans="3:4">
      <c r="C5686" s="8"/>
      <c r="D5686" s="8"/>
    </row>
    <row r="5687" spans="3:4">
      <c r="C5687" s="8"/>
      <c r="D5687" s="8"/>
    </row>
    <row r="5688" spans="3:4">
      <c r="C5688" s="8"/>
      <c r="D5688" s="8"/>
    </row>
    <row r="5689" spans="3:4">
      <c r="C5689" s="8"/>
      <c r="D5689" s="8"/>
    </row>
    <row r="5690" spans="3:4">
      <c r="C5690" s="8"/>
      <c r="D5690" s="8"/>
    </row>
    <row r="5691" spans="3:4">
      <c r="C5691" s="8"/>
      <c r="D5691" s="8"/>
    </row>
    <row r="5692" spans="3:4">
      <c r="C5692" s="8"/>
      <c r="D5692" s="8"/>
    </row>
    <row r="5693" spans="3:4">
      <c r="C5693" s="8"/>
      <c r="D5693" s="8"/>
    </row>
    <row r="5694" spans="3:4">
      <c r="C5694" s="8"/>
      <c r="D5694" s="8"/>
    </row>
    <row r="5695" spans="3:4">
      <c r="C5695" s="8"/>
      <c r="D5695" s="8"/>
    </row>
    <row r="5696" spans="3:4">
      <c r="C5696" s="8"/>
      <c r="D5696" s="8"/>
    </row>
    <row r="5697" spans="3:4">
      <c r="C5697" s="8"/>
      <c r="D5697" s="8"/>
    </row>
    <row r="5698" spans="3:4">
      <c r="C5698" s="8"/>
      <c r="D5698" s="8"/>
    </row>
    <row r="5699" spans="3:4">
      <c r="C5699" s="8"/>
      <c r="D5699" s="8"/>
    </row>
    <row r="5700" spans="3:4">
      <c r="C5700" s="8"/>
      <c r="D5700" s="8"/>
    </row>
    <row r="5701" spans="3:4">
      <c r="C5701" s="8"/>
      <c r="D5701" s="8"/>
    </row>
    <row r="5702" spans="3:4">
      <c r="C5702" s="8"/>
      <c r="D5702" s="8"/>
    </row>
    <row r="5703" spans="3:4">
      <c r="C5703" s="8"/>
      <c r="D5703" s="8"/>
    </row>
    <row r="5704" spans="3:4">
      <c r="C5704" s="8"/>
      <c r="D5704" s="8"/>
    </row>
    <row r="5705" spans="3:4">
      <c r="C5705" s="8"/>
      <c r="D5705" s="8"/>
    </row>
    <row r="5706" spans="3:4">
      <c r="C5706" s="8"/>
      <c r="D5706" s="8"/>
    </row>
    <row r="5707" spans="3:4">
      <c r="C5707" s="8"/>
      <c r="D5707" s="8"/>
    </row>
    <row r="5708" spans="3:4">
      <c r="C5708" s="8"/>
      <c r="D5708" s="8"/>
    </row>
    <row r="5709" spans="3:4">
      <c r="C5709" s="8"/>
      <c r="D5709" s="8"/>
    </row>
    <row r="5710" spans="3:4">
      <c r="C5710" s="8"/>
      <c r="D5710" s="8"/>
    </row>
    <row r="5711" spans="3:4">
      <c r="C5711" s="8"/>
      <c r="D5711" s="8"/>
    </row>
    <row r="5712" spans="3:4">
      <c r="C5712" s="8"/>
      <c r="D5712" s="8"/>
    </row>
    <row r="5713" spans="3:4">
      <c r="C5713" s="8"/>
      <c r="D5713" s="8"/>
    </row>
    <row r="5714" spans="3:4">
      <c r="C5714" s="8"/>
      <c r="D5714" s="8"/>
    </row>
    <row r="5715" spans="3:4">
      <c r="C5715" s="8"/>
      <c r="D5715" s="8"/>
    </row>
    <row r="5716" spans="3:4">
      <c r="C5716" s="8"/>
      <c r="D5716" s="8"/>
    </row>
    <row r="5717" spans="3:4">
      <c r="C5717" s="8"/>
      <c r="D5717" s="8"/>
    </row>
    <row r="5718" spans="3:4">
      <c r="C5718" s="8"/>
      <c r="D5718" s="8"/>
    </row>
    <row r="5719" spans="3:4">
      <c r="C5719" s="8"/>
      <c r="D5719" s="8"/>
    </row>
    <row r="5720" spans="3:4">
      <c r="C5720" s="8"/>
      <c r="D5720" s="8"/>
    </row>
    <row r="5721" spans="3:4">
      <c r="C5721" s="8"/>
      <c r="D5721" s="8"/>
    </row>
    <row r="5722" spans="3:4">
      <c r="C5722" s="8"/>
      <c r="D5722" s="8"/>
    </row>
    <row r="5723" spans="3:4">
      <c r="C5723" s="8"/>
      <c r="D5723" s="8"/>
    </row>
    <row r="5724" spans="3:4">
      <c r="C5724" s="8"/>
      <c r="D5724" s="8"/>
    </row>
    <row r="5725" spans="3:4">
      <c r="C5725" s="8"/>
      <c r="D5725" s="8"/>
    </row>
    <row r="5726" spans="3:4">
      <c r="C5726" s="8"/>
      <c r="D5726" s="8"/>
    </row>
    <row r="5727" spans="3:4">
      <c r="C5727" s="8"/>
      <c r="D5727" s="8"/>
    </row>
    <row r="5728" spans="3:4">
      <c r="C5728" s="8"/>
      <c r="D5728" s="8"/>
    </row>
    <row r="5729" spans="3:4">
      <c r="C5729" s="8"/>
      <c r="D5729" s="8"/>
    </row>
    <row r="5730" spans="3:4">
      <c r="C5730" s="8"/>
      <c r="D5730" s="8"/>
    </row>
    <row r="5731" spans="3:4">
      <c r="C5731" s="8"/>
      <c r="D5731" s="8"/>
    </row>
    <row r="5732" spans="3:4">
      <c r="C5732" s="8"/>
      <c r="D5732" s="8"/>
    </row>
    <row r="5733" spans="3:4">
      <c r="C5733" s="8"/>
      <c r="D5733" s="8"/>
    </row>
    <row r="5734" spans="3:4">
      <c r="C5734" s="8"/>
      <c r="D5734" s="8"/>
    </row>
    <row r="5735" spans="3:4">
      <c r="C5735" s="8"/>
      <c r="D5735" s="8"/>
    </row>
    <row r="5736" spans="3:4">
      <c r="C5736" s="8"/>
      <c r="D5736" s="8"/>
    </row>
    <row r="5737" spans="3:4">
      <c r="C5737" s="8"/>
      <c r="D5737" s="8"/>
    </row>
    <row r="5738" spans="3:4">
      <c r="C5738" s="8"/>
      <c r="D5738" s="8"/>
    </row>
    <row r="5739" spans="3:4">
      <c r="C5739" s="8"/>
      <c r="D5739" s="8"/>
    </row>
    <row r="5740" spans="3:4">
      <c r="C5740" s="8"/>
      <c r="D5740" s="8"/>
    </row>
    <row r="5741" spans="3:4">
      <c r="C5741" s="8"/>
      <c r="D5741" s="8"/>
    </row>
    <row r="5742" spans="3:4">
      <c r="C5742" s="8"/>
      <c r="D5742" s="8"/>
    </row>
    <row r="5743" spans="3:4">
      <c r="C5743" s="8"/>
      <c r="D5743" s="8"/>
    </row>
    <row r="5744" spans="3:4">
      <c r="C5744" s="8"/>
      <c r="D5744" s="8"/>
    </row>
    <row r="5745" spans="3:4">
      <c r="C5745" s="8"/>
      <c r="D5745" s="8"/>
    </row>
    <row r="5746" spans="3:4">
      <c r="C5746" s="8"/>
      <c r="D5746" s="8"/>
    </row>
    <row r="5747" spans="3:4">
      <c r="C5747" s="8"/>
      <c r="D5747" s="8"/>
    </row>
    <row r="5748" spans="3:4">
      <c r="C5748" s="8"/>
      <c r="D5748" s="8"/>
    </row>
    <row r="5749" spans="3:4">
      <c r="C5749" s="8"/>
      <c r="D5749" s="8"/>
    </row>
    <row r="5750" spans="3:4">
      <c r="C5750" s="8"/>
      <c r="D5750" s="8"/>
    </row>
    <row r="5751" spans="3:4">
      <c r="C5751" s="8"/>
      <c r="D5751" s="8"/>
    </row>
    <row r="5752" spans="3:4">
      <c r="C5752" s="8"/>
      <c r="D5752" s="8"/>
    </row>
    <row r="5753" spans="3:4">
      <c r="C5753" s="8"/>
      <c r="D5753" s="8"/>
    </row>
    <row r="5754" spans="3:4">
      <c r="C5754" s="8"/>
      <c r="D5754" s="8"/>
    </row>
    <row r="5755" spans="3:4">
      <c r="C5755" s="8"/>
      <c r="D5755" s="8"/>
    </row>
    <row r="5756" spans="3:4">
      <c r="C5756" s="8"/>
      <c r="D5756" s="8"/>
    </row>
    <row r="5757" spans="3:4">
      <c r="C5757" s="8"/>
      <c r="D5757" s="8"/>
    </row>
    <row r="5758" spans="3:4">
      <c r="C5758" s="8"/>
      <c r="D5758" s="8"/>
    </row>
    <row r="5759" spans="3:4">
      <c r="C5759" s="8"/>
      <c r="D5759" s="8"/>
    </row>
    <row r="5760" spans="3:4">
      <c r="C5760" s="8"/>
      <c r="D5760" s="8"/>
    </row>
    <row r="5761" spans="3:4">
      <c r="C5761" s="8"/>
      <c r="D5761" s="8"/>
    </row>
    <row r="5762" spans="3:4">
      <c r="C5762" s="8"/>
      <c r="D5762" s="8"/>
    </row>
    <row r="5763" spans="3:4">
      <c r="C5763" s="8"/>
      <c r="D5763" s="8"/>
    </row>
    <row r="5764" spans="3:4">
      <c r="C5764" s="8"/>
      <c r="D5764" s="8"/>
    </row>
    <row r="5765" spans="3:4">
      <c r="C5765" s="8"/>
      <c r="D5765" s="8"/>
    </row>
    <row r="5766" spans="3:4">
      <c r="C5766" s="8"/>
      <c r="D5766" s="8"/>
    </row>
    <row r="5767" spans="3:4">
      <c r="C5767" s="8"/>
      <c r="D5767" s="8"/>
    </row>
    <row r="5768" spans="3:4">
      <c r="C5768" s="8"/>
      <c r="D5768" s="8"/>
    </row>
    <row r="5769" spans="3:4">
      <c r="C5769" s="8"/>
      <c r="D5769" s="8"/>
    </row>
    <row r="5770" spans="3:4">
      <c r="C5770" s="8"/>
      <c r="D5770" s="8"/>
    </row>
    <row r="5771" spans="3:4">
      <c r="C5771" s="8"/>
      <c r="D5771" s="8"/>
    </row>
    <row r="5772" spans="3:4">
      <c r="C5772" s="8"/>
      <c r="D5772" s="8"/>
    </row>
    <row r="5773" spans="3:4">
      <c r="C5773" s="8"/>
      <c r="D5773" s="8"/>
    </row>
    <row r="5774" spans="3:4">
      <c r="C5774" s="8"/>
      <c r="D5774" s="8"/>
    </row>
    <row r="5775" spans="3:4">
      <c r="C5775" s="8"/>
      <c r="D5775" s="8"/>
    </row>
    <row r="5776" spans="3:4">
      <c r="C5776" s="8"/>
      <c r="D5776" s="8"/>
    </row>
    <row r="5777" spans="3:4">
      <c r="C5777" s="8"/>
      <c r="D5777" s="8"/>
    </row>
    <row r="5778" spans="3:4">
      <c r="C5778" s="8"/>
      <c r="D5778" s="8"/>
    </row>
    <row r="5779" spans="3:4">
      <c r="C5779" s="8"/>
      <c r="D5779" s="8"/>
    </row>
    <row r="5780" spans="3:4">
      <c r="C5780" s="8"/>
      <c r="D5780" s="8"/>
    </row>
    <row r="5781" spans="3:4">
      <c r="C5781" s="8"/>
      <c r="D5781" s="8"/>
    </row>
    <row r="5782" spans="3:4">
      <c r="C5782" s="8"/>
      <c r="D5782" s="8"/>
    </row>
    <row r="5783" spans="3:4">
      <c r="C5783" s="8"/>
      <c r="D5783" s="8"/>
    </row>
    <row r="5784" spans="3:4">
      <c r="C5784" s="8"/>
      <c r="D5784" s="8"/>
    </row>
    <row r="5785" spans="3:4">
      <c r="C5785" s="8"/>
      <c r="D5785" s="8"/>
    </row>
    <row r="5786" spans="3:4">
      <c r="C5786" s="8"/>
      <c r="D5786" s="8"/>
    </row>
    <row r="5787" spans="3:4">
      <c r="C5787" s="8"/>
      <c r="D5787" s="8"/>
    </row>
    <row r="5788" spans="3:4">
      <c r="C5788" s="8"/>
      <c r="D5788" s="8"/>
    </row>
    <row r="5789" spans="3:4">
      <c r="C5789" s="8"/>
      <c r="D5789" s="8"/>
    </row>
    <row r="5790" spans="3:4">
      <c r="C5790" s="8"/>
      <c r="D5790" s="8"/>
    </row>
    <row r="5791" spans="3:4">
      <c r="C5791" s="8"/>
      <c r="D5791" s="8"/>
    </row>
    <row r="5792" spans="3:4">
      <c r="C5792" s="8"/>
      <c r="D5792" s="8"/>
    </row>
    <row r="5793" spans="3:4">
      <c r="C5793" s="8"/>
      <c r="D5793" s="8"/>
    </row>
    <row r="5794" spans="3:4">
      <c r="C5794" s="8"/>
      <c r="D5794" s="8"/>
    </row>
    <row r="5795" spans="3:4">
      <c r="C5795" s="8"/>
      <c r="D5795" s="8"/>
    </row>
    <row r="5796" spans="3:4">
      <c r="C5796" s="8"/>
      <c r="D5796" s="8"/>
    </row>
    <row r="5797" spans="3:4">
      <c r="C5797" s="8"/>
      <c r="D5797" s="8"/>
    </row>
    <row r="5798" spans="3:4">
      <c r="C5798" s="8"/>
      <c r="D5798" s="8"/>
    </row>
    <row r="5799" spans="3:4">
      <c r="C5799" s="8"/>
      <c r="D5799" s="8"/>
    </row>
    <row r="5800" spans="3:4">
      <c r="C5800" s="8"/>
      <c r="D5800" s="8"/>
    </row>
    <row r="5801" spans="3:4">
      <c r="C5801" s="8"/>
      <c r="D5801" s="8"/>
    </row>
    <row r="5802" spans="3:4">
      <c r="C5802" s="8"/>
      <c r="D5802" s="8"/>
    </row>
    <row r="5803" spans="3:4">
      <c r="C5803" s="8"/>
      <c r="D5803" s="8"/>
    </row>
    <row r="5804" spans="3:4">
      <c r="C5804" s="8"/>
      <c r="D5804" s="8"/>
    </row>
    <row r="5805" spans="3:4">
      <c r="C5805" s="8"/>
      <c r="D5805" s="8"/>
    </row>
    <row r="5806" spans="3:4">
      <c r="C5806" s="8"/>
      <c r="D5806" s="8"/>
    </row>
    <row r="5807" spans="3:4">
      <c r="C5807" s="8"/>
      <c r="D5807" s="8"/>
    </row>
    <row r="5808" spans="3:4">
      <c r="C5808" s="8"/>
      <c r="D5808" s="8"/>
    </row>
    <row r="5809" spans="3:4">
      <c r="C5809" s="8"/>
      <c r="D5809" s="8"/>
    </row>
    <row r="5810" spans="3:4">
      <c r="C5810" s="8"/>
      <c r="D5810" s="8"/>
    </row>
    <row r="5811" spans="3:4">
      <c r="C5811" s="8"/>
      <c r="D5811" s="8"/>
    </row>
    <row r="5812" spans="3:4">
      <c r="C5812" s="8"/>
      <c r="D5812" s="8"/>
    </row>
    <row r="5813" spans="3:4">
      <c r="C5813" s="8"/>
      <c r="D5813" s="8"/>
    </row>
    <row r="5814" spans="3:4">
      <c r="C5814" s="8"/>
      <c r="D5814" s="8"/>
    </row>
    <row r="5815" spans="3:4">
      <c r="C5815" s="8"/>
      <c r="D5815" s="8"/>
    </row>
    <row r="5816" spans="3:4">
      <c r="C5816" s="8"/>
      <c r="D5816" s="8"/>
    </row>
    <row r="5817" spans="3:4">
      <c r="C5817" s="8"/>
      <c r="D5817" s="8"/>
    </row>
    <row r="5818" spans="3:4">
      <c r="C5818" s="8"/>
      <c r="D5818" s="8"/>
    </row>
    <row r="5819" spans="3:4">
      <c r="C5819" s="8"/>
      <c r="D5819" s="8"/>
    </row>
    <row r="5820" spans="3:4">
      <c r="C5820" s="8"/>
      <c r="D5820" s="8"/>
    </row>
    <row r="5821" spans="3:4">
      <c r="C5821" s="8"/>
      <c r="D5821" s="8"/>
    </row>
    <row r="5822" spans="3:4">
      <c r="C5822" s="8"/>
      <c r="D5822" s="8"/>
    </row>
    <row r="5823" spans="3:4">
      <c r="C5823" s="8"/>
      <c r="D5823" s="8"/>
    </row>
    <row r="5824" spans="3:4">
      <c r="C5824" s="8"/>
      <c r="D5824" s="8"/>
    </row>
    <row r="5825" spans="3:4">
      <c r="C5825" s="8"/>
      <c r="D5825" s="8"/>
    </row>
    <row r="5826" spans="3:4">
      <c r="C5826" s="8"/>
      <c r="D5826" s="8"/>
    </row>
    <row r="5827" spans="3:4">
      <c r="C5827" s="8"/>
      <c r="D5827" s="8"/>
    </row>
    <row r="5828" spans="3:4">
      <c r="C5828" s="8"/>
      <c r="D5828" s="8"/>
    </row>
    <row r="5829" spans="3:4">
      <c r="C5829" s="8"/>
      <c r="D5829" s="8"/>
    </row>
    <row r="5830" spans="3:4">
      <c r="C5830" s="8"/>
      <c r="D5830" s="8"/>
    </row>
    <row r="5831" spans="3:4">
      <c r="C5831" s="8"/>
      <c r="D5831" s="8"/>
    </row>
    <row r="5832" spans="3:4">
      <c r="C5832" s="8"/>
      <c r="D5832" s="8"/>
    </row>
    <row r="5833" spans="3:4">
      <c r="C5833" s="8"/>
      <c r="D5833" s="8"/>
    </row>
    <row r="5834" spans="3:4">
      <c r="C5834" s="8"/>
      <c r="D5834" s="8"/>
    </row>
    <row r="5835" spans="3:4">
      <c r="C5835" s="8"/>
      <c r="D5835" s="8"/>
    </row>
    <row r="5836" spans="3:4">
      <c r="C5836" s="8"/>
      <c r="D5836" s="8"/>
    </row>
    <row r="5837" spans="3:4">
      <c r="C5837" s="8"/>
      <c r="D5837" s="8"/>
    </row>
    <row r="5838" spans="3:4">
      <c r="C5838" s="8"/>
      <c r="D5838" s="8"/>
    </row>
    <row r="5839" spans="3:4">
      <c r="C5839" s="8"/>
      <c r="D5839" s="8"/>
    </row>
    <row r="5840" spans="3:4">
      <c r="C5840" s="8"/>
      <c r="D5840" s="8"/>
    </row>
    <row r="5841" spans="3:4">
      <c r="C5841" s="8"/>
      <c r="D5841" s="8"/>
    </row>
    <row r="5842" spans="3:4">
      <c r="C5842" s="8"/>
      <c r="D5842" s="8"/>
    </row>
    <row r="5843" spans="3:4">
      <c r="C5843" s="8"/>
      <c r="D5843" s="8"/>
    </row>
    <row r="5844" spans="3:4">
      <c r="C5844" s="8"/>
      <c r="D5844" s="8"/>
    </row>
    <row r="5845" spans="3:4">
      <c r="C5845" s="8"/>
      <c r="D5845" s="8"/>
    </row>
    <row r="5846" spans="3:4">
      <c r="C5846" s="8"/>
      <c r="D5846" s="8"/>
    </row>
    <row r="5847" spans="3:4">
      <c r="C5847" s="8"/>
      <c r="D5847" s="8"/>
    </row>
    <row r="5848" spans="3:4">
      <c r="C5848" s="8"/>
      <c r="D5848" s="8"/>
    </row>
    <row r="5849" spans="3:4">
      <c r="C5849" s="8"/>
      <c r="D5849" s="8"/>
    </row>
    <row r="5850" spans="3:4">
      <c r="C5850" s="8"/>
      <c r="D5850" s="8"/>
    </row>
    <row r="5851" spans="3:4">
      <c r="C5851" s="8"/>
      <c r="D5851" s="8"/>
    </row>
    <row r="5852" spans="3:4">
      <c r="C5852" s="8"/>
      <c r="D5852" s="8"/>
    </row>
    <row r="5853" spans="3:4">
      <c r="C5853" s="8"/>
      <c r="D5853" s="8"/>
    </row>
    <row r="5854" spans="3:4">
      <c r="C5854" s="8"/>
      <c r="D5854" s="8"/>
    </row>
    <row r="5855" spans="3:4">
      <c r="C5855" s="8"/>
      <c r="D5855" s="8"/>
    </row>
    <row r="5856" spans="3:4">
      <c r="C5856" s="8"/>
      <c r="D5856" s="8"/>
    </row>
    <row r="5857" spans="3:4">
      <c r="C5857" s="8"/>
      <c r="D5857" s="8"/>
    </row>
    <row r="5858" spans="3:4">
      <c r="C5858" s="8"/>
      <c r="D5858" s="8"/>
    </row>
    <row r="5859" spans="3:4">
      <c r="C5859" s="8"/>
      <c r="D5859" s="8"/>
    </row>
    <row r="5860" spans="3:4">
      <c r="C5860" s="8"/>
      <c r="D5860" s="8"/>
    </row>
    <row r="5861" spans="3:4">
      <c r="C5861" s="8"/>
      <c r="D5861" s="8"/>
    </row>
    <row r="5862" spans="3:4">
      <c r="C5862" s="8"/>
      <c r="D5862" s="8"/>
    </row>
    <row r="5863" spans="3:4">
      <c r="C5863" s="8"/>
      <c r="D5863" s="8"/>
    </row>
    <row r="5864" spans="3:4">
      <c r="C5864" s="8"/>
      <c r="D5864" s="8"/>
    </row>
    <row r="5865" spans="3:4">
      <c r="C5865" s="8"/>
      <c r="D5865" s="8"/>
    </row>
    <row r="5866" spans="3:4">
      <c r="C5866" s="8"/>
      <c r="D5866" s="8"/>
    </row>
    <row r="5867" spans="3:4">
      <c r="C5867" s="8"/>
      <c r="D5867" s="8"/>
    </row>
    <row r="5868" spans="3:4">
      <c r="C5868" s="8"/>
      <c r="D5868" s="8"/>
    </row>
    <row r="5869" spans="3:4">
      <c r="C5869" s="8"/>
      <c r="D5869" s="8"/>
    </row>
    <row r="5870" spans="3:4">
      <c r="C5870" s="8"/>
      <c r="D5870" s="8"/>
    </row>
    <row r="5871" spans="3:4">
      <c r="C5871" s="8"/>
      <c r="D5871" s="8"/>
    </row>
    <row r="5872" spans="3:4">
      <c r="C5872" s="8"/>
      <c r="D5872" s="8"/>
    </row>
    <row r="5873" spans="3:4">
      <c r="C5873" s="8"/>
      <c r="D5873" s="8"/>
    </row>
    <row r="5874" spans="3:4">
      <c r="C5874" s="8"/>
      <c r="D5874" s="8"/>
    </row>
    <row r="5875" spans="3:4">
      <c r="C5875" s="8"/>
      <c r="D5875" s="8"/>
    </row>
    <row r="5876" spans="3:4">
      <c r="C5876" s="8"/>
      <c r="D5876" s="8"/>
    </row>
    <row r="5877" spans="3:4">
      <c r="C5877" s="8"/>
      <c r="D5877" s="8"/>
    </row>
    <row r="5878" spans="3:4">
      <c r="C5878" s="8"/>
      <c r="D5878" s="8"/>
    </row>
    <row r="5879" spans="3:4">
      <c r="C5879" s="8"/>
      <c r="D5879" s="8"/>
    </row>
    <row r="5880" spans="3:4">
      <c r="C5880" s="8"/>
      <c r="D5880" s="8"/>
    </row>
    <row r="5881" spans="3:4">
      <c r="C5881" s="8"/>
      <c r="D5881" s="8"/>
    </row>
    <row r="5882" spans="3:4">
      <c r="C5882" s="8"/>
      <c r="D5882" s="8"/>
    </row>
    <row r="5883" spans="3:4">
      <c r="C5883" s="8"/>
      <c r="D5883" s="8"/>
    </row>
    <row r="5884" spans="3:4">
      <c r="C5884" s="8"/>
      <c r="D5884" s="8"/>
    </row>
    <row r="5885" spans="3:4">
      <c r="C5885" s="8"/>
      <c r="D5885" s="8"/>
    </row>
    <row r="5886" spans="3:4">
      <c r="C5886" s="8"/>
      <c r="D5886" s="8"/>
    </row>
    <row r="5887" spans="3:4">
      <c r="C5887" s="8"/>
      <c r="D5887" s="8"/>
    </row>
    <row r="5888" spans="3:4">
      <c r="C5888" s="8"/>
      <c r="D5888" s="8"/>
    </row>
    <row r="5889" spans="3:4">
      <c r="C5889" s="8"/>
      <c r="D5889" s="8"/>
    </row>
    <row r="5890" spans="3:4">
      <c r="C5890" s="8"/>
      <c r="D5890" s="8"/>
    </row>
    <row r="5891" spans="3:4">
      <c r="C5891" s="8"/>
      <c r="D5891" s="8"/>
    </row>
    <row r="5892" spans="3:4">
      <c r="C5892" s="8"/>
      <c r="D5892" s="8"/>
    </row>
    <row r="5893" spans="3:4">
      <c r="C5893" s="8"/>
      <c r="D5893" s="8"/>
    </row>
    <row r="5894" spans="3:4">
      <c r="C5894" s="8"/>
      <c r="D5894" s="8"/>
    </row>
    <row r="5895" spans="3:4">
      <c r="C5895" s="8"/>
      <c r="D5895" s="8"/>
    </row>
    <row r="5896" spans="3:4">
      <c r="C5896" s="8"/>
      <c r="D5896" s="8"/>
    </row>
    <row r="5897" spans="3:4">
      <c r="C5897" s="8"/>
      <c r="D5897" s="8"/>
    </row>
    <row r="5898" spans="3:4">
      <c r="C5898" s="8"/>
      <c r="D5898" s="8"/>
    </row>
    <row r="5899" spans="3:4">
      <c r="C5899" s="8"/>
      <c r="D5899" s="8"/>
    </row>
    <row r="5900" spans="3:4">
      <c r="C5900" s="8"/>
      <c r="D5900" s="8"/>
    </row>
    <row r="5901" spans="3:4">
      <c r="C5901" s="8"/>
      <c r="D5901" s="8"/>
    </row>
    <row r="5902" spans="3:4">
      <c r="C5902" s="8"/>
      <c r="D5902" s="8"/>
    </row>
    <row r="5903" spans="3:4">
      <c r="C5903" s="8"/>
      <c r="D5903" s="8"/>
    </row>
    <row r="5904" spans="3:4">
      <c r="C5904" s="8"/>
      <c r="D5904" s="8"/>
    </row>
    <row r="5905" spans="3:4">
      <c r="C5905" s="8"/>
      <c r="D5905" s="8"/>
    </row>
    <row r="5906" spans="3:4">
      <c r="C5906" s="8"/>
      <c r="D5906" s="8"/>
    </row>
    <row r="5907" spans="3:4">
      <c r="C5907" s="8"/>
      <c r="D5907" s="8"/>
    </row>
    <row r="5908" spans="3:4">
      <c r="C5908" s="8"/>
      <c r="D5908" s="8"/>
    </row>
    <row r="5909" spans="3:4">
      <c r="C5909" s="8"/>
      <c r="D5909" s="8"/>
    </row>
    <row r="5910" spans="3:4">
      <c r="C5910" s="8"/>
      <c r="D5910" s="8"/>
    </row>
    <row r="5911" spans="3:4">
      <c r="C5911" s="8"/>
      <c r="D5911" s="8"/>
    </row>
    <row r="5912" spans="3:4">
      <c r="C5912" s="8"/>
      <c r="D5912" s="8"/>
    </row>
    <row r="5913" spans="3:4">
      <c r="C5913" s="8"/>
      <c r="D5913" s="8"/>
    </row>
    <row r="5914" spans="3:4">
      <c r="C5914" s="8"/>
      <c r="D5914" s="8"/>
    </row>
    <row r="5915" spans="3:4">
      <c r="C5915" s="8"/>
      <c r="D5915" s="8"/>
    </row>
    <row r="5916" spans="3:4">
      <c r="C5916" s="8"/>
      <c r="D5916" s="8"/>
    </row>
    <row r="5917" spans="3:4">
      <c r="C5917" s="8"/>
      <c r="D5917" s="8"/>
    </row>
    <row r="5918" spans="3:4">
      <c r="C5918" s="8"/>
      <c r="D5918" s="8"/>
    </row>
    <row r="5919" spans="3:4">
      <c r="C5919" s="8"/>
      <c r="D5919" s="8"/>
    </row>
    <row r="5920" spans="3:4">
      <c r="C5920" s="8"/>
      <c r="D5920" s="8"/>
    </row>
    <row r="5921" spans="3:4">
      <c r="C5921" s="8"/>
      <c r="D5921" s="8"/>
    </row>
    <row r="5922" spans="3:4">
      <c r="C5922" s="8"/>
      <c r="D5922" s="8"/>
    </row>
    <row r="5923" spans="3:4">
      <c r="C5923" s="8"/>
      <c r="D5923" s="8"/>
    </row>
    <row r="5924" spans="3:4">
      <c r="C5924" s="8"/>
      <c r="D5924" s="8"/>
    </row>
    <row r="5925" spans="3:4">
      <c r="C5925" s="8"/>
      <c r="D5925" s="8"/>
    </row>
    <row r="5926" spans="3:4">
      <c r="C5926" s="8"/>
      <c r="D5926" s="8"/>
    </row>
    <row r="5927" spans="3:4">
      <c r="C5927" s="8"/>
      <c r="D5927" s="8"/>
    </row>
    <row r="5928" spans="3:4">
      <c r="C5928" s="8"/>
      <c r="D5928" s="8"/>
    </row>
    <row r="5929" spans="3:4">
      <c r="C5929" s="8"/>
      <c r="D5929" s="8"/>
    </row>
    <row r="5930" spans="3:4">
      <c r="C5930" s="8"/>
      <c r="D5930" s="8"/>
    </row>
    <row r="5931" spans="3:4">
      <c r="C5931" s="8"/>
      <c r="D5931" s="8"/>
    </row>
    <row r="5932" spans="3:4">
      <c r="C5932" s="8"/>
      <c r="D5932" s="8"/>
    </row>
    <row r="5933" spans="3:4">
      <c r="C5933" s="8"/>
      <c r="D5933" s="8"/>
    </row>
    <row r="5934" spans="3:4">
      <c r="C5934" s="8"/>
      <c r="D5934" s="8"/>
    </row>
    <row r="5935" spans="3:4">
      <c r="C5935" s="8"/>
      <c r="D5935" s="8"/>
    </row>
    <row r="5936" spans="3:4">
      <c r="C5936" s="8"/>
      <c r="D5936" s="8"/>
    </row>
    <row r="5937" spans="3:4">
      <c r="C5937" s="8"/>
      <c r="D5937" s="8"/>
    </row>
    <row r="5938" spans="3:4">
      <c r="C5938" s="8"/>
      <c r="D5938" s="8"/>
    </row>
    <row r="5939" spans="3:4">
      <c r="C5939" s="8"/>
      <c r="D5939" s="8"/>
    </row>
    <row r="5940" spans="3:4">
      <c r="C5940" s="8"/>
      <c r="D5940" s="8"/>
    </row>
    <row r="5941" spans="3:4">
      <c r="C5941" s="8"/>
      <c r="D5941" s="8"/>
    </row>
    <row r="5942" spans="3:4">
      <c r="C5942" s="8"/>
      <c r="D5942" s="8"/>
    </row>
    <row r="5943" spans="3:4">
      <c r="C5943" s="8"/>
      <c r="D5943" s="8"/>
    </row>
    <row r="5944" spans="3:4">
      <c r="C5944" s="8"/>
      <c r="D5944" s="8"/>
    </row>
    <row r="5945" spans="3:4">
      <c r="C5945" s="8"/>
      <c r="D5945" s="8"/>
    </row>
    <row r="5946" spans="3:4">
      <c r="C5946" s="8"/>
      <c r="D5946" s="8"/>
    </row>
    <row r="5947" spans="3:4">
      <c r="C5947" s="8"/>
      <c r="D5947" s="8"/>
    </row>
    <row r="5948" spans="3:4">
      <c r="C5948" s="8"/>
      <c r="D5948" s="8"/>
    </row>
    <row r="5949" spans="3:4">
      <c r="C5949" s="8"/>
      <c r="D5949" s="8"/>
    </row>
    <row r="5950" spans="3:4">
      <c r="C5950" s="8"/>
      <c r="D5950" s="8"/>
    </row>
    <row r="5951" spans="3:4">
      <c r="C5951" s="8"/>
      <c r="D5951" s="8"/>
    </row>
    <row r="5952" spans="3:4">
      <c r="C5952" s="8"/>
      <c r="D5952" s="8"/>
    </row>
    <row r="5953" spans="3:4">
      <c r="C5953" s="8"/>
      <c r="D5953" s="8"/>
    </row>
    <row r="5954" spans="3:4">
      <c r="C5954" s="8"/>
      <c r="D5954" s="8"/>
    </row>
    <row r="5955" spans="3:4">
      <c r="C5955" s="8"/>
      <c r="D5955" s="8"/>
    </row>
    <row r="5956" spans="3:4">
      <c r="C5956" s="8"/>
      <c r="D5956" s="8"/>
    </row>
    <row r="5957" spans="3:4">
      <c r="C5957" s="8"/>
      <c r="D5957" s="8"/>
    </row>
    <row r="5958" spans="3:4">
      <c r="C5958" s="8"/>
      <c r="D5958" s="8"/>
    </row>
    <row r="5959" spans="3:4">
      <c r="C5959" s="8"/>
      <c r="D5959" s="8"/>
    </row>
    <row r="5960" spans="3:4">
      <c r="C5960" s="8"/>
      <c r="D5960" s="8"/>
    </row>
    <row r="5961" spans="3:4">
      <c r="C5961" s="8"/>
      <c r="D5961" s="8"/>
    </row>
    <row r="5962" spans="3:4">
      <c r="C5962" s="8"/>
      <c r="D5962" s="8"/>
    </row>
    <row r="5963" spans="3:4">
      <c r="C5963" s="8"/>
      <c r="D5963" s="8"/>
    </row>
    <row r="5964" spans="3:4">
      <c r="C5964" s="8"/>
      <c r="D5964" s="8"/>
    </row>
    <row r="5965" spans="3:4">
      <c r="C5965" s="8"/>
      <c r="D5965" s="8"/>
    </row>
    <row r="5966" spans="3:4">
      <c r="C5966" s="8"/>
      <c r="D5966" s="8"/>
    </row>
    <row r="5967" spans="3:4">
      <c r="C5967" s="8"/>
      <c r="D5967" s="8"/>
    </row>
    <row r="5968" spans="3:4">
      <c r="C5968" s="8"/>
      <c r="D5968" s="8"/>
    </row>
    <row r="5969" spans="3:4">
      <c r="C5969" s="8"/>
      <c r="D5969" s="8"/>
    </row>
    <row r="5970" spans="3:4">
      <c r="C5970" s="8"/>
      <c r="D5970" s="8"/>
    </row>
    <row r="5971" spans="3:4">
      <c r="C5971" s="8"/>
      <c r="D5971" s="8"/>
    </row>
    <row r="5972" spans="3:4">
      <c r="C5972" s="8"/>
      <c r="D5972" s="8"/>
    </row>
    <row r="5973" spans="3:4">
      <c r="C5973" s="8"/>
      <c r="D5973" s="8"/>
    </row>
    <row r="5974" spans="3:4">
      <c r="C5974" s="8"/>
      <c r="D5974" s="8"/>
    </row>
    <row r="5975" spans="3:4">
      <c r="C5975" s="8"/>
      <c r="D5975" s="8"/>
    </row>
    <row r="5976" spans="3:4">
      <c r="C5976" s="8"/>
      <c r="D5976" s="8"/>
    </row>
    <row r="5977" spans="3:4">
      <c r="C5977" s="8"/>
      <c r="D5977" s="8"/>
    </row>
    <row r="5978" spans="3:4">
      <c r="C5978" s="8"/>
      <c r="D5978" s="8"/>
    </row>
    <row r="5979" spans="3:4">
      <c r="C5979" s="8"/>
      <c r="D5979" s="8"/>
    </row>
    <row r="5980" spans="3:4">
      <c r="C5980" s="8"/>
      <c r="D5980" s="8"/>
    </row>
    <row r="5981" spans="3:4">
      <c r="C5981" s="8"/>
      <c r="D5981" s="8"/>
    </row>
    <row r="5982" spans="3:4">
      <c r="C5982" s="8"/>
      <c r="D5982" s="8"/>
    </row>
    <row r="5983" spans="3:4">
      <c r="C5983" s="8"/>
      <c r="D5983" s="8"/>
    </row>
    <row r="5984" spans="3:4">
      <c r="C5984" s="8"/>
      <c r="D5984" s="8"/>
    </row>
    <row r="5985" spans="3:4">
      <c r="C5985" s="8"/>
      <c r="D5985" s="8"/>
    </row>
    <row r="5986" spans="3:4">
      <c r="C5986" s="8"/>
      <c r="D5986" s="8"/>
    </row>
    <row r="5987" spans="3:4">
      <c r="C5987" s="8"/>
      <c r="D5987" s="8"/>
    </row>
    <row r="5988" spans="3:4">
      <c r="C5988" s="8"/>
      <c r="D5988" s="8"/>
    </row>
    <row r="5989" spans="3:4">
      <c r="C5989" s="8"/>
      <c r="D5989" s="8"/>
    </row>
    <row r="5990" spans="3:4">
      <c r="C5990" s="8"/>
      <c r="D5990" s="8"/>
    </row>
    <row r="5991" spans="3:4">
      <c r="C5991" s="8"/>
      <c r="D5991" s="8"/>
    </row>
    <row r="5992" spans="3:4">
      <c r="C5992" s="8"/>
      <c r="D5992" s="8"/>
    </row>
    <row r="5993" spans="3:4">
      <c r="C5993" s="8"/>
      <c r="D5993" s="8"/>
    </row>
    <row r="5994" spans="3:4">
      <c r="C5994" s="8"/>
      <c r="D5994" s="8"/>
    </row>
    <row r="5995" spans="3:4">
      <c r="C5995" s="8"/>
      <c r="D5995" s="8"/>
    </row>
    <row r="5996" spans="3:4">
      <c r="C5996" s="8"/>
      <c r="D5996" s="8"/>
    </row>
    <row r="5997" spans="3:4">
      <c r="C5997" s="8"/>
      <c r="D5997" s="8"/>
    </row>
    <row r="5998" spans="3:4">
      <c r="C5998" s="8"/>
      <c r="D5998" s="8"/>
    </row>
    <row r="5999" spans="3:4">
      <c r="C5999" s="8"/>
      <c r="D5999" s="8"/>
    </row>
    <row r="6000" spans="3:4">
      <c r="C6000" s="8"/>
      <c r="D6000" s="8"/>
    </row>
    <row r="6001" spans="3:4">
      <c r="C6001" s="8"/>
      <c r="D6001" s="8"/>
    </row>
    <row r="6002" spans="3:4">
      <c r="C6002" s="8"/>
      <c r="D6002" s="8"/>
    </row>
    <row r="6003" spans="3:4">
      <c r="C6003" s="8"/>
      <c r="D6003" s="8"/>
    </row>
    <row r="6004" spans="3:4">
      <c r="C6004" s="8"/>
      <c r="D6004" s="8"/>
    </row>
    <row r="6005" spans="3:4">
      <c r="C6005" s="8"/>
      <c r="D6005" s="8"/>
    </row>
    <row r="6006" spans="3:4">
      <c r="C6006" s="8"/>
      <c r="D6006" s="8"/>
    </row>
    <row r="6007" spans="3:4">
      <c r="C6007" s="8"/>
      <c r="D6007" s="8"/>
    </row>
    <row r="6008" spans="3:4">
      <c r="C6008" s="8"/>
      <c r="D6008" s="8"/>
    </row>
    <row r="6009" spans="3:4">
      <c r="C6009" s="8"/>
      <c r="D6009" s="8"/>
    </row>
    <row r="6010" spans="3:4">
      <c r="C6010" s="8"/>
      <c r="D6010" s="8"/>
    </row>
    <row r="6011" spans="3:4">
      <c r="C6011" s="8"/>
      <c r="D6011" s="8"/>
    </row>
    <row r="6012" spans="3:4">
      <c r="C6012" s="8"/>
      <c r="D6012" s="8"/>
    </row>
    <row r="6013" spans="3:4">
      <c r="C6013" s="8"/>
      <c r="D6013" s="8"/>
    </row>
    <row r="6014" spans="3:4">
      <c r="C6014" s="8"/>
      <c r="D6014" s="8"/>
    </row>
    <row r="6015" spans="3:4">
      <c r="C6015" s="8"/>
      <c r="D6015" s="8"/>
    </row>
    <row r="6016" spans="3:4">
      <c r="C6016" s="8"/>
      <c r="D6016" s="8"/>
    </row>
    <row r="6017" spans="3:4">
      <c r="C6017" s="8"/>
      <c r="D6017" s="8"/>
    </row>
    <row r="6018" spans="3:4">
      <c r="C6018" s="8"/>
      <c r="D6018" s="8"/>
    </row>
    <row r="6019" spans="3:4">
      <c r="C6019" s="8"/>
      <c r="D6019" s="8"/>
    </row>
    <row r="6020" spans="3:4">
      <c r="C6020" s="8"/>
      <c r="D6020" s="8"/>
    </row>
    <row r="6021" spans="3:4">
      <c r="C6021" s="8"/>
      <c r="D6021" s="8"/>
    </row>
    <row r="6022" spans="3:4">
      <c r="C6022" s="8"/>
      <c r="D6022" s="8"/>
    </row>
    <row r="6023" spans="3:4">
      <c r="C6023" s="8"/>
      <c r="D6023" s="8"/>
    </row>
    <row r="6024" spans="3:4">
      <c r="C6024" s="8"/>
      <c r="D6024" s="8"/>
    </row>
    <row r="6025" spans="3:4">
      <c r="C6025" s="8"/>
      <c r="D6025" s="8"/>
    </row>
    <row r="6026" spans="3:4">
      <c r="C6026" s="8"/>
      <c r="D6026" s="8"/>
    </row>
    <row r="6027" spans="3:4">
      <c r="C6027" s="8"/>
      <c r="D6027" s="8"/>
    </row>
    <row r="6028" spans="3:4">
      <c r="C6028" s="8"/>
      <c r="D6028" s="8"/>
    </row>
    <row r="6029" spans="3:4">
      <c r="C6029" s="8"/>
      <c r="D6029" s="8"/>
    </row>
    <row r="6030" spans="3:4">
      <c r="C6030" s="8"/>
      <c r="D6030" s="8"/>
    </row>
    <row r="6031" spans="3:4">
      <c r="C6031" s="8"/>
      <c r="D6031" s="8"/>
    </row>
    <row r="6032" spans="3:4">
      <c r="C6032" s="8"/>
      <c r="D6032" s="8"/>
    </row>
    <row r="6033" spans="3:4">
      <c r="C6033" s="8"/>
      <c r="D6033" s="8"/>
    </row>
    <row r="6034" spans="3:4">
      <c r="C6034" s="8"/>
      <c r="D6034" s="8"/>
    </row>
    <row r="6035" spans="3:4">
      <c r="C6035" s="8"/>
      <c r="D6035" s="8"/>
    </row>
    <row r="6036" spans="3:4">
      <c r="C6036" s="8"/>
      <c r="D6036" s="8"/>
    </row>
    <row r="6037" spans="3:4">
      <c r="C6037" s="8"/>
      <c r="D6037" s="8"/>
    </row>
    <row r="6038" spans="3:4">
      <c r="C6038" s="8"/>
      <c r="D6038" s="8"/>
    </row>
    <row r="6039" spans="3:4">
      <c r="C6039" s="8"/>
      <c r="D6039" s="8"/>
    </row>
    <row r="6040" spans="3:4">
      <c r="C6040" s="8"/>
      <c r="D6040" s="8"/>
    </row>
    <row r="6041" spans="3:4">
      <c r="C6041" s="8"/>
      <c r="D6041" s="8"/>
    </row>
    <row r="6042" spans="3:4">
      <c r="C6042" s="8"/>
      <c r="D6042" s="8"/>
    </row>
    <row r="6043" spans="3:4">
      <c r="C6043" s="8"/>
      <c r="D6043" s="8"/>
    </row>
    <row r="6044" spans="3:4">
      <c r="C6044" s="8"/>
      <c r="D6044" s="8"/>
    </row>
    <row r="6045" spans="3:4">
      <c r="C6045" s="8"/>
      <c r="D6045" s="8"/>
    </row>
    <row r="6046" spans="3:4">
      <c r="C6046" s="8"/>
      <c r="D6046" s="8"/>
    </row>
    <row r="6047" spans="3:4">
      <c r="C6047" s="8"/>
      <c r="D6047" s="8"/>
    </row>
    <row r="6048" spans="3:4">
      <c r="C6048" s="8"/>
      <c r="D6048" s="8"/>
    </row>
    <row r="6049" spans="3:4">
      <c r="C6049" s="8"/>
      <c r="D6049" s="8"/>
    </row>
    <row r="6050" spans="3:4">
      <c r="C6050" s="8"/>
      <c r="D6050" s="8"/>
    </row>
    <row r="6051" spans="3:4">
      <c r="C6051" s="8"/>
      <c r="D6051" s="8"/>
    </row>
    <row r="6052" spans="3:4">
      <c r="C6052" s="8"/>
      <c r="D6052" s="8"/>
    </row>
    <row r="6053" spans="3:4">
      <c r="C6053" s="8"/>
      <c r="D6053" s="8"/>
    </row>
    <row r="6054" spans="3:4">
      <c r="C6054" s="8"/>
      <c r="D6054" s="8"/>
    </row>
    <row r="6055" spans="3:4">
      <c r="C6055" s="8"/>
      <c r="D6055" s="8"/>
    </row>
    <row r="6056" spans="3:4">
      <c r="C6056" s="8"/>
      <c r="D6056" s="8"/>
    </row>
    <row r="6057" spans="3:4">
      <c r="C6057" s="8"/>
      <c r="D6057" s="8"/>
    </row>
    <row r="6058" spans="3:4">
      <c r="C6058" s="8"/>
      <c r="D6058" s="8"/>
    </row>
    <row r="6059" spans="3:4">
      <c r="C6059" s="8"/>
      <c r="D6059" s="8"/>
    </row>
    <row r="6060" spans="3:4">
      <c r="C6060" s="8"/>
      <c r="D6060" s="8"/>
    </row>
    <row r="6061" spans="3:4">
      <c r="C6061" s="8"/>
      <c r="D6061" s="8"/>
    </row>
    <row r="6062" spans="3:4">
      <c r="C6062" s="8"/>
      <c r="D6062" s="8"/>
    </row>
    <row r="6063" spans="3:4">
      <c r="C6063" s="8"/>
      <c r="D6063" s="8"/>
    </row>
    <row r="6064" spans="3:4">
      <c r="C6064" s="8"/>
      <c r="D6064" s="8"/>
    </row>
    <row r="6065" spans="3:4">
      <c r="C6065" s="8"/>
      <c r="D6065" s="8"/>
    </row>
    <row r="6066" spans="3:4">
      <c r="C6066" s="8"/>
      <c r="D6066" s="8"/>
    </row>
    <row r="6067" spans="3:4">
      <c r="C6067" s="8"/>
      <c r="D6067" s="8"/>
    </row>
    <row r="6068" spans="3:4">
      <c r="C6068" s="8"/>
      <c r="D6068" s="8"/>
    </row>
    <row r="6069" spans="3:4">
      <c r="C6069" s="8"/>
      <c r="D6069" s="8"/>
    </row>
    <row r="6070" spans="3:4">
      <c r="C6070" s="8"/>
      <c r="D6070" s="8"/>
    </row>
    <row r="6071" spans="3:4">
      <c r="C6071" s="8"/>
      <c r="D6071" s="8"/>
    </row>
    <row r="6072" spans="3:4">
      <c r="C6072" s="8"/>
      <c r="D6072" s="8"/>
    </row>
    <row r="6073" spans="3:4">
      <c r="C6073" s="8"/>
      <c r="D6073" s="8"/>
    </row>
    <row r="6074" spans="3:4">
      <c r="C6074" s="8"/>
      <c r="D6074" s="8"/>
    </row>
    <row r="6075" spans="3:4">
      <c r="C6075" s="8"/>
      <c r="D6075" s="8"/>
    </row>
    <row r="6076" spans="3:4">
      <c r="C6076" s="8"/>
      <c r="D6076" s="8"/>
    </row>
    <row r="6077" spans="3:4">
      <c r="C6077" s="8"/>
      <c r="D6077" s="8"/>
    </row>
    <row r="6078" spans="3:4">
      <c r="C6078" s="8"/>
      <c r="D6078" s="8"/>
    </row>
    <row r="6079" spans="3:4">
      <c r="C6079" s="8"/>
      <c r="D6079" s="8"/>
    </row>
    <row r="6080" spans="3:4">
      <c r="C6080" s="8"/>
      <c r="D6080" s="8"/>
    </row>
    <row r="6081" spans="3:4">
      <c r="C6081" s="8"/>
      <c r="D6081" s="8"/>
    </row>
    <row r="6082" spans="3:4">
      <c r="C6082" s="8"/>
      <c r="D6082" s="8"/>
    </row>
    <row r="6083" spans="3:4">
      <c r="C6083" s="8"/>
      <c r="D6083" s="8"/>
    </row>
    <row r="6084" spans="3:4">
      <c r="C6084" s="8"/>
      <c r="D6084" s="8"/>
    </row>
    <row r="6085" spans="3:4">
      <c r="C6085" s="8"/>
      <c r="D6085" s="8"/>
    </row>
    <row r="6086" spans="3:4">
      <c r="C6086" s="8"/>
      <c r="D6086" s="8"/>
    </row>
    <row r="6087" spans="3:4">
      <c r="C6087" s="8"/>
      <c r="D6087" s="8"/>
    </row>
    <row r="6088" spans="3:4">
      <c r="C6088" s="8"/>
      <c r="D6088" s="8"/>
    </row>
    <row r="6089" spans="3:4">
      <c r="C6089" s="8"/>
      <c r="D6089" s="8"/>
    </row>
    <row r="6090" spans="3:4">
      <c r="C6090" s="8"/>
      <c r="D6090" s="8"/>
    </row>
    <row r="6091" spans="3:4">
      <c r="C6091" s="8"/>
      <c r="D6091" s="8"/>
    </row>
    <row r="6092" spans="3:4">
      <c r="C6092" s="8"/>
      <c r="D6092" s="8"/>
    </row>
    <row r="6093" spans="3:4">
      <c r="C6093" s="8"/>
      <c r="D6093" s="8"/>
    </row>
    <row r="6094" spans="3:4">
      <c r="C6094" s="8"/>
      <c r="D6094" s="8"/>
    </row>
    <row r="6095" spans="3:4">
      <c r="C6095" s="8"/>
      <c r="D6095" s="8"/>
    </row>
    <row r="6096" spans="3:4">
      <c r="C6096" s="8"/>
      <c r="D6096" s="8"/>
    </row>
    <row r="6097" spans="3:4">
      <c r="C6097" s="8"/>
      <c r="D6097" s="8"/>
    </row>
    <row r="6098" spans="3:4">
      <c r="C6098" s="8"/>
      <c r="D6098" s="8"/>
    </row>
    <row r="6099" spans="3:4">
      <c r="C6099" s="8"/>
      <c r="D6099" s="8"/>
    </row>
    <row r="6100" spans="3:4">
      <c r="C6100" s="8"/>
      <c r="D6100" s="8"/>
    </row>
    <row r="6101" spans="3:4">
      <c r="C6101" s="8"/>
      <c r="D6101" s="8"/>
    </row>
    <row r="6102" spans="3:4">
      <c r="C6102" s="8"/>
      <c r="D6102" s="8"/>
    </row>
    <row r="6103" spans="3:4">
      <c r="C6103" s="8"/>
      <c r="D6103" s="8"/>
    </row>
    <row r="6104" spans="3:4">
      <c r="C6104" s="8"/>
      <c r="D6104" s="8"/>
    </row>
    <row r="6105" spans="3:4">
      <c r="C6105" s="8"/>
      <c r="D6105" s="8"/>
    </row>
    <row r="6106" spans="3:4">
      <c r="C6106" s="8"/>
      <c r="D6106" s="8"/>
    </row>
    <row r="6107" spans="3:4">
      <c r="C6107" s="8"/>
      <c r="D6107" s="8"/>
    </row>
    <row r="6108" spans="3:4">
      <c r="C6108" s="8"/>
      <c r="D6108" s="8"/>
    </row>
    <row r="6109" spans="3:4">
      <c r="C6109" s="8"/>
      <c r="D6109" s="8"/>
    </row>
    <row r="6110" spans="3:4">
      <c r="C6110" s="8"/>
      <c r="D6110" s="8"/>
    </row>
    <row r="6111" spans="3:4">
      <c r="C6111" s="8"/>
      <c r="D6111" s="8"/>
    </row>
    <row r="6112" spans="3:4">
      <c r="C6112" s="8"/>
      <c r="D6112" s="8"/>
    </row>
    <row r="6113" spans="3:4">
      <c r="C6113" s="8"/>
      <c r="D6113" s="8"/>
    </row>
    <row r="6114" spans="3:4">
      <c r="C6114" s="8"/>
      <c r="D6114" s="8"/>
    </row>
    <row r="6115" spans="3:4">
      <c r="C6115" s="8"/>
      <c r="D6115" s="8"/>
    </row>
    <row r="6116" spans="3:4">
      <c r="C6116" s="8"/>
      <c r="D6116" s="8"/>
    </row>
    <row r="6117" spans="3:4">
      <c r="C6117" s="8"/>
      <c r="D6117" s="8"/>
    </row>
    <row r="6118" spans="3:4">
      <c r="C6118" s="8"/>
      <c r="D6118" s="8"/>
    </row>
    <row r="6119" spans="3:4">
      <c r="C6119" s="8"/>
      <c r="D6119" s="8"/>
    </row>
    <row r="6120" spans="3:4">
      <c r="C6120" s="8"/>
      <c r="D6120" s="8"/>
    </row>
    <row r="6121" spans="3:4">
      <c r="C6121" s="8"/>
      <c r="D6121" s="8"/>
    </row>
    <row r="6122" spans="3:4">
      <c r="C6122" s="8"/>
      <c r="D6122" s="8"/>
    </row>
    <row r="6123" spans="3:4">
      <c r="C6123" s="8"/>
      <c r="D6123" s="8"/>
    </row>
    <row r="6124" spans="3:4">
      <c r="C6124" s="8"/>
      <c r="D6124" s="8"/>
    </row>
    <row r="6125" spans="3:4">
      <c r="C6125" s="8"/>
      <c r="D6125" s="8"/>
    </row>
    <row r="6126" spans="3:4">
      <c r="C6126" s="8"/>
      <c r="D6126" s="8"/>
    </row>
    <row r="6127" spans="3:4">
      <c r="C6127" s="8"/>
      <c r="D6127" s="8"/>
    </row>
    <row r="6128" spans="3:4">
      <c r="C6128" s="8"/>
      <c r="D6128" s="8"/>
    </row>
    <row r="6129" spans="3:4">
      <c r="C6129" s="8"/>
      <c r="D6129" s="8"/>
    </row>
    <row r="6130" spans="3:4">
      <c r="C6130" s="8"/>
      <c r="D6130" s="8"/>
    </row>
    <row r="6131" spans="3:4">
      <c r="C6131" s="8"/>
      <c r="D6131" s="8"/>
    </row>
    <row r="6132" spans="3:4">
      <c r="C6132" s="8"/>
      <c r="D6132" s="8"/>
    </row>
    <row r="6133" spans="3:4">
      <c r="C6133" s="8"/>
      <c r="D6133" s="8"/>
    </row>
    <row r="6134" spans="3:4">
      <c r="C6134" s="8"/>
      <c r="D6134" s="8"/>
    </row>
    <row r="6135" spans="3:4">
      <c r="C6135" s="8"/>
      <c r="D6135" s="8"/>
    </row>
    <row r="6136" spans="3:4">
      <c r="C6136" s="8"/>
      <c r="D6136" s="8"/>
    </row>
    <row r="6137" spans="3:4">
      <c r="C6137" s="8"/>
      <c r="D6137" s="8"/>
    </row>
    <row r="6138" spans="3:4">
      <c r="C6138" s="8"/>
      <c r="D6138" s="8"/>
    </row>
    <row r="6139" spans="3:4">
      <c r="C6139" s="8"/>
      <c r="D6139" s="8"/>
    </row>
    <row r="6140" spans="3:4">
      <c r="C6140" s="8"/>
      <c r="D6140" s="8"/>
    </row>
    <row r="6141" spans="3:4">
      <c r="C6141" s="8"/>
      <c r="D6141" s="8"/>
    </row>
    <row r="6142" spans="3:4">
      <c r="C6142" s="8"/>
      <c r="D6142" s="8"/>
    </row>
    <row r="6143" spans="3:4">
      <c r="C6143" s="8"/>
      <c r="D6143" s="8"/>
    </row>
    <row r="6144" spans="3:4">
      <c r="C6144" s="8"/>
      <c r="D6144" s="8"/>
    </row>
    <row r="6145" spans="3:4">
      <c r="C6145" s="8"/>
      <c r="D6145" s="8"/>
    </row>
    <row r="6146" spans="3:4">
      <c r="C6146" s="8"/>
      <c r="D6146" s="8"/>
    </row>
    <row r="6147" spans="3:4">
      <c r="C6147" s="8"/>
      <c r="D6147" s="8"/>
    </row>
    <row r="6148" spans="3:4">
      <c r="C6148" s="8"/>
      <c r="D6148" s="8"/>
    </row>
    <row r="6149" spans="3:4">
      <c r="C6149" s="8"/>
      <c r="D6149" s="8"/>
    </row>
    <row r="6150" spans="3:4">
      <c r="C6150" s="8"/>
      <c r="D6150" s="8"/>
    </row>
    <row r="6151" spans="3:4">
      <c r="C6151" s="8"/>
      <c r="D6151" s="8"/>
    </row>
    <row r="6152" spans="3:4">
      <c r="C6152" s="8"/>
      <c r="D6152" s="8"/>
    </row>
    <row r="6153" spans="3:4">
      <c r="C6153" s="8"/>
      <c r="D6153" s="8"/>
    </row>
    <row r="6154" spans="3:4">
      <c r="C6154" s="8"/>
      <c r="D6154" s="8"/>
    </row>
    <row r="6155" spans="3:4">
      <c r="C6155" s="8"/>
      <c r="D6155" s="8"/>
    </row>
    <row r="6156" spans="3:4">
      <c r="C6156" s="8"/>
      <c r="D6156" s="8"/>
    </row>
    <row r="6157" spans="3:4">
      <c r="C6157" s="8"/>
      <c r="D6157" s="8"/>
    </row>
    <row r="6158" spans="3:4">
      <c r="C6158" s="8"/>
      <c r="D6158" s="8"/>
    </row>
    <row r="6159" spans="3:4">
      <c r="C6159" s="8"/>
      <c r="D6159" s="8"/>
    </row>
    <row r="6160" spans="3:4">
      <c r="C6160" s="8"/>
      <c r="D6160" s="8"/>
    </row>
    <row r="6161" spans="3:4">
      <c r="C6161" s="8"/>
      <c r="D6161" s="8"/>
    </row>
    <row r="6162" spans="3:4">
      <c r="C6162" s="8"/>
      <c r="D6162" s="8"/>
    </row>
    <row r="6163" spans="3:4">
      <c r="C6163" s="8"/>
      <c r="D6163" s="8"/>
    </row>
    <row r="6164" spans="3:4">
      <c r="C6164" s="8"/>
      <c r="D6164" s="8"/>
    </row>
    <row r="6165" spans="3:4">
      <c r="C6165" s="8"/>
      <c r="D6165" s="8"/>
    </row>
    <row r="6166" spans="3:4">
      <c r="C6166" s="8"/>
      <c r="D6166" s="8"/>
    </row>
    <row r="6167" spans="3:4">
      <c r="C6167" s="8"/>
      <c r="D6167" s="8"/>
    </row>
    <row r="6168" spans="3:4">
      <c r="C6168" s="8"/>
      <c r="D6168" s="8"/>
    </row>
    <row r="6169" spans="3:4">
      <c r="C6169" s="8"/>
      <c r="D6169" s="8"/>
    </row>
    <row r="6170" spans="3:4">
      <c r="C6170" s="8"/>
      <c r="D6170" s="8"/>
    </row>
    <row r="6171" spans="3:4">
      <c r="C6171" s="8"/>
      <c r="D6171" s="8"/>
    </row>
    <row r="6172" spans="3:4">
      <c r="C6172" s="8"/>
      <c r="D6172" s="8"/>
    </row>
    <row r="6173" spans="3:4">
      <c r="C6173" s="8"/>
      <c r="D6173" s="8"/>
    </row>
    <row r="6174" spans="3:4">
      <c r="C6174" s="8"/>
      <c r="D6174" s="8"/>
    </row>
    <row r="6175" spans="3:4">
      <c r="C6175" s="8"/>
      <c r="D6175" s="8"/>
    </row>
    <row r="6176" spans="3:4">
      <c r="C6176" s="8"/>
      <c r="D6176" s="8"/>
    </row>
    <row r="6177" spans="3:4">
      <c r="C6177" s="8"/>
      <c r="D6177" s="8"/>
    </row>
    <row r="6178" spans="3:4">
      <c r="C6178" s="8"/>
      <c r="D6178" s="8"/>
    </row>
    <row r="6179" spans="3:4">
      <c r="C6179" s="8"/>
      <c r="D6179" s="8"/>
    </row>
    <row r="6180" spans="3:4">
      <c r="C6180" s="8"/>
      <c r="D6180" s="8"/>
    </row>
    <row r="6181" spans="3:4">
      <c r="C6181" s="8"/>
      <c r="D6181" s="8"/>
    </row>
    <row r="6182" spans="3:4">
      <c r="C6182" s="8"/>
      <c r="D6182" s="8"/>
    </row>
    <row r="6183" spans="3:4">
      <c r="C6183" s="8"/>
      <c r="D6183" s="8"/>
    </row>
    <row r="6184" spans="3:4">
      <c r="C6184" s="8"/>
      <c r="D6184" s="8"/>
    </row>
    <row r="6185" spans="3:4">
      <c r="C6185" s="8"/>
      <c r="D6185" s="8"/>
    </row>
    <row r="6186" spans="3:4">
      <c r="C6186" s="8"/>
      <c r="D6186" s="8"/>
    </row>
    <row r="6187" spans="3:4">
      <c r="C6187" s="8"/>
      <c r="D6187" s="8"/>
    </row>
    <row r="6188" spans="3:4">
      <c r="C6188" s="8"/>
      <c r="D6188" s="8"/>
    </row>
    <row r="6189" spans="3:4">
      <c r="C6189" s="8"/>
      <c r="D6189" s="8"/>
    </row>
    <row r="6190" spans="3:4">
      <c r="C6190" s="8"/>
      <c r="D6190" s="8"/>
    </row>
    <row r="6191" spans="3:4">
      <c r="C6191" s="8"/>
      <c r="D6191" s="8"/>
    </row>
    <row r="6192" spans="3:4">
      <c r="C6192" s="8"/>
      <c r="D6192" s="8"/>
    </row>
    <row r="6193" spans="3:4">
      <c r="C6193" s="8"/>
      <c r="D6193" s="8"/>
    </row>
    <row r="6194" spans="3:4">
      <c r="C6194" s="8"/>
      <c r="D6194" s="8"/>
    </row>
    <row r="6195" spans="3:4">
      <c r="C6195" s="8"/>
      <c r="D6195" s="8"/>
    </row>
    <row r="6196" spans="3:4">
      <c r="C6196" s="8"/>
      <c r="D6196" s="8"/>
    </row>
    <row r="6197" spans="3:4">
      <c r="C6197" s="8"/>
      <c r="D6197" s="8"/>
    </row>
    <row r="6198" spans="3:4">
      <c r="C6198" s="8"/>
      <c r="D6198" s="8"/>
    </row>
    <row r="6199" spans="3:4">
      <c r="C6199" s="8"/>
      <c r="D6199" s="8"/>
    </row>
    <row r="6200" spans="3:4">
      <c r="C6200" s="8"/>
      <c r="D6200" s="8"/>
    </row>
    <row r="6201" spans="3:4">
      <c r="C6201" s="8"/>
      <c r="D6201" s="8"/>
    </row>
    <row r="6202" spans="3:4">
      <c r="C6202" s="8"/>
      <c r="D6202" s="8"/>
    </row>
    <row r="6203" spans="3:4">
      <c r="C6203" s="8"/>
      <c r="D6203" s="8"/>
    </row>
    <row r="6204" spans="3:4">
      <c r="C6204" s="8"/>
      <c r="D6204" s="8"/>
    </row>
    <row r="6205" spans="3:4">
      <c r="C6205" s="8"/>
      <c r="D6205" s="8"/>
    </row>
    <row r="6206" spans="3:4">
      <c r="C6206" s="8"/>
      <c r="D6206" s="8"/>
    </row>
    <row r="6207" spans="3:4">
      <c r="C6207" s="8"/>
      <c r="D6207" s="8"/>
    </row>
    <row r="6208" spans="3:4">
      <c r="C6208" s="8"/>
      <c r="D6208" s="8"/>
    </row>
    <row r="6209" spans="3:4">
      <c r="C6209" s="8"/>
      <c r="D6209" s="8"/>
    </row>
    <row r="6210" spans="3:4">
      <c r="C6210" s="8"/>
      <c r="D6210" s="8"/>
    </row>
    <row r="6211" spans="3:4">
      <c r="C6211" s="8"/>
      <c r="D6211" s="8"/>
    </row>
    <row r="6212" spans="3:4">
      <c r="C6212" s="8"/>
      <c r="D6212" s="8"/>
    </row>
    <row r="6213" spans="3:4">
      <c r="C6213" s="8"/>
      <c r="D6213" s="8"/>
    </row>
    <row r="6214" spans="3:4">
      <c r="C6214" s="8"/>
      <c r="D6214" s="8"/>
    </row>
    <row r="6215" spans="3:4">
      <c r="C6215" s="8"/>
      <c r="D6215" s="8"/>
    </row>
    <row r="6216" spans="3:4">
      <c r="C6216" s="8"/>
      <c r="D6216" s="8"/>
    </row>
    <row r="6217" spans="3:4">
      <c r="C6217" s="8"/>
      <c r="D6217" s="8"/>
    </row>
    <row r="6218" spans="3:4">
      <c r="C6218" s="8"/>
      <c r="D6218" s="8"/>
    </row>
    <row r="6219" spans="3:4">
      <c r="C6219" s="8"/>
      <c r="D6219" s="8"/>
    </row>
    <row r="6220" spans="3:4">
      <c r="C6220" s="8"/>
      <c r="D6220" s="8"/>
    </row>
    <row r="6221" spans="3:4">
      <c r="C6221" s="8"/>
      <c r="D6221" s="8"/>
    </row>
    <row r="6222" spans="3:4">
      <c r="C6222" s="8"/>
      <c r="D6222" s="8"/>
    </row>
    <row r="6223" spans="3:4">
      <c r="C6223" s="8"/>
      <c r="D6223" s="8"/>
    </row>
    <row r="6224" spans="3:4">
      <c r="C6224" s="8"/>
      <c r="D6224" s="8"/>
    </row>
    <row r="6225" spans="3:4">
      <c r="C6225" s="8"/>
      <c r="D6225" s="8"/>
    </row>
    <row r="6226" spans="3:4">
      <c r="C6226" s="8"/>
      <c r="D6226" s="8"/>
    </row>
    <row r="6227" spans="3:4">
      <c r="C6227" s="8"/>
      <c r="D6227" s="8"/>
    </row>
    <row r="6228" spans="3:4">
      <c r="C6228" s="8"/>
      <c r="D6228" s="8"/>
    </row>
    <row r="6229" spans="3:4">
      <c r="C6229" s="8"/>
      <c r="D6229" s="8"/>
    </row>
    <row r="6230" spans="3:4">
      <c r="C6230" s="8"/>
      <c r="D6230" s="8"/>
    </row>
    <row r="6231" spans="3:4">
      <c r="C6231" s="8"/>
      <c r="D6231" s="8"/>
    </row>
    <row r="6232" spans="3:4">
      <c r="C6232" s="8"/>
      <c r="D6232" s="8"/>
    </row>
    <row r="6233" spans="3:4">
      <c r="C6233" s="8"/>
      <c r="D6233" s="8"/>
    </row>
    <row r="6234" spans="3:4">
      <c r="C6234" s="8"/>
      <c r="D6234" s="8"/>
    </row>
    <row r="6235" spans="3:4">
      <c r="C6235" s="8"/>
      <c r="D6235" s="8"/>
    </row>
    <row r="6236" spans="3:4">
      <c r="C6236" s="8"/>
      <c r="D6236" s="8"/>
    </row>
    <row r="6237" spans="3:4">
      <c r="C6237" s="8"/>
      <c r="D6237" s="8"/>
    </row>
    <row r="6238" spans="3:4">
      <c r="C6238" s="8"/>
      <c r="D6238" s="8"/>
    </row>
    <row r="6239" spans="3:4">
      <c r="C6239" s="8"/>
      <c r="D6239" s="8"/>
    </row>
    <row r="6240" spans="3:4">
      <c r="C6240" s="8"/>
      <c r="D6240" s="8"/>
    </row>
    <row r="6241" spans="3:4">
      <c r="C6241" s="8"/>
      <c r="D6241" s="8"/>
    </row>
    <row r="6242" spans="3:4">
      <c r="C6242" s="8"/>
      <c r="D6242" s="8"/>
    </row>
    <row r="6243" spans="3:4">
      <c r="C6243" s="8"/>
      <c r="D6243" s="8"/>
    </row>
    <row r="6244" spans="3:4">
      <c r="C6244" s="8"/>
      <c r="D6244" s="8"/>
    </row>
    <row r="6245" spans="3:4">
      <c r="C6245" s="8"/>
      <c r="D6245" s="8"/>
    </row>
    <row r="6246" spans="3:4">
      <c r="C6246" s="8"/>
      <c r="D6246" s="8"/>
    </row>
    <row r="6247" spans="3:4">
      <c r="C6247" s="8"/>
      <c r="D6247" s="8"/>
    </row>
    <row r="6248" spans="3:4">
      <c r="C6248" s="8"/>
      <c r="D6248" s="8"/>
    </row>
    <row r="6249" spans="3:4">
      <c r="C6249" s="8"/>
      <c r="D6249" s="8"/>
    </row>
    <row r="6250" spans="3:4">
      <c r="C6250" s="8"/>
      <c r="D6250" s="8"/>
    </row>
    <row r="6251" spans="3:4">
      <c r="C6251" s="8"/>
      <c r="D6251" s="8"/>
    </row>
    <row r="6252" spans="3:4">
      <c r="C6252" s="8"/>
      <c r="D6252" s="8"/>
    </row>
    <row r="6253" spans="3:4">
      <c r="C6253" s="8"/>
      <c r="D6253" s="8"/>
    </row>
    <row r="6254" spans="3:4">
      <c r="C6254" s="8"/>
      <c r="D6254" s="8"/>
    </row>
    <row r="6255" spans="3:4">
      <c r="C6255" s="8"/>
      <c r="D6255" s="8"/>
    </row>
    <row r="6256" spans="3:4">
      <c r="C6256" s="8"/>
      <c r="D6256" s="8"/>
    </row>
    <row r="6257" spans="3:4">
      <c r="C6257" s="8"/>
      <c r="D6257" s="8"/>
    </row>
    <row r="6258" spans="3:4">
      <c r="C6258" s="8"/>
      <c r="D6258" s="8"/>
    </row>
    <row r="6259" spans="3:4">
      <c r="C6259" s="8"/>
      <c r="D6259" s="8"/>
    </row>
    <row r="6260" spans="3:4">
      <c r="C6260" s="8"/>
      <c r="D6260" s="8"/>
    </row>
    <row r="6261" spans="3:4">
      <c r="C6261" s="8"/>
      <c r="D6261" s="8"/>
    </row>
    <row r="6262" spans="3:4">
      <c r="C6262" s="8"/>
      <c r="D6262" s="8"/>
    </row>
    <row r="6263" spans="3:4">
      <c r="C6263" s="8"/>
      <c r="D6263" s="8"/>
    </row>
    <row r="6264" spans="3:4">
      <c r="C6264" s="8"/>
      <c r="D6264" s="8"/>
    </row>
    <row r="6265" spans="3:4">
      <c r="C6265" s="8"/>
      <c r="D6265" s="8"/>
    </row>
    <row r="6266" spans="3:4">
      <c r="C6266" s="8"/>
      <c r="D6266" s="8"/>
    </row>
    <row r="6267" spans="3:4">
      <c r="C6267" s="8"/>
      <c r="D6267" s="8"/>
    </row>
    <row r="6268" spans="3:4">
      <c r="C6268" s="8"/>
      <c r="D6268" s="8"/>
    </row>
    <row r="6269" spans="3:4">
      <c r="C6269" s="8"/>
      <c r="D6269" s="8"/>
    </row>
    <row r="6270" spans="3:4">
      <c r="C6270" s="8"/>
      <c r="D6270" s="8"/>
    </row>
    <row r="6271" spans="3:4">
      <c r="C6271" s="8"/>
      <c r="D6271" s="8"/>
    </row>
    <row r="6272" spans="3:4">
      <c r="C6272" s="8"/>
      <c r="D6272" s="8"/>
    </row>
    <row r="6273" spans="3:4">
      <c r="C6273" s="8"/>
      <c r="D6273" s="8"/>
    </row>
    <row r="6274" spans="3:4">
      <c r="C6274" s="8"/>
      <c r="D6274" s="8"/>
    </row>
    <row r="6275" spans="3:4">
      <c r="C6275" s="8"/>
      <c r="D6275" s="8"/>
    </row>
    <row r="6276" spans="3:4">
      <c r="C6276" s="8"/>
      <c r="D6276" s="8"/>
    </row>
    <row r="6277" spans="3:4">
      <c r="C6277" s="8"/>
      <c r="D6277" s="8"/>
    </row>
    <row r="6278" spans="3:4">
      <c r="C6278" s="8"/>
      <c r="D6278" s="8"/>
    </row>
    <row r="6279" spans="3:4">
      <c r="C6279" s="8"/>
      <c r="D6279" s="8"/>
    </row>
    <row r="6280" spans="3:4">
      <c r="C6280" s="8"/>
      <c r="D6280" s="8"/>
    </row>
    <row r="6281" spans="3:4">
      <c r="C6281" s="8"/>
      <c r="D6281" s="8"/>
    </row>
    <row r="6282" spans="3:4">
      <c r="C6282" s="8"/>
      <c r="D6282" s="8"/>
    </row>
    <row r="6283" spans="3:4">
      <c r="C6283" s="8"/>
      <c r="D6283" s="8"/>
    </row>
    <row r="6284" spans="3:4">
      <c r="C6284" s="8"/>
      <c r="D6284" s="8"/>
    </row>
    <row r="6285" spans="3:4">
      <c r="C6285" s="8"/>
      <c r="D6285" s="8"/>
    </row>
    <row r="6286" spans="3:4">
      <c r="C6286" s="8"/>
      <c r="D6286" s="8"/>
    </row>
    <row r="6287" spans="3:4">
      <c r="C6287" s="8"/>
      <c r="D6287" s="8"/>
    </row>
    <row r="6288" spans="3:4">
      <c r="C6288" s="8"/>
      <c r="D6288" s="8"/>
    </row>
    <row r="6289" spans="3:4">
      <c r="C6289" s="8"/>
      <c r="D6289" s="8"/>
    </row>
    <row r="6290" spans="3:4">
      <c r="C6290" s="8"/>
      <c r="D6290" s="8"/>
    </row>
    <row r="6291" spans="3:4">
      <c r="C6291" s="8"/>
      <c r="D6291" s="8"/>
    </row>
    <row r="6292" spans="3:4">
      <c r="C6292" s="8"/>
      <c r="D6292" s="8"/>
    </row>
    <row r="6293" spans="3:4">
      <c r="C6293" s="8"/>
      <c r="D6293" s="8"/>
    </row>
    <row r="6294" spans="3:4">
      <c r="C6294" s="8"/>
      <c r="D6294" s="8"/>
    </row>
    <row r="6295" spans="3:4">
      <c r="C6295" s="8"/>
      <c r="D6295" s="8"/>
    </row>
    <row r="6296" spans="3:4">
      <c r="C6296" s="8"/>
      <c r="D6296" s="8"/>
    </row>
    <row r="6297" spans="3:4">
      <c r="C6297" s="8"/>
      <c r="D6297" s="8"/>
    </row>
    <row r="6298" spans="3:4">
      <c r="C6298" s="8"/>
      <c r="D6298" s="8"/>
    </row>
    <row r="6299" spans="3:4">
      <c r="C6299" s="8"/>
      <c r="D6299" s="8"/>
    </row>
    <row r="6300" spans="3:4">
      <c r="C6300" s="8"/>
      <c r="D6300" s="8"/>
    </row>
    <row r="6301" spans="3:4">
      <c r="C6301" s="8"/>
      <c r="D6301" s="8"/>
    </row>
    <row r="6302" spans="3:4">
      <c r="C6302" s="8"/>
      <c r="D6302" s="8"/>
    </row>
    <row r="6303" spans="3:4">
      <c r="C6303" s="8"/>
      <c r="D6303" s="8"/>
    </row>
    <row r="6304" spans="3:4">
      <c r="C6304" s="8"/>
      <c r="D6304" s="8"/>
    </row>
    <row r="6305" spans="3:4">
      <c r="C6305" s="8"/>
      <c r="D6305" s="8"/>
    </row>
    <row r="6306" spans="3:4">
      <c r="C6306" s="8"/>
      <c r="D6306" s="8"/>
    </row>
    <row r="6307" spans="3:4">
      <c r="C6307" s="8"/>
      <c r="D6307" s="8"/>
    </row>
    <row r="6308" spans="3:4">
      <c r="C6308" s="8"/>
      <c r="D6308" s="8"/>
    </row>
    <row r="6309" spans="3:4">
      <c r="C6309" s="8"/>
      <c r="D6309" s="8"/>
    </row>
    <row r="6310" spans="3:4">
      <c r="C6310" s="8"/>
      <c r="D6310" s="8"/>
    </row>
    <row r="6311" spans="3:4">
      <c r="C6311" s="8"/>
      <c r="D6311" s="8"/>
    </row>
    <row r="6312" spans="3:4">
      <c r="C6312" s="8"/>
      <c r="D6312" s="8"/>
    </row>
    <row r="6313" spans="3:4">
      <c r="C6313" s="8"/>
      <c r="D6313" s="8"/>
    </row>
    <row r="6314" spans="3:4">
      <c r="C6314" s="8"/>
      <c r="D6314" s="8"/>
    </row>
    <row r="6315" spans="3:4">
      <c r="C6315" s="8"/>
      <c r="D6315" s="8"/>
    </row>
    <row r="6316" spans="3:4">
      <c r="C6316" s="8"/>
      <c r="D6316" s="8"/>
    </row>
    <row r="6317" spans="3:4">
      <c r="C6317" s="8"/>
      <c r="D6317" s="8"/>
    </row>
    <row r="6318" spans="3:4">
      <c r="C6318" s="8"/>
      <c r="D6318" s="8"/>
    </row>
    <row r="6319" spans="3:4">
      <c r="C6319" s="8"/>
      <c r="D6319" s="8"/>
    </row>
    <row r="6320" spans="3:4">
      <c r="C6320" s="8"/>
      <c r="D6320" s="8"/>
    </row>
    <row r="6321" spans="3:4">
      <c r="C6321" s="8"/>
      <c r="D6321" s="8"/>
    </row>
    <row r="6322" spans="3:4">
      <c r="C6322" s="8"/>
      <c r="D6322" s="8"/>
    </row>
    <row r="6323" spans="3:4">
      <c r="C6323" s="8"/>
      <c r="D6323" s="8"/>
    </row>
    <row r="6324" spans="3:4">
      <c r="C6324" s="8"/>
      <c r="D6324" s="8"/>
    </row>
    <row r="6325" spans="3:4">
      <c r="C6325" s="8"/>
      <c r="D6325" s="8"/>
    </row>
    <row r="6326" spans="3:4">
      <c r="C6326" s="8"/>
      <c r="D6326" s="8"/>
    </row>
    <row r="6327" spans="3:4">
      <c r="C6327" s="8"/>
      <c r="D6327" s="8"/>
    </row>
    <row r="6328" spans="3:4">
      <c r="C6328" s="8"/>
      <c r="D6328" s="8"/>
    </row>
    <row r="6329" spans="3:4">
      <c r="C6329" s="8"/>
      <c r="D6329" s="8"/>
    </row>
    <row r="6330" spans="3:4">
      <c r="C6330" s="8"/>
      <c r="D6330" s="8"/>
    </row>
    <row r="6331" spans="3:4">
      <c r="C6331" s="8"/>
      <c r="D6331" s="8"/>
    </row>
    <row r="6332" spans="3:4">
      <c r="C6332" s="8"/>
      <c r="D6332" s="8"/>
    </row>
    <row r="6333" spans="3:4">
      <c r="C6333" s="8"/>
      <c r="D6333" s="8"/>
    </row>
    <row r="6334" spans="3:4">
      <c r="C6334" s="8"/>
      <c r="D6334" s="8"/>
    </row>
    <row r="6335" spans="3:4">
      <c r="C6335" s="8"/>
      <c r="D6335" s="8"/>
    </row>
    <row r="6336" spans="3:4">
      <c r="C6336" s="8"/>
      <c r="D6336" s="8"/>
    </row>
    <row r="6337" spans="3:4">
      <c r="C6337" s="8"/>
      <c r="D6337" s="8"/>
    </row>
    <row r="6338" spans="3:4">
      <c r="C6338" s="8"/>
      <c r="D6338" s="8"/>
    </row>
    <row r="6339" spans="3:4">
      <c r="C6339" s="8"/>
      <c r="D6339" s="8"/>
    </row>
    <row r="6340" spans="3:4">
      <c r="C6340" s="8"/>
      <c r="D6340" s="8"/>
    </row>
    <row r="6341" spans="3:4">
      <c r="C6341" s="8"/>
      <c r="D6341" s="8"/>
    </row>
    <row r="6342" spans="3:4">
      <c r="C6342" s="8"/>
      <c r="D6342" s="8"/>
    </row>
    <row r="6343" spans="3:4">
      <c r="C6343" s="8"/>
      <c r="D6343" s="8"/>
    </row>
    <row r="6344" spans="3:4">
      <c r="C6344" s="8"/>
      <c r="D6344" s="8"/>
    </row>
    <row r="6345" spans="3:4">
      <c r="C6345" s="8"/>
      <c r="D6345" s="8"/>
    </row>
    <row r="6346" spans="3:4">
      <c r="C6346" s="8"/>
      <c r="D6346" s="8"/>
    </row>
    <row r="6347" spans="3:4">
      <c r="C6347" s="8"/>
      <c r="D6347" s="8"/>
    </row>
    <row r="6348" spans="3:4">
      <c r="C6348" s="8"/>
      <c r="D6348" s="8"/>
    </row>
    <row r="6349" spans="3:4">
      <c r="C6349" s="8"/>
      <c r="D6349" s="8"/>
    </row>
    <row r="6350" spans="3:4">
      <c r="C6350" s="8"/>
      <c r="D6350" s="8"/>
    </row>
    <row r="6351" spans="3:4">
      <c r="C6351" s="8"/>
      <c r="D6351" s="8"/>
    </row>
    <row r="6352" spans="3:4">
      <c r="C6352" s="8"/>
      <c r="D6352" s="8"/>
    </row>
    <row r="6353" spans="3:4">
      <c r="C6353" s="8"/>
      <c r="D6353" s="8"/>
    </row>
    <row r="6354" spans="3:4">
      <c r="C6354" s="8"/>
      <c r="D6354" s="8"/>
    </row>
    <row r="6355" spans="3:4">
      <c r="C6355" s="8"/>
      <c r="D6355" s="8"/>
    </row>
    <row r="6356" spans="3:4">
      <c r="C6356" s="8"/>
      <c r="D6356" s="8"/>
    </row>
    <row r="6357" spans="3:4">
      <c r="C6357" s="8"/>
      <c r="D6357" s="8"/>
    </row>
    <row r="6358" spans="3:4">
      <c r="C6358" s="8"/>
      <c r="D6358" s="8"/>
    </row>
    <row r="6359" spans="3:4">
      <c r="C6359" s="8"/>
      <c r="D6359" s="8"/>
    </row>
    <row r="6360" spans="3:4">
      <c r="C6360" s="8"/>
      <c r="D6360" s="8"/>
    </row>
    <row r="6361" spans="3:4">
      <c r="C6361" s="8"/>
      <c r="D6361" s="8"/>
    </row>
    <row r="6362" spans="3:4">
      <c r="C6362" s="8"/>
      <c r="D6362" s="8"/>
    </row>
    <row r="6363" spans="3:4">
      <c r="C6363" s="8"/>
      <c r="D6363" s="8"/>
    </row>
    <row r="6364" spans="3:4">
      <c r="C6364" s="8"/>
      <c r="D6364" s="8"/>
    </row>
    <row r="6365" spans="3:4">
      <c r="C6365" s="8"/>
      <c r="D6365" s="8"/>
    </row>
    <row r="6366" spans="3:4">
      <c r="C6366" s="8"/>
      <c r="D6366" s="8"/>
    </row>
    <row r="6367" spans="3:4">
      <c r="C6367" s="8"/>
      <c r="D6367" s="8"/>
    </row>
    <row r="6368" spans="3:4">
      <c r="C6368" s="8"/>
      <c r="D6368" s="8"/>
    </row>
    <row r="6369" spans="3:4">
      <c r="C6369" s="8"/>
      <c r="D6369" s="8"/>
    </row>
    <row r="6370" spans="3:4">
      <c r="C6370" s="8"/>
      <c r="D6370" s="8"/>
    </row>
    <row r="6371" spans="3:4">
      <c r="C6371" s="8"/>
      <c r="D6371" s="8"/>
    </row>
    <row r="6372" spans="3:4">
      <c r="C6372" s="8"/>
      <c r="D6372" s="8"/>
    </row>
    <row r="6373" spans="3:4">
      <c r="C6373" s="8"/>
      <c r="D6373" s="8"/>
    </row>
    <row r="6374" spans="3:4">
      <c r="C6374" s="8"/>
      <c r="D6374" s="8"/>
    </row>
    <row r="6375" spans="3:4">
      <c r="C6375" s="8"/>
      <c r="D6375" s="8"/>
    </row>
    <row r="6376" spans="3:4">
      <c r="C6376" s="8"/>
      <c r="D6376" s="8"/>
    </row>
    <row r="6377" spans="3:4">
      <c r="C6377" s="8"/>
      <c r="D6377" s="8"/>
    </row>
    <row r="6378" spans="3:4">
      <c r="C6378" s="8"/>
      <c r="D6378" s="8"/>
    </row>
    <row r="6379" spans="3:4">
      <c r="C6379" s="8"/>
      <c r="D6379" s="8"/>
    </row>
    <row r="6380" spans="3:4">
      <c r="C6380" s="8"/>
      <c r="D6380" s="8"/>
    </row>
    <row r="6381" spans="3:4">
      <c r="C6381" s="8"/>
      <c r="D6381" s="8"/>
    </row>
    <row r="6382" spans="3:4">
      <c r="C6382" s="8"/>
      <c r="D6382" s="8"/>
    </row>
    <row r="6383" spans="3:4">
      <c r="C6383" s="8"/>
      <c r="D6383" s="8"/>
    </row>
    <row r="6384" spans="3:4">
      <c r="C6384" s="8"/>
      <c r="D6384" s="8"/>
    </row>
    <row r="6385" spans="3:4">
      <c r="C6385" s="8"/>
      <c r="D6385" s="8"/>
    </row>
    <row r="6386" spans="3:4">
      <c r="C6386" s="8"/>
      <c r="D6386" s="8"/>
    </row>
    <row r="6387" spans="3:4">
      <c r="C6387" s="8"/>
      <c r="D6387" s="8"/>
    </row>
    <row r="6388" spans="3:4">
      <c r="C6388" s="8"/>
      <c r="D6388" s="8"/>
    </row>
    <row r="6389" spans="3:4">
      <c r="C6389" s="8"/>
      <c r="D6389" s="8"/>
    </row>
    <row r="6390" spans="3:4">
      <c r="C6390" s="8"/>
      <c r="D6390" s="8"/>
    </row>
    <row r="6391" spans="3:4">
      <c r="C6391" s="8"/>
      <c r="D6391" s="8"/>
    </row>
    <row r="6392" spans="3:4">
      <c r="C6392" s="8"/>
      <c r="D6392" s="8"/>
    </row>
    <row r="6393" spans="3:4">
      <c r="C6393" s="8"/>
      <c r="D6393" s="8"/>
    </row>
    <row r="6394" spans="3:4">
      <c r="C6394" s="8"/>
      <c r="D6394" s="8"/>
    </row>
    <row r="6395" spans="3:4">
      <c r="C6395" s="8"/>
      <c r="D6395" s="8"/>
    </row>
    <row r="6396" spans="3:4">
      <c r="C6396" s="8"/>
      <c r="D6396" s="8"/>
    </row>
    <row r="6397" spans="3:4">
      <c r="C6397" s="8"/>
      <c r="D6397" s="8"/>
    </row>
    <row r="6398" spans="3:4">
      <c r="C6398" s="8"/>
      <c r="D6398" s="8"/>
    </row>
    <row r="6399" spans="3:4">
      <c r="C6399" s="8"/>
      <c r="D6399" s="8"/>
    </row>
    <row r="6400" spans="3:4">
      <c r="C6400" s="8"/>
      <c r="D6400" s="8"/>
    </row>
    <row r="6401" spans="3:4">
      <c r="C6401" s="8"/>
      <c r="D6401" s="8"/>
    </row>
    <row r="6402" spans="3:4">
      <c r="C6402" s="8"/>
      <c r="D6402" s="8"/>
    </row>
    <row r="6403" spans="3:4">
      <c r="C6403" s="8"/>
      <c r="D6403" s="8"/>
    </row>
    <row r="6404" spans="3:4">
      <c r="C6404" s="8"/>
      <c r="D6404" s="8"/>
    </row>
    <row r="6405" spans="3:4">
      <c r="C6405" s="8"/>
      <c r="D6405" s="8"/>
    </row>
    <row r="6406" spans="3:4">
      <c r="C6406" s="8"/>
      <c r="D6406" s="8"/>
    </row>
    <row r="6407" spans="3:4">
      <c r="C6407" s="8"/>
      <c r="D6407" s="8"/>
    </row>
    <row r="6408" spans="3:4">
      <c r="C6408" s="8"/>
      <c r="D6408" s="8"/>
    </row>
    <row r="6409" spans="3:4">
      <c r="C6409" s="8"/>
      <c r="D6409" s="8"/>
    </row>
    <row r="6410" spans="3:4">
      <c r="C6410" s="8"/>
      <c r="D6410" s="8"/>
    </row>
    <row r="6411" spans="3:4">
      <c r="C6411" s="8"/>
      <c r="D6411" s="8"/>
    </row>
    <row r="6412" spans="3:4">
      <c r="C6412" s="8"/>
      <c r="D6412" s="8"/>
    </row>
    <row r="6413" spans="3:4">
      <c r="C6413" s="8"/>
      <c r="D6413" s="8"/>
    </row>
    <row r="6414" spans="3:4">
      <c r="C6414" s="8"/>
      <c r="D6414" s="8"/>
    </row>
    <row r="6415" spans="3:4">
      <c r="C6415" s="8"/>
      <c r="D6415" s="8"/>
    </row>
    <row r="6416" spans="3:4">
      <c r="C6416" s="8"/>
      <c r="D6416" s="8"/>
    </row>
    <row r="6417" spans="3:4">
      <c r="C6417" s="8"/>
      <c r="D6417" s="8"/>
    </row>
    <row r="6418" spans="3:4">
      <c r="C6418" s="8"/>
      <c r="D6418" s="8"/>
    </row>
    <row r="6419" spans="3:4">
      <c r="C6419" s="8"/>
      <c r="D6419" s="8"/>
    </row>
    <row r="6420" spans="3:4">
      <c r="C6420" s="8"/>
      <c r="D6420" s="8"/>
    </row>
    <row r="6421" spans="3:4">
      <c r="C6421" s="8"/>
      <c r="D6421" s="8"/>
    </row>
    <row r="6422" spans="3:4">
      <c r="C6422" s="8"/>
      <c r="D6422" s="8"/>
    </row>
    <row r="6423" spans="3:4">
      <c r="C6423" s="8"/>
      <c r="D6423" s="8"/>
    </row>
    <row r="6424" spans="3:4">
      <c r="C6424" s="8"/>
      <c r="D6424" s="8"/>
    </row>
    <row r="6425" spans="3:4">
      <c r="C6425" s="8"/>
      <c r="D6425" s="8"/>
    </row>
    <row r="6426" spans="3:4">
      <c r="C6426" s="8"/>
      <c r="D6426" s="8"/>
    </row>
    <row r="6427" spans="3:4">
      <c r="C6427" s="8"/>
      <c r="D6427" s="8"/>
    </row>
    <row r="6428" spans="3:4">
      <c r="C6428" s="8"/>
      <c r="D6428" s="8"/>
    </row>
    <row r="6429" spans="3:4">
      <c r="C6429" s="8"/>
      <c r="D6429" s="8"/>
    </row>
    <row r="6430" spans="3:4">
      <c r="C6430" s="8"/>
      <c r="D6430" s="8"/>
    </row>
    <row r="6431" spans="3:4">
      <c r="C6431" s="8"/>
      <c r="D6431" s="8"/>
    </row>
    <row r="6432" spans="3:4">
      <c r="C6432" s="8"/>
      <c r="D6432" s="8"/>
    </row>
    <row r="6433" spans="3:4">
      <c r="C6433" s="8"/>
      <c r="D6433" s="8"/>
    </row>
    <row r="6434" spans="3:4">
      <c r="C6434" s="8"/>
      <c r="D6434" s="8"/>
    </row>
    <row r="6435" spans="3:4">
      <c r="C6435" s="8"/>
      <c r="D6435" s="8"/>
    </row>
    <row r="6436" spans="3:4">
      <c r="C6436" s="8"/>
      <c r="D6436" s="8"/>
    </row>
    <row r="6437" spans="3:4">
      <c r="C6437" s="8"/>
      <c r="D6437" s="8"/>
    </row>
    <row r="6438" spans="3:4">
      <c r="C6438" s="8"/>
      <c r="D6438" s="8"/>
    </row>
    <row r="6439" spans="3:4">
      <c r="C6439" s="8"/>
      <c r="D6439" s="8"/>
    </row>
    <row r="6440" spans="3:4">
      <c r="C6440" s="8"/>
      <c r="D6440" s="8"/>
    </row>
    <row r="6441" spans="3:4">
      <c r="C6441" s="8"/>
      <c r="D6441" s="8"/>
    </row>
    <row r="6442" spans="3:4">
      <c r="C6442" s="8"/>
      <c r="D6442" s="8"/>
    </row>
    <row r="6443" spans="3:4">
      <c r="C6443" s="8"/>
      <c r="D6443" s="8"/>
    </row>
    <row r="6444" spans="3:4">
      <c r="C6444" s="8"/>
      <c r="D6444" s="8"/>
    </row>
    <row r="6445" spans="3:4">
      <c r="C6445" s="8"/>
      <c r="D6445" s="8"/>
    </row>
    <row r="6446" spans="3:4">
      <c r="C6446" s="8"/>
      <c r="D6446" s="8"/>
    </row>
    <row r="6447" spans="3:4">
      <c r="C6447" s="8"/>
      <c r="D6447" s="8"/>
    </row>
    <row r="6448" spans="3:4">
      <c r="C6448" s="8"/>
      <c r="D6448" s="8"/>
    </row>
    <row r="6449" spans="3:4">
      <c r="C6449" s="8"/>
      <c r="D6449" s="8"/>
    </row>
    <row r="6450" spans="3:4">
      <c r="C6450" s="8"/>
      <c r="D6450" s="8"/>
    </row>
    <row r="6451" spans="3:4">
      <c r="C6451" s="8"/>
      <c r="D6451" s="8"/>
    </row>
    <row r="6452" spans="3:4">
      <c r="C6452" s="8"/>
      <c r="D6452" s="8"/>
    </row>
    <row r="6453" spans="3:4">
      <c r="C6453" s="8"/>
      <c r="D6453" s="8"/>
    </row>
    <row r="6454" spans="3:4">
      <c r="C6454" s="8"/>
      <c r="D6454" s="8"/>
    </row>
    <row r="6455" spans="3:4">
      <c r="C6455" s="8"/>
      <c r="D6455" s="8"/>
    </row>
    <row r="6456" spans="3:4">
      <c r="C6456" s="8"/>
      <c r="D6456" s="8"/>
    </row>
    <row r="6457" spans="3:4">
      <c r="C6457" s="8"/>
      <c r="D6457" s="8"/>
    </row>
    <row r="6458" spans="3:4">
      <c r="C6458" s="8"/>
      <c r="D6458" s="8"/>
    </row>
    <row r="6459" spans="3:4">
      <c r="C6459" s="8"/>
      <c r="D6459" s="8"/>
    </row>
    <row r="6460" spans="3:4">
      <c r="C6460" s="8"/>
      <c r="D6460" s="8"/>
    </row>
    <row r="6461" spans="3:4">
      <c r="C6461" s="8"/>
      <c r="D6461" s="8"/>
    </row>
    <row r="6462" spans="3:4">
      <c r="C6462" s="8"/>
      <c r="D6462" s="8"/>
    </row>
    <row r="6463" spans="3:4">
      <c r="C6463" s="8"/>
      <c r="D6463" s="8"/>
    </row>
    <row r="6464" spans="3:4">
      <c r="C6464" s="8"/>
      <c r="D6464" s="8"/>
    </row>
    <row r="6465" spans="3:4">
      <c r="C6465" s="8"/>
      <c r="D6465" s="8"/>
    </row>
    <row r="6466" spans="3:4">
      <c r="C6466" s="8"/>
      <c r="D6466" s="8"/>
    </row>
    <row r="6467" spans="3:4">
      <c r="C6467" s="8"/>
      <c r="D6467" s="8"/>
    </row>
    <row r="6468" spans="3:4">
      <c r="C6468" s="8"/>
      <c r="D6468" s="8"/>
    </row>
    <row r="6469" spans="3:4">
      <c r="C6469" s="8"/>
      <c r="D6469" s="8"/>
    </row>
    <row r="6470" spans="3:4">
      <c r="C6470" s="8"/>
      <c r="D6470" s="8"/>
    </row>
    <row r="6471" spans="3:4">
      <c r="C6471" s="8"/>
      <c r="D6471" s="8"/>
    </row>
    <row r="6472" spans="3:4">
      <c r="C6472" s="8"/>
      <c r="D6472" s="8"/>
    </row>
    <row r="6473" spans="3:4">
      <c r="C6473" s="8"/>
      <c r="D6473" s="8"/>
    </row>
    <row r="6474" spans="3:4">
      <c r="C6474" s="8"/>
      <c r="D6474" s="8"/>
    </row>
    <row r="6475" spans="3:4">
      <c r="C6475" s="8"/>
      <c r="D6475" s="8"/>
    </row>
    <row r="6476" spans="3:4">
      <c r="C6476" s="8"/>
      <c r="D6476" s="8"/>
    </row>
    <row r="6477" spans="3:4">
      <c r="C6477" s="8"/>
      <c r="D6477" s="8"/>
    </row>
    <row r="6478" spans="3:4">
      <c r="C6478" s="8"/>
      <c r="D6478" s="8"/>
    </row>
    <row r="6479" spans="3:4">
      <c r="C6479" s="8"/>
      <c r="D6479" s="8"/>
    </row>
    <row r="6480" spans="3:4">
      <c r="C6480" s="8"/>
      <c r="D6480" s="8"/>
    </row>
    <row r="6481" spans="3:4">
      <c r="C6481" s="8"/>
      <c r="D6481" s="8"/>
    </row>
    <row r="6482" spans="3:4">
      <c r="C6482" s="8"/>
      <c r="D6482" s="8"/>
    </row>
    <row r="6483" spans="3:4">
      <c r="C6483" s="8"/>
      <c r="D6483" s="8"/>
    </row>
    <row r="6484" spans="3:4">
      <c r="C6484" s="8"/>
      <c r="D6484" s="8"/>
    </row>
    <row r="6485" spans="3:4">
      <c r="C6485" s="8"/>
      <c r="D6485" s="8"/>
    </row>
    <row r="6486" spans="3:4">
      <c r="C6486" s="8"/>
      <c r="D6486" s="8"/>
    </row>
    <row r="6487" spans="3:4">
      <c r="C6487" s="8"/>
      <c r="D6487" s="8"/>
    </row>
    <row r="6488" spans="3:4">
      <c r="C6488" s="8"/>
      <c r="D6488" s="8"/>
    </row>
    <row r="6489" spans="3:4">
      <c r="C6489" s="8"/>
      <c r="D6489" s="8"/>
    </row>
    <row r="6490" spans="3:4">
      <c r="C6490" s="8"/>
      <c r="D6490" s="8"/>
    </row>
    <row r="6491" spans="3:4">
      <c r="C6491" s="8"/>
      <c r="D6491" s="8"/>
    </row>
    <row r="6492" spans="3:4">
      <c r="C6492" s="8"/>
      <c r="D6492" s="8"/>
    </row>
    <row r="6493" spans="3:4">
      <c r="C6493" s="8"/>
      <c r="D6493" s="8"/>
    </row>
    <row r="6494" spans="3:4">
      <c r="C6494" s="8"/>
      <c r="D6494" s="8"/>
    </row>
    <row r="6495" spans="3:4">
      <c r="C6495" s="8"/>
      <c r="D6495" s="8"/>
    </row>
    <row r="6496" spans="3:4">
      <c r="C6496" s="8"/>
      <c r="D6496" s="8"/>
    </row>
    <row r="6497" spans="3:4">
      <c r="C6497" s="8"/>
      <c r="D6497" s="8"/>
    </row>
    <row r="6498" spans="3:4">
      <c r="C6498" s="8"/>
      <c r="D6498" s="8"/>
    </row>
    <row r="6499" spans="3:4">
      <c r="C6499" s="8"/>
      <c r="D6499" s="8"/>
    </row>
    <row r="6500" spans="3:4">
      <c r="C6500" s="8"/>
      <c r="D6500" s="8"/>
    </row>
    <row r="6501" spans="3:4">
      <c r="C6501" s="8"/>
      <c r="D6501" s="8"/>
    </row>
    <row r="6502" spans="3:4">
      <c r="C6502" s="8"/>
      <c r="D6502" s="8"/>
    </row>
    <row r="6503" spans="3:4">
      <c r="C6503" s="8"/>
      <c r="D6503" s="8"/>
    </row>
    <row r="6504" spans="3:4">
      <c r="C6504" s="8"/>
      <c r="D6504" s="8"/>
    </row>
    <row r="6505" spans="3:4">
      <c r="C6505" s="8"/>
      <c r="D6505" s="8"/>
    </row>
    <row r="6506" spans="3:4">
      <c r="C6506" s="8"/>
      <c r="D6506" s="8"/>
    </row>
    <row r="6507" spans="3:4">
      <c r="C6507" s="8"/>
      <c r="D6507" s="8"/>
    </row>
    <row r="6508" spans="3:4">
      <c r="C6508" s="8"/>
      <c r="D6508" s="8"/>
    </row>
    <row r="6509" spans="3:4">
      <c r="C6509" s="8"/>
      <c r="D6509" s="8"/>
    </row>
    <row r="6510" spans="3:4">
      <c r="C6510" s="8"/>
      <c r="D6510" s="8"/>
    </row>
    <row r="6511" spans="3:4">
      <c r="C6511" s="8"/>
      <c r="D6511" s="8"/>
    </row>
    <row r="6512" spans="3:4">
      <c r="C6512" s="8"/>
      <c r="D6512" s="8"/>
    </row>
    <row r="6513" spans="3:4">
      <c r="C6513" s="8"/>
      <c r="D6513" s="8"/>
    </row>
    <row r="6514" spans="3:4">
      <c r="C6514" s="8"/>
      <c r="D6514" s="8"/>
    </row>
    <row r="6515" spans="3:4">
      <c r="C6515" s="8"/>
      <c r="D6515" s="8"/>
    </row>
    <row r="6516" spans="3:4">
      <c r="C6516" s="8"/>
      <c r="D6516" s="8"/>
    </row>
    <row r="6517" spans="3:4">
      <c r="C6517" s="8"/>
      <c r="D6517" s="8"/>
    </row>
    <row r="6518" spans="3:4">
      <c r="C6518" s="8"/>
      <c r="D6518" s="8"/>
    </row>
    <row r="6519" spans="3:4">
      <c r="C6519" s="8"/>
      <c r="D6519" s="8"/>
    </row>
    <row r="6520" spans="3:4">
      <c r="C6520" s="8"/>
      <c r="D6520" s="8"/>
    </row>
    <row r="6521" spans="3:4">
      <c r="C6521" s="8"/>
      <c r="D6521" s="8"/>
    </row>
    <row r="6522" spans="3:4">
      <c r="C6522" s="8"/>
      <c r="D6522" s="8"/>
    </row>
    <row r="6523" spans="3:4">
      <c r="C6523" s="8"/>
      <c r="D6523" s="8"/>
    </row>
    <row r="6524" spans="3:4">
      <c r="C6524" s="8"/>
      <c r="D6524" s="8"/>
    </row>
    <row r="6525" spans="3:4">
      <c r="C6525" s="8"/>
      <c r="D6525" s="8"/>
    </row>
    <row r="6526" spans="3:4">
      <c r="C6526" s="8"/>
      <c r="D6526" s="8"/>
    </row>
    <row r="6527" spans="3:4">
      <c r="C6527" s="8"/>
      <c r="D6527" s="8"/>
    </row>
    <row r="6528" spans="3:4">
      <c r="C6528" s="8"/>
      <c r="D6528" s="8"/>
    </row>
    <row r="6529" spans="3:4">
      <c r="C6529" s="8"/>
      <c r="D6529" s="8"/>
    </row>
    <row r="6530" spans="3:4">
      <c r="C6530" s="8"/>
      <c r="D6530" s="8"/>
    </row>
    <row r="6531" spans="3:4">
      <c r="C6531" s="8"/>
      <c r="D6531" s="8"/>
    </row>
    <row r="6532" spans="3:4">
      <c r="C6532" s="8"/>
      <c r="D6532" s="8"/>
    </row>
    <row r="6533" spans="3:4">
      <c r="C6533" s="8"/>
      <c r="D6533" s="8"/>
    </row>
    <row r="6534" spans="3:4">
      <c r="C6534" s="8"/>
      <c r="D6534" s="8"/>
    </row>
    <row r="6535" spans="3:4">
      <c r="C6535" s="8"/>
      <c r="D6535" s="8"/>
    </row>
    <row r="6536" spans="3:4">
      <c r="C6536" s="8"/>
      <c r="D6536" s="8"/>
    </row>
    <row r="6537" spans="3:4">
      <c r="C6537" s="8"/>
      <c r="D6537" s="8"/>
    </row>
    <row r="6538" spans="3:4">
      <c r="C6538" s="8"/>
      <c r="D6538" s="8"/>
    </row>
    <row r="6539" spans="3:4">
      <c r="C6539" s="8"/>
      <c r="D6539" s="8"/>
    </row>
    <row r="6540" spans="3:4">
      <c r="C6540" s="8"/>
      <c r="D6540" s="8"/>
    </row>
    <row r="6541" spans="3:4">
      <c r="C6541" s="8"/>
      <c r="D6541" s="8"/>
    </row>
    <row r="6542" spans="3:4">
      <c r="C6542" s="8"/>
      <c r="D6542" s="8"/>
    </row>
    <row r="6543" spans="3:4">
      <c r="C6543" s="8"/>
      <c r="D6543" s="8"/>
    </row>
    <row r="6544" spans="3:4">
      <c r="C6544" s="8"/>
      <c r="D6544" s="8"/>
    </row>
    <row r="6545" spans="3:4">
      <c r="C6545" s="8"/>
      <c r="D6545" s="8"/>
    </row>
    <row r="6546" spans="3:4">
      <c r="C6546" s="8"/>
      <c r="D6546" s="8"/>
    </row>
    <row r="6547" spans="3:4">
      <c r="C6547" s="8"/>
      <c r="D6547" s="8"/>
    </row>
    <row r="6548" spans="3:4">
      <c r="C6548" s="8"/>
      <c r="D6548" s="8"/>
    </row>
    <row r="6549" spans="3:4">
      <c r="C6549" s="8"/>
      <c r="D6549" s="8"/>
    </row>
    <row r="6550" spans="3:4">
      <c r="C6550" s="8"/>
      <c r="D6550" s="8"/>
    </row>
    <row r="6551" spans="3:4">
      <c r="C6551" s="8"/>
      <c r="D6551" s="8"/>
    </row>
    <row r="6552" spans="3:4">
      <c r="C6552" s="8"/>
      <c r="D6552" s="8"/>
    </row>
    <row r="6553" spans="3:4">
      <c r="C6553" s="8"/>
      <c r="D6553" s="8"/>
    </row>
    <row r="6554" spans="3:4">
      <c r="C6554" s="8"/>
      <c r="D6554" s="8"/>
    </row>
    <row r="6555" spans="3:4">
      <c r="C6555" s="8"/>
      <c r="D6555" s="8"/>
    </row>
    <row r="6556" spans="3:4">
      <c r="C6556" s="8"/>
      <c r="D6556" s="8"/>
    </row>
    <row r="6557" spans="3:4">
      <c r="C6557" s="8"/>
      <c r="D6557" s="8"/>
    </row>
    <row r="6558" spans="3:4">
      <c r="C6558" s="8"/>
      <c r="D6558" s="8"/>
    </row>
    <row r="6559" spans="3:4">
      <c r="C6559" s="8"/>
      <c r="D6559" s="8"/>
    </row>
    <row r="6560" spans="3:4">
      <c r="C6560" s="8"/>
      <c r="D6560" s="8"/>
    </row>
    <row r="6561" spans="3:4">
      <c r="C6561" s="8"/>
      <c r="D6561" s="8"/>
    </row>
    <row r="6562" spans="3:4">
      <c r="C6562" s="8"/>
      <c r="D6562" s="8"/>
    </row>
    <row r="6563" spans="3:4">
      <c r="C6563" s="8"/>
      <c r="D6563" s="8"/>
    </row>
    <row r="6564" spans="3:4">
      <c r="C6564" s="8"/>
      <c r="D6564" s="8"/>
    </row>
    <row r="6565" spans="3:4">
      <c r="C6565" s="8"/>
      <c r="D6565" s="8"/>
    </row>
    <row r="6566" spans="3:4">
      <c r="C6566" s="8"/>
      <c r="D6566" s="8"/>
    </row>
    <row r="6567" spans="3:4">
      <c r="C6567" s="8"/>
      <c r="D6567" s="8"/>
    </row>
    <row r="6568" spans="3:4">
      <c r="C6568" s="8"/>
      <c r="D6568" s="8"/>
    </row>
    <row r="6569" spans="3:4">
      <c r="C6569" s="8"/>
      <c r="D6569" s="8"/>
    </row>
    <row r="6570" spans="3:4">
      <c r="C6570" s="8"/>
      <c r="D6570" s="8"/>
    </row>
    <row r="6571" spans="3:4">
      <c r="C6571" s="8"/>
      <c r="D6571" s="8"/>
    </row>
    <row r="6572" spans="3:4">
      <c r="C6572" s="8"/>
      <c r="D6572" s="8"/>
    </row>
    <row r="6573" spans="3:4">
      <c r="C6573" s="8"/>
      <c r="D6573" s="8"/>
    </row>
    <row r="6574" spans="3:4">
      <c r="C6574" s="8"/>
      <c r="D6574" s="8"/>
    </row>
    <row r="6575" spans="3:4">
      <c r="C6575" s="8"/>
      <c r="D6575" s="8"/>
    </row>
    <row r="6576" spans="3:4">
      <c r="C6576" s="8"/>
      <c r="D6576" s="8"/>
    </row>
    <row r="6577" spans="3:4">
      <c r="C6577" s="8"/>
      <c r="D6577" s="8"/>
    </row>
    <row r="6578" spans="3:4">
      <c r="C6578" s="8"/>
      <c r="D6578" s="8"/>
    </row>
    <row r="6579" spans="3:4">
      <c r="C6579" s="8"/>
      <c r="D6579" s="8"/>
    </row>
    <row r="6580" spans="3:4">
      <c r="C6580" s="8"/>
      <c r="D6580" s="8"/>
    </row>
    <row r="6581" spans="3:4">
      <c r="C6581" s="8"/>
      <c r="D6581" s="8"/>
    </row>
    <row r="6582" spans="3:4">
      <c r="C6582" s="8"/>
      <c r="D6582" s="8"/>
    </row>
    <row r="6583" spans="3:4">
      <c r="C6583" s="8"/>
      <c r="D6583" s="8"/>
    </row>
    <row r="6584" spans="3:4">
      <c r="C6584" s="8"/>
      <c r="D6584" s="8"/>
    </row>
    <row r="6585" spans="3:4">
      <c r="C6585" s="8"/>
      <c r="D6585" s="8"/>
    </row>
    <row r="6586" spans="3:4">
      <c r="C6586" s="8"/>
      <c r="D6586" s="8"/>
    </row>
    <row r="6587" spans="3:4">
      <c r="C6587" s="8"/>
      <c r="D6587" s="8"/>
    </row>
    <row r="6588" spans="3:4">
      <c r="C6588" s="8"/>
      <c r="D6588" s="8"/>
    </row>
    <row r="6589" spans="3:4">
      <c r="C6589" s="8"/>
      <c r="D6589" s="8"/>
    </row>
    <row r="6590" spans="3:4">
      <c r="C6590" s="8"/>
      <c r="D6590" s="8"/>
    </row>
    <row r="6591" spans="3:4">
      <c r="C6591" s="8"/>
      <c r="D6591" s="8"/>
    </row>
    <row r="6592" spans="3:4">
      <c r="C6592" s="8"/>
      <c r="D6592" s="8"/>
    </row>
    <row r="6593" spans="3:4">
      <c r="C6593" s="8"/>
      <c r="D6593" s="8"/>
    </row>
    <row r="6594" spans="3:4">
      <c r="C6594" s="8"/>
      <c r="D6594" s="8"/>
    </row>
    <row r="6595" spans="3:4">
      <c r="C6595" s="8"/>
      <c r="D6595" s="8"/>
    </row>
    <row r="6596" spans="3:4">
      <c r="C6596" s="8"/>
      <c r="D6596" s="8"/>
    </row>
    <row r="6597" spans="3:4">
      <c r="C6597" s="8"/>
      <c r="D6597" s="8"/>
    </row>
    <row r="6598" spans="3:4">
      <c r="C6598" s="8"/>
      <c r="D6598" s="8"/>
    </row>
    <row r="6599" spans="3:4">
      <c r="C6599" s="8"/>
      <c r="D6599" s="8"/>
    </row>
    <row r="6600" spans="3:4">
      <c r="C6600" s="8"/>
      <c r="D6600" s="8"/>
    </row>
    <row r="6601" spans="3:4">
      <c r="C6601" s="8"/>
      <c r="D6601" s="8"/>
    </row>
    <row r="6602" spans="3:4">
      <c r="C6602" s="8"/>
      <c r="D6602" s="8"/>
    </row>
    <row r="6603" spans="3:4">
      <c r="C6603" s="8"/>
      <c r="D6603" s="8"/>
    </row>
    <row r="6604" spans="3:4">
      <c r="C6604" s="8"/>
      <c r="D6604" s="8"/>
    </row>
    <row r="6605" spans="3:4">
      <c r="C6605" s="8"/>
      <c r="D6605" s="8"/>
    </row>
    <row r="6606" spans="3:4">
      <c r="C6606" s="8"/>
      <c r="D6606" s="8"/>
    </row>
    <row r="6607" spans="3:4">
      <c r="C6607" s="8"/>
      <c r="D6607" s="8"/>
    </row>
    <row r="6608" spans="3:4">
      <c r="C6608" s="8"/>
      <c r="D6608" s="8"/>
    </row>
    <row r="6609" spans="3:4">
      <c r="C6609" s="8"/>
      <c r="D6609" s="8"/>
    </row>
    <row r="6610" spans="3:4">
      <c r="C6610" s="8"/>
      <c r="D6610" s="8"/>
    </row>
    <row r="6611" spans="3:4">
      <c r="C6611" s="8"/>
      <c r="D6611" s="8"/>
    </row>
    <row r="6612" spans="3:4">
      <c r="C6612" s="8"/>
      <c r="D6612" s="8"/>
    </row>
    <row r="6613" spans="3:4">
      <c r="C6613" s="8"/>
      <c r="D6613" s="8"/>
    </row>
    <row r="6614" spans="3:4">
      <c r="C6614" s="8"/>
      <c r="D6614" s="8"/>
    </row>
    <row r="6615" spans="3:4">
      <c r="C6615" s="8"/>
      <c r="D6615" s="8"/>
    </row>
    <row r="6616" spans="3:4">
      <c r="C6616" s="8"/>
      <c r="D6616" s="8"/>
    </row>
    <row r="6617" spans="3:4">
      <c r="C6617" s="8"/>
      <c r="D6617" s="8"/>
    </row>
    <row r="6618" spans="3:4">
      <c r="C6618" s="8"/>
      <c r="D6618" s="8"/>
    </row>
    <row r="6619" spans="3:4">
      <c r="C6619" s="8"/>
      <c r="D6619" s="8"/>
    </row>
    <row r="6620" spans="3:4">
      <c r="C6620" s="8"/>
      <c r="D6620" s="8"/>
    </row>
    <row r="6621" spans="3:4">
      <c r="C6621" s="8"/>
      <c r="D6621" s="8"/>
    </row>
    <row r="6622" spans="3:4">
      <c r="C6622" s="8"/>
      <c r="D6622" s="8"/>
    </row>
    <row r="6623" spans="3:4">
      <c r="C6623" s="8"/>
      <c r="D6623" s="8"/>
    </row>
    <row r="6624" spans="3:4">
      <c r="C6624" s="8"/>
      <c r="D6624" s="8"/>
    </row>
    <row r="6625" spans="3:4">
      <c r="C6625" s="8"/>
      <c r="D6625" s="8"/>
    </row>
    <row r="6626" spans="3:4">
      <c r="C6626" s="8"/>
      <c r="D6626" s="8"/>
    </row>
    <row r="6627" spans="3:4">
      <c r="C6627" s="8"/>
      <c r="D6627" s="8"/>
    </row>
    <row r="6628" spans="3:4">
      <c r="C6628" s="8"/>
      <c r="D6628" s="8"/>
    </row>
    <row r="6629" spans="3:4">
      <c r="C6629" s="8"/>
      <c r="D6629" s="8"/>
    </row>
    <row r="6630" spans="3:4">
      <c r="C6630" s="8"/>
      <c r="D6630" s="8"/>
    </row>
    <row r="6631" spans="3:4">
      <c r="C6631" s="8"/>
      <c r="D6631" s="8"/>
    </row>
    <row r="6632" spans="3:4">
      <c r="C6632" s="8"/>
      <c r="D6632" s="8"/>
    </row>
    <row r="6633" spans="3:4">
      <c r="C6633" s="8"/>
      <c r="D6633" s="8"/>
    </row>
    <row r="6634" spans="3:4">
      <c r="C6634" s="8"/>
      <c r="D6634" s="8"/>
    </row>
    <row r="6635" spans="3:4">
      <c r="C6635" s="8"/>
      <c r="D6635" s="8"/>
    </row>
    <row r="6636" spans="3:4">
      <c r="C6636" s="8"/>
      <c r="D6636" s="8"/>
    </row>
    <row r="6637" spans="3:4">
      <c r="C6637" s="8"/>
      <c r="D6637" s="8"/>
    </row>
    <row r="6638" spans="3:4">
      <c r="C6638" s="8"/>
      <c r="D6638" s="8"/>
    </row>
    <row r="6639" spans="3:4">
      <c r="C6639" s="8"/>
      <c r="D6639" s="8"/>
    </row>
    <row r="6640" spans="3:4">
      <c r="C6640" s="8"/>
      <c r="D6640" s="8"/>
    </row>
    <row r="6641" spans="3:4">
      <c r="C6641" s="8"/>
      <c r="D6641" s="8"/>
    </row>
    <row r="6642" spans="3:4">
      <c r="C6642" s="8"/>
      <c r="D6642" s="8"/>
    </row>
    <row r="6643" spans="3:4">
      <c r="C6643" s="8"/>
      <c r="D6643" s="8"/>
    </row>
    <row r="6644" spans="3:4">
      <c r="C6644" s="8"/>
      <c r="D6644" s="8"/>
    </row>
    <row r="6645" spans="3:4">
      <c r="C6645" s="8"/>
      <c r="D6645" s="8"/>
    </row>
    <row r="6646" spans="3:4">
      <c r="C6646" s="8"/>
      <c r="D6646" s="8"/>
    </row>
    <row r="6647" spans="3:4">
      <c r="C6647" s="8"/>
      <c r="D6647" s="8"/>
    </row>
    <row r="6648" spans="3:4">
      <c r="C6648" s="8"/>
      <c r="D6648" s="8"/>
    </row>
    <row r="6649" spans="3:4">
      <c r="C6649" s="8"/>
      <c r="D6649" s="8"/>
    </row>
    <row r="6650" spans="3:4">
      <c r="C6650" s="8"/>
      <c r="D6650" s="8"/>
    </row>
    <row r="6651" spans="3:4">
      <c r="C6651" s="8"/>
      <c r="D6651" s="8"/>
    </row>
    <row r="6652" spans="3:4">
      <c r="C6652" s="8"/>
      <c r="D6652" s="8"/>
    </row>
    <row r="6653" spans="3:4">
      <c r="C6653" s="8"/>
      <c r="D6653" s="8"/>
    </row>
    <row r="6654" spans="3:4">
      <c r="C6654" s="8"/>
      <c r="D6654" s="8"/>
    </row>
    <row r="6655" spans="3:4">
      <c r="C6655" s="8"/>
      <c r="D6655" s="8"/>
    </row>
    <row r="6656" spans="3:4">
      <c r="C6656" s="8"/>
      <c r="D6656" s="8"/>
    </row>
    <row r="6657" spans="3:4">
      <c r="C6657" s="8"/>
      <c r="D6657" s="8"/>
    </row>
    <row r="6658" spans="3:4">
      <c r="C6658" s="8"/>
      <c r="D6658" s="8"/>
    </row>
    <row r="6659" spans="3:4">
      <c r="C6659" s="8"/>
      <c r="D6659" s="8"/>
    </row>
    <row r="6660" spans="3:4">
      <c r="C6660" s="8"/>
      <c r="D6660" s="8"/>
    </row>
    <row r="6661" spans="3:4">
      <c r="C6661" s="8"/>
      <c r="D6661" s="8"/>
    </row>
    <row r="6662" spans="3:4">
      <c r="C6662" s="8"/>
      <c r="D6662" s="8"/>
    </row>
    <row r="6663" spans="3:4">
      <c r="C6663" s="8"/>
      <c r="D6663" s="8"/>
    </row>
    <row r="6664" spans="3:4">
      <c r="C6664" s="8"/>
      <c r="D6664" s="8"/>
    </row>
    <row r="6665" spans="3:4">
      <c r="C6665" s="8"/>
      <c r="D6665" s="8"/>
    </row>
    <row r="6666" spans="3:4">
      <c r="C6666" s="8"/>
      <c r="D6666" s="8"/>
    </row>
    <row r="6667" spans="3:4">
      <c r="C6667" s="8"/>
      <c r="D6667" s="8"/>
    </row>
    <row r="6668" spans="3:4">
      <c r="C6668" s="8"/>
      <c r="D6668" s="8"/>
    </row>
    <row r="6669" spans="3:4">
      <c r="C6669" s="8"/>
      <c r="D6669" s="8"/>
    </row>
    <row r="6670" spans="3:4">
      <c r="C6670" s="8"/>
      <c r="D6670" s="8"/>
    </row>
    <row r="6671" spans="3:4">
      <c r="C6671" s="8"/>
      <c r="D6671" s="8"/>
    </row>
    <row r="6672" spans="3:4">
      <c r="C6672" s="8"/>
      <c r="D6672" s="8"/>
    </row>
    <row r="6673" spans="3:4">
      <c r="C6673" s="8"/>
      <c r="D6673" s="8"/>
    </row>
    <row r="6674" spans="3:4">
      <c r="C6674" s="8"/>
      <c r="D6674" s="8"/>
    </row>
    <row r="6675" spans="3:4">
      <c r="C6675" s="8"/>
      <c r="D6675" s="8"/>
    </row>
    <row r="6676" spans="3:4">
      <c r="C6676" s="8"/>
      <c r="D6676" s="8"/>
    </row>
    <row r="6677" spans="3:4">
      <c r="C6677" s="8"/>
      <c r="D6677" s="8"/>
    </row>
    <row r="6678" spans="3:4">
      <c r="C6678" s="8"/>
      <c r="D6678" s="8"/>
    </row>
    <row r="6679" spans="3:4">
      <c r="C6679" s="8"/>
      <c r="D6679" s="8"/>
    </row>
    <row r="6680" spans="3:4">
      <c r="C6680" s="8"/>
      <c r="D6680" s="8"/>
    </row>
    <row r="6681" spans="3:4">
      <c r="C6681" s="8"/>
      <c r="D6681" s="8"/>
    </row>
    <row r="6682" spans="3:4">
      <c r="C6682" s="8"/>
      <c r="D6682" s="8"/>
    </row>
    <row r="6683" spans="3:4">
      <c r="C6683" s="8"/>
      <c r="D6683" s="8"/>
    </row>
    <row r="6684" spans="3:4">
      <c r="C6684" s="8"/>
      <c r="D6684" s="8"/>
    </row>
    <row r="6685" spans="3:4">
      <c r="C6685" s="8"/>
      <c r="D6685" s="8"/>
    </row>
    <row r="6686" spans="3:4">
      <c r="C6686" s="8"/>
      <c r="D6686" s="8"/>
    </row>
    <row r="6687" spans="3:4">
      <c r="C6687" s="8"/>
      <c r="D6687" s="8"/>
    </row>
    <row r="6688" spans="3:4">
      <c r="C6688" s="8"/>
      <c r="D6688" s="8"/>
    </row>
    <row r="6689" spans="3:4">
      <c r="C6689" s="8"/>
      <c r="D6689" s="8"/>
    </row>
    <row r="6690" spans="3:4">
      <c r="C6690" s="8"/>
      <c r="D6690" s="8"/>
    </row>
    <row r="6691" spans="3:4">
      <c r="C6691" s="8"/>
      <c r="D6691" s="8"/>
    </row>
    <row r="6692" spans="3:4">
      <c r="C6692" s="8"/>
      <c r="D6692" s="8"/>
    </row>
    <row r="6693" spans="3:4">
      <c r="C6693" s="8"/>
      <c r="D6693" s="8"/>
    </row>
    <row r="6694" spans="3:4">
      <c r="C6694" s="8"/>
      <c r="D6694" s="8"/>
    </row>
    <row r="6695" spans="3:4">
      <c r="C6695" s="8"/>
      <c r="D6695" s="8"/>
    </row>
    <row r="6696" spans="3:4">
      <c r="C6696" s="8"/>
      <c r="D6696" s="8"/>
    </row>
    <row r="6697" spans="3:4">
      <c r="C6697" s="8"/>
      <c r="D6697" s="8"/>
    </row>
    <row r="6698" spans="3:4">
      <c r="C6698" s="8"/>
      <c r="D6698" s="8"/>
    </row>
    <row r="6699" spans="3:4">
      <c r="C6699" s="8"/>
      <c r="D6699" s="8"/>
    </row>
    <row r="6700" spans="3:4">
      <c r="C6700" s="8"/>
      <c r="D6700" s="8"/>
    </row>
    <row r="6701" spans="3:4">
      <c r="C6701" s="8"/>
      <c r="D6701" s="8"/>
    </row>
    <row r="6702" spans="3:4">
      <c r="C6702" s="8"/>
      <c r="D6702" s="8"/>
    </row>
    <row r="6703" spans="3:4">
      <c r="C6703" s="8"/>
      <c r="D6703" s="8"/>
    </row>
    <row r="6704" spans="3:4">
      <c r="C6704" s="8"/>
      <c r="D6704" s="8"/>
    </row>
    <row r="6705" spans="3:4">
      <c r="C6705" s="8"/>
      <c r="D6705" s="8"/>
    </row>
    <row r="6706" spans="3:4">
      <c r="C6706" s="8"/>
      <c r="D6706" s="8"/>
    </row>
    <row r="6707" spans="3:4">
      <c r="C6707" s="8"/>
      <c r="D6707" s="8"/>
    </row>
    <row r="6708" spans="3:4">
      <c r="C6708" s="8"/>
      <c r="D6708" s="8"/>
    </row>
    <row r="6709" spans="3:4">
      <c r="C6709" s="8"/>
      <c r="D6709" s="8"/>
    </row>
    <row r="6710" spans="3:4">
      <c r="C6710" s="8"/>
      <c r="D6710" s="8"/>
    </row>
    <row r="6711" spans="3:4">
      <c r="C6711" s="8"/>
      <c r="D6711" s="8"/>
    </row>
    <row r="6712" spans="3:4">
      <c r="C6712" s="8"/>
      <c r="D6712" s="8"/>
    </row>
    <row r="6713" spans="3:4">
      <c r="C6713" s="8"/>
      <c r="D6713" s="8"/>
    </row>
    <row r="6714" spans="3:4">
      <c r="C6714" s="8"/>
      <c r="D6714" s="8"/>
    </row>
    <row r="6715" spans="3:4">
      <c r="C6715" s="8"/>
      <c r="D6715" s="8"/>
    </row>
    <row r="6716" spans="3:4">
      <c r="C6716" s="8"/>
      <c r="D6716" s="8"/>
    </row>
    <row r="6717" spans="3:4">
      <c r="C6717" s="8"/>
      <c r="D6717" s="8"/>
    </row>
    <row r="6718" spans="3:4">
      <c r="C6718" s="8"/>
      <c r="D6718" s="8"/>
    </row>
    <row r="6719" spans="3:4">
      <c r="C6719" s="8"/>
      <c r="D6719" s="8"/>
    </row>
    <row r="6720" spans="3:4">
      <c r="C6720" s="8"/>
      <c r="D6720" s="8"/>
    </row>
    <row r="6721" spans="3:4">
      <c r="C6721" s="8"/>
      <c r="D6721" s="8"/>
    </row>
    <row r="6722" spans="3:4">
      <c r="C6722" s="8"/>
      <c r="D6722" s="8"/>
    </row>
    <row r="6723" spans="3:4">
      <c r="C6723" s="8"/>
      <c r="D6723" s="8"/>
    </row>
    <row r="6724" spans="3:4">
      <c r="C6724" s="8"/>
      <c r="D6724" s="8"/>
    </row>
    <row r="6725" spans="3:4">
      <c r="C6725" s="8"/>
      <c r="D6725" s="8"/>
    </row>
    <row r="6726" spans="3:4">
      <c r="C6726" s="8"/>
      <c r="D6726" s="8"/>
    </row>
    <row r="6727" spans="3:4">
      <c r="C6727" s="8"/>
      <c r="D6727" s="8"/>
    </row>
    <row r="6728" spans="3:4">
      <c r="C6728" s="8"/>
      <c r="D6728" s="8"/>
    </row>
    <row r="6729" spans="3:4">
      <c r="C6729" s="8"/>
      <c r="D6729" s="8"/>
    </row>
    <row r="6730" spans="3:4">
      <c r="C6730" s="8"/>
      <c r="D6730" s="8"/>
    </row>
    <row r="6731" spans="3:4">
      <c r="C6731" s="8"/>
      <c r="D6731" s="8"/>
    </row>
    <row r="6732" spans="3:4">
      <c r="C6732" s="8"/>
      <c r="D6732" s="8"/>
    </row>
    <row r="6733" spans="3:4">
      <c r="C6733" s="8"/>
      <c r="D6733" s="8"/>
    </row>
    <row r="6734" spans="3:4">
      <c r="C6734" s="8"/>
      <c r="D6734" s="8"/>
    </row>
    <row r="6735" spans="3:4">
      <c r="C6735" s="8"/>
      <c r="D6735" s="8"/>
    </row>
    <row r="6736" spans="3:4">
      <c r="C6736" s="8"/>
      <c r="D6736" s="8"/>
    </row>
    <row r="6737" spans="3:4">
      <c r="C6737" s="8"/>
      <c r="D6737" s="8"/>
    </row>
    <row r="6738" spans="3:4">
      <c r="C6738" s="8"/>
      <c r="D6738" s="8"/>
    </row>
    <row r="6739" spans="3:4">
      <c r="C6739" s="8"/>
      <c r="D6739" s="8"/>
    </row>
    <row r="6740" spans="3:4">
      <c r="C6740" s="8"/>
      <c r="D6740" s="8"/>
    </row>
    <row r="6741" spans="3:4">
      <c r="C6741" s="8"/>
      <c r="D6741" s="8"/>
    </row>
    <row r="6742" spans="3:4">
      <c r="C6742" s="8"/>
      <c r="D6742" s="8"/>
    </row>
    <row r="6743" spans="3:4">
      <c r="C6743" s="8"/>
      <c r="D6743" s="8"/>
    </row>
    <row r="6744" spans="3:4">
      <c r="C6744" s="8"/>
      <c r="D6744" s="8"/>
    </row>
    <row r="6745" spans="3:4">
      <c r="C6745" s="8"/>
      <c r="D6745" s="8"/>
    </row>
    <row r="6746" spans="3:4">
      <c r="C6746" s="8"/>
      <c r="D6746" s="8"/>
    </row>
    <row r="6747" spans="3:4">
      <c r="C6747" s="8"/>
      <c r="D6747" s="8"/>
    </row>
    <row r="6748" spans="3:4">
      <c r="C6748" s="8"/>
      <c r="D6748" s="8"/>
    </row>
    <row r="6749" spans="3:4">
      <c r="C6749" s="8"/>
      <c r="D6749" s="8"/>
    </row>
    <row r="6750" spans="3:4">
      <c r="C6750" s="8"/>
      <c r="D6750" s="8"/>
    </row>
    <row r="6751" spans="3:4">
      <c r="C6751" s="8"/>
      <c r="D6751" s="8"/>
    </row>
    <row r="6752" spans="3:4">
      <c r="C6752" s="8"/>
      <c r="D6752" s="8"/>
    </row>
    <row r="6753" spans="3:4">
      <c r="C6753" s="8"/>
      <c r="D6753" s="8"/>
    </row>
    <row r="6754" spans="3:4">
      <c r="C6754" s="8"/>
      <c r="D6754" s="8"/>
    </row>
    <row r="6755" spans="3:4">
      <c r="C6755" s="8"/>
      <c r="D6755" s="8"/>
    </row>
    <row r="6756" spans="3:4">
      <c r="C6756" s="8"/>
      <c r="D6756" s="8"/>
    </row>
    <row r="6757" spans="3:4">
      <c r="C6757" s="8"/>
      <c r="D6757" s="8"/>
    </row>
    <row r="6758" spans="3:4">
      <c r="C6758" s="8"/>
      <c r="D6758" s="8"/>
    </row>
    <row r="6759" spans="3:4">
      <c r="C6759" s="8"/>
      <c r="D6759" s="8"/>
    </row>
    <row r="6760" spans="3:4">
      <c r="C6760" s="8"/>
      <c r="D6760" s="8"/>
    </row>
    <row r="6761" spans="3:4">
      <c r="C6761" s="8"/>
      <c r="D6761" s="8"/>
    </row>
    <row r="6762" spans="3:4">
      <c r="C6762" s="8"/>
      <c r="D6762" s="8"/>
    </row>
    <row r="6763" spans="3:4">
      <c r="C6763" s="8"/>
      <c r="D6763" s="8"/>
    </row>
    <row r="6764" spans="3:4">
      <c r="C6764" s="8"/>
      <c r="D6764" s="8"/>
    </row>
    <row r="6765" spans="3:4">
      <c r="C6765" s="8"/>
      <c r="D6765" s="8"/>
    </row>
    <row r="6766" spans="3:4">
      <c r="C6766" s="8"/>
      <c r="D6766" s="8"/>
    </row>
    <row r="6767" spans="3:4">
      <c r="C6767" s="8"/>
      <c r="D6767" s="8"/>
    </row>
    <row r="6768" spans="3:4">
      <c r="C6768" s="8"/>
      <c r="D6768" s="8"/>
    </row>
    <row r="6769" spans="3:4">
      <c r="C6769" s="8"/>
      <c r="D6769" s="8"/>
    </row>
    <row r="6770" spans="3:4">
      <c r="C6770" s="8"/>
      <c r="D6770" s="8"/>
    </row>
    <row r="6771" spans="3:4">
      <c r="C6771" s="8"/>
      <c r="D6771" s="8"/>
    </row>
    <row r="6772" spans="3:4">
      <c r="C6772" s="8"/>
      <c r="D6772" s="8"/>
    </row>
    <row r="6773" spans="3:4">
      <c r="C6773" s="8"/>
      <c r="D6773" s="8"/>
    </row>
    <row r="6774" spans="3:4">
      <c r="C6774" s="8"/>
      <c r="D6774" s="8"/>
    </row>
    <row r="6775" spans="3:4">
      <c r="C6775" s="8"/>
      <c r="D6775" s="8"/>
    </row>
    <row r="6776" spans="3:4">
      <c r="C6776" s="8"/>
      <c r="D6776" s="8"/>
    </row>
    <row r="6777" spans="3:4">
      <c r="C6777" s="8"/>
      <c r="D6777" s="8"/>
    </row>
    <row r="6778" spans="3:4">
      <c r="C6778" s="8"/>
      <c r="D6778" s="8"/>
    </row>
    <row r="6779" spans="3:4">
      <c r="C6779" s="8"/>
      <c r="D6779" s="8"/>
    </row>
    <row r="6780" spans="3:4">
      <c r="C6780" s="8"/>
      <c r="D6780" s="8"/>
    </row>
    <row r="6781" spans="3:4">
      <c r="C6781" s="8"/>
      <c r="D6781" s="8"/>
    </row>
    <row r="6782" spans="3:4">
      <c r="C6782" s="8"/>
      <c r="D6782" s="8"/>
    </row>
    <row r="6783" spans="3:4">
      <c r="C6783" s="8"/>
      <c r="D6783" s="8"/>
    </row>
    <row r="6784" spans="3:4">
      <c r="C6784" s="8"/>
      <c r="D6784" s="8"/>
    </row>
    <row r="6785" spans="3:4">
      <c r="C6785" s="8"/>
      <c r="D6785" s="8"/>
    </row>
    <row r="6786" spans="3:4">
      <c r="C6786" s="8"/>
      <c r="D6786" s="8"/>
    </row>
    <row r="6787" spans="3:4">
      <c r="C6787" s="8"/>
      <c r="D6787" s="8"/>
    </row>
    <row r="6788" spans="3:4">
      <c r="C6788" s="8"/>
      <c r="D6788" s="8"/>
    </row>
    <row r="6789" spans="3:4">
      <c r="C6789" s="8"/>
      <c r="D6789" s="8"/>
    </row>
    <row r="6790" spans="3:4">
      <c r="C6790" s="8"/>
      <c r="D6790" s="8"/>
    </row>
    <row r="6791" spans="3:4">
      <c r="C6791" s="8"/>
      <c r="D6791" s="8"/>
    </row>
    <row r="6792" spans="3:4">
      <c r="C6792" s="8"/>
      <c r="D6792" s="8"/>
    </row>
    <row r="6793" spans="3:4">
      <c r="C6793" s="8"/>
      <c r="D6793" s="8"/>
    </row>
    <row r="6794" spans="3:4">
      <c r="C6794" s="8"/>
      <c r="D6794" s="8"/>
    </row>
    <row r="6795" spans="3:4">
      <c r="C6795" s="8"/>
      <c r="D6795" s="8"/>
    </row>
    <row r="6796" spans="3:4">
      <c r="C6796" s="8"/>
      <c r="D6796" s="8"/>
    </row>
    <row r="6797" spans="3:4">
      <c r="C6797" s="8"/>
      <c r="D6797" s="8"/>
    </row>
    <row r="6798" spans="3:4">
      <c r="C6798" s="8"/>
      <c r="D6798" s="8"/>
    </row>
    <row r="6799" spans="3:4">
      <c r="C6799" s="8"/>
      <c r="D6799" s="8"/>
    </row>
    <row r="6800" spans="3:4">
      <c r="C6800" s="8"/>
      <c r="D6800" s="8"/>
    </row>
    <row r="6801" spans="3:4">
      <c r="C6801" s="8"/>
      <c r="D6801" s="8"/>
    </row>
    <row r="6802" spans="3:4">
      <c r="C6802" s="8"/>
      <c r="D6802" s="8"/>
    </row>
    <row r="6803" spans="3:4">
      <c r="C6803" s="8"/>
      <c r="D6803" s="8"/>
    </row>
    <row r="6804" spans="3:4">
      <c r="C6804" s="8"/>
      <c r="D6804" s="8"/>
    </row>
    <row r="6805" spans="3:4">
      <c r="C6805" s="8"/>
      <c r="D6805" s="8"/>
    </row>
    <row r="6806" spans="3:4">
      <c r="C6806" s="8"/>
      <c r="D6806" s="8"/>
    </row>
    <row r="6807" spans="3:4">
      <c r="C6807" s="8"/>
      <c r="D6807" s="8"/>
    </row>
    <row r="6808" spans="3:4">
      <c r="C6808" s="8"/>
      <c r="D6808" s="8"/>
    </row>
    <row r="6809" spans="3:4">
      <c r="C6809" s="8"/>
      <c r="D6809" s="8"/>
    </row>
    <row r="6810" spans="3:4">
      <c r="C6810" s="8"/>
      <c r="D6810" s="8"/>
    </row>
    <row r="6811" spans="3:4">
      <c r="C6811" s="8"/>
      <c r="D6811" s="8"/>
    </row>
    <row r="6812" spans="3:4">
      <c r="C6812" s="8"/>
      <c r="D6812" s="8"/>
    </row>
    <row r="6813" spans="3:4">
      <c r="C6813" s="8"/>
      <c r="D6813" s="8"/>
    </row>
    <row r="6814" spans="3:4">
      <c r="C6814" s="8"/>
      <c r="D6814" s="8"/>
    </row>
    <row r="6815" spans="3:4">
      <c r="C6815" s="8"/>
      <c r="D6815" s="8"/>
    </row>
    <row r="6816" spans="3:4">
      <c r="C6816" s="8"/>
      <c r="D6816" s="8"/>
    </row>
    <row r="6817" spans="3:4">
      <c r="C6817" s="8"/>
      <c r="D6817" s="8"/>
    </row>
    <row r="6818" spans="3:4">
      <c r="C6818" s="8"/>
      <c r="D6818" s="8"/>
    </row>
    <row r="6819" spans="3:4">
      <c r="C6819" s="8"/>
      <c r="D6819" s="8"/>
    </row>
    <row r="6820" spans="3:4">
      <c r="C6820" s="8"/>
      <c r="D6820" s="8"/>
    </row>
    <row r="6821" spans="3:4">
      <c r="C6821" s="8"/>
      <c r="D6821" s="8"/>
    </row>
    <row r="6822" spans="3:4">
      <c r="C6822" s="8"/>
      <c r="D6822" s="8"/>
    </row>
    <row r="6823" spans="3:4">
      <c r="C6823" s="8"/>
      <c r="D6823" s="8"/>
    </row>
    <row r="6824" spans="3:4">
      <c r="C6824" s="8"/>
      <c r="D6824" s="8"/>
    </row>
    <row r="6825" spans="3:4">
      <c r="C6825" s="8"/>
      <c r="D6825" s="8"/>
    </row>
    <row r="6826" spans="3:4">
      <c r="C6826" s="8"/>
      <c r="D6826" s="8"/>
    </row>
    <row r="6827" spans="3:4">
      <c r="C6827" s="8"/>
      <c r="D6827" s="8"/>
    </row>
    <row r="6828" spans="3:4">
      <c r="C6828" s="8"/>
      <c r="D6828" s="8"/>
    </row>
    <row r="6829" spans="3:4">
      <c r="C6829" s="8"/>
      <c r="D6829" s="8"/>
    </row>
    <row r="6830" spans="3:4">
      <c r="C6830" s="8"/>
      <c r="D6830" s="8"/>
    </row>
    <row r="6831" spans="3:4">
      <c r="C6831" s="8"/>
      <c r="D6831" s="8"/>
    </row>
    <row r="6832" spans="3:4">
      <c r="C6832" s="8"/>
      <c r="D6832" s="8"/>
    </row>
    <row r="6833" spans="3:4">
      <c r="C6833" s="8"/>
      <c r="D6833" s="8"/>
    </row>
    <row r="6834" spans="3:4">
      <c r="C6834" s="8"/>
      <c r="D6834" s="8"/>
    </row>
    <row r="6835" spans="3:4">
      <c r="C6835" s="8"/>
      <c r="D6835" s="8"/>
    </row>
    <row r="6836" spans="3:4">
      <c r="C6836" s="8"/>
      <c r="D6836" s="8"/>
    </row>
    <row r="6837" spans="3:4">
      <c r="C6837" s="8"/>
      <c r="D6837" s="8"/>
    </row>
    <row r="6838" spans="3:4">
      <c r="C6838" s="8"/>
      <c r="D6838" s="8"/>
    </row>
    <row r="6839" spans="3:4">
      <c r="C6839" s="8"/>
      <c r="D6839" s="8"/>
    </row>
    <row r="6840" spans="3:4">
      <c r="C6840" s="8"/>
      <c r="D6840" s="8"/>
    </row>
    <row r="6841" spans="3:4">
      <c r="C6841" s="8"/>
      <c r="D6841" s="8"/>
    </row>
    <row r="6842" spans="3:4">
      <c r="C6842" s="8"/>
      <c r="D6842" s="8"/>
    </row>
    <row r="6843" spans="3:4">
      <c r="C6843" s="8"/>
      <c r="D6843" s="8"/>
    </row>
    <row r="6844" spans="3:4">
      <c r="C6844" s="8"/>
      <c r="D6844" s="8"/>
    </row>
    <row r="6845" spans="3:4">
      <c r="C6845" s="8"/>
      <c r="D6845" s="8"/>
    </row>
    <row r="6846" spans="3:4">
      <c r="C6846" s="8"/>
      <c r="D6846" s="8"/>
    </row>
    <row r="6847" spans="3:4">
      <c r="C6847" s="8"/>
      <c r="D6847" s="8"/>
    </row>
    <row r="6848" spans="3:4">
      <c r="C6848" s="8"/>
      <c r="D6848" s="8"/>
    </row>
    <row r="6849" spans="3:4">
      <c r="C6849" s="8"/>
      <c r="D6849" s="8"/>
    </row>
    <row r="6850" spans="3:4">
      <c r="C6850" s="8"/>
      <c r="D6850" s="8"/>
    </row>
    <row r="6851" spans="3:4">
      <c r="C6851" s="8"/>
      <c r="D6851" s="8"/>
    </row>
    <row r="6852" spans="3:4">
      <c r="C6852" s="8"/>
      <c r="D6852" s="8"/>
    </row>
    <row r="6853" spans="3:4">
      <c r="C6853" s="8"/>
      <c r="D6853" s="8"/>
    </row>
    <row r="6854" spans="3:4">
      <c r="C6854" s="8"/>
      <c r="D6854" s="8"/>
    </row>
    <row r="6855" spans="3:4">
      <c r="C6855" s="8"/>
      <c r="D6855" s="8"/>
    </row>
    <row r="6856" spans="3:4">
      <c r="C6856" s="8"/>
      <c r="D6856" s="8"/>
    </row>
    <row r="6857" spans="3:4">
      <c r="C6857" s="8"/>
      <c r="D6857" s="8"/>
    </row>
    <row r="6858" spans="3:4">
      <c r="C6858" s="8"/>
      <c r="D6858" s="8"/>
    </row>
    <row r="6859" spans="3:4">
      <c r="C6859" s="8"/>
      <c r="D6859" s="8"/>
    </row>
    <row r="6860" spans="3:4">
      <c r="C6860" s="8"/>
      <c r="D6860" s="8"/>
    </row>
    <row r="6861" spans="3:4">
      <c r="C6861" s="8"/>
      <c r="D6861" s="8"/>
    </row>
    <row r="6862" spans="3:4">
      <c r="C6862" s="8"/>
      <c r="D6862" s="8"/>
    </row>
    <row r="6863" spans="3:4">
      <c r="C6863" s="8"/>
      <c r="D6863" s="8"/>
    </row>
    <row r="6864" spans="3:4">
      <c r="C6864" s="8"/>
      <c r="D6864" s="8"/>
    </row>
    <row r="6865" spans="3:4">
      <c r="C6865" s="8"/>
      <c r="D6865" s="8"/>
    </row>
    <row r="6866" spans="3:4">
      <c r="C6866" s="8"/>
      <c r="D6866" s="8"/>
    </row>
    <row r="6867" spans="3:4">
      <c r="C6867" s="8"/>
      <c r="D6867" s="8"/>
    </row>
    <row r="6868" spans="3:4">
      <c r="C6868" s="8"/>
      <c r="D6868" s="8"/>
    </row>
    <row r="6869" spans="3:4">
      <c r="C6869" s="8"/>
      <c r="D6869" s="8"/>
    </row>
    <row r="6870" spans="3:4">
      <c r="C6870" s="8"/>
      <c r="D6870" s="8"/>
    </row>
    <row r="6871" spans="3:4">
      <c r="C6871" s="8"/>
      <c r="D6871" s="8"/>
    </row>
    <row r="6872" spans="3:4">
      <c r="C6872" s="8"/>
      <c r="D6872" s="8"/>
    </row>
    <row r="6873" spans="3:4">
      <c r="C6873" s="8"/>
      <c r="D6873" s="8"/>
    </row>
    <row r="6874" spans="3:4">
      <c r="C6874" s="8"/>
      <c r="D6874" s="8"/>
    </row>
    <row r="6875" spans="3:4">
      <c r="C6875" s="8"/>
      <c r="D6875" s="8"/>
    </row>
    <row r="6876" spans="3:4">
      <c r="C6876" s="8"/>
      <c r="D6876" s="8"/>
    </row>
    <row r="6877" spans="3:4">
      <c r="C6877" s="8"/>
      <c r="D6877" s="8"/>
    </row>
    <row r="6878" spans="3:4">
      <c r="C6878" s="8"/>
      <c r="D6878" s="8"/>
    </row>
    <row r="6879" spans="3:4">
      <c r="C6879" s="8"/>
      <c r="D6879" s="8"/>
    </row>
    <row r="6880" spans="3:4">
      <c r="C6880" s="8"/>
      <c r="D6880" s="8"/>
    </row>
    <row r="6881" spans="3:4">
      <c r="C6881" s="8"/>
      <c r="D6881" s="8"/>
    </row>
    <row r="6882" spans="3:4">
      <c r="C6882" s="8"/>
      <c r="D6882" s="8"/>
    </row>
    <row r="6883" spans="3:4">
      <c r="C6883" s="8"/>
      <c r="D6883" s="8"/>
    </row>
    <row r="6884" spans="3:4">
      <c r="C6884" s="8"/>
      <c r="D6884" s="8"/>
    </row>
    <row r="6885" spans="3:4">
      <c r="C6885" s="8"/>
      <c r="D6885" s="8"/>
    </row>
    <row r="6886" spans="3:4">
      <c r="C6886" s="8"/>
      <c r="D6886" s="8"/>
    </row>
    <row r="6887" spans="3:4">
      <c r="C6887" s="8"/>
      <c r="D6887" s="8"/>
    </row>
    <row r="6888" spans="3:4">
      <c r="C6888" s="8"/>
      <c r="D6888" s="8"/>
    </row>
    <row r="6889" spans="3:4">
      <c r="C6889" s="8"/>
      <c r="D6889" s="8"/>
    </row>
    <row r="6890" spans="3:4">
      <c r="C6890" s="8"/>
      <c r="D6890" s="8"/>
    </row>
    <row r="6891" spans="3:4">
      <c r="C6891" s="8"/>
      <c r="D6891" s="8"/>
    </row>
    <row r="6892" spans="3:4">
      <c r="C6892" s="8"/>
      <c r="D6892" s="8"/>
    </row>
    <row r="6893" spans="3:4">
      <c r="C6893" s="8"/>
      <c r="D6893" s="8"/>
    </row>
    <row r="6894" spans="3:4">
      <c r="C6894" s="8"/>
      <c r="D6894" s="8"/>
    </row>
    <row r="6895" spans="3:4">
      <c r="C6895" s="8"/>
      <c r="D6895" s="8"/>
    </row>
    <row r="6896" spans="3:4">
      <c r="C6896" s="8"/>
      <c r="D6896" s="8"/>
    </row>
    <row r="6897" spans="3:4">
      <c r="C6897" s="8"/>
      <c r="D6897" s="8"/>
    </row>
    <row r="6898" spans="3:4">
      <c r="C6898" s="8"/>
      <c r="D6898" s="8"/>
    </row>
    <row r="6899" spans="3:4">
      <c r="C6899" s="8"/>
      <c r="D6899" s="8"/>
    </row>
    <row r="6900" spans="3:4">
      <c r="C6900" s="8"/>
      <c r="D6900" s="8"/>
    </row>
    <row r="6901" spans="3:4">
      <c r="C6901" s="8"/>
      <c r="D6901" s="8"/>
    </row>
    <row r="6902" spans="3:4">
      <c r="C6902" s="8"/>
      <c r="D6902" s="8"/>
    </row>
    <row r="6903" spans="3:4">
      <c r="C6903" s="8"/>
      <c r="D6903" s="8"/>
    </row>
    <row r="6904" spans="3:4">
      <c r="C6904" s="8"/>
      <c r="D6904" s="8"/>
    </row>
    <row r="6905" spans="3:4">
      <c r="C6905" s="8"/>
      <c r="D6905" s="8"/>
    </row>
    <row r="6906" spans="3:4">
      <c r="C6906" s="8"/>
      <c r="D6906" s="8"/>
    </row>
    <row r="6907" spans="3:4">
      <c r="C6907" s="8"/>
      <c r="D6907" s="8"/>
    </row>
    <row r="6908" spans="3:4">
      <c r="C6908" s="8"/>
      <c r="D6908" s="8"/>
    </row>
    <row r="6909" spans="3:4">
      <c r="C6909" s="8"/>
      <c r="D6909" s="8"/>
    </row>
    <row r="6910" spans="3:4">
      <c r="C6910" s="8"/>
      <c r="D6910" s="8"/>
    </row>
    <row r="6911" spans="3:4">
      <c r="C6911" s="8"/>
      <c r="D6911" s="8"/>
    </row>
    <row r="6912" spans="3:4">
      <c r="C6912" s="8"/>
      <c r="D6912" s="8"/>
    </row>
    <row r="6913" spans="3:4">
      <c r="C6913" s="8"/>
      <c r="D6913" s="8"/>
    </row>
    <row r="6914" spans="3:4">
      <c r="C6914" s="8"/>
      <c r="D6914" s="8"/>
    </row>
    <row r="6915" spans="3:4">
      <c r="C6915" s="8"/>
      <c r="D6915" s="8"/>
    </row>
    <row r="6916" spans="3:4">
      <c r="C6916" s="8"/>
      <c r="D6916" s="8"/>
    </row>
    <row r="6917" spans="3:4">
      <c r="C6917" s="8"/>
      <c r="D6917" s="8"/>
    </row>
    <row r="6918" spans="3:4">
      <c r="C6918" s="8"/>
      <c r="D6918" s="8"/>
    </row>
    <row r="6919" spans="3:4">
      <c r="C6919" s="8"/>
      <c r="D6919" s="8"/>
    </row>
    <row r="6920" spans="3:4">
      <c r="C6920" s="8"/>
      <c r="D6920" s="8"/>
    </row>
    <row r="6921" spans="3:4">
      <c r="C6921" s="8"/>
      <c r="D6921" s="8"/>
    </row>
    <row r="6922" spans="3:4">
      <c r="C6922" s="8"/>
      <c r="D6922" s="8"/>
    </row>
    <row r="6923" spans="3:4">
      <c r="C6923" s="8"/>
      <c r="D6923" s="8"/>
    </row>
    <row r="6924" spans="3:4">
      <c r="C6924" s="8"/>
      <c r="D6924" s="8"/>
    </row>
    <row r="6925" spans="3:4">
      <c r="C6925" s="8"/>
      <c r="D6925" s="8"/>
    </row>
    <row r="6926" spans="3:4">
      <c r="C6926" s="8"/>
      <c r="D6926" s="8"/>
    </row>
    <row r="6927" spans="3:4">
      <c r="C6927" s="8"/>
      <c r="D6927" s="8"/>
    </row>
    <row r="6928" spans="3:4">
      <c r="C6928" s="8"/>
      <c r="D6928" s="8"/>
    </row>
    <row r="6929" spans="3:4">
      <c r="C6929" s="8"/>
      <c r="D6929" s="8"/>
    </row>
    <row r="6930" spans="3:4">
      <c r="C6930" s="8"/>
      <c r="D6930" s="8"/>
    </row>
    <row r="6931" spans="3:4">
      <c r="C6931" s="8"/>
      <c r="D6931" s="8"/>
    </row>
    <row r="6932" spans="3:4">
      <c r="C6932" s="8"/>
      <c r="D6932" s="8"/>
    </row>
    <row r="6933" spans="3:4">
      <c r="C6933" s="8"/>
      <c r="D6933" s="8"/>
    </row>
    <row r="6934" spans="3:4">
      <c r="C6934" s="8"/>
      <c r="D6934" s="8"/>
    </row>
    <row r="6935" spans="3:4">
      <c r="C6935" s="8"/>
      <c r="D6935" s="8"/>
    </row>
    <row r="6936" spans="3:4">
      <c r="C6936" s="8"/>
      <c r="D6936" s="8"/>
    </row>
    <row r="6937" spans="3:4">
      <c r="C6937" s="8"/>
      <c r="D6937" s="8"/>
    </row>
    <row r="6938" spans="3:4">
      <c r="C6938" s="8"/>
      <c r="D6938" s="8"/>
    </row>
  </sheetData>
  <phoneticPr fontId="8" type="noConversion"/>
  <hyperlinks>
    <hyperlink ref="H3607" r:id="rId1" display="http://vsolj.cetus-net.org/bulletin.html" xr:uid="{00000000-0004-0000-0300-000000000000}"/>
    <hyperlink ref="H64937" r:id="rId2" display="http://vsolj.cetus-net.org/bulletin.html" xr:uid="{00000000-0004-0000-0300-000001000000}"/>
    <hyperlink ref="H64930" r:id="rId3" display="http://vsolj.cetus-net.org/bulletin.html" xr:uid="{00000000-0004-0000-0300-000002000000}"/>
    <hyperlink ref="AV2427" r:id="rId4" display="http://cdsbib.u-strasbg.fr/cgi-bin/cdsbib?1990RMxAA..21..381G" xr:uid="{00000000-0004-0000-0300-000003000000}"/>
    <hyperlink ref="AV2430" r:id="rId5" display="http://cdsbib.u-strasbg.fr/cgi-bin/cdsbib?1990RMxAA..21..381G" xr:uid="{00000000-0004-0000-0300-000004000000}"/>
    <hyperlink ref="AV2428" r:id="rId6" display="http://cdsbib.u-strasbg.fr/cgi-bin/cdsbib?1990RMxAA..21..381G" xr:uid="{00000000-0004-0000-0300-000005000000}"/>
    <hyperlink ref="AV2406" r:id="rId7" display="http://cdsbib.u-strasbg.fr/cgi-bin/cdsbib?1990RMxAA..21..381G" xr:uid="{00000000-0004-0000-0300-000006000000}"/>
    <hyperlink ref="I64937" r:id="rId8" display="http://vsolj.cetus-net.org/bulletin.html" xr:uid="{00000000-0004-0000-0300-000007000000}"/>
    <hyperlink ref="AW2540" r:id="rId9" display="http://cdsbib.u-strasbg.fr/cgi-bin/cdsbib?1990RMxAA..21..381G" xr:uid="{00000000-0004-0000-0300-000008000000}"/>
    <hyperlink ref="AW809" r:id="rId10" display="http://cdsbib.u-strasbg.fr/cgi-bin/cdsbib?1990RMxAA..21..381G" xr:uid="{00000000-0004-0000-0300-000009000000}"/>
    <hyperlink ref="AW2541" r:id="rId11" display="http://cdsbib.u-strasbg.fr/cgi-bin/cdsbib?1990RMxAA..21..381G" xr:uid="{00000000-0004-0000-0300-00000A000000}"/>
    <hyperlink ref="H64934" r:id="rId12" display="https://www.aavso.org/ejaavso" xr:uid="{00000000-0004-0000-0300-00000B000000}"/>
    <hyperlink ref="H64928" r:id="rId13" display="http://vsolj.cetus-net.org/bulletin.html" xr:uid="{00000000-0004-0000-0300-00000C000000}"/>
    <hyperlink ref="H64921" r:id="rId14" display="https://www.aavso.org/ejaavso" xr:uid="{00000000-0004-0000-0300-00000D000000}"/>
    <hyperlink ref="AV1779" r:id="rId15" display="http://cdsbib.u-strasbg.fr/cgi-bin/cdsbib?1990RMxAA..21..381G" xr:uid="{00000000-0004-0000-0300-00000E000000}"/>
    <hyperlink ref="AV1776" r:id="rId16" display="http://cdsbib.u-strasbg.fr/cgi-bin/cdsbib?1990RMxAA..21..381G" xr:uid="{00000000-0004-0000-0300-00000F000000}"/>
    <hyperlink ref="AV1778" r:id="rId17" display="http://cdsbib.u-strasbg.fr/cgi-bin/cdsbib?1990RMxAA..21..381G" xr:uid="{00000000-0004-0000-0300-000010000000}"/>
    <hyperlink ref="AV1754" r:id="rId18" display="http://cdsbib.u-strasbg.fr/cgi-bin/cdsbib?1990RMxAA..21..381G" xr:uid="{00000000-0004-0000-0300-000011000000}"/>
    <hyperlink ref="I64928" r:id="rId19" display="http://vsolj.cetus-net.org/bulletin.html" xr:uid="{00000000-0004-0000-0300-000012000000}"/>
    <hyperlink ref="AW1915" r:id="rId20" display="http://cdsbib.u-strasbg.fr/cgi-bin/cdsbib?1990RMxAA..21..381G" xr:uid="{00000000-0004-0000-0300-000013000000}"/>
    <hyperlink ref="AW3559" r:id="rId21" display="http://cdsbib.u-strasbg.fr/cgi-bin/cdsbib?1990RMxAA..21..381G" xr:uid="{00000000-0004-0000-0300-000014000000}"/>
    <hyperlink ref="AW1916" r:id="rId22" display="http://cdsbib.u-strasbg.fr/cgi-bin/cdsbib?1990RMxAA..21..381G" xr:uid="{00000000-0004-0000-0300-000015000000}"/>
    <hyperlink ref="H64925" r:id="rId23" display="https://www.aavso.org/ejaavso" xr:uid="{00000000-0004-0000-0300-000016000000}"/>
    <hyperlink ref="H2766" r:id="rId24" display="http://vsolj.cetus-net.org/bulletin.html" xr:uid="{00000000-0004-0000-0300-000017000000}"/>
    <hyperlink ref="AV6004" r:id="rId25" display="http://cdsbib.u-strasbg.fr/cgi-bin/cdsbib?1990RMxAA..21..381G" xr:uid="{00000000-0004-0000-0300-000018000000}"/>
    <hyperlink ref="AV6007" r:id="rId26" display="http://cdsbib.u-strasbg.fr/cgi-bin/cdsbib?1990RMxAA..21..381G" xr:uid="{00000000-0004-0000-0300-000019000000}"/>
    <hyperlink ref="AV6005" r:id="rId27" display="http://cdsbib.u-strasbg.fr/cgi-bin/cdsbib?1990RMxAA..21..381G" xr:uid="{00000000-0004-0000-0300-00001A000000}"/>
    <hyperlink ref="AV5983" r:id="rId28" display="http://cdsbib.u-strasbg.fr/cgi-bin/cdsbib?1990RMxAA..21..381G" xr:uid="{00000000-0004-0000-0300-00001B000000}"/>
    <hyperlink ref="I2766" r:id="rId29" display="http://vsolj.cetus-net.org/bulletin.html" xr:uid="{00000000-0004-0000-0300-00001C000000}"/>
    <hyperlink ref="AW6117" r:id="rId30" display="http://cdsbib.u-strasbg.fr/cgi-bin/cdsbib?1990RMxAA..21..381G" xr:uid="{00000000-0004-0000-0300-00001D000000}"/>
    <hyperlink ref="AW669" r:id="rId31" display="http://cdsbib.u-strasbg.fr/cgi-bin/cdsbib?1990RMxAA..21..381G" xr:uid="{00000000-0004-0000-0300-00001E000000}"/>
    <hyperlink ref="AW6118" r:id="rId32" display="http://cdsbib.u-strasbg.fr/cgi-bin/cdsbib?1990RMxAA..21..381G" xr:uid="{00000000-0004-0000-03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P41"/>
  <sheetViews>
    <sheetView workbookViewId="0">
      <selection activeCell="C44" sqref="C44"/>
    </sheetView>
  </sheetViews>
  <sheetFormatPr defaultRowHeight="14.25"/>
  <cols>
    <col min="1" max="1" width="9.140625" style="104"/>
    <col min="2" max="2" width="6.28515625" style="104" customWidth="1"/>
    <col min="3" max="3" width="19.140625" style="105" customWidth="1"/>
    <col min="4" max="4" width="9.42578125" style="105" customWidth="1"/>
    <col min="5" max="5" width="4" style="104" customWidth="1"/>
    <col min="6" max="6" width="11.7109375" style="104" customWidth="1"/>
    <col min="7" max="9" width="5.42578125" style="104" customWidth="1"/>
    <col min="10" max="10" width="9.140625" style="104"/>
    <col min="11" max="11" width="14.140625" style="104" bestFit="1" customWidth="1"/>
    <col min="12" max="12" width="14.28515625" style="104" customWidth="1"/>
    <col min="13" max="16384" width="9.140625" style="104"/>
  </cols>
  <sheetData>
    <row r="1" spans="1:16">
      <c r="A1" s="104" t="s">
        <v>279</v>
      </c>
    </row>
    <row r="9" spans="1:16" s="98" customFormat="1">
      <c r="C9" s="99"/>
      <c r="D9" s="99"/>
      <c r="J9" s="98" t="s">
        <v>267</v>
      </c>
      <c r="L9" s="100" t="s">
        <v>273</v>
      </c>
      <c r="M9" s="98" t="s">
        <v>268</v>
      </c>
    </row>
    <row r="10" spans="1:16" s="98" customFormat="1" ht="15" thickBot="1">
      <c r="A10" s="110"/>
      <c r="B10" s="110"/>
      <c r="C10" s="111" t="s">
        <v>270</v>
      </c>
      <c r="D10" s="111" t="s">
        <v>272</v>
      </c>
      <c r="E10" s="110"/>
      <c r="F10" s="110"/>
      <c r="G10" s="110"/>
      <c r="H10" s="110"/>
      <c r="I10" s="110"/>
      <c r="J10" s="111" t="s">
        <v>266</v>
      </c>
      <c r="K10" s="111" t="s">
        <v>271</v>
      </c>
      <c r="L10" s="111" t="s">
        <v>274</v>
      </c>
      <c r="M10" s="110" t="s">
        <v>269</v>
      </c>
      <c r="N10" s="110"/>
      <c r="O10" s="110"/>
      <c r="P10" s="110"/>
    </row>
    <row r="11" spans="1:16" s="98" customFormat="1">
      <c r="A11" s="106"/>
      <c r="B11" s="107" t="s">
        <v>97</v>
      </c>
      <c r="C11" s="108">
        <v>55193.977500000001</v>
      </c>
      <c r="D11" s="109">
        <v>4.0000000000000002E-4</v>
      </c>
      <c r="E11" s="106" t="s">
        <v>262</v>
      </c>
      <c r="F11" s="106" t="s">
        <v>263</v>
      </c>
      <c r="G11" s="106">
        <v>85</v>
      </c>
      <c r="H11" s="106" t="s">
        <v>264</v>
      </c>
      <c r="I11" s="106"/>
      <c r="J11" s="106">
        <f>1/D11^2</f>
        <v>6250000</v>
      </c>
      <c r="K11" s="106">
        <f>J11*C11</f>
        <v>344962359375</v>
      </c>
      <c r="L11" s="106"/>
      <c r="M11" s="106"/>
      <c r="N11" s="106"/>
      <c r="O11" s="106"/>
      <c r="P11" s="106"/>
    </row>
    <row r="12" spans="1:16" s="98" customFormat="1">
      <c r="B12" s="101" t="s">
        <v>97</v>
      </c>
      <c r="C12" s="102">
        <v>55193.976499999997</v>
      </c>
      <c r="D12" s="99">
        <v>5.0000000000000001E-4</v>
      </c>
      <c r="E12" s="98" t="s">
        <v>118</v>
      </c>
      <c r="F12" s="98" t="s">
        <v>263</v>
      </c>
      <c r="G12" s="98">
        <v>85</v>
      </c>
      <c r="H12" s="98" t="s">
        <v>264</v>
      </c>
      <c r="J12" s="98">
        <f>1/D12^2</f>
        <v>4000000</v>
      </c>
      <c r="K12" s="106">
        <f>J12*C12</f>
        <v>220775906000</v>
      </c>
    </row>
    <row r="13" spans="1:16" s="98" customFormat="1">
      <c r="B13" s="101" t="s">
        <v>97</v>
      </c>
      <c r="C13" s="102">
        <v>55193.976600000002</v>
      </c>
      <c r="D13" s="99">
        <v>2.9999999999999997E-4</v>
      </c>
      <c r="E13" s="98" t="s">
        <v>159</v>
      </c>
      <c r="F13" s="98" t="s">
        <v>263</v>
      </c>
      <c r="G13" s="98">
        <v>85</v>
      </c>
      <c r="H13" s="98" t="s">
        <v>264</v>
      </c>
      <c r="J13" s="98">
        <f>1/D13^2</f>
        <v>11111111.111111114</v>
      </c>
      <c r="K13" s="106">
        <f>J13*C13</f>
        <v>613266406666.66687</v>
      </c>
    </row>
    <row r="14" spans="1:16" s="98" customFormat="1" ht="15" thickBot="1">
      <c r="B14" s="101" t="s">
        <v>97</v>
      </c>
      <c r="C14" s="102">
        <v>55193.9761</v>
      </c>
      <c r="D14" s="99">
        <v>6.9999999999999999E-4</v>
      </c>
      <c r="E14" s="98" t="s">
        <v>95</v>
      </c>
      <c r="F14" s="98" t="s">
        <v>263</v>
      </c>
      <c r="G14" s="98">
        <v>85</v>
      </c>
      <c r="H14" s="98" t="s">
        <v>264</v>
      </c>
      <c r="J14" s="110">
        <f>1/D14^2</f>
        <v>2040816.3265306123</v>
      </c>
      <c r="K14" s="110">
        <f>J14*C14</f>
        <v>112640767551.02042</v>
      </c>
      <c r="M14" s="112"/>
    </row>
    <row r="15" spans="1:16" s="98" customFormat="1">
      <c r="A15" s="98" t="s">
        <v>280</v>
      </c>
      <c r="B15" s="101"/>
      <c r="C15" s="103"/>
      <c r="D15" s="99"/>
      <c r="J15" s="98">
        <f>SUM(J11:J14)</f>
        <v>23401927.437641725</v>
      </c>
      <c r="K15" s="106">
        <f>SUM(K11:K14)</f>
        <v>1291645439592.6875</v>
      </c>
      <c r="L15" s="112">
        <f>K15/J15</f>
        <v>55193.976779668628</v>
      </c>
      <c r="M15" s="112">
        <f>1/SQRT(J15)</f>
        <v>2.0671604431362381E-4</v>
      </c>
    </row>
    <row r="16" spans="1:16" s="98" customFormat="1">
      <c r="B16" s="101"/>
      <c r="C16" s="103"/>
      <c r="D16" s="99"/>
      <c r="M16" s="112"/>
    </row>
    <row r="17" spans="1:13" s="98" customFormat="1">
      <c r="B17" s="101" t="s">
        <v>95</v>
      </c>
      <c r="C17" s="102">
        <v>55199.044699999999</v>
      </c>
      <c r="D17" s="99">
        <v>2.0000000000000001E-4</v>
      </c>
      <c r="E17" s="98" t="s">
        <v>262</v>
      </c>
      <c r="F17" s="98" t="s">
        <v>265</v>
      </c>
      <c r="G17" s="98">
        <v>85</v>
      </c>
      <c r="H17" s="98" t="s">
        <v>264</v>
      </c>
      <c r="J17" s="98">
        <f>1/D17^2</f>
        <v>25000000</v>
      </c>
      <c r="K17" s="106">
        <f>J17*C17</f>
        <v>1379976117500</v>
      </c>
      <c r="M17" s="112"/>
    </row>
    <row r="18" spans="1:13" s="98" customFormat="1">
      <c r="B18" s="101" t="s">
        <v>95</v>
      </c>
      <c r="C18" s="102">
        <v>55199.044000000002</v>
      </c>
      <c r="D18" s="99">
        <v>1E-4</v>
      </c>
      <c r="E18" s="98" t="s">
        <v>118</v>
      </c>
      <c r="F18" s="98" t="s">
        <v>265</v>
      </c>
      <c r="G18" s="98">
        <v>85</v>
      </c>
      <c r="H18" s="98" t="s">
        <v>264</v>
      </c>
      <c r="J18" s="98">
        <f>1/D18^2</f>
        <v>100000000</v>
      </c>
      <c r="K18" s="106">
        <f>J18*C18</f>
        <v>5519904400000</v>
      </c>
      <c r="M18" s="112"/>
    </row>
    <row r="19" spans="1:13" s="98" customFormat="1">
      <c r="B19" s="101" t="s">
        <v>95</v>
      </c>
      <c r="C19" s="102">
        <v>55199.044199999997</v>
      </c>
      <c r="D19" s="99">
        <v>2.9999999999999997E-4</v>
      </c>
      <c r="E19" s="98" t="s">
        <v>159</v>
      </c>
      <c r="F19" s="98" t="s">
        <v>265</v>
      </c>
      <c r="G19" s="98">
        <v>85</v>
      </c>
      <c r="H19" s="98" t="s">
        <v>264</v>
      </c>
      <c r="J19" s="98">
        <f>1/D19^2</f>
        <v>11111111.111111114</v>
      </c>
      <c r="K19" s="106">
        <f>J19*C19</f>
        <v>613322713333.3335</v>
      </c>
      <c r="M19" s="112"/>
    </row>
    <row r="20" spans="1:13" s="98" customFormat="1" ht="15" thickBot="1">
      <c r="B20" s="101" t="s">
        <v>95</v>
      </c>
      <c r="C20" s="102">
        <v>55199.0432</v>
      </c>
      <c r="D20" s="99">
        <v>2.9999999999999997E-4</v>
      </c>
      <c r="E20" s="98" t="s">
        <v>95</v>
      </c>
      <c r="F20" s="98" t="s">
        <v>265</v>
      </c>
      <c r="G20" s="98">
        <v>85</v>
      </c>
      <c r="H20" s="98" t="s">
        <v>264</v>
      </c>
      <c r="J20" s="110">
        <f>1/D20^2</f>
        <v>11111111.111111114</v>
      </c>
      <c r="K20" s="110">
        <f>J20*C20</f>
        <v>613322702222.22241</v>
      </c>
      <c r="M20" s="112"/>
    </row>
    <row r="21" spans="1:13" s="98" customFormat="1">
      <c r="A21" s="98" t="s">
        <v>280</v>
      </c>
      <c r="B21" s="101"/>
      <c r="C21" s="103"/>
      <c r="D21" s="99"/>
      <c r="J21" s="98">
        <f>SUM(J17:J20)</f>
        <v>147222222.22222221</v>
      </c>
      <c r="K21" s="106">
        <f>SUM(K17:K20)</f>
        <v>8126525933055.5566</v>
      </c>
      <c r="L21" s="112">
        <f>K21/J21</f>
        <v>55199.044073584919</v>
      </c>
      <c r="M21" s="112">
        <f>1/SQRT(J21)</f>
        <v>8.2416338369213418E-5</v>
      </c>
    </row>
    <row r="22" spans="1:13" s="98" customFormat="1">
      <c r="B22" s="101"/>
      <c r="C22" s="103"/>
      <c r="D22" s="99"/>
      <c r="M22" s="112"/>
    </row>
    <row r="23" spans="1:13" s="98" customFormat="1">
      <c r="B23" s="101" t="s">
        <v>97</v>
      </c>
      <c r="C23" s="102">
        <v>55523.211000000003</v>
      </c>
      <c r="D23" s="99">
        <v>2.0000000000000001E-4</v>
      </c>
      <c r="E23" s="98" t="s">
        <v>262</v>
      </c>
      <c r="F23" s="98" t="s">
        <v>263</v>
      </c>
      <c r="G23" s="98">
        <v>85</v>
      </c>
      <c r="H23" s="98" t="s">
        <v>264</v>
      </c>
      <c r="J23" s="98">
        <f>1/D23^2</f>
        <v>25000000</v>
      </c>
      <c r="K23" s="106">
        <f>J23*C23</f>
        <v>1388080275000</v>
      </c>
      <c r="M23" s="112"/>
    </row>
    <row r="24" spans="1:13" s="98" customFormat="1">
      <c r="B24" s="101" t="s">
        <v>97</v>
      </c>
      <c r="C24" s="102">
        <v>55523.21</v>
      </c>
      <c r="D24" s="99">
        <v>2.0000000000000001E-4</v>
      </c>
      <c r="E24" s="98" t="s">
        <v>118</v>
      </c>
      <c r="F24" s="98" t="s">
        <v>263</v>
      </c>
      <c r="G24" s="98">
        <v>85</v>
      </c>
      <c r="H24" s="98" t="s">
        <v>264</v>
      </c>
      <c r="J24" s="98">
        <f>1/D24^2</f>
        <v>25000000</v>
      </c>
      <c r="K24" s="106">
        <f>J24*C24</f>
        <v>1388080250000</v>
      </c>
      <c r="M24" s="112"/>
    </row>
    <row r="25" spans="1:13" s="98" customFormat="1">
      <c r="B25" s="101" t="s">
        <v>97</v>
      </c>
      <c r="C25" s="102">
        <v>55523.21</v>
      </c>
      <c r="D25" s="99">
        <v>2.9999999999999997E-4</v>
      </c>
      <c r="E25" s="98" t="s">
        <v>159</v>
      </c>
      <c r="F25" s="98" t="s">
        <v>263</v>
      </c>
      <c r="G25" s="98">
        <v>85</v>
      </c>
      <c r="H25" s="98" t="s">
        <v>264</v>
      </c>
      <c r="J25" s="98">
        <f>1/D25^2</f>
        <v>11111111.111111114</v>
      </c>
      <c r="K25" s="106">
        <f>J25*C25</f>
        <v>616924555555.55566</v>
      </c>
      <c r="M25" s="112"/>
    </row>
    <row r="26" spans="1:13" s="98" customFormat="1" ht="15" thickBot="1">
      <c r="B26" s="101" t="s">
        <v>97</v>
      </c>
      <c r="C26" s="102">
        <v>55523.209199999998</v>
      </c>
      <c r="D26" s="99">
        <v>2.0000000000000001E-4</v>
      </c>
      <c r="E26" s="98" t="s">
        <v>95</v>
      </c>
      <c r="F26" s="98" t="s">
        <v>263</v>
      </c>
      <c r="G26" s="98">
        <v>85</v>
      </c>
      <c r="H26" s="98" t="s">
        <v>264</v>
      </c>
      <c r="J26" s="110">
        <f>1/D26^2</f>
        <v>25000000</v>
      </c>
      <c r="K26" s="110">
        <f>J26*C26</f>
        <v>1388080230000</v>
      </c>
      <c r="M26" s="112"/>
    </row>
    <row r="27" spans="1:13" s="98" customFormat="1">
      <c r="A27" s="98" t="s">
        <v>280</v>
      </c>
      <c r="B27" s="101"/>
      <c r="C27" s="103"/>
      <c r="D27" s="99"/>
      <c r="J27" s="98">
        <f>SUM(J23:J26)</f>
        <v>86111111.111111104</v>
      </c>
      <c r="K27" s="106">
        <f>SUM(K23:K26)</f>
        <v>4781165310555.5557</v>
      </c>
      <c r="L27" s="112">
        <f>K27/J27</f>
        <v>55523.21005806452</v>
      </c>
      <c r="M27" s="112">
        <f>1/SQRT(J27)</f>
        <v>1.0776318121606495E-4</v>
      </c>
    </row>
    <row r="28" spans="1:13" s="98" customFormat="1">
      <c r="B28" s="101"/>
      <c r="C28" s="103"/>
      <c r="D28" s="99"/>
      <c r="M28" s="112"/>
    </row>
    <row r="29" spans="1:13" s="98" customFormat="1">
      <c r="B29" s="101" t="s">
        <v>97</v>
      </c>
      <c r="C29" s="102">
        <v>55863.252399999998</v>
      </c>
      <c r="D29" s="99">
        <v>2.0000000000000001E-4</v>
      </c>
      <c r="E29" s="98" t="s">
        <v>262</v>
      </c>
      <c r="F29" s="98" t="s">
        <v>263</v>
      </c>
      <c r="G29" s="98">
        <v>85</v>
      </c>
      <c r="H29" s="98" t="s">
        <v>264</v>
      </c>
      <c r="J29" s="98">
        <f>1/D29^2</f>
        <v>25000000</v>
      </c>
      <c r="K29" s="106">
        <f>J29*C29</f>
        <v>1396581310000</v>
      </c>
      <c r="M29" s="112"/>
    </row>
    <row r="30" spans="1:13" s="98" customFormat="1">
      <c r="B30" s="101" t="s">
        <v>97</v>
      </c>
      <c r="C30" s="102">
        <v>55863.252500000002</v>
      </c>
      <c r="D30" s="99">
        <v>2.0000000000000001E-4</v>
      </c>
      <c r="E30" s="98" t="s">
        <v>118</v>
      </c>
      <c r="F30" s="98" t="s">
        <v>263</v>
      </c>
      <c r="G30" s="98">
        <v>85</v>
      </c>
      <c r="H30" s="98" t="s">
        <v>264</v>
      </c>
      <c r="J30" s="98">
        <f>1/D30^2</f>
        <v>25000000</v>
      </c>
      <c r="K30" s="106">
        <f>J30*C30</f>
        <v>1396581312500</v>
      </c>
      <c r="M30" s="112"/>
    </row>
    <row r="31" spans="1:13" s="98" customFormat="1">
      <c r="B31" s="101" t="s">
        <v>97</v>
      </c>
      <c r="C31" s="102">
        <v>55863.252500000002</v>
      </c>
      <c r="D31" s="99">
        <v>2.0000000000000001E-4</v>
      </c>
      <c r="E31" s="98" t="s">
        <v>159</v>
      </c>
      <c r="F31" s="98" t="s">
        <v>263</v>
      </c>
      <c r="G31" s="98">
        <v>85</v>
      </c>
      <c r="H31" s="98" t="s">
        <v>264</v>
      </c>
      <c r="J31" s="98">
        <f>1/D31^2</f>
        <v>25000000</v>
      </c>
      <c r="K31" s="106">
        <f>J31*C31</f>
        <v>1396581312500</v>
      </c>
      <c r="M31" s="112"/>
    </row>
    <row r="32" spans="1:13" s="98" customFormat="1" ht="15" thickBot="1">
      <c r="B32" s="101" t="s">
        <v>97</v>
      </c>
      <c r="C32" s="102">
        <v>55863.252699999997</v>
      </c>
      <c r="D32" s="99">
        <v>2.0000000000000001E-4</v>
      </c>
      <c r="E32" s="98" t="s">
        <v>95</v>
      </c>
      <c r="F32" s="98" t="s">
        <v>263</v>
      </c>
      <c r="G32" s="98">
        <v>85</v>
      </c>
      <c r="H32" s="98" t="s">
        <v>264</v>
      </c>
      <c r="J32" s="110">
        <f>1/D32^2</f>
        <v>25000000</v>
      </c>
      <c r="K32" s="110">
        <f>J32*C32</f>
        <v>1396581317500</v>
      </c>
      <c r="M32" s="112"/>
    </row>
    <row r="33" spans="1:13" s="98" customFormat="1">
      <c r="A33" s="98" t="s">
        <v>280</v>
      </c>
      <c r="B33" s="101"/>
      <c r="C33" s="103"/>
      <c r="D33" s="99"/>
      <c r="J33" s="98">
        <f>SUM(J29:J32)</f>
        <v>100000000</v>
      </c>
      <c r="K33" s="106">
        <f>SUM(K29:K32)</f>
        <v>5586325252500</v>
      </c>
      <c r="L33" s="112">
        <f>K33/J33</f>
        <v>55863.252525000004</v>
      </c>
      <c r="M33" s="112">
        <f>1/SQRT(J33)</f>
        <v>1E-4</v>
      </c>
    </row>
    <row r="34" spans="1:13" s="98" customFormat="1">
      <c r="B34" s="101"/>
      <c r="C34" s="103"/>
      <c r="D34" s="99"/>
      <c r="M34" s="112"/>
    </row>
    <row r="35" spans="1:13" s="98" customFormat="1">
      <c r="B35" s="101" t="s">
        <v>95</v>
      </c>
      <c r="C35" s="102">
        <v>55864.266499999998</v>
      </c>
      <c r="D35" s="99">
        <v>2.9999999999999997E-4</v>
      </c>
      <c r="E35" s="98" t="s">
        <v>262</v>
      </c>
      <c r="F35" s="98" t="s">
        <v>265</v>
      </c>
      <c r="G35" s="98">
        <v>85</v>
      </c>
      <c r="H35" s="98" t="s">
        <v>264</v>
      </c>
      <c r="J35" s="98">
        <f>1/D35^2</f>
        <v>11111111.111111114</v>
      </c>
      <c r="K35" s="106">
        <f>J35*C35</f>
        <v>620714072222.22229</v>
      </c>
      <c r="M35" s="112"/>
    </row>
    <row r="36" spans="1:13" s="98" customFormat="1">
      <c r="B36" s="101" t="s">
        <v>95</v>
      </c>
      <c r="C36" s="102">
        <v>55864.266600000003</v>
      </c>
      <c r="D36" s="99">
        <v>2.9999999999999997E-4</v>
      </c>
      <c r="E36" s="98" t="s">
        <v>118</v>
      </c>
      <c r="F36" s="98" t="s">
        <v>265</v>
      </c>
      <c r="G36" s="98">
        <v>85</v>
      </c>
      <c r="H36" s="98" t="s">
        <v>264</v>
      </c>
      <c r="J36" s="98">
        <f>1/D36^2</f>
        <v>11111111.111111114</v>
      </c>
      <c r="K36" s="106">
        <f>J36*C36</f>
        <v>620714073333.3335</v>
      </c>
      <c r="M36" s="112"/>
    </row>
    <row r="37" spans="1:13" s="98" customFormat="1">
      <c r="B37" s="101" t="s">
        <v>95</v>
      </c>
      <c r="C37" s="102">
        <v>55864.266600000003</v>
      </c>
      <c r="D37" s="99">
        <v>2.9999999999999997E-4</v>
      </c>
      <c r="E37" s="98" t="s">
        <v>159</v>
      </c>
      <c r="F37" s="98" t="s">
        <v>265</v>
      </c>
      <c r="G37" s="98">
        <v>85</v>
      </c>
      <c r="H37" s="98" t="s">
        <v>264</v>
      </c>
      <c r="J37" s="98">
        <f>1/D37^2</f>
        <v>11111111.111111114</v>
      </c>
      <c r="K37" s="106">
        <f>J37*C37</f>
        <v>620714073333.3335</v>
      </c>
      <c r="M37" s="112"/>
    </row>
    <row r="38" spans="1:13" s="98" customFormat="1" ht="15" thickBot="1">
      <c r="B38" s="101" t="s">
        <v>95</v>
      </c>
      <c r="C38" s="102">
        <v>55864.266100000001</v>
      </c>
      <c r="D38" s="99">
        <v>2.9999999999999997E-4</v>
      </c>
      <c r="E38" s="98" t="s">
        <v>95</v>
      </c>
      <c r="F38" s="98" t="s">
        <v>265</v>
      </c>
      <c r="G38" s="98">
        <v>85</v>
      </c>
      <c r="H38" s="98" t="s">
        <v>264</v>
      </c>
      <c r="J38" s="110">
        <f>1/D38^2</f>
        <v>11111111.111111114</v>
      </c>
      <c r="K38" s="110">
        <f>J38*C38</f>
        <v>620714067777.77795</v>
      </c>
      <c r="M38" s="112"/>
    </row>
    <row r="39" spans="1:13" s="98" customFormat="1">
      <c r="A39" s="98" t="s">
        <v>280</v>
      </c>
      <c r="B39" s="101"/>
      <c r="C39" s="103"/>
      <c r="D39" s="99"/>
      <c r="J39" s="98">
        <f>SUM(J35:J38)</f>
        <v>44444444.444444455</v>
      </c>
      <c r="K39" s="106">
        <f>SUM(K35:K38)</f>
        <v>2482856286666.667</v>
      </c>
      <c r="L39" s="112">
        <f>K39/J39</f>
        <v>55864.266449999996</v>
      </c>
      <c r="M39" s="112">
        <f>1/SQRT(J39)</f>
        <v>1.4999999999999996E-4</v>
      </c>
    </row>
    <row r="40" spans="1:13" s="98" customFormat="1">
      <c r="C40" s="99"/>
      <c r="D40" s="99"/>
    </row>
    <row r="41" spans="1:13" s="98" customFormat="1">
      <c r="C41" s="99"/>
      <c r="D41" s="99"/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1:Q129"/>
  <sheetViews>
    <sheetView workbookViewId="0">
      <selection activeCell="A96" sqref="A96"/>
    </sheetView>
  </sheetViews>
  <sheetFormatPr defaultRowHeight="12.75"/>
  <cols>
    <col min="1" max="1" width="30.7109375" customWidth="1"/>
    <col min="2" max="2" width="5.7109375" customWidth="1"/>
    <col min="3" max="3" width="11.7109375" customWidth="1"/>
    <col min="4" max="4" width="9.28515625" style="8" customWidth="1"/>
    <col min="5" max="8" width="10.28515625" customWidth="1"/>
    <col min="10" max="12" width="23.7109375" customWidth="1"/>
    <col min="14" max="18" width="20.140625" customWidth="1"/>
  </cols>
  <sheetData>
    <row r="11" spans="1:17">
      <c r="A11" t="str">
        <f t="shared" ref="A11:A42" si="0">VLOOKUP(H11,M$18:N$34,2,FALSE)</f>
        <v xml:space="preserve"> Robb 1998; </v>
      </c>
      <c r="B11" s="3" t="s">
        <v>97</v>
      </c>
      <c r="C11" s="25">
        <v>50784.883000000002</v>
      </c>
      <c r="D11" s="8">
        <v>2.0000000000000001E-4</v>
      </c>
      <c r="E11">
        <v>0.5</v>
      </c>
      <c r="F11">
        <v>3.5000000000000001E-3</v>
      </c>
      <c r="G11">
        <v>1.2999999999999999E-3</v>
      </c>
      <c r="H11">
        <v>1</v>
      </c>
      <c r="M11" s="97"/>
      <c r="N11" t="s">
        <v>283</v>
      </c>
      <c r="O11" t="s">
        <v>284</v>
      </c>
      <c r="P11" t="s">
        <v>285</v>
      </c>
    </row>
    <row r="12" spans="1:17">
      <c r="A12" t="str">
        <f t="shared" si="0"/>
        <v xml:space="preserve"> Robb 1998; </v>
      </c>
      <c r="B12" s="3" t="s">
        <v>95</v>
      </c>
      <c r="C12" s="25">
        <v>50785.894899999999</v>
      </c>
      <c r="D12" s="8">
        <v>2.0000000000000001E-4</v>
      </c>
      <c r="E12">
        <v>2</v>
      </c>
      <c r="F12">
        <v>1.4E-3</v>
      </c>
      <c r="G12">
        <v>-8.0000000000000004E-4</v>
      </c>
      <c r="H12">
        <v>1</v>
      </c>
      <c r="M12" s="97"/>
      <c r="N12" t="s">
        <v>286</v>
      </c>
      <c r="O12" t="s">
        <v>287</v>
      </c>
      <c r="P12" t="s">
        <v>288</v>
      </c>
      <c r="Q12" t="s">
        <v>297</v>
      </c>
    </row>
    <row r="13" spans="1:17">
      <c r="A13" t="str">
        <f t="shared" si="0"/>
        <v xml:space="preserve"> Robb 1998; </v>
      </c>
      <c r="B13" s="3" t="s">
        <v>95</v>
      </c>
      <c r="C13" s="25">
        <v>50787.922400000003</v>
      </c>
      <c r="D13" s="8">
        <v>4.0000000000000002E-4</v>
      </c>
      <c r="E13">
        <v>5</v>
      </c>
      <c r="F13">
        <v>8.0000000000000004E-4</v>
      </c>
      <c r="G13">
        <v>-1.4E-3</v>
      </c>
      <c r="H13">
        <v>1</v>
      </c>
      <c r="M13" s="97"/>
      <c r="N13" t="s">
        <v>289</v>
      </c>
      <c r="O13" t="s">
        <v>290</v>
      </c>
      <c r="P13" t="s">
        <v>291</v>
      </c>
    </row>
    <row r="14" spans="1:17">
      <c r="A14" t="str">
        <f t="shared" si="0"/>
        <v xml:space="preserve"> Robb 1998; </v>
      </c>
      <c r="B14" s="3" t="s">
        <v>95</v>
      </c>
      <c r="C14" s="25">
        <v>50821.724300000002</v>
      </c>
      <c r="D14" s="8">
        <v>2.9999999999999997E-4</v>
      </c>
      <c r="E14">
        <v>55</v>
      </c>
      <c r="F14">
        <v>1E-3</v>
      </c>
      <c r="G14">
        <v>-1E-3</v>
      </c>
      <c r="H14">
        <v>1</v>
      </c>
      <c r="M14" s="97"/>
      <c r="N14" t="s">
        <v>292</v>
      </c>
      <c r="O14" t="s">
        <v>293</v>
      </c>
      <c r="P14" t="s">
        <v>294</v>
      </c>
      <c r="Q14" t="s">
        <v>298</v>
      </c>
    </row>
    <row r="15" spans="1:17">
      <c r="A15" t="str">
        <f t="shared" si="0"/>
        <v xml:space="preserve"> Paschke et al. 2006; </v>
      </c>
      <c r="B15" s="3" t="s">
        <v>95</v>
      </c>
      <c r="C15" s="25">
        <v>51336.860999999997</v>
      </c>
      <c r="D15" s="8">
        <v>5.0000000000000001E-4</v>
      </c>
      <c r="E15">
        <v>817</v>
      </c>
      <c r="F15">
        <v>-5.0000000000000001E-4</v>
      </c>
      <c r="G15">
        <v>-2.0000000000000001E-4</v>
      </c>
      <c r="H15">
        <v>2</v>
      </c>
      <c r="M15" s="97"/>
      <c r="N15" t="s">
        <v>295</v>
      </c>
      <c r="O15" t="s">
        <v>296</v>
      </c>
      <c r="P15" t="s">
        <v>299</v>
      </c>
    </row>
    <row r="16" spans="1:17">
      <c r="A16" t="str">
        <f t="shared" si="0"/>
        <v xml:space="preserve"> Hubscher et al.¨ 2006;</v>
      </c>
      <c r="B16" s="3" t="s">
        <v>95</v>
      </c>
      <c r="C16" s="25">
        <v>53683.374199999998</v>
      </c>
      <c r="D16" s="8">
        <v>4.0000000000000002E-4</v>
      </c>
      <c r="E16">
        <v>4288</v>
      </c>
      <c r="F16">
        <v>-2.2000000000000001E-3</v>
      </c>
      <c r="G16">
        <v>1.4E-3</v>
      </c>
      <c r="H16">
        <v>3</v>
      </c>
      <c r="M16" s="97"/>
    </row>
    <row r="17" spans="1:14">
      <c r="A17" t="str">
        <f t="shared" si="0"/>
        <v xml:space="preserve"> Hubscher et al.¨ 2006;</v>
      </c>
      <c r="B17" s="3" t="s">
        <v>95</v>
      </c>
      <c r="C17" s="25">
        <v>53706.358800000002</v>
      </c>
      <c r="D17" s="8">
        <v>8.0000000000000004E-4</v>
      </c>
      <c r="E17">
        <v>4322</v>
      </c>
      <c r="F17">
        <v>-2.8E-3</v>
      </c>
      <c r="G17">
        <v>8.0000000000000004E-4</v>
      </c>
      <c r="H17">
        <v>3</v>
      </c>
    </row>
    <row r="18" spans="1:14">
      <c r="A18" t="str">
        <f t="shared" si="0"/>
        <v xml:space="preserve"> Paschke 2007; </v>
      </c>
      <c r="B18" s="3" t="s">
        <v>95</v>
      </c>
      <c r="C18" s="25">
        <v>54000.436000000002</v>
      </c>
      <c r="D18" s="8">
        <v>6.9999999999999999E-4</v>
      </c>
      <c r="E18">
        <v>4757</v>
      </c>
      <c r="F18">
        <v>-5.0000000000000001E-4</v>
      </c>
      <c r="G18">
        <v>2.7000000000000001E-3</v>
      </c>
      <c r="H18">
        <v>4</v>
      </c>
      <c r="M18">
        <v>1</v>
      </c>
      <c r="N18" t="s">
        <v>300</v>
      </c>
    </row>
    <row r="19" spans="1:14">
      <c r="A19" t="str">
        <f t="shared" si="0"/>
        <v xml:space="preserve"> Brat et al.´ 2009; </v>
      </c>
      <c r="B19" s="3" t="s">
        <v>95</v>
      </c>
      <c r="C19" s="25">
        <v>54023.419500000004</v>
      </c>
      <c r="D19" s="8">
        <v>1E-4</v>
      </c>
      <c r="E19">
        <v>4791</v>
      </c>
      <c r="F19">
        <v>-2.2000000000000001E-3</v>
      </c>
      <c r="G19">
        <v>8.9999999999999998E-4</v>
      </c>
      <c r="H19">
        <v>5</v>
      </c>
      <c r="M19">
        <v>2</v>
      </c>
      <c r="N19" t="s">
        <v>301</v>
      </c>
    </row>
    <row r="20" spans="1:14">
      <c r="A20" t="str">
        <f t="shared" si="0"/>
        <v xml:space="preserve"> Hubscher &amp; Walter¨ 2007; </v>
      </c>
      <c r="B20" s="3" t="s">
        <v>95</v>
      </c>
      <c r="C20" s="25">
        <v>54050.463300000003</v>
      </c>
      <c r="D20" s="8">
        <v>2.5999999999999999E-3</v>
      </c>
      <c r="E20">
        <v>4831</v>
      </c>
      <c r="F20">
        <v>2.9999999999999997E-4</v>
      </c>
      <c r="G20">
        <v>3.3999999999999998E-3</v>
      </c>
      <c r="H20">
        <v>6</v>
      </c>
      <c r="M20">
        <v>3</v>
      </c>
      <c r="N20" t="s">
        <v>302</v>
      </c>
    </row>
    <row r="21" spans="1:14">
      <c r="A21" t="str">
        <f t="shared" si="0"/>
        <v xml:space="preserve"> Brat´ et al. 2008; </v>
      </c>
      <c r="B21" s="3" t="s">
        <v>95</v>
      </c>
      <c r="C21" s="25">
        <v>54380.365100000003</v>
      </c>
      <c r="D21" s="8">
        <v>5.0000000000000001E-4</v>
      </c>
      <c r="E21">
        <v>5319</v>
      </c>
      <c r="F21">
        <v>-2.7000000000000001E-3</v>
      </c>
      <c r="G21">
        <v>-2.9999999999999997E-4</v>
      </c>
      <c r="H21">
        <v>7</v>
      </c>
      <c r="M21">
        <v>4</v>
      </c>
      <c r="N21" t="s">
        <v>303</v>
      </c>
    </row>
    <row r="22" spans="1:14">
      <c r="A22" t="str">
        <f t="shared" si="0"/>
        <v xml:space="preserve"> Brat´ et al. 2008; </v>
      </c>
      <c r="B22" s="3" t="s">
        <v>97</v>
      </c>
      <c r="C22" s="25">
        <v>54381.378100000002</v>
      </c>
      <c r="D22" s="8">
        <v>5.0000000000000001E-4</v>
      </c>
      <c r="E22">
        <v>5320.5</v>
      </c>
      <c r="F22">
        <v>-3.7000000000000002E-3</v>
      </c>
      <c r="G22">
        <v>-1.4E-3</v>
      </c>
      <c r="H22">
        <v>7</v>
      </c>
      <c r="M22">
        <v>5</v>
      </c>
      <c r="N22" t="s">
        <v>304</v>
      </c>
    </row>
    <row r="23" spans="1:14">
      <c r="A23" t="str">
        <f t="shared" si="0"/>
        <v xml:space="preserve"> Diethelm 2009; </v>
      </c>
      <c r="B23" s="3" t="s">
        <v>97</v>
      </c>
      <c r="C23" s="25">
        <v>54433.433599999997</v>
      </c>
      <c r="D23" s="8">
        <v>2.9999999999999997E-4</v>
      </c>
      <c r="E23">
        <v>5397.5</v>
      </c>
      <c r="F23">
        <v>-2.8999999999999998E-3</v>
      </c>
      <c r="G23">
        <v>-6.9999999999999999E-4</v>
      </c>
      <c r="H23">
        <v>8</v>
      </c>
      <c r="M23">
        <v>6</v>
      </c>
      <c r="N23" t="s">
        <v>305</v>
      </c>
    </row>
    <row r="24" spans="1:14">
      <c r="A24" t="str">
        <f t="shared" si="0"/>
        <v xml:space="preserve"> Brat´ et al. 2008; </v>
      </c>
      <c r="B24" s="3" t="s">
        <v>97</v>
      </c>
      <c r="C24" s="25">
        <v>54715.338799999998</v>
      </c>
      <c r="D24" s="8">
        <v>4.0000000000000002E-4</v>
      </c>
      <c r="E24">
        <v>5814.5</v>
      </c>
      <c r="F24">
        <v>-4.0000000000000001E-3</v>
      </c>
      <c r="G24">
        <v>-2.5999999999999999E-3</v>
      </c>
      <c r="H24">
        <v>7</v>
      </c>
      <c r="M24">
        <v>7</v>
      </c>
      <c r="N24" t="s">
        <v>306</v>
      </c>
    </row>
    <row r="25" spans="1:14">
      <c r="A25" t="str">
        <f t="shared" si="0"/>
        <v xml:space="preserve"> Diethelm 2009; </v>
      </c>
      <c r="B25" s="3" t="s">
        <v>97</v>
      </c>
      <c r="C25" s="25">
        <v>54783.619500000001</v>
      </c>
      <c r="D25" s="8">
        <v>2.0000000000000001E-4</v>
      </c>
      <c r="E25">
        <v>5915.5</v>
      </c>
      <c r="F25">
        <v>-2.7000000000000001E-3</v>
      </c>
      <c r="G25">
        <v>-1.5E-3</v>
      </c>
      <c r="H25">
        <v>8</v>
      </c>
      <c r="M25">
        <v>8</v>
      </c>
      <c r="N25" t="s">
        <v>307</v>
      </c>
    </row>
    <row r="26" spans="1:14">
      <c r="A26" t="str">
        <f t="shared" si="0"/>
        <v xml:space="preserve"> Paschke et al. 2006; </v>
      </c>
      <c r="B26" s="3" t="s">
        <v>95</v>
      </c>
      <c r="C26" s="25">
        <v>54829.932399999998</v>
      </c>
      <c r="D26" s="8">
        <v>5.0000000000000001E-4</v>
      </c>
      <c r="E26">
        <v>5984</v>
      </c>
      <c r="F26">
        <v>1.8E-3</v>
      </c>
      <c r="G26">
        <v>2.8E-3</v>
      </c>
      <c r="H26">
        <v>2</v>
      </c>
      <c r="M26">
        <v>9</v>
      </c>
      <c r="N26" t="s">
        <v>308</v>
      </c>
    </row>
    <row r="27" spans="1:14">
      <c r="A27" t="str">
        <f t="shared" si="0"/>
        <v xml:space="preserve"> Hubscher¨ 2009; </v>
      </c>
      <c r="B27" s="3" t="s">
        <v>95</v>
      </c>
      <c r="C27" s="25">
        <v>54831.2785</v>
      </c>
      <c r="D27" s="8">
        <v>8.0000000000000004E-4</v>
      </c>
      <c r="E27">
        <v>5986</v>
      </c>
      <c r="F27">
        <v>-4.1999999999999997E-3</v>
      </c>
      <c r="G27">
        <v>-3.2000000000000002E-3</v>
      </c>
      <c r="H27">
        <v>9</v>
      </c>
      <c r="M27">
        <v>10</v>
      </c>
      <c r="N27" t="s">
        <v>309</v>
      </c>
    </row>
    <row r="28" spans="1:14">
      <c r="A28" t="str">
        <f t="shared" si="0"/>
        <v xml:space="preserve"> Brat et al.´ 2011;</v>
      </c>
      <c r="B28" s="3" t="s">
        <v>97</v>
      </c>
      <c r="C28" s="25">
        <v>55094.596599999997</v>
      </c>
      <c r="D28" s="8">
        <v>1E-4</v>
      </c>
      <c r="E28">
        <v>6375.5</v>
      </c>
      <c r="F28">
        <v>-1.4E-3</v>
      </c>
      <c r="G28">
        <v>-1.4E-3</v>
      </c>
      <c r="H28">
        <v>10</v>
      </c>
      <c r="M28">
        <v>11</v>
      </c>
      <c r="N28" t="s">
        <v>310</v>
      </c>
    </row>
    <row r="29" spans="1:14">
      <c r="A29" t="str">
        <f t="shared" si="0"/>
        <v xml:space="preserve"> Hubscher et al.¨ 2010 </v>
      </c>
      <c r="B29" s="3" t="s">
        <v>95</v>
      </c>
      <c r="C29" s="25">
        <v>55154.426399999997</v>
      </c>
      <c r="D29" s="8">
        <v>5.9999999999999995E-4</v>
      </c>
      <c r="E29">
        <v>6464</v>
      </c>
      <c r="F29">
        <v>-6.9999999999999999E-4</v>
      </c>
      <c r="G29">
        <v>-1E-3</v>
      </c>
      <c r="H29">
        <v>11</v>
      </c>
      <c r="M29">
        <v>12</v>
      </c>
      <c r="N29" t="s">
        <v>311</v>
      </c>
    </row>
    <row r="30" spans="1:14">
      <c r="A30" t="str">
        <f t="shared" si="0"/>
        <v xml:space="preserve"> Paschke et al. 2006; </v>
      </c>
      <c r="B30" s="3" t="s">
        <v>97</v>
      </c>
      <c r="C30" s="25">
        <v>55444.113100000002</v>
      </c>
      <c r="D30" s="8">
        <v>5.0000000000000001E-4</v>
      </c>
      <c r="E30">
        <v>6892.5</v>
      </c>
      <c r="F30">
        <v>5.3E-3</v>
      </c>
      <c r="G30">
        <v>3.7000000000000002E-3</v>
      </c>
      <c r="H30">
        <v>2</v>
      </c>
      <c r="M30">
        <v>13</v>
      </c>
      <c r="N30" t="s">
        <v>312</v>
      </c>
    </row>
    <row r="31" spans="1:14">
      <c r="A31" t="str">
        <f t="shared" si="0"/>
        <v xml:space="preserve"> Hubscher¨ 2011; </v>
      </c>
      <c r="B31" s="3" t="s">
        <v>95</v>
      </c>
      <c r="C31" s="25">
        <v>55484.335500000001</v>
      </c>
      <c r="D31" s="8">
        <v>4.0000000000000002E-4</v>
      </c>
      <c r="E31">
        <v>6952</v>
      </c>
      <c r="F31">
        <v>3.7000000000000002E-3</v>
      </c>
      <c r="G31">
        <v>1.9E-3</v>
      </c>
      <c r="H31">
        <v>12</v>
      </c>
      <c r="M31">
        <v>14</v>
      </c>
      <c r="N31" t="s">
        <v>313</v>
      </c>
    </row>
    <row r="32" spans="1:14">
      <c r="A32" t="str">
        <f t="shared" si="0"/>
        <v xml:space="preserve"> Paschke et al. 2006; </v>
      </c>
      <c r="B32" s="3" t="s">
        <v>95</v>
      </c>
      <c r="C32" s="25">
        <v>55560.052199999998</v>
      </c>
      <c r="D32" s="8">
        <v>5.0000000000000001E-4</v>
      </c>
      <c r="E32">
        <v>7064</v>
      </c>
      <c r="F32">
        <v>4.5999999999999999E-3</v>
      </c>
      <c r="G32">
        <v>2.5000000000000001E-3</v>
      </c>
      <c r="H32">
        <v>2</v>
      </c>
      <c r="M32">
        <v>15</v>
      </c>
      <c r="N32" t="s">
        <v>314</v>
      </c>
    </row>
    <row r="33" spans="1:14">
      <c r="A33" t="str">
        <f t="shared" si="0"/>
        <v xml:space="preserve"> Nelson 2012; </v>
      </c>
      <c r="B33" s="3" t="s">
        <v>95</v>
      </c>
      <c r="C33" s="25">
        <v>55848.718699999998</v>
      </c>
      <c r="D33" s="8">
        <v>2.9999999999999997E-4</v>
      </c>
      <c r="E33">
        <v>7491</v>
      </c>
      <c r="F33">
        <v>4.4999999999999997E-3</v>
      </c>
      <c r="G33">
        <v>8.0000000000000004E-4</v>
      </c>
      <c r="H33">
        <v>13</v>
      </c>
      <c r="M33">
        <v>16</v>
      </c>
      <c r="N33" t="s">
        <v>316</v>
      </c>
    </row>
    <row r="34" spans="1:14">
      <c r="A34" t="str">
        <f t="shared" si="0"/>
        <v xml:space="preserve"> Hubscher¨&amp; Lehmann 2012; </v>
      </c>
      <c r="B34" s="3" t="s">
        <v>95</v>
      </c>
      <c r="C34" s="25">
        <v>55849.3946</v>
      </c>
      <c r="D34" s="8">
        <v>1E-3</v>
      </c>
      <c r="E34">
        <v>7492</v>
      </c>
      <c r="F34">
        <v>4.3E-3</v>
      </c>
      <c r="G34">
        <v>5.9999999999999995E-4</v>
      </c>
      <c r="H34">
        <v>14</v>
      </c>
      <c r="M34">
        <v>17</v>
      </c>
      <c r="N34" t="s">
        <v>315</v>
      </c>
    </row>
    <row r="35" spans="1:14">
      <c r="A35" t="str">
        <f t="shared" si="0"/>
        <v xml:space="preserve"> Diethelm 2012; </v>
      </c>
      <c r="B35" s="3" t="s">
        <v>95</v>
      </c>
      <c r="C35" s="25">
        <v>55894.689899999998</v>
      </c>
      <c r="D35" s="8">
        <v>5.0000000000000001E-4</v>
      </c>
      <c r="E35">
        <v>7559</v>
      </c>
      <c r="F35">
        <v>5.3E-3</v>
      </c>
      <c r="G35">
        <v>1.4E-3</v>
      </c>
      <c r="H35">
        <v>15</v>
      </c>
    </row>
    <row r="36" spans="1:14">
      <c r="A36" t="str">
        <f t="shared" si="0"/>
        <v>Zhang et al. 2014AJ….147…66</v>
      </c>
      <c r="B36" s="3" t="s">
        <v>97</v>
      </c>
      <c r="C36" s="25">
        <v>55193.976609999998</v>
      </c>
      <c r="D36" s="8">
        <v>5.0000000000000001E-4</v>
      </c>
      <c r="E36">
        <v>6522.5</v>
      </c>
      <c r="F36">
        <v>1.5E-3</v>
      </c>
      <c r="G36">
        <v>1.1000000000000001E-3</v>
      </c>
      <c r="H36">
        <v>16</v>
      </c>
    </row>
    <row r="37" spans="1:14">
      <c r="A37" t="str">
        <f t="shared" si="0"/>
        <v>Zhang et al. 2014AJ….147…66</v>
      </c>
      <c r="B37" s="3" t="s">
        <v>95</v>
      </c>
      <c r="C37" s="25">
        <v>55199.044020000001</v>
      </c>
      <c r="D37" s="8">
        <v>2.0000000000000001E-4</v>
      </c>
      <c r="E37">
        <v>6530</v>
      </c>
      <c r="F37">
        <v>-1.2999999999999999E-3</v>
      </c>
      <c r="G37">
        <v>-1.6999999999999999E-3</v>
      </c>
      <c r="H37">
        <v>16</v>
      </c>
    </row>
    <row r="38" spans="1:14">
      <c r="A38" t="str">
        <f t="shared" si="0"/>
        <v>Zhang et al. 2014AJ….147…66</v>
      </c>
      <c r="B38" s="3" t="s">
        <v>97</v>
      </c>
      <c r="C38" s="25">
        <v>55523.210039999998</v>
      </c>
      <c r="D38" s="8">
        <v>2.0000000000000001E-4</v>
      </c>
      <c r="E38">
        <v>7009.5</v>
      </c>
      <c r="F38">
        <v>6.3E-3</v>
      </c>
      <c r="G38">
        <v>4.3E-3</v>
      </c>
      <c r="H38">
        <v>16</v>
      </c>
    </row>
    <row r="39" spans="1:14">
      <c r="A39" t="str">
        <f t="shared" si="0"/>
        <v>Zhang et al. 2014AJ….147…66</v>
      </c>
      <c r="B39" s="3" t="s">
        <v>95</v>
      </c>
      <c r="C39" s="25">
        <v>55864.266499999998</v>
      </c>
      <c r="D39" s="8">
        <v>2.0000000000000001E-4</v>
      </c>
      <c r="E39">
        <v>7514</v>
      </c>
      <c r="F39">
        <v>3.3999999999999998E-3</v>
      </c>
      <c r="G39">
        <v>-4.0000000000000002E-4</v>
      </c>
      <c r="H39">
        <v>16</v>
      </c>
    </row>
    <row r="40" spans="1:14">
      <c r="A40" t="str">
        <f t="shared" si="0"/>
        <v>Zhang et al. 2014AJ….147…66</v>
      </c>
      <c r="B40" s="3" t="s">
        <v>97</v>
      </c>
      <c r="C40" s="25">
        <v>55863.252500000002</v>
      </c>
      <c r="D40" s="8">
        <v>2.9999999999999997E-4</v>
      </c>
      <c r="E40">
        <v>7512.5</v>
      </c>
      <c r="F40">
        <v>3.5999999999999999E-3</v>
      </c>
      <c r="G40">
        <v>-2.0000000000000001E-4</v>
      </c>
      <c r="H40">
        <v>16</v>
      </c>
    </row>
    <row r="41" spans="1:14">
      <c r="A41" t="str">
        <f t="shared" si="0"/>
        <v xml:space="preserve"> Hubscher &amp;¨Lehmann 2013</v>
      </c>
      <c r="B41" s="3" t="s">
        <v>95</v>
      </c>
      <c r="C41" s="25">
        <v>56254.335800000001</v>
      </c>
      <c r="D41" s="8">
        <v>2E-3</v>
      </c>
      <c r="E41">
        <v>8091</v>
      </c>
      <c r="F41">
        <v>1E-3</v>
      </c>
      <c r="G41">
        <v>-5.1999999999999998E-3</v>
      </c>
      <c r="H41">
        <v>17</v>
      </c>
    </row>
    <row r="42" spans="1:14">
      <c r="A42" t="str">
        <f t="shared" si="0"/>
        <v xml:space="preserve"> Paschke et al. 2006; </v>
      </c>
      <c r="B42" s="3" t="s">
        <v>95</v>
      </c>
      <c r="C42" s="25">
        <v>51924.324500000002</v>
      </c>
      <c r="D42" s="8">
        <v>5.0000000000000001E-4</v>
      </c>
      <c r="E42">
        <v>1686</v>
      </c>
      <c r="F42">
        <v>-1.0800000000000001E-2</v>
      </c>
      <c r="G42">
        <v>-8.6E-3</v>
      </c>
      <c r="H42">
        <v>2</v>
      </c>
    </row>
    <row r="48" spans="1:14">
      <c r="A48" s="27" t="s">
        <v>330</v>
      </c>
    </row>
    <row r="49" spans="1:1">
      <c r="A49" s="27" t="s">
        <v>331</v>
      </c>
    </row>
    <row r="50" spans="1:1">
      <c r="A50" s="27" t="s">
        <v>332</v>
      </c>
    </row>
    <row r="51" spans="1:1">
      <c r="A51" s="27" t="s">
        <v>333</v>
      </c>
    </row>
    <row r="52" spans="1:1">
      <c r="A52" s="27" t="s">
        <v>334</v>
      </c>
    </row>
    <row r="53" spans="1:1">
      <c r="A53" s="27" t="s">
        <v>335</v>
      </c>
    </row>
    <row r="54" spans="1:1">
      <c r="A54" s="27" t="s">
        <v>336</v>
      </c>
    </row>
    <row r="55" spans="1:1">
      <c r="A55" s="27" t="s">
        <v>337</v>
      </c>
    </row>
    <row r="56" spans="1:1">
      <c r="A56" s="128" t="s">
        <v>317</v>
      </c>
    </row>
    <row r="57" spans="1:1">
      <c r="A57" s="27" t="s">
        <v>338</v>
      </c>
    </row>
    <row r="58" spans="1:1">
      <c r="A58" s="27" t="s">
        <v>339</v>
      </c>
    </row>
    <row r="59" spans="1:1">
      <c r="A59" s="27" t="s">
        <v>340</v>
      </c>
    </row>
    <row r="60" spans="1:1">
      <c r="A60" s="27" t="s">
        <v>341</v>
      </c>
    </row>
    <row r="61" spans="1:1">
      <c r="A61" s="27" t="s">
        <v>342</v>
      </c>
    </row>
    <row r="62" spans="1:1">
      <c r="A62" s="27" t="s">
        <v>343</v>
      </c>
    </row>
    <row r="63" spans="1:1">
      <c r="A63" s="27" t="s">
        <v>344</v>
      </c>
    </row>
    <row r="64" spans="1:1">
      <c r="A64" s="27" t="s">
        <v>345</v>
      </c>
    </row>
    <row r="65" spans="1:1">
      <c r="A65" s="27" t="s">
        <v>346</v>
      </c>
    </row>
    <row r="66" spans="1:1">
      <c r="A66" s="27" t="s">
        <v>347</v>
      </c>
    </row>
    <row r="67" spans="1:1">
      <c r="A67" s="27" t="s">
        <v>348</v>
      </c>
    </row>
    <row r="68" spans="1:1">
      <c r="A68" s="27" t="s">
        <v>349</v>
      </c>
    </row>
    <row r="69" spans="1:1">
      <c r="A69" s="27" t="s">
        <v>318</v>
      </c>
    </row>
    <row r="70" spans="1:1">
      <c r="A70" s="27" t="s">
        <v>350</v>
      </c>
    </row>
    <row r="71" spans="1:1">
      <c r="A71" s="27" t="s">
        <v>351</v>
      </c>
    </row>
    <row r="72" spans="1:1">
      <c r="A72" s="27" t="s">
        <v>352</v>
      </c>
    </row>
    <row r="73" spans="1:1">
      <c r="A73" s="27" t="s">
        <v>353</v>
      </c>
    </row>
    <row r="74" spans="1:1">
      <c r="A74" s="27" t="s">
        <v>354</v>
      </c>
    </row>
    <row r="75" spans="1:1">
      <c r="A75" s="27" t="s">
        <v>355</v>
      </c>
    </row>
    <row r="76" spans="1:1">
      <c r="A76" s="27" t="s">
        <v>356</v>
      </c>
    </row>
    <row r="77" spans="1:1">
      <c r="A77" s="27" t="s">
        <v>357</v>
      </c>
    </row>
    <row r="78" spans="1:1">
      <c r="A78" s="27" t="s">
        <v>358</v>
      </c>
    </row>
    <row r="79" spans="1:1">
      <c r="A79" s="27" t="s">
        <v>359</v>
      </c>
    </row>
    <row r="80" spans="1:1">
      <c r="A80" s="128" t="s">
        <v>319</v>
      </c>
    </row>
    <row r="81" spans="1:1">
      <c r="A81" s="27" t="s">
        <v>320</v>
      </c>
    </row>
    <row r="82" spans="1:1">
      <c r="A82" s="27" t="s">
        <v>321</v>
      </c>
    </row>
    <row r="83" spans="1:1">
      <c r="A83" s="27" t="s">
        <v>360</v>
      </c>
    </row>
    <row r="84" spans="1:1">
      <c r="A84" s="27" t="s">
        <v>361</v>
      </c>
    </row>
    <row r="85" spans="1:1">
      <c r="A85" s="27" t="s">
        <v>362</v>
      </c>
    </row>
    <row r="86" spans="1:1">
      <c r="A86" s="27" t="s">
        <v>363</v>
      </c>
    </row>
    <row r="87" spans="1:1">
      <c r="A87" s="27" t="s">
        <v>364</v>
      </c>
    </row>
    <row r="88" spans="1:1">
      <c r="A88" s="27" t="s">
        <v>365</v>
      </c>
    </row>
    <row r="89" spans="1:1">
      <c r="A89" s="27" t="s">
        <v>366</v>
      </c>
    </row>
    <row r="90" spans="1:1">
      <c r="A90" s="27" t="s">
        <v>367</v>
      </c>
    </row>
    <row r="91" spans="1:1">
      <c r="A91" s="27" t="s">
        <v>368</v>
      </c>
    </row>
    <row r="92" spans="1:1">
      <c r="A92" s="27" t="s">
        <v>369</v>
      </c>
    </row>
    <row r="93" spans="1:1">
      <c r="A93" s="128" t="s">
        <v>322</v>
      </c>
    </row>
    <row r="94" spans="1:1">
      <c r="A94" s="27" t="s">
        <v>370</v>
      </c>
    </row>
    <row r="95" spans="1:1">
      <c r="A95" s="27" t="s">
        <v>371</v>
      </c>
    </row>
    <row r="96" spans="1:1">
      <c r="A96" s="27" t="s">
        <v>372</v>
      </c>
    </row>
    <row r="97" spans="1:1">
      <c r="A97" s="27" t="s">
        <v>373</v>
      </c>
    </row>
    <row r="98" spans="1:1">
      <c r="A98" s="27" t="s">
        <v>374</v>
      </c>
    </row>
    <row r="99" spans="1:1">
      <c r="A99" s="27" t="s">
        <v>375</v>
      </c>
    </row>
    <row r="100" spans="1:1">
      <c r="A100" s="27" t="s">
        <v>376</v>
      </c>
    </row>
    <row r="101" spans="1:1">
      <c r="A101" s="27" t="s">
        <v>377</v>
      </c>
    </row>
    <row r="102" spans="1:1">
      <c r="A102" s="27" t="s">
        <v>378</v>
      </c>
    </row>
    <row r="103" spans="1:1">
      <c r="A103" s="27" t="s">
        <v>379</v>
      </c>
    </row>
    <row r="104" spans="1:1">
      <c r="A104" s="27" t="s">
        <v>380</v>
      </c>
    </row>
    <row r="105" spans="1:1">
      <c r="A105" s="27" t="s">
        <v>381</v>
      </c>
    </row>
    <row r="106" spans="1:1">
      <c r="A106" s="27" t="s">
        <v>323</v>
      </c>
    </row>
    <row r="107" spans="1:1">
      <c r="A107" s="27" t="s">
        <v>324</v>
      </c>
    </row>
    <row r="108" spans="1:1">
      <c r="A108" s="27" t="s">
        <v>325</v>
      </c>
    </row>
    <row r="109" spans="1:1">
      <c r="A109" s="27" t="s">
        <v>382</v>
      </c>
    </row>
    <row r="110" spans="1:1">
      <c r="A110" s="27" t="s">
        <v>383</v>
      </c>
    </row>
    <row r="111" spans="1:1">
      <c r="A111" s="27" t="s">
        <v>384</v>
      </c>
    </row>
    <row r="112" spans="1:1">
      <c r="A112" s="27" t="s">
        <v>385</v>
      </c>
    </row>
    <row r="113" spans="1:1">
      <c r="A113" s="27" t="s">
        <v>386</v>
      </c>
    </row>
    <row r="114" spans="1:1">
      <c r="A114" s="27" t="s">
        <v>387</v>
      </c>
    </row>
    <row r="115" spans="1:1">
      <c r="A115" s="27" t="s">
        <v>388</v>
      </c>
    </row>
    <row r="116" spans="1:1">
      <c r="A116" s="27" t="s">
        <v>389</v>
      </c>
    </row>
    <row r="117" spans="1:1">
      <c r="A117" s="27" t="s">
        <v>390</v>
      </c>
    </row>
    <row r="118" spans="1:1">
      <c r="A118" s="27" t="s">
        <v>391</v>
      </c>
    </row>
    <row r="119" spans="1:1">
      <c r="A119" s="27" t="s">
        <v>326</v>
      </c>
    </row>
    <row r="120" spans="1:1">
      <c r="A120" s="27" t="s">
        <v>327</v>
      </c>
    </row>
    <row r="121" spans="1:1">
      <c r="A121" s="27" t="s">
        <v>392</v>
      </c>
    </row>
    <row r="122" spans="1:1">
      <c r="A122" s="27" t="s">
        <v>393</v>
      </c>
    </row>
    <row r="123" spans="1:1">
      <c r="A123" s="27" t="s">
        <v>394</v>
      </c>
    </row>
    <row r="124" spans="1:1">
      <c r="A124" s="27" t="s">
        <v>395</v>
      </c>
    </row>
    <row r="125" spans="1:1">
      <c r="A125" s="27" t="s">
        <v>396</v>
      </c>
    </row>
    <row r="126" spans="1:1">
      <c r="A126" s="27" t="s">
        <v>397</v>
      </c>
    </row>
    <row r="127" spans="1:1">
      <c r="A127" s="27" t="s">
        <v>398</v>
      </c>
    </row>
    <row r="128" spans="1:1">
      <c r="A128" s="27" t="s">
        <v>399</v>
      </c>
    </row>
    <row r="129" spans="1:1">
      <c r="A129" s="27" t="s">
        <v>400</v>
      </c>
    </row>
  </sheetData>
  <phoneticPr fontId="8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P724"/>
  <sheetViews>
    <sheetView workbookViewId="0">
      <selection activeCell="A22" sqref="A22:D40"/>
    </sheetView>
  </sheetViews>
  <sheetFormatPr defaultRowHeight="12.75"/>
  <cols>
    <col min="1" max="1" width="16.28515625" style="8" customWidth="1"/>
    <col min="2" max="2" width="4.42578125" style="10" customWidth="1"/>
    <col min="3" max="3" width="12.7109375" style="8" customWidth="1"/>
    <col min="4" max="4" width="3.5703125" style="10" customWidth="1"/>
    <col min="5" max="5" width="12.42578125" style="10" customWidth="1"/>
    <col min="6" max="6" width="5.42578125" style="10" customWidth="1"/>
    <col min="7" max="7" width="12" style="10" customWidth="1"/>
    <col min="8" max="8" width="7.28515625" style="8" customWidth="1"/>
    <col min="9" max="9" width="22.5703125" style="10" customWidth="1"/>
    <col min="10" max="10" width="25.140625" style="10" customWidth="1"/>
    <col min="11" max="11" width="15.7109375" style="10" customWidth="1"/>
    <col min="12" max="12" width="14.140625" style="10" customWidth="1"/>
    <col min="13" max="13" width="9.5703125" style="10" customWidth="1"/>
    <col min="14" max="14" width="14.140625" style="10" customWidth="1"/>
    <col min="15" max="15" width="23.42578125" style="10" customWidth="1"/>
    <col min="16" max="16" width="16.5703125" style="10" customWidth="1"/>
    <col min="17" max="17" width="41" style="10" customWidth="1"/>
    <col min="18" max="16384" width="9.140625" style="10"/>
  </cols>
  <sheetData>
    <row r="1" spans="1:16" ht="15.75">
      <c r="A1" s="36" t="s">
        <v>109</v>
      </c>
      <c r="I1" s="37" t="s">
        <v>110</v>
      </c>
      <c r="J1" s="38" t="s">
        <v>111</v>
      </c>
    </row>
    <row r="2" spans="1:16">
      <c r="I2" s="39" t="s">
        <v>112</v>
      </c>
      <c r="J2" s="40" t="s">
        <v>113</v>
      </c>
    </row>
    <row r="3" spans="1:16">
      <c r="A3" s="41" t="s">
        <v>114</v>
      </c>
      <c r="I3" s="39" t="s">
        <v>115</v>
      </c>
      <c r="J3" s="40" t="s">
        <v>116</v>
      </c>
    </row>
    <row r="4" spans="1:16">
      <c r="I4" s="39" t="s">
        <v>117</v>
      </c>
      <c r="J4" s="40" t="s">
        <v>116</v>
      </c>
    </row>
    <row r="5" spans="1:16" ht="13.5" thickBot="1">
      <c r="I5" s="42" t="s">
        <v>118</v>
      </c>
      <c r="J5" s="43" t="s">
        <v>119</v>
      </c>
    </row>
    <row r="10" spans="1:16" ht="13.5" thickBot="1"/>
    <row r="11" spans="1:16" ht="12.75" customHeight="1" thickBot="1">
      <c r="A11" s="8" t="str">
        <f t="shared" ref="A11:A40" si="0">P11</f>
        <v>BAVM 178 </v>
      </c>
      <c r="B11" s="3" t="str">
        <f t="shared" ref="B11:B40" si="1">IF(H11=INT(H11),"I","II")</f>
        <v>I</v>
      </c>
      <c r="C11" s="8">
        <f t="shared" ref="C11:C40" si="2">1*G11</f>
        <v>53683.374199999998</v>
      </c>
      <c r="D11" s="10" t="str">
        <f t="shared" ref="D11:D40" si="3">VLOOKUP(F11,I$1:J$5,2,FALSE)</f>
        <v>vis</v>
      </c>
      <c r="E11" s="44" t="e">
        <f>VLOOKUP(C11,#REF!,3,FALSE)</f>
        <v>#REF!</v>
      </c>
      <c r="F11" s="3" t="s">
        <v>118</v>
      </c>
      <c r="G11" s="10" t="str">
        <f t="shared" ref="G11:G40" si="4">MID(I11,3,LEN(I11)-3)</f>
        <v>53683.3742</v>
      </c>
      <c r="H11" s="8">
        <f t="shared" ref="H11:H40" si="5">1*K11</f>
        <v>1750</v>
      </c>
      <c r="I11" s="45" t="s">
        <v>141</v>
      </c>
      <c r="J11" s="46" t="s">
        <v>142</v>
      </c>
      <c r="K11" s="45">
        <v>1750</v>
      </c>
      <c r="L11" s="45" t="s">
        <v>143</v>
      </c>
      <c r="M11" s="46" t="s">
        <v>144</v>
      </c>
      <c r="N11" s="46" t="s">
        <v>145</v>
      </c>
      <c r="O11" s="47" t="s">
        <v>146</v>
      </c>
      <c r="P11" s="48" t="s">
        <v>147</v>
      </c>
    </row>
    <row r="12" spans="1:16" ht="12.75" customHeight="1" thickBot="1">
      <c r="A12" s="8" t="str">
        <f t="shared" si="0"/>
        <v>BAVM 178 </v>
      </c>
      <c r="B12" s="3" t="str">
        <f t="shared" si="1"/>
        <v>I</v>
      </c>
      <c r="C12" s="8">
        <f t="shared" si="2"/>
        <v>53706.358800000002</v>
      </c>
      <c r="D12" s="10" t="str">
        <f t="shared" si="3"/>
        <v>vis</v>
      </c>
      <c r="E12" s="44" t="e">
        <f>VLOOKUP(C12,#REF!,3,FALSE)</f>
        <v>#REF!</v>
      </c>
      <c r="F12" s="3" t="s">
        <v>118</v>
      </c>
      <c r="G12" s="10" t="str">
        <f t="shared" si="4"/>
        <v>53706.3588</v>
      </c>
      <c r="H12" s="8">
        <f t="shared" si="5"/>
        <v>1784</v>
      </c>
      <c r="I12" s="45" t="s">
        <v>148</v>
      </c>
      <c r="J12" s="46" t="s">
        <v>149</v>
      </c>
      <c r="K12" s="45">
        <v>1784</v>
      </c>
      <c r="L12" s="45" t="s">
        <v>150</v>
      </c>
      <c r="M12" s="46" t="s">
        <v>144</v>
      </c>
      <c r="N12" s="46" t="s">
        <v>145</v>
      </c>
      <c r="O12" s="47" t="s">
        <v>146</v>
      </c>
      <c r="P12" s="48" t="s">
        <v>147</v>
      </c>
    </row>
    <row r="13" spans="1:16" ht="12.75" customHeight="1" thickBot="1">
      <c r="A13" s="8" t="str">
        <f t="shared" si="0"/>
        <v>BAVM 183 </v>
      </c>
      <c r="B13" s="3" t="str">
        <f t="shared" si="1"/>
        <v>I</v>
      </c>
      <c r="C13" s="8">
        <f t="shared" si="2"/>
        <v>54050.463300000003</v>
      </c>
      <c r="D13" s="10" t="str">
        <f t="shared" si="3"/>
        <v>vis</v>
      </c>
      <c r="E13" s="44" t="e">
        <f>VLOOKUP(C13,#REF!,3,FALSE)</f>
        <v>#REF!</v>
      </c>
      <c r="F13" s="3" t="s">
        <v>118</v>
      </c>
      <c r="G13" s="10" t="str">
        <f t="shared" si="4"/>
        <v>54050.4633</v>
      </c>
      <c r="H13" s="8">
        <f t="shared" si="5"/>
        <v>2293</v>
      </c>
      <c r="I13" s="45" t="s">
        <v>162</v>
      </c>
      <c r="J13" s="46" t="s">
        <v>163</v>
      </c>
      <c r="K13" s="45">
        <v>2293</v>
      </c>
      <c r="L13" s="45" t="s">
        <v>164</v>
      </c>
      <c r="M13" s="46" t="s">
        <v>144</v>
      </c>
      <c r="N13" s="46" t="s">
        <v>145</v>
      </c>
      <c r="O13" s="47" t="s">
        <v>165</v>
      </c>
      <c r="P13" s="48" t="s">
        <v>166</v>
      </c>
    </row>
    <row r="14" spans="1:16" ht="12.75" customHeight="1" thickBot="1">
      <c r="A14" s="8" t="str">
        <f t="shared" si="0"/>
        <v>IBVS 5871 </v>
      </c>
      <c r="B14" s="3" t="str">
        <f t="shared" si="1"/>
        <v>II</v>
      </c>
      <c r="C14" s="8">
        <f t="shared" si="2"/>
        <v>54783.619500000001</v>
      </c>
      <c r="D14" s="10" t="str">
        <f t="shared" si="3"/>
        <v>vis</v>
      </c>
      <c r="E14" s="44" t="e">
        <f>VLOOKUP(C14,#REF!,3,FALSE)</f>
        <v>#REF!</v>
      </c>
      <c r="F14" s="3" t="s">
        <v>118</v>
      </c>
      <c r="G14" s="10" t="str">
        <f t="shared" si="4"/>
        <v>54783.6195</v>
      </c>
      <c r="H14" s="8">
        <f t="shared" si="5"/>
        <v>3377.5</v>
      </c>
      <c r="I14" s="45" t="s">
        <v>182</v>
      </c>
      <c r="J14" s="46" t="s">
        <v>183</v>
      </c>
      <c r="K14" s="45">
        <v>3377.5</v>
      </c>
      <c r="L14" s="45" t="s">
        <v>122</v>
      </c>
      <c r="M14" s="46" t="s">
        <v>144</v>
      </c>
      <c r="N14" s="46" t="s">
        <v>118</v>
      </c>
      <c r="O14" s="47" t="s">
        <v>139</v>
      </c>
      <c r="P14" s="48" t="s">
        <v>184</v>
      </c>
    </row>
    <row r="15" spans="1:16" ht="12.75" customHeight="1" thickBot="1">
      <c r="A15" s="8" t="str">
        <f t="shared" si="0"/>
        <v>BAVM 215 </v>
      </c>
      <c r="B15" s="3" t="str">
        <f t="shared" si="1"/>
        <v>I</v>
      </c>
      <c r="C15" s="8">
        <f t="shared" si="2"/>
        <v>55484.335500000001</v>
      </c>
      <c r="D15" s="10" t="str">
        <f t="shared" si="3"/>
        <v>vis</v>
      </c>
      <c r="E15" s="44" t="e">
        <f>VLOOKUP(C15,#REF!,3,FALSE)</f>
        <v>#REF!</v>
      </c>
      <c r="F15" s="3" t="s">
        <v>118</v>
      </c>
      <c r="G15" s="10" t="str">
        <f t="shared" si="4"/>
        <v>55484.3355</v>
      </c>
      <c r="H15" s="8">
        <f t="shared" si="5"/>
        <v>4414</v>
      </c>
      <c r="I15" s="45" t="s">
        <v>210</v>
      </c>
      <c r="J15" s="46" t="s">
        <v>211</v>
      </c>
      <c r="K15" s="45" t="s">
        <v>212</v>
      </c>
      <c r="L15" s="45" t="s">
        <v>213</v>
      </c>
      <c r="M15" s="46" t="s">
        <v>144</v>
      </c>
      <c r="N15" s="46" t="s">
        <v>145</v>
      </c>
      <c r="O15" s="47" t="s">
        <v>146</v>
      </c>
      <c r="P15" s="48" t="s">
        <v>214</v>
      </c>
    </row>
    <row r="16" spans="1:16" ht="12.75" customHeight="1" thickBot="1">
      <c r="A16" s="8" t="str">
        <f t="shared" si="0"/>
        <v>IBVS 6018 </v>
      </c>
      <c r="B16" s="3" t="str">
        <f t="shared" si="1"/>
        <v>I</v>
      </c>
      <c r="C16" s="8">
        <f t="shared" si="2"/>
        <v>55848.718699999998</v>
      </c>
      <c r="D16" s="10" t="str">
        <f t="shared" si="3"/>
        <v>vis</v>
      </c>
      <c r="E16" s="44" t="e">
        <f>VLOOKUP(C16,#REF!,3,FALSE)</f>
        <v>#REF!</v>
      </c>
      <c r="F16" s="3" t="s">
        <v>118</v>
      </c>
      <c r="G16" s="10" t="str">
        <f t="shared" si="4"/>
        <v>55848.7187</v>
      </c>
      <c r="H16" s="8">
        <f t="shared" si="5"/>
        <v>4953</v>
      </c>
      <c r="I16" s="45" t="s">
        <v>219</v>
      </c>
      <c r="J16" s="46" t="s">
        <v>220</v>
      </c>
      <c r="K16" s="45" t="s">
        <v>221</v>
      </c>
      <c r="L16" s="45" t="s">
        <v>222</v>
      </c>
      <c r="M16" s="46" t="s">
        <v>144</v>
      </c>
      <c r="N16" s="46" t="s">
        <v>110</v>
      </c>
      <c r="O16" s="47" t="s">
        <v>223</v>
      </c>
      <c r="P16" s="48" t="s">
        <v>224</v>
      </c>
    </row>
    <row r="17" spans="1:16" ht="12.75" customHeight="1" thickBot="1">
      <c r="A17" s="8" t="str">
        <f t="shared" si="0"/>
        <v>IBVS 6011 </v>
      </c>
      <c r="B17" s="3" t="str">
        <f t="shared" si="1"/>
        <v>I</v>
      </c>
      <c r="C17" s="8">
        <f t="shared" si="2"/>
        <v>55894.689899999998</v>
      </c>
      <c r="D17" s="10" t="str">
        <f t="shared" si="3"/>
        <v>vis</v>
      </c>
      <c r="E17" s="44" t="e">
        <f>VLOOKUP(C17,#REF!,3,FALSE)</f>
        <v>#REF!</v>
      </c>
      <c r="F17" s="3" t="s">
        <v>118</v>
      </c>
      <c r="G17" s="10" t="str">
        <f t="shared" si="4"/>
        <v>55894.6899</v>
      </c>
      <c r="H17" s="8">
        <f t="shared" si="5"/>
        <v>5021</v>
      </c>
      <c r="I17" s="45" t="s">
        <v>230</v>
      </c>
      <c r="J17" s="46" t="s">
        <v>231</v>
      </c>
      <c r="K17" s="45" t="s">
        <v>232</v>
      </c>
      <c r="L17" s="45" t="s">
        <v>233</v>
      </c>
      <c r="M17" s="46" t="s">
        <v>144</v>
      </c>
      <c r="N17" s="46" t="s">
        <v>118</v>
      </c>
      <c r="O17" s="47" t="s">
        <v>139</v>
      </c>
      <c r="P17" s="48" t="s">
        <v>234</v>
      </c>
    </row>
    <row r="18" spans="1:16" ht="12.75" customHeight="1" thickBot="1">
      <c r="A18" s="8" t="str">
        <f t="shared" si="0"/>
        <v>BAVM 231 </v>
      </c>
      <c r="B18" s="3" t="str">
        <f t="shared" si="1"/>
        <v>I</v>
      </c>
      <c r="C18" s="8">
        <f t="shared" si="2"/>
        <v>56254.335800000001</v>
      </c>
      <c r="D18" s="10" t="str">
        <f t="shared" si="3"/>
        <v>vis</v>
      </c>
      <c r="E18" s="44" t="e">
        <f>VLOOKUP(C18,#REF!,3,FALSE)</f>
        <v>#REF!</v>
      </c>
      <c r="F18" s="3" t="s">
        <v>118</v>
      </c>
      <c r="G18" s="10" t="str">
        <f t="shared" si="4"/>
        <v>56254.3358</v>
      </c>
      <c r="H18" s="8">
        <f t="shared" si="5"/>
        <v>5553</v>
      </c>
      <c r="I18" s="45" t="s">
        <v>235</v>
      </c>
      <c r="J18" s="46" t="s">
        <v>236</v>
      </c>
      <c r="K18" s="45" t="s">
        <v>237</v>
      </c>
      <c r="L18" s="45" t="s">
        <v>238</v>
      </c>
      <c r="M18" s="46" t="s">
        <v>144</v>
      </c>
      <c r="N18" s="46" t="s">
        <v>145</v>
      </c>
      <c r="O18" s="47" t="s">
        <v>146</v>
      </c>
      <c r="P18" s="48" t="s">
        <v>239</v>
      </c>
    </row>
    <row r="19" spans="1:16" ht="12.75" customHeight="1" thickBot="1">
      <c r="A19" s="8" t="str">
        <f t="shared" si="0"/>
        <v>BAVM 234 </v>
      </c>
      <c r="B19" s="3" t="str">
        <f t="shared" si="1"/>
        <v>I</v>
      </c>
      <c r="C19" s="8">
        <f t="shared" si="2"/>
        <v>56642.377200000003</v>
      </c>
      <c r="D19" s="10" t="str">
        <f t="shared" si="3"/>
        <v>vis</v>
      </c>
      <c r="E19" s="44" t="e">
        <f>VLOOKUP(C19,#REF!,3,FALSE)</f>
        <v>#REF!</v>
      </c>
      <c r="F19" s="3" t="s">
        <v>118</v>
      </c>
      <c r="G19" s="10" t="str">
        <f t="shared" si="4"/>
        <v>56642.3772</v>
      </c>
      <c r="H19" s="8">
        <f t="shared" si="5"/>
        <v>6127</v>
      </c>
      <c r="I19" s="45" t="s">
        <v>245</v>
      </c>
      <c r="J19" s="46" t="s">
        <v>246</v>
      </c>
      <c r="K19" s="45" t="s">
        <v>247</v>
      </c>
      <c r="L19" s="45" t="s">
        <v>248</v>
      </c>
      <c r="M19" s="46" t="s">
        <v>144</v>
      </c>
      <c r="N19" s="46" t="s">
        <v>145</v>
      </c>
      <c r="O19" s="47" t="s">
        <v>146</v>
      </c>
      <c r="P19" s="48" t="s">
        <v>249</v>
      </c>
    </row>
    <row r="20" spans="1:16" ht="12.75" customHeight="1" thickBot="1">
      <c r="A20" s="8" t="str">
        <f t="shared" si="0"/>
        <v>BAVM 234 </v>
      </c>
      <c r="B20" s="3" t="str">
        <f t="shared" si="1"/>
        <v>I</v>
      </c>
      <c r="C20" s="8">
        <f t="shared" si="2"/>
        <v>56644.405400000003</v>
      </c>
      <c r="D20" s="10" t="str">
        <f t="shared" si="3"/>
        <v>vis</v>
      </c>
      <c r="E20" s="44" t="e">
        <f>VLOOKUP(C20,#REF!,3,FALSE)</f>
        <v>#REF!</v>
      </c>
      <c r="F20" s="3" t="s">
        <v>118</v>
      </c>
      <c r="G20" s="10" t="str">
        <f t="shared" si="4"/>
        <v>56644.4054</v>
      </c>
      <c r="H20" s="8">
        <f t="shared" si="5"/>
        <v>6130</v>
      </c>
      <c r="I20" s="45" t="s">
        <v>250</v>
      </c>
      <c r="J20" s="46" t="s">
        <v>251</v>
      </c>
      <c r="K20" s="45" t="s">
        <v>252</v>
      </c>
      <c r="L20" s="45" t="s">
        <v>253</v>
      </c>
      <c r="M20" s="46" t="s">
        <v>144</v>
      </c>
      <c r="N20" s="46" t="s">
        <v>200</v>
      </c>
      <c r="O20" s="47" t="s">
        <v>201</v>
      </c>
      <c r="P20" s="48" t="s">
        <v>249</v>
      </c>
    </row>
    <row r="21" spans="1:16" ht="12.75" customHeight="1" thickBot="1">
      <c r="A21" s="8" t="str">
        <f t="shared" si="0"/>
        <v>BAVM 239 </v>
      </c>
      <c r="B21" s="3" t="str">
        <f t="shared" si="1"/>
        <v>I</v>
      </c>
      <c r="C21" s="8">
        <f t="shared" si="2"/>
        <v>56905.357300000003</v>
      </c>
      <c r="D21" s="10" t="str">
        <f t="shared" si="3"/>
        <v>vis</v>
      </c>
      <c r="E21" s="44" t="e">
        <f>VLOOKUP(C21,#REF!,3,FALSE)</f>
        <v>#REF!</v>
      </c>
      <c r="F21" s="3" t="s">
        <v>118</v>
      </c>
      <c r="G21" s="10" t="str">
        <f t="shared" si="4"/>
        <v>56905.3573</v>
      </c>
      <c r="H21" s="8">
        <f t="shared" si="5"/>
        <v>6516</v>
      </c>
      <c r="I21" s="45" t="s">
        <v>254</v>
      </c>
      <c r="J21" s="46" t="s">
        <v>255</v>
      </c>
      <c r="K21" s="45" t="s">
        <v>256</v>
      </c>
      <c r="L21" s="45" t="s">
        <v>213</v>
      </c>
      <c r="M21" s="46" t="s">
        <v>144</v>
      </c>
      <c r="N21" s="46" t="s">
        <v>200</v>
      </c>
      <c r="O21" s="47" t="s">
        <v>201</v>
      </c>
      <c r="P21" s="48" t="s">
        <v>257</v>
      </c>
    </row>
    <row r="22" spans="1:16" ht="12.75" customHeight="1" thickBot="1">
      <c r="A22" s="8" t="str">
        <f t="shared" si="0"/>
        <v>IBVS 4560 </v>
      </c>
      <c r="B22" s="3" t="str">
        <f t="shared" si="1"/>
        <v>II</v>
      </c>
      <c r="C22" s="8">
        <f t="shared" si="2"/>
        <v>50784.883000000002</v>
      </c>
      <c r="D22" s="10" t="str">
        <f t="shared" si="3"/>
        <v>vis</v>
      </c>
      <c r="E22" s="44" t="e">
        <f>VLOOKUP(C22,#REF!,3,FALSE)</f>
        <v>#REF!</v>
      </c>
      <c r="F22" s="3" t="s">
        <v>118</v>
      </c>
      <c r="G22" s="10" t="str">
        <f t="shared" si="4"/>
        <v>50784.8830</v>
      </c>
      <c r="H22" s="8">
        <f t="shared" si="5"/>
        <v>-2537.5</v>
      </c>
      <c r="I22" s="45" t="s">
        <v>120</v>
      </c>
      <c r="J22" s="46" t="s">
        <v>121</v>
      </c>
      <c r="K22" s="45">
        <v>-2537.5</v>
      </c>
      <c r="L22" s="45" t="s">
        <v>122</v>
      </c>
      <c r="M22" s="46" t="s">
        <v>123</v>
      </c>
      <c r="N22" s="46" t="s">
        <v>124</v>
      </c>
      <c r="O22" s="47" t="s">
        <v>125</v>
      </c>
      <c r="P22" s="48" t="s">
        <v>126</v>
      </c>
    </row>
    <row r="23" spans="1:16" ht="12.75" customHeight="1" thickBot="1">
      <c r="A23" s="8" t="str">
        <f t="shared" si="0"/>
        <v>IBVS 4560 </v>
      </c>
      <c r="B23" s="3" t="str">
        <f t="shared" si="1"/>
        <v>I</v>
      </c>
      <c r="C23" s="8">
        <f t="shared" si="2"/>
        <v>50785.894899999999</v>
      </c>
      <c r="D23" s="10" t="str">
        <f t="shared" si="3"/>
        <v>vis</v>
      </c>
      <c r="E23" s="44" t="e">
        <f>VLOOKUP(C23,#REF!,3,FALSE)</f>
        <v>#REF!</v>
      </c>
      <c r="F23" s="3" t="s">
        <v>118</v>
      </c>
      <c r="G23" s="10" t="str">
        <f t="shared" si="4"/>
        <v>50785.8949</v>
      </c>
      <c r="H23" s="8">
        <f t="shared" si="5"/>
        <v>-2536</v>
      </c>
      <c r="I23" s="45" t="s">
        <v>127</v>
      </c>
      <c r="J23" s="46" t="s">
        <v>128</v>
      </c>
      <c r="K23" s="45">
        <v>-2536</v>
      </c>
      <c r="L23" s="45" t="s">
        <v>129</v>
      </c>
      <c r="M23" s="46" t="s">
        <v>123</v>
      </c>
      <c r="N23" s="46" t="s">
        <v>124</v>
      </c>
      <c r="O23" s="47" t="s">
        <v>125</v>
      </c>
      <c r="P23" s="48" t="s">
        <v>126</v>
      </c>
    </row>
    <row r="24" spans="1:16" ht="12.75" customHeight="1" thickBot="1">
      <c r="A24" s="8" t="str">
        <f t="shared" si="0"/>
        <v>IBVS 4560 </v>
      </c>
      <c r="B24" s="3" t="str">
        <f t="shared" si="1"/>
        <v>I</v>
      </c>
      <c r="C24" s="8">
        <f t="shared" si="2"/>
        <v>50787.922400000003</v>
      </c>
      <c r="D24" s="10" t="str">
        <f t="shared" si="3"/>
        <v>vis</v>
      </c>
      <c r="E24" s="44" t="e">
        <f>VLOOKUP(C24,#REF!,3,FALSE)</f>
        <v>#REF!</v>
      </c>
      <c r="F24" s="3" t="s">
        <v>118</v>
      </c>
      <c r="G24" s="10" t="str">
        <f t="shared" si="4"/>
        <v>50787.9224</v>
      </c>
      <c r="H24" s="8">
        <f t="shared" si="5"/>
        <v>-2533</v>
      </c>
      <c r="I24" s="45" t="s">
        <v>130</v>
      </c>
      <c r="J24" s="46" t="s">
        <v>131</v>
      </c>
      <c r="K24" s="45">
        <v>-2533</v>
      </c>
      <c r="L24" s="45" t="s">
        <v>132</v>
      </c>
      <c r="M24" s="46" t="s">
        <v>123</v>
      </c>
      <c r="N24" s="46" t="s">
        <v>124</v>
      </c>
      <c r="O24" s="47" t="s">
        <v>125</v>
      </c>
      <c r="P24" s="48" t="s">
        <v>126</v>
      </c>
    </row>
    <row r="25" spans="1:16" ht="12.75" customHeight="1" thickBot="1">
      <c r="A25" s="8" t="str">
        <f t="shared" si="0"/>
        <v>IBVS 4560 </v>
      </c>
      <c r="B25" s="3" t="str">
        <f t="shared" si="1"/>
        <v>I</v>
      </c>
      <c r="C25" s="8">
        <f t="shared" si="2"/>
        <v>50821.724300000002</v>
      </c>
      <c r="D25" s="10" t="str">
        <f t="shared" si="3"/>
        <v>vis</v>
      </c>
      <c r="E25" s="44" t="e">
        <f>VLOOKUP(C25,#REF!,3,FALSE)</f>
        <v>#REF!</v>
      </c>
      <c r="F25" s="3" t="s">
        <v>118</v>
      </c>
      <c r="G25" s="10" t="str">
        <f t="shared" si="4"/>
        <v>50821.7243</v>
      </c>
      <c r="H25" s="8">
        <f t="shared" si="5"/>
        <v>-2483</v>
      </c>
      <c r="I25" s="45" t="s">
        <v>133</v>
      </c>
      <c r="J25" s="46" t="s">
        <v>134</v>
      </c>
      <c r="K25" s="45">
        <v>-2483</v>
      </c>
      <c r="L25" s="45" t="s">
        <v>135</v>
      </c>
      <c r="M25" s="46" t="s">
        <v>123</v>
      </c>
      <c r="N25" s="46" t="s">
        <v>124</v>
      </c>
      <c r="O25" s="47" t="s">
        <v>125</v>
      </c>
      <c r="P25" s="48" t="s">
        <v>126</v>
      </c>
    </row>
    <row r="26" spans="1:16" ht="12.75" customHeight="1" thickBot="1">
      <c r="A26" s="8" t="str">
        <f t="shared" si="0"/>
        <v> BBS 124 </v>
      </c>
      <c r="B26" s="3" t="str">
        <f t="shared" si="1"/>
        <v>I</v>
      </c>
      <c r="C26" s="8">
        <f t="shared" si="2"/>
        <v>51924.324500000002</v>
      </c>
      <c r="D26" s="10" t="str">
        <f t="shared" si="3"/>
        <v>vis</v>
      </c>
      <c r="E26" s="44" t="e">
        <f>VLOOKUP(C26,#REF!,3,FALSE)</f>
        <v>#REF!</v>
      </c>
      <c r="F26" s="3" t="s">
        <v>118</v>
      </c>
      <c r="G26" s="10" t="str">
        <f t="shared" si="4"/>
        <v>51924.3245</v>
      </c>
      <c r="H26" s="8">
        <f t="shared" si="5"/>
        <v>-852</v>
      </c>
      <c r="I26" s="45" t="s">
        <v>136</v>
      </c>
      <c r="J26" s="46" t="s">
        <v>137</v>
      </c>
      <c r="K26" s="45">
        <v>-852</v>
      </c>
      <c r="L26" s="45" t="s">
        <v>138</v>
      </c>
      <c r="M26" s="46" t="s">
        <v>123</v>
      </c>
      <c r="N26" s="46" t="s">
        <v>124</v>
      </c>
      <c r="O26" s="47" t="s">
        <v>139</v>
      </c>
      <c r="P26" s="47" t="s">
        <v>140</v>
      </c>
    </row>
    <row r="27" spans="1:16" ht="12.75" customHeight="1" thickBot="1">
      <c r="A27" s="8" t="str">
        <f t="shared" si="0"/>
        <v>OEJV 0073 </v>
      </c>
      <c r="B27" s="3" t="str">
        <f t="shared" si="1"/>
        <v>I</v>
      </c>
      <c r="C27" s="8">
        <f t="shared" si="2"/>
        <v>54000.436000000002</v>
      </c>
      <c r="D27" s="10" t="str">
        <f t="shared" si="3"/>
        <v>vis</v>
      </c>
      <c r="E27" s="44" t="e">
        <f>VLOOKUP(C27,#REF!,3,FALSE)</f>
        <v>#REF!</v>
      </c>
      <c r="F27" s="3" t="s">
        <v>118</v>
      </c>
      <c r="G27" s="10" t="str">
        <f t="shared" si="4"/>
        <v>54000.436</v>
      </c>
      <c r="H27" s="8">
        <f t="shared" si="5"/>
        <v>2219</v>
      </c>
      <c r="I27" s="45" t="s">
        <v>151</v>
      </c>
      <c r="J27" s="46" t="s">
        <v>152</v>
      </c>
      <c r="K27" s="45">
        <v>2219</v>
      </c>
      <c r="L27" s="45" t="s">
        <v>153</v>
      </c>
      <c r="M27" s="46" t="s">
        <v>144</v>
      </c>
      <c r="N27" s="46" t="s">
        <v>145</v>
      </c>
      <c r="O27" s="47" t="s">
        <v>154</v>
      </c>
      <c r="P27" s="48" t="s">
        <v>155</v>
      </c>
    </row>
    <row r="28" spans="1:16" ht="12.75" customHeight="1" thickBot="1">
      <c r="A28" s="8" t="str">
        <f t="shared" si="0"/>
        <v>OEJV 0107 </v>
      </c>
      <c r="B28" s="3" t="str">
        <f t="shared" si="1"/>
        <v>I</v>
      </c>
      <c r="C28" s="8">
        <f t="shared" si="2"/>
        <v>54023.419399999999</v>
      </c>
      <c r="D28" s="10" t="str">
        <f t="shared" si="3"/>
        <v>vis</v>
      </c>
      <c r="E28" s="44" t="e">
        <f>VLOOKUP(C28,#REF!,3,FALSE)</f>
        <v>#REF!</v>
      </c>
      <c r="F28" s="3" t="s">
        <v>118</v>
      </c>
      <c r="G28" s="10" t="str">
        <f t="shared" si="4"/>
        <v>54023.4194</v>
      </c>
      <c r="H28" s="8">
        <f t="shared" si="5"/>
        <v>2253</v>
      </c>
      <c r="I28" s="45" t="s">
        <v>156</v>
      </c>
      <c r="J28" s="46" t="s">
        <v>157</v>
      </c>
      <c r="K28" s="45">
        <v>2253</v>
      </c>
      <c r="L28" s="45" t="s">
        <v>158</v>
      </c>
      <c r="M28" s="46" t="s">
        <v>144</v>
      </c>
      <c r="N28" s="46" t="s">
        <v>159</v>
      </c>
      <c r="O28" s="47" t="s">
        <v>160</v>
      </c>
      <c r="P28" s="48" t="s">
        <v>161</v>
      </c>
    </row>
    <row r="29" spans="1:16" ht="12.75" customHeight="1" thickBot="1">
      <c r="A29" s="8" t="str">
        <f t="shared" si="0"/>
        <v>BAVM 193 </v>
      </c>
      <c r="B29" s="3" t="str">
        <f t="shared" si="1"/>
        <v>I</v>
      </c>
      <c r="C29" s="8">
        <f t="shared" si="2"/>
        <v>54380.365100000003</v>
      </c>
      <c r="D29" s="10" t="str">
        <f t="shared" si="3"/>
        <v>vis</v>
      </c>
      <c r="E29" s="44" t="e">
        <f>VLOOKUP(C29,#REF!,3,FALSE)</f>
        <v>#REF!</v>
      </c>
      <c r="F29" s="3" t="s">
        <v>118</v>
      </c>
      <c r="G29" s="10" t="str">
        <f t="shared" si="4"/>
        <v>54380.3651</v>
      </c>
      <c r="H29" s="8">
        <f t="shared" si="5"/>
        <v>2781</v>
      </c>
      <c r="I29" s="45" t="s">
        <v>167</v>
      </c>
      <c r="J29" s="46" t="s">
        <v>168</v>
      </c>
      <c r="K29" s="45">
        <v>2781</v>
      </c>
      <c r="L29" s="45" t="s">
        <v>169</v>
      </c>
      <c r="M29" s="46" t="s">
        <v>144</v>
      </c>
      <c r="N29" s="46" t="s">
        <v>145</v>
      </c>
      <c r="O29" s="47" t="s">
        <v>146</v>
      </c>
      <c r="P29" s="48" t="s">
        <v>170</v>
      </c>
    </row>
    <row r="30" spans="1:16" ht="12.75" customHeight="1" thickBot="1">
      <c r="A30" s="8" t="str">
        <f t="shared" si="0"/>
        <v>BAVM 193 </v>
      </c>
      <c r="B30" s="3" t="str">
        <f t="shared" si="1"/>
        <v>II</v>
      </c>
      <c r="C30" s="8">
        <f t="shared" si="2"/>
        <v>54381.378100000002</v>
      </c>
      <c r="D30" s="10" t="str">
        <f t="shared" si="3"/>
        <v>vis</v>
      </c>
      <c r="E30" s="44" t="e">
        <f>VLOOKUP(C30,#REF!,3,FALSE)</f>
        <v>#REF!</v>
      </c>
      <c r="F30" s="3" t="s">
        <v>118</v>
      </c>
      <c r="G30" s="10" t="str">
        <f t="shared" si="4"/>
        <v>54381.3781</v>
      </c>
      <c r="H30" s="8">
        <f t="shared" si="5"/>
        <v>2782.5</v>
      </c>
      <c r="I30" s="45" t="s">
        <v>171</v>
      </c>
      <c r="J30" s="46" t="s">
        <v>172</v>
      </c>
      <c r="K30" s="45">
        <v>2782.5</v>
      </c>
      <c r="L30" s="45" t="s">
        <v>173</v>
      </c>
      <c r="M30" s="46" t="s">
        <v>144</v>
      </c>
      <c r="N30" s="46" t="s">
        <v>145</v>
      </c>
      <c r="O30" s="47" t="s">
        <v>146</v>
      </c>
      <c r="P30" s="48" t="s">
        <v>170</v>
      </c>
    </row>
    <row r="31" spans="1:16" ht="12.75" customHeight="1" thickBot="1">
      <c r="A31" s="8" t="str">
        <f t="shared" si="0"/>
        <v>OEJV 0094 </v>
      </c>
      <c r="B31" s="3" t="str">
        <f t="shared" si="1"/>
        <v>II</v>
      </c>
      <c r="C31" s="8">
        <f t="shared" si="2"/>
        <v>54433.433599999997</v>
      </c>
      <c r="D31" s="10" t="str">
        <f t="shared" si="3"/>
        <v>vis</v>
      </c>
      <c r="E31" s="44" t="e">
        <f>VLOOKUP(C31,#REF!,3,FALSE)</f>
        <v>#REF!</v>
      </c>
      <c r="F31" s="3" t="s">
        <v>118</v>
      </c>
      <c r="G31" s="10" t="str">
        <f t="shared" si="4"/>
        <v>54433.4336</v>
      </c>
      <c r="H31" s="8">
        <f t="shared" si="5"/>
        <v>2859.5</v>
      </c>
      <c r="I31" s="45" t="s">
        <v>174</v>
      </c>
      <c r="J31" s="46" t="s">
        <v>175</v>
      </c>
      <c r="K31" s="45">
        <v>2859.5</v>
      </c>
      <c r="L31" s="45" t="s">
        <v>158</v>
      </c>
      <c r="M31" s="46" t="s">
        <v>144</v>
      </c>
      <c r="N31" s="46" t="s">
        <v>159</v>
      </c>
      <c r="O31" s="47" t="s">
        <v>176</v>
      </c>
      <c r="P31" s="48" t="s">
        <v>177</v>
      </c>
    </row>
    <row r="32" spans="1:16" ht="12.75" customHeight="1" thickBot="1">
      <c r="A32" s="8" t="str">
        <f t="shared" si="0"/>
        <v>OEJV 0094 </v>
      </c>
      <c r="B32" s="3" t="str">
        <f t="shared" si="1"/>
        <v>II</v>
      </c>
      <c r="C32" s="8">
        <f t="shared" si="2"/>
        <v>54715.3387</v>
      </c>
      <c r="D32" s="10" t="str">
        <f t="shared" si="3"/>
        <v>vis</v>
      </c>
      <c r="E32" s="44" t="e">
        <f>VLOOKUP(C32,#REF!,3,FALSE)</f>
        <v>#REF!</v>
      </c>
      <c r="F32" s="3" t="s">
        <v>118</v>
      </c>
      <c r="G32" s="10" t="str">
        <f t="shared" si="4"/>
        <v>54715.3387</v>
      </c>
      <c r="H32" s="8">
        <f t="shared" si="5"/>
        <v>3276.5</v>
      </c>
      <c r="I32" s="45" t="s">
        <v>178</v>
      </c>
      <c r="J32" s="46" t="s">
        <v>179</v>
      </c>
      <c r="K32" s="45">
        <v>3276.5</v>
      </c>
      <c r="L32" s="45" t="s">
        <v>180</v>
      </c>
      <c r="M32" s="46" t="s">
        <v>144</v>
      </c>
      <c r="N32" s="46" t="s">
        <v>159</v>
      </c>
      <c r="O32" s="47" t="s">
        <v>181</v>
      </c>
      <c r="P32" s="48" t="s">
        <v>177</v>
      </c>
    </row>
    <row r="33" spans="1:16" ht="12.75" customHeight="1" thickBot="1">
      <c r="A33" s="8" t="str">
        <f t="shared" si="0"/>
        <v>VSB 48 </v>
      </c>
      <c r="B33" s="3" t="str">
        <f t="shared" si="1"/>
        <v>I</v>
      </c>
      <c r="C33" s="8">
        <f t="shared" si="2"/>
        <v>54829.932399999998</v>
      </c>
      <c r="D33" s="10" t="str">
        <f t="shared" si="3"/>
        <v>vis</v>
      </c>
      <c r="E33" s="44" t="e">
        <f>VLOOKUP(C33,#REF!,3,FALSE)</f>
        <v>#REF!</v>
      </c>
      <c r="F33" s="3" t="s">
        <v>118</v>
      </c>
      <c r="G33" s="10" t="str">
        <f t="shared" si="4"/>
        <v>54829.9324</v>
      </c>
      <c r="H33" s="8">
        <f t="shared" si="5"/>
        <v>3446</v>
      </c>
      <c r="I33" s="45" t="s">
        <v>185</v>
      </c>
      <c r="J33" s="46" t="s">
        <v>186</v>
      </c>
      <c r="K33" s="45">
        <v>3446</v>
      </c>
      <c r="L33" s="45" t="s">
        <v>187</v>
      </c>
      <c r="M33" s="46" t="s">
        <v>144</v>
      </c>
      <c r="N33" s="46" t="s">
        <v>118</v>
      </c>
      <c r="O33" s="47" t="s">
        <v>188</v>
      </c>
      <c r="P33" s="48" t="s">
        <v>189</v>
      </c>
    </row>
    <row r="34" spans="1:16" ht="12.75" customHeight="1" thickBot="1">
      <c r="A34" s="8" t="str">
        <f t="shared" si="0"/>
        <v>BAVM 203 </v>
      </c>
      <c r="B34" s="3" t="str">
        <f t="shared" si="1"/>
        <v>I</v>
      </c>
      <c r="C34" s="8">
        <f t="shared" si="2"/>
        <v>54831.2785</v>
      </c>
      <c r="D34" s="10" t="str">
        <f t="shared" si="3"/>
        <v>vis</v>
      </c>
      <c r="E34" s="44" t="e">
        <f>VLOOKUP(C34,#REF!,3,FALSE)</f>
        <v>#REF!</v>
      </c>
      <c r="F34" s="3" t="s">
        <v>118</v>
      </c>
      <c r="G34" s="10" t="str">
        <f t="shared" si="4"/>
        <v>54831.2785</v>
      </c>
      <c r="H34" s="8">
        <f t="shared" si="5"/>
        <v>3448</v>
      </c>
      <c r="I34" s="45" t="s">
        <v>190</v>
      </c>
      <c r="J34" s="46" t="s">
        <v>191</v>
      </c>
      <c r="K34" s="45">
        <v>3448</v>
      </c>
      <c r="L34" s="45" t="s">
        <v>192</v>
      </c>
      <c r="M34" s="46" t="s">
        <v>144</v>
      </c>
      <c r="N34" s="46" t="s">
        <v>145</v>
      </c>
      <c r="O34" s="47" t="s">
        <v>146</v>
      </c>
      <c r="P34" s="48" t="s">
        <v>193</v>
      </c>
    </row>
    <row r="35" spans="1:16" ht="12.75" customHeight="1" thickBot="1">
      <c r="A35" s="8" t="str">
        <f t="shared" si="0"/>
        <v>OEJV 0137 </v>
      </c>
      <c r="B35" s="3" t="str">
        <f t="shared" si="1"/>
        <v>II</v>
      </c>
      <c r="C35" s="8">
        <f t="shared" si="2"/>
        <v>55094.5965</v>
      </c>
      <c r="D35" s="10" t="str">
        <f t="shared" si="3"/>
        <v>vis</v>
      </c>
      <c r="E35" s="44" t="e">
        <f>VLOOKUP(C35,#REF!,3,FALSE)</f>
        <v>#REF!</v>
      </c>
      <c r="F35" s="3" t="s">
        <v>118</v>
      </c>
      <c r="G35" s="10" t="str">
        <f t="shared" si="4"/>
        <v>55094.5965</v>
      </c>
      <c r="H35" s="8">
        <f t="shared" si="5"/>
        <v>3837.5</v>
      </c>
      <c r="I35" s="45" t="s">
        <v>194</v>
      </c>
      <c r="J35" s="46" t="s">
        <v>195</v>
      </c>
      <c r="K35" s="45">
        <v>3837.5</v>
      </c>
      <c r="L35" s="45" t="s">
        <v>164</v>
      </c>
      <c r="M35" s="46" t="s">
        <v>144</v>
      </c>
      <c r="N35" s="46" t="s">
        <v>159</v>
      </c>
      <c r="O35" s="47" t="s">
        <v>160</v>
      </c>
      <c r="P35" s="48" t="s">
        <v>196</v>
      </c>
    </row>
    <row r="36" spans="1:16" ht="12.75" customHeight="1" thickBot="1">
      <c r="A36" s="8" t="str">
        <f t="shared" si="0"/>
        <v>BAVM 212 </v>
      </c>
      <c r="B36" s="3" t="str">
        <f t="shared" si="1"/>
        <v>I</v>
      </c>
      <c r="C36" s="8">
        <f t="shared" si="2"/>
        <v>55154.426399999997</v>
      </c>
      <c r="D36" s="10" t="str">
        <f t="shared" si="3"/>
        <v>vis</v>
      </c>
      <c r="E36" s="44" t="e">
        <f>VLOOKUP(C36,#REF!,3,FALSE)</f>
        <v>#REF!</v>
      </c>
      <c r="F36" s="3" t="s">
        <v>118</v>
      </c>
      <c r="G36" s="10" t="str">
        <f t="shared" si="4"/>
        <v>55154.4264</v>
      </c>
      <c r="H36" s="8">
        <f t="shared" si="5"/>
        <v>3926</v>
      </c>
      <c r="I36" s="45" t="s">
        <v>197</v>
      </c>
      <c r="J36" s="46" t="s">
        <v>198</v>
      </c>
      <c r="K36" s="45">
        <v>3926</v>
      </c>
      <c r="L36" s="45" t="s">
        <v>199</v>
      </c>
      <c r="M36" s="46" t="s">
        <v>144</v>
      </c>
      <c r="N36" s="46" t="s">
        <v>200</v>
      </c>
      <c r="O36" s="47" t="s">
        <v>201</v>
      </c>
      <c r="P36" s="48" t="s">
        <v>202</v>
      </c>
    </row>
    <row r="37" spans="1:16" ht="12.75" customHeight="1" thickBot="1">
      <c r="A37" s="8" t="str">
        <f t="shared" si="0"/>
        <v>VSB 51 </v>
      </c>
      <c r="B37" s="3" t="str">
        <f t="shared" si="1"/>
        <v>II</v>
      </c>
      <c r="C37" s="8">
        <f t="shared" si="2"/>
        <v>55444.113100000002</v>
      </c>
      <c r="D37" s="10" t="str">
        <f t="shared" si="3"/>
        <v>vis</v>
      </c>
      <c r="E37" s="44" t="e">
        <f>VLOOKUP(C37,#REF!,3,FALSE)</f>
        <v>#REF!</v>
      </c>
      <c r="F37" s="3" t="s">
        <v>118</v>
      </c>
      <c r="G37" s="10" t="str">
        <f t="shared" si="4"/>
        <v>55444.1131</v>
      </c>
      <c r="H37" s="8">
        <f t="shared" si="5"/>
        <v>4354.5</v>
      </c>
      <c r="I37" s="45" t="s">
        <v>203</v>
      </c>
      <c r="J37" s="46" t="s">
        <v>204</v>
      </c>
      <c r="K37" s="45" t="s">
        <v>205</v>
      </c>
      <c r="L37" s="45" t="s">
        <v>206</v>
      </c>
      <c r="M37" s="46" t="s">
        <v>144</v>
      </c>
      <c r="N37" s="46" t="s">
        <v>207</v>
      </c>
      <c r="O37" s="47" t="s">
        <v>208</v>
      </c>
      <c r="P37" s="48" t="s">
        <v>209</v>
      </c>
    </row>
    <row r="38" spans="1:16" ht="12.75" customHeight="1" thickBot="1">
      <c r="A38" s="8" t="str">
        <f t="shared" si="0"/>
        <v>VSB 51 </v>
      </c>
      <c r="B38" s="3" t="str">
        <f t="shared" si="1"/>
        <v>I</v>
      </c>
      <c r="C38" s="8">
        <f t="shared" si="2"/>
        <v>55560.052199999998</v>
      </c>
      <c r="D38" s="10" t="str">
        <f t="shared" si="3"/>
        <v>vis</v>
      </c>
      <c r="E38" s="44" t="e">
        <f>VLOOKUP(C38,#REF!,3,FALSE)</f>
        <v>#REF!</v>
      </c>
      <c r="F38" s="3" t="s">
        <v>118</v>
      </c>
      <c r="G38" s="10" t="str">
        <f t="shared" si="4"/>
        <v>55560.0522</v>
      </c>
      <c r="H38" s="8">
        <f t="shared" si="5"/>
        <v>4526</v>
      </c>
      <c r="I38" s="45" t="s">
        <v>215</v>
      </c>
      <c r="J38" s="46" t="s">
        <v>216</v>
      </c>
      <c r="K38" s="45" t="s">
        <v>217</v>
      </c>
      <c r="L38" s="45" t="s">
        <v>218</v>
      </c>
      <c r="M38" s="46" t="s">
        <v>144</v>
      </c>
      <c r="N38" s="46" t="s">
        <v>118</v>
      </c>
      <c r="O38" s="47" t="s">
        <v>188</v>
      </c>
      <c r="P38" s="48" t="s">
        <v>209</v>
      </c>
    </row>
    <row r="39" spans="1:16" ht="12.75" customHeight="1" thickBot="1">
      <c r="A39" s="8" t="str">
        <f t="shared" si="0"/>
        <v>BAVM 225 </v>
      </c>
      <c r="B39" s="3" t="str">
        <f t="shared" si="1"/>
        <v>I</v>
      </c>
      <c r="C39" s="8">
        <f t="shared" si="2"/>
        <v>55849.3946</v>
      </c>
      <c r="D39" s="10" t="str">
        <f t="shared" si="3"/>
        <v>vis</v>
      </c>
      <c r="E39" s="44" t="e">
        <f>VLOOKUP(C39,#REF!,3,FALSE)</f>
        <v>#REF!</v>
      </c>
      <c r="F39" s="3" t="s">
        <v>118</v>
      </c>
      <c r="G39" s="10" t="str">
        <f t="shared" si="4"/>
        <v>55849.3946</v>
      </c>
      <c r="H39" s="8">
        <f t="shared" si="5"/>
        <v>4954</v>
      </c>
      <c r="I39" s="45" t="s">
        <v>225</v>
      </c>
      <c r="J39" s="46" t="s">
        <v>226</v>
      </c>
      <c r="K39" s="45" t="s">
        <v>227</v>
      </c>
      <c r="L39" s="45" t="s">
        <v>228</v>
      </c>
      <c r="M39" s="46" t="s">
        <v>144</v>
      </c>
      <c r="N39" s="46" t="s">
        <v>145</v>
      </c>
      <c r="O39" s="47" t="s">
        <v>146</v>
      </c>
      <c r="P39" s="48" t="s">
        <v>229</v>
      </c>
    </row>
    <row r="40" spans="1:16" ht="12.75" customHeight="1" thickBot="1">
      <c r="A40" s="8" t="str">
        <f t="shared" si="0"/>
        <v>VSB 56 </v>
      </c>
      <c r="B40" s="3" t="str">
        <f t="shared" si="1"/>
        <v>I</v>
      </c>
      <c r="C40" s="8">
        <f t="shared" si="2"/>
        <v>56553.140500000001</v>
      </c>
      <c r="D40" s="10" t="str">
        <f t="shared" si="3"/>
        <v>vis</v>
      </c>
      <c r="E40" s="44" t="e">
        <f>VLOOKUP(C40,#REF!,3,FALSE)</f>
        <v>#REF!</v>
      </c>
      <c r="F40" s="3" t="s">
        <v>118</v>
      </c>
      <c r="G40" s="10" t="str">
        <f t="shared" si="4"/>
        <v>56553.1405</v>
      </c>
      <c r="H40" s="8">
        <f t="shared" si="5"/>
        <v>5995</v>
      </c>
      <c r="I40" s="45" t="s">
        <v>240</v>
      </c>
      <c r="J40" s="46" t="s">
        <v>241</v>
      </c>
      <c r="K40" s="45" t="s">
        <v>242</v>
      </c>
      <c r="L40" s="45" t="s">
        <v>243</v>
      </c>
      <c r="M40" s="46" t="s">
        <v>144</v>
      </c>
      <c r="N40" s="46" t="s">
        <v>207</v>
      </c>
      <c r="O40" s="47" t="s">
        <v>208</v>
      </c>
      <c r="P40" s="48" t="s">
        <v>244</v>
      </c>
    </row>
    <row r="41" spans="1:16">
      <c r="B41" s="3"/>
      <c r="F41" s="3"/>
    </row>
    <row r="42" spans="1:16">
      <c r="B42" s="3"/>
      <c r="F42" s="3"/>
    </row>
    <row r="43" spans="1:16">
      <c r="B43" s="3"/>
      <c r="F43" s="3"/>
    </row>
    <row r="44" spans="1:16">
      <c r="B44" s="3"/>
      <c r="F44" s="3"/>
    </row>
    <row r="45" spans="1:16">
      <c r="B45" s="3"/>
      <c r="F45" s="3"/>
    </row>
    <row r="46" spans="1:16">
      <c r="B46" s="3"/>
      <c r="F46" s="3"/>
    </row>
    <row r="47" spans="1:16">
      <c r="B47" s="3"/>
      <c r="F47" s="3"/>
    </row>
    <row r="48" spans="1:16">
      <c r="B48" s="3"/>
      <c r="F48" s="3"/>
    </row>
    <row r="49" spans="2:6">
      <c r="B49" s="3"/>
      <c r="F49" s="3"/>
    </row>
    <row r="50" spans="2:6">
      <c r="B50" s="3"/>
      <c r="F50" s="3"/>
    </row>
    <row r="51" spans="2:6">
      <c r="B51" s="3"/>
      <c r="F51" s="3"/>
    </row>
    <row r="52" spans="2:6">
      <c r="B52" s="3"/>
      <c r="F52" s="3"/>
    </row>
    <row r="53" spans="2:6">
      <c r="B53" s="3"/>
      <c r="F53" s="3"/>
    </row>
    <row r="54" spans="2:6">
      <c r="B54" s="3"/>
      <c r="F54" s="3"/>
    </row>
    <row r="55" spans="2:6">
      <c r="B55" s="3"/>
      <c r="F55" s="3"/>
    </row>
    <row r="56" spans="2:6">
      <c r="B56" s="3"/>
      <c r="F56" s="3"/>
    </row>
    <row r="57" spans="2:6">
      <c r="B57" s="3"/>
      <c r="F57" s="3"/>
    </row>
    <row r="58" spans="2:6">
      <c r="B58" s="3"/>
      <c r="F58" s="3"/>
    </row>
    <row r="59" spans="2:6">
      <c r="B59" s="3"/>
      <c r="F59" s="3"/>
    </row>
    <row r="60" spans="2:6">
      <c r="B60" s="3"/>
      <c r="F60" s="3"/>
    </row>
    <row r="61" spans="2:6">
      <c r="B61" s="3"/>
      <c r="F61" s="3"/>
    </row>
    <row r="62" spans="2:6">
      <c r="B62" s="3"/>
      <c r="F62" s="3"/>
    </row>
    <row r="63" spans="2:6">
      <c r="B63" s="3"/>
      <c r="F63" s="3"/>
    </row>
    <row r="64" spans="2:6">
      <c r="B64" s="3"/>
      <c r="F64" s="3"/>
    </row>
    <row r="65" spans="2:6">
      <c r="B65" s="3"/>
      <c r="F65" s="3"/>
    </row>
    <row r="66" spans="2:6">
      <c r="B66" s="3"/>
      <c r="F66" s="3"/>
    </row>
    <row r="67" spans="2:6">
      <c r="B67" s="3"/>
      <c r="F67" s="3"/>
    </row>
    <row r="68" spans="2:6">
      <c r="B68" s="3"/>
      <c r="F68" s="3"/>
    </row>
    <row r="69" spans="2:6">
      <c r="B69" s="3"/>
      <c r="F69" s="3"/>
    </row>
    <row r="70" spans="2:6">
      <c r="B70" s="3"/>
      <c r="F70" s="3"/>
    </row>
    <row r="71" spans="2:6">
      <c r="B71" s="3"/>
      <c r="F71" s="3"/>
    </row>
    <row r="72" spans="2:6">
      <c r="B72" s="3"/>
      <c r="F72" s="3"/>
    </row>
    <row r="73" spans="2:6">
      <c r="B73" s="3"/>
      <c r="F73" s="3"/>
    </row>
    <row r="74" spans="2:6">
      <c r="B74" s="3"/>
      <c r="F74" s="3"/>
    </row>
    <row r="75" spans="2:6">
      <c r="B75" s="3"/>
      <c r="F75" s="3"/>
    </row>
    <row r="76" spans="2:6">
      <c r="B76" s="3"/>
      <c r="F76" s="3"/>
    </row>
    <row r="77" spans="2:6">
      <c r="B77" s="3"/>
      <c r="F77" s="3"/>
    </row>
    <row r="78" spans="2:6">
      <c r="B78" s="3"/>
      <c r="F78" s="3"/>
    </row>
    <row r="79" spans="2:6">
      <c r="B79" s="3"/>
      <c r="F79" s="3"/>
    </row>
    <row r="80" spans="2:6">
      <c r="B80" s="3"/>
      <c r="F80" s="3"/>
    </row>
    <row r="81" spans="2:6">
      <c r="B81" s="3"/>
      <c r="F81" s="3"/>
    </row>
    <row r="82" spans="2:6">
      <c r="B82" s="3"/>
      <c r="F82" s="3"/>
    </row>
    <row r="83" spans="2:6">
      <c r="B83" s="3"/>
      <c r="F83" s="3"/>
    </row>
    <row r="84" spans="2:6">
      <c r="B84" s="3"/>
      <c r="F84" s="3"/>
    </row>
    <row r="85" spans="2:6">
      <c r="B85" s="3"/>
      <c r="F85" s="3"/>
    </row>
    <row r="86" spans="2:6">
      <c r="B86" s="3"/>
      <c r="F86" s="3"/>
    </row>
    <row r="87" spans="2:6">
      <c r="B87" s="3"/>
      <c r="F87" s="3"/>
    </row>
    <row r="88" spans="2:6">
      <c r="B88" s="3"/>
      <c r="F88" s="3"/>
    </row>
    <row r="89" spans="2:6">
      <c r="B89" s="3"/>
      <c r="F89" s="3"/>
    </row>
    <row r="90" spans="2:6">
      <c r="B90" s="3"/>
      <c r="F90" s="3"/>
    </row>
    <row r="91" spans="2:6">
      <c r="B91" s="3"/>
      <c r="F91" s="3"/>
    </row>
    <row r="92" spans="2:6">
      <c r="B92" s="3"/>
      <c r="F92" s="3"/>
    </row>
    <row r="93" spans="2:6">
      <c r="B93" s="3"/>
      <c r="F93" s="3"/>
    </row>
    <row r="94" spans="2:6">
      <c r="B94" s="3"/>
      <c r="F94" s="3"/>
    </row>
    <row r="95" spans="2:6">
      <c r="B95" s="3"/>
      <c r="F95" s="3"/>
    </row>
    <row r="96" spans="2:6">
      <c r="B96" s="3"/>
      <c r="F96" s="3"/>
    </row>
    <row r="97" spans="2:6">
      <c r="B97" s="3"/>
      <c r="F97" s="3"/>
    </row>
    <row r="98" spans="2:6">
      <c r="B98" s="3"/>
      <c r="F98" s="3"/>
    </row>
    <row r="99" spans="2:6">
      <c r="B99" s="3"/>
      <c r="F99" s="3"/>
    </row>
    <row r="100" spans="2:6">
      <c r="B100" s="3"/>
      <c r="F100" s="3"/>
    </row>
    <row r="101" spans="2:6">
      <c r="B101" s="3"/>
      <c r="F101" s="3"/>
    </row>
    <row r="102" spans="2:6">
      <c r="B102" s="3"/>
      <c r="F102" s="3"/>
    </row>
    <row r="103" spans="2:6">
      <c r="B103" s="3"/>
      <c r="F103" s="3"/>
    </row>
    <row r="104" spans="2:6">
      <c r="B104" s="3"/>
      <c r="F104" s="3"/>
    </row>
    <row r="105" spans="2:6">
      <c r="B105" s="3"/>
      <c r="F105" s="3"/>
    </row>
    <row r="106" spans="2:6">
      <c r="B106" s="3"/>
      <c r="F106" s="3"/>
    </row>
    <row r="107" spans="2:6">
      <c r="B107" s="3"/>
      <c r="F107" s="3"/>
    </row>
    <row r="108" spans="2:6">
      <c r="B108" s="3"/>
      <c r="F108" s="3"/>
    </row>
    <row r="109" spans="2:6">
      <c r="B109" s="3"/>
      <c r="F109" s="3"/>
    </row>
    <row r="110" spans="2:6">
      <c r="B110" s="3"/>
      <c r="F110" s="3"/>
    </row>
    <row r="111" spans="2:6">
      <c r="B111" s="3"/>
      <c r="F111" s="3"/>
    </row>
    <row r="112" spans="2:6">
      <c r="B112" s="3"/>
      <c r="F112" s="3"/>
    </row>
    <row r="113" spans="2:6">
      <c r="B113" s="3"/>
      <c r="F113" s="3"/>
    </row>
    <row r="114" spans="2:6">
      <c r="B114" s="3"/>
      <c r="F114" s="3"/>
    </row>
    <row r="115" spans="2:6">
      <c r="B115" s="3"/>
      <c r="F115" s="3"/>
    </row>
    <row r="116" spans="2:6">
      <c r="B116" s="3"/>
      <c r="F116" s="3"/>
    </row>
    <row r="117" spans="2:6">
      <c r="B117" s="3"/>
      <c r="F117" s="3"/>
    </row>
    <row r="118" spans="2:6">
      <c r="B118" s="3"/>
      <c r="F118" s="3"/>
    </row>
    <row r="119" spans="2:6">
      <c r="B119" s="3"/>
      <c r="F119" s="3"/>
    </row>
    <row r="120" spans="2:6">
      <c r="B120" s="3"/>
      <c r="F120" s="3"/>
    </row>
    <row r="121" spans="2:6">
      <c r="B121" s="3"/>
      <c r="F121" s="3"/>
    </row>
    <row r="122" spans="2:6">
      <c r="B122" s="3"/>
      <c r="F122" s="3"/>
    </row>
    <row r="123" spans="2:6">
      <c r="B123" s="3"/>
      <c r="F123" s="3"/>
    </row>
    <row r="124" spans="2:6">
      <c r="B124" s="3"/>
      <c r="F124" s="3"/>
    </row>
    <row r="125" spans="2:6">
      <c r="B125" s="3"/>
      <c r="F125" s="3"/>
    </row>
    <row r="126" spans="2:6">
      <c r="B126" s="3"/>
      <c r="F126" s="3"/>
    </row>
    <row r="127" spans="2:6">
      <c r="B127" s="3"/>
      <c r="F127" s="3"/>
    </row>
    <row r="128" spans="2:6">
      <c r="B128" s="3"/>
      <c r="F128" s="3"/>
    </row>
    <row r="129" spans="2:6">
      <c r="B129" s="3"/>
      <c r="F129" s="3"/>
    </row>
    <row r="130" spans="2:6">
      <c r="B130" s="3"/>
      <c r="F130" s="3"/>
    </row>
    <row r="131" spans="2:6">
      <c r="B131" s="3"/>
      <c r="F131" s="3"/>
    </row>
    <row r="132" spans="2:6">
      <c r="B132" s="3"/>
      <c r="F132" s="3"/>
    </row>
    <row r="133" spans="2:6">
      <c r="B133" s="3"/>
      <c r="F133" s="3"/>
    </row>
    <row r="134" spans="2:6">
      <c r="B134" s="3"/>
      <c r="F134" s="3"/>
    </row>
    <row r="135" spans="2:6">
      <c r="B135" s="3"/>
      <c r="F135" s="3"/>
    </row>
    <row r="136" spans="2:6">
      <c r="B136" s="3"/>
      <c r="F136" s="3"/>
    </row>
    <row r="137" spans="2:6">
      <c r="B137" s="3"/>
      <c r="F137" s="3"/>
    </row>
    <row r="138" spans="2:6">
      <c r="B138" s="3"/>
      <c r="F138" s="3"/>
    </row>
    <row r="139" spans="2:6">
      <c r="B139" s="3"/>
      <c r="F139" s="3"/>
    </row>
    <row r="140" spans="2:6">
      <c r="B140" s="3"/>
      <c r="F140" s="3"/>
    </row>
    <row r="141" spans="2:6">
      <c r="B141" s="3"/>
      <c r="F141" s="3"/>
    </row>
    <row r="142" spans="2:6">
      <c r="B142" s="3"/>
      <c r="F142" s="3"/>
    </row>
    <row r="143" spans="2:6">
      <c r="B143" s="3"/>
      <c r="F143" s="3"/>
    </row>
    <row r="144" spans="2:6">
      <c r="B144" s="3"/>
      <c r="F144" s="3"/>
    </row>
    <row r="145" spans="2:6">
      <c r="B145" s="3"/>
      <c r="F145" s="3"/>
    </row>
    <row r="146" spans="2:6">
      <c r="B146" s="3"/>
      <c r="F146" s="3"/>
    </row>
    <row r="147" spans="2:6">
      <c r="B147" s="3"/>
      <c r="F147" s="3"/>
    </row>
    <row r="148" spans="2:6">
      <c r="B148" s="3"/>
      <c r="F148" s="3"/>
    </row>
    <row r="149" spans="2:6">
      <c r="B149" s="3"/>
      <c r="F149" s="3"/>
    </row>
    <row r="150" spans="2:6">
      <c r="B150" s="3"/>
      <c r="F150" s="3"/>
    </row>
    <row r="151" spans="2:6">
      <c r="B151" s="3"/>
      <c r="F151" s="3"/>
    </row>
    <row r="152" spans="2:6">
      <c r="B152" s="3"/>
      <c r="F152" s="3"/>
    </row>
    <row r="153" spans="2:6">
      <c r="B153" s="3"/>
      <c r="F153" s="3"/>
    </row>
    <row r="154" spans="2:6">
      <c r="B154" s="3"/>
      <c r="F154" s="3"/>
    </row>
    <row r="155" spans="2:6">
      <c r="B155" s="3"/>
      <c r="F155" s="3"/>
    </row>
    <row r="156" spans="2:6">
      <c r="B156" s="3"/>
      <c r="F156" s="3"/>
    </row>
    <row r="157" spans="2:6">
      <c r="B157" s="3"/>
      <c r="F157" s="3"/>
    </row>
    <row r="158" spans="2:6">
      <c r="B158" s="3"/>
      <c r="F158" s="3"/>
    </row>
    <row r="159" spans="2:6">
      <c r="B159" s="3"/>
      <c r="F159" s="3"/>
    </row>
    <row r="160" spans="2:6">
      <c r="B160" s="3"/>
      <c r="F160" s="3"/>
    </row>
    <row r="161" spans="2:6">
      <c r="B161" s="3"/>
      <c r="F161" s="3"/>
    </row>
    <row r="162" spans="2:6">
      <c r="B162" s="3"/>
      <c r="F162" s="3"/>
    </row>
    <row r="163" spans="2:6">
      <c r="B163" s="3"/>
      <c r="F163" s="3"/>
    </row>
    <row r="164" spans="2:6">
      <c r="B164" s="3"/>
      <c r="F164" s="3"/>
    </row>
    <row r="165" spans="2:6">
      <c r="B165" s="3"/>
      <c r="F165" s="3"/>
    </row>
    <row r="166" spans="2:6">
      <c r="B166" s="3"/>
      <c r="F166" s="3"/>
    </row>
    <row r="167" spans="2:6">
      <c r="B167" s="3"/>
      <c r="F167" s="3"/>
    </row>
    <row r="168" spans="2:6">
      <c r="B168" s="3"/>
      <c r="F168" s="3"/>
    </row>
    <row r="169" spans="2:6">
      <c r="B169" s="3"/>
      <c r="F169" s="3"/>
    </row>
    <row r="170" spans="2:6">
      <c r="B170" s="3"/>
      <c r="F170" s="3"/>
    </row>
    <row r="171" spans="2:6">
      <c r="B171" s="3"/>
      <c r="F171" s="3"/>
    </row>
    <row r="172" spans="2:6">
      <c r="B172" s="3"/>
      <c r="F172" s="3"/>
    </row>
    <row r="173" spans="2:6">
      <c r="B173" s="3"/>
      <c r="F173" s="3"/>
    </row>
    <row r="174" spans="2:6">
      <c r="B174" s="3"/>
      <c r="F174" s="3"/>
    </row>
    <row r="175" spans="2:6">
      <c r="B175" s="3"/>
      <c r="F175" s="3"/>
    </row>
    <row r="176" spans="2:6">
      <c r="B176" s="3"/>
      <c r="F176" s="3"/>
    </row>
    <row r="177" spans="2:6">
      <c r="B177" s="3"/>
      <c r="F177" s="3"/>
    </row>
    <row r="178" spans="2:6">
      <c r="B178" s="3"/>
      <c r="F178" s="3"/>
    </row>
    <row r="179" spans="2:6">
      <c r="B179" s="3"/>
      <c r="F179" s="3"/>
    </row>
    <row r="180" spans="2:6">
      <c r="B180" s="3"/>
      <c r="F180" s="3"/>
    </row>
    <row r="181" spans="2:6">
      <c r="B181" s="3"/>
      <c r="F181" s="3"/>
    </row>
    <row r="182" spans="2:6">
      <c r="B182" s="3"/>
      <c r="F182" s="3"/>
    </row>
    <row r="183" spans="2:6">
      <c r="B183" s="3"/>
      <c r="F183" s="3"/>
    </row>
    <row r="184" spans="2:6">
      <c r="B184" s="3"/>
      <c r="F184" s="3"/>
    </row>
    <row r="185" spans="2:6">
      <c r="B185" s="3"/>
      <c r="F185" s="3"/>
    </row>
    <row r="186" spans="2:6">
      <c r="B186" s="3"/>
      <c r="F186" s="3"/>
    </row>
    <row r="187" spans="2:6">
      <c r="B187" s="3"/>
      <c r="F187" s="3"/>
    </row>
    <row r="188" spans="2:6">
      <c r="B188" s="3"/>
      <c r="F188" s="3"/>
    </row>
    <row r="189" spans="2:6">
      <c r="B189" s="3"/>
      <c r="F189" s="3"/>
    </row>
    <row r="190" spans="2:6">
      <c r="B190" s="3"/>
      <c r="F190" s="3"/>
    </row>
    <row r="191" spans="2:6">
      <c r="B191" s="3"/>
      <c r="F191" s="3"/>
    </row>
    <row r="192" spans="2:6">
      <c r="B192" s="3"/>
      <c r="F192" s="3"/>
    </row>
    <row r="193" spans="2:6">
      <c r="B193" s="3"/>
      <c r="F193" s="3"/>
    </row>
    <row r="194" spans="2:6">
      <c r="B194" s="3"/>
      <c r="F194" s="3"/>
    </row>
    <row r="195" spans="2:6">
      <c r="B195" s="3"/>
      <c r="F195" s="3"/>
    </row>
    <row r="196" spans="2:6">
      <c r="B196" s="3"/>
      <c r="F196" s="3"/>
    </row>
    <row r="197" spans="2:6">
      <c r="B197" s="3"/>
      <c r="F197" s="3"/>
    </row>
    <row r="198" spans="2:6">
      <c r="B198" s="3"/>
      <c r="F198" s="3"/>
    </row>
    <row r="199" spans="2:6">
      <c r="B199" s="3"/>
      <c r="F199" s="3"/>
    </row>
    <row r="200" spans="2:6">
      <c r="B200" s="3"/>
      <c r="F200" s="3"/>
    </row>
    <row r="201" spans="2:6">
      <c r="B201" s="3"/>
      <c r="F201" s="3"/>
    </row>
    <row r="202" spans="2:6">
      <c r="B202" s="3"/>
      <c r="F202" s="3"/>
    </row>
    <row r="203" spans="2:6">
      <c r="B203" s="3"/>
      <c r="F203" s="3"/>
    </row>
    <row r="204" spans="2:6">
      <c r="B204" s="3"/>
      <c r="F204" s="3"/>
    </row>
    <row r="205" spans="2:6">
      <c r="B205" s="3"/>
      <c r="F205" s="3"/>
    </row>
    <row r="206" spans="2:6">
      <c r="B206" s="3"/>
      <c r="F206" s="3"/>
    </row>
    <row r="207" spans="2:6">
      <c r="B207" s="3"/>
      <c r="F207" s="3"/>
    </row>
    <row r="208" spans="2:6">
      <c r="B208" s="3"/>
      <c r="F208" s="3"/>
    </row>
    <row r="209" spans="2:6">
      <c r="B209" s="3"/>
      <c r="F209" s="3"/>
    </row>
    <row r="210" spans="2:6">
      <c r="B210" s="3"/>
      <c r="F210" s="3"/>
    </row>
    <row r="211" spans="2:6">
      <c r="B211" s="3"/>
      <c r="F211" s="3"/>
    </row>
    <row r="212" spans="2:6">
      <c r="B212" s="3"/>
      <c r="F212" s="3"/>
    </row>
    <row r="213" spans="2:6">
      <c r="B213" s="3"/>
      <c r="F213" s="3"/>
    </row>
    <row r="214" spans="2:6">
      <c r="B214" s="3"/>
      <c r="F214" s="3"/>
    </row>
    <row r="215" spans="2:6">
      <c r="B215" s="3"/>
      <c r="F215" s="3"/>
    </row>
    <row r="216" spans="2:6">
      <c r="B216" s="3"/>
      <c r="F216" s="3"/>
    </row>
    <row r="217" spans="2:6">
      <c r="B217" s="3"/>
      <c r="F217" s="3"/>
    </row>
    <row r="218" spans="2:6">
      <c r="B218" s="3"/>
      <c r="F218" s="3"/>
    </row>
    <row r="219" spans="2:6">
      <c r="B219" s="3"/>
      <c r="F219" s="3"/>
    </row>
    <row r="220" spans="2:6">
      <c r="B220" s="3"/>
      <c r="F220" s="3"/>
    </row>
    <row r="221" spans="2:6">
      <c r="B221" s="3"/>
      <c r="F221" s="3"/>
    </row>
    <row r="222" spans="2:6">
      <c r="B222" s="3"/>
      <c r="F222" s="3"/>
    </row>
    <row r="223" spans="2:6">
      <c r="B223" s="3"/>
      <c r="F223" s="3"/>
    </row>
    <row r="224" spans="2:6">
      <c r="B224" s="3"/>
      <c r="F224" s="3"/>
    </row>
    <row r="225" spans="2:6">
      <c r="B225" s="3"/>
      <c r="F225" s="3"/>
    </row>
    <row r="226" spans="2:6">
      <c r="B226" s="3"/>
      <c r="F226" s="3"/>
    </row>
    <row r="227" spans="2:6">
      <c r="B227" s="3"/>
      <c r="F227" s="3"/>
    </row>
    <row r="228" spans="2:6">
      <c r="B228" s="3"/>
      <c r="F228" s="3"/>
    </row>
    <row r="229" spans="2:6">
      <c r="B229" s="3"/>
      <c r="F229" s="3"/>
    </row>
    <row r="230" spans="2:6">
      <c r="B230" s="3"/>
      <c r="F230" s="3"/>
    </row>
    <row r="231" spans="2:6">
      <c r="B231" s="3"/>
      <c r="F231" s="3"/>
    </row>
    <row r="232" spans="2:6">
      <c r="B232" s="3"/>
      <c r="F232" s="3"/>
    </row>
    <row r="233" spans="2:6">
      <c r="B233" s="3"/>
      <c r="F233" s="3"/>
    </row>
    <row r="234" spans="2:6">
      <c r="B234" s="3"/>
      <c r="F234" s="3"/>
    </row>
    <row r="235" spans="2:6">
      <c r="B235" s="3"/>
      <c r="F235" s="3"/>
    </row>
    <row r="236" spans="2:6">
      <c r="B236" s="3"/>
      <c r="F236" s="3"/>
    </row>
    <row r="237" spans="2:6">
      <c r="B237" s="3"/>
      <c r="F237" s="3"/>
    </row>
    <row r="238" spans="2:6">
      <c r="B238" s="3"/>
      <c r="F238" s="3"/>
    </row>
    <row r="239" spans="2:6">
      <c r="B239" s="3"/>
      <c r="F239" s="3"/>
    </row>
    <row r="240" spans="2:6">
      <c r="B240" s="3"/>
      <c r="F240" s="3"/>
    </row>
    <row r="241" spans="2:6">
      <c r="B241" s="3"/>
      <c r="F241" s="3"/>
    </row>
    <row r="242" spans="2:6">
      <c r="B242" s="3"/>
      <c r="F242" s="3"/>
    </row>
    <row r="243" spans="2:6">
      <c r="B243" s="3"/>
      <c r="F243" s="3"/>
    </row>
    <row r="244" spans="2:6">
      <c r="B244" s="3"/>
      <c r="F244" s="3"/>
    </row>
    <row r="245" spans="2:6">
      <c r="B245" s="3"/>
      <c r="F245" s="3"/>
    </row>
    <row r="246" spans="2:6">
      <c r="B246" s="3"/>
      <c r="F246" s="3"/>
    </row>
    <row r="247" spans="2:6">
      <c r="B247" s="3"/>
      <c r="F247" s="3"/>
    </row>
    <row r="248" spans="2:6">
      <c r="B248" s="3"/>
      <c r="F248" s="3"/>
    </row>
    <row r="249" spans="2:6">
      <c r="B249" s="3"/>
      <c r="F249" s="3"/>
    </row>
    <row r="250" spans="2:6">
      <c r="B250" s="3"/>
      <c r="F250" s="3"/>
    </row>
    <row r="251" spans="2:6">
      <c r="B251" s="3"/>
      <c r="F251" s="3"/>
    </row>
    <row r="252" spans="2:6">
      <c r="B252" s="3"/>
      <c r="F252" s="3"/>
    </row>
    <row r="253" spans="2:6">
      <c r="B253" s="3"/>
      <c r="F253" s="3"/>
    </row>
    <row r="254" spans="2:6">
      <c r="B254" s="3"/>
      <c r="F254" s="3"/>
    </row>
    <row r="255" spans="2:6">
      <c r="B255" s="3"/>
      <c r="F255" s="3"/>
    </row>
    <row r="256" spans="2:6">
      <c r="B256" s="3"/>
      <c r="F256" s="3"/>
    </row>
    <row r="257" spans="2:6">
      <c r="B257" s="3"/>
      <c r="F257" s="3"/>
    </row>
    <row r="258" spans="2:6">
      <c r="B258" s="3"/>
      <c r="F258" s="3"/>
    </row>
    <row r="259" spans="2:6">
      <c r="B259" s="3"/>
      <c r="F259" s="3"/>
    </row>
    <row r="260" spans="2:6">
      <c r="B260" s="3"/>
      <c r="F260" s="3"/>
    </row>
    <row r="261" spans="2:6">
      <c r="B261" s="3"/>
      <c r="F261" s="3"/>
    </row>
    <row r="262" spans="2:6">
      <c r="B262" s="3"/>
      <c r="F262" s="3"/>
    </row>
    <row r="263" spans="2:6">
      <c r="B263" s="3"/>
      <c r="F263" s="3"/>
    </row>
    <row r="264" spans="2:6">
      <c r="B264" s="3"/>
      <c r="F264" s="3"/>
    </row>
    <row r="265" spans="2:6">
      <c r="B265" s="3"/>
      <c r="F265" s="3"/>
    </row>
    <row r="266" spans="2:6">
      <c r="B266" s="3"/>
      <c r="F266" s="3"/>
    </row>
    <row r="267" spans="2:6">
      <c r="B267" s="3"/>
      <c r="F267" s="3"/>
    </row>
    <row r="268" spans="2:6">
      <c r="B268" s="3"/>
      <c r="F268" s="3"/>
    </row>
    <row r="269" spans="2:6">
      <c r="B269" s="3"/>
      <c r="F269" s="3"/>
    </row>
    <row r="270" spans="2:6">
      <c r="B270" s="3"/>
      <c r="F270" s="3"/>
    </row>
    <row r="271" spans="2:6">
      <c r="B271" s="3"/>
      <c r="F271" s="3"/>
    </row>
    <row r="272" spans="2:6">
      <c r="B272" s="3"/>
      <c r="F272" s="3"/>
    </row>
    <row r="273" spans="2:6">
      <c r="B273" s="3"/>
      <c r="F273" s="3"/>
    </row>
    <row r="274" spans="2:6">
      <c r="B274" s="3"/>
      <c r="F274" s="3"/>
    </row>
    <row r="275" spans="2:6">
      <c r="B275" s="3"/>
      <c r="F275" s="3"/>
    </row>
    <row r="276" spans="2:6">
      <c r="B276" s="3"/>
      <c r="F276" s="3"/>
    </row>
    <row r="277" spans="2:6">
      <c r="B277" s="3"/>
      <c r="F277" s="3"/>
    </row>
    <row r="278" spans="2:6">
      <c r="B278" s="3"/>
      <c r="F278" s="3"/>
    </row>
    <row r="279" spans="2:6">
      <c r="B279" s="3"/>
      <c r="F279" s="3"/>
    </row>
    <row r="280" spans="2:6">
      <c r="B280" s="3"/>
      <c r="F280" s="3"/>
    </row>
    <row r="281" spans="2:6">
      <c r="B281" s="3"/>
      <c r="F281" s="3"/>
    </row>
    <row r="282" spans="2:6">
      <c r="B282" s="3"/>
      <c r="F282" s="3"/>
    </row>
    <row r="283" spans="2:6">
      <c r="B283" s="3"/>
      <c r="F283" s="3"/>
    </row>
    <row r="284" spans="2:6">
      <c r="B284" s="3"/>
      <c r="F284" s="3"/>
    </row>
    <row r="285" spans="2:6">
      <c r="B285" s="3"/>
      <c r="F285" s="3"/>
    </row>
    <row r="286" spans="2:6">
      <c r="B286" s="3"/>
      <c r="F286" s="3"/>
    </row>
    <row r="287" spans="2:6">
      <c r="B287" s="3"/>
      <c r="F287" s="3"/>
    </row>
    <row r="288" spans="2:6">
      <c r="B288" s="3"/>
      <c r="F288" s="3"/>
    </row>
    <row r="289" spans="2:6">
      <c r="B289" s="3"/>
      <c r="F289" s="3"/>
    </row>
    <row r="290" spans="2:6">
      <c r="B290" s="3"/>
      <c r="F290" s="3"/>
    </row>
    <row r="291" spans="2:6">
      <c r="B291" s="3"/>
      <c r="F291" s="3"/>
    </row>
    <row r="292" spans="2:6">
      <c r="B292" s="3"/>
      <c r="F292" s="3"/>
    </row>
    <row r="293" spans="2:6">
      <c r="B293" s="3"/>
      <c r="F293" s="3"/>
    </row>
    <row r="294" spans="2:6">
      <c r="B294" s="3"/>
      <c r="F294" s="3"/>
    </row>
    <row r="295" spans="2:6">
      <c r="B295" s="3"/>
      <c r="F295" s="3"/>
    </row>
    <row r="296" spans="2:6">
      <c r="B296" s="3"/>
      <c r="F296" s="3"/>
    </row>
    <row r="297" spans="2:6">
      <c r="B297" s="3"/>
      <c r="F297" s="3"/>
    </row>
    <row r="298" spans="2:6">
      <c r="B298" s="3"/>
      <c r="F298" s="3"/>
    </row>
    <row r="299" spans="2:6">
      <c r="B299" s="3"/>
      <c r="F299" s="3"/>
    </row>
    <row r="300" spans="2:6">
      <c r="B300" s="3"/>
      <c r="F300" s="3"/>
    </row>
    <row r="301" spans="2:6">
      <c r="B301" s="3"/>
      <c r="F301" s="3"/>
    </row>
    <row r="302" spans="2:6">
      <c r="B302" s="3"/>
      <c r="F302" s="3"/>
    </row>
    <row r="303" spans="2:6">
      <c r="B303" s="3"/>
      <c r="F303" s="3"/>
    </row>
    <row r="304" spans="2:6">
      <c r="B304" s="3"/>
      <c r="F304" s="3"/>
    </row>
    <row r="305" spans="2:6">
      <c r="B305" s="3"/>
      <c r="F305" s="3"/>
    </row>
    <row r="306" spans="2:6">
      <c r="B306" s="3"/>
      <c r="F306" s="3"/>
    </row>
    <row r="307" spans="2:6">
      <c r="B307" s="3"/>
      <c r="F307" s="3"/>
    </row>
    <row r="308" spans="2:6">
      <c r="B308" s="3"/>
      <c r="F308" s="3"/>
    </row>
    <row r="309" spans="2:6">
      <c r="B309" s="3"/>
      <c r="F309" s="3"/>
    </row>
    <row r="310" spans="2:6">
      <c r="B310" s="3"/>
      <c r="F310" s="3"/>
    </row>
    <row r="311" spans="2:6">
      <c r="B311" s="3"/>
      <c r="F311" s="3"/>
    </row>
    <row r="312" spans="2:6">
      <c r="B312" s="3"/>
      <c r="F312" s="3"/>
    </row>
    <row r="313" spans="2:6">
      <c r="B313" s="3"/>
      <c r="F313" s="3"/>
    </row>
    <row r="314" spans="2:6">
      <c r="B314" s="3"/>
      <c r="F314" s="3"/>
    </row>
    <row r="315" spans="2:6">
      <c r="B315" s="3"/>
      <c r="F315" s="3"/>
    </row>
    <row r="316" spans="2:6">
      <c r="B316" s="3"/>
      <c r="F316" s="3"/>
    </row>
    <row r="317" spans="2:6">
      <c r="B317" s="3"/>
      <c r="F317" s="3"/>
    </row>
    <row r="318" spans="2:6">
      <c r="B318" s="3"/>
      <c r="F318" s="3"/>
    </row>
    <row r="319" spans="2:6">
      <c r="B319" s="3"/>
      <c r="F319" s="3"/>
    </row>
    <row r="320" spans="2:6">
      <c r="B320" s="3"/>
      <c r="F320" s="3"/>
    </row>
    <row r="321" spans="2:6">
      <c r="B321" s="3"/>
      <c r="F321" s="3"/>
    </row>
    <row r="322" spans="2:6">
      <c r="B322" s="3"/>
      <c r="F322" s="3"/>
    </row>
    <row r="323" spans="2:6">
      <c r="B323" s="3"/>
      <c r="F323" s="3"/>
    </row>
    <row r="324" spans="2:6">
      <c r="B324" s="3"/>
      <c r="F324" s="3"/>
    </row>
    <row r="325" spans="2:6">
      <c r="B325" s="3"/>
      <c r="F325" s="3"/>
    </row>
    <row r="326" spans="2:6">
      <c r="B326" s="3"/>
      <c r="F326" s="3"/>
    </row>
    <row r="327" spans="2:6">
      <c r="B327" s="3"/>
      <c r="F327" s="3"/>
    </row>
    <row r="328" spans="2:6">
      <c r="B328" s="3"/>
      <c r="F328" s="3"/>
    </row>
    <row r="329" spans="2:6">
      <c r="B329" s="3"/>
      <c r="F329" s="3"/>
    </row>
    <row r="330" spans="2:6">
      <c r="B330" s="3"/>
      <c r="F330" s="3"/>
    </row>
    <row r="331" spans="2:6">
      <c r="B331" s="3"/>
      <c r="F331" s="3"/>
    </row>
    <row r="332" spans="2:6">
      <c r="B332" s="3"/>
      <c r="F332" s="3"/>
    </row>
    <row r="333" spans="2:6">
      <c r="B333" s="3"/>
      <c r="F333" s="3"/>
    </row>
    <row r="334" spans="2:6">
      <c r="B334" s="3"/>
      <c r="F334" s="3"/>
    </row>
    <row r="335" spans="2:6">
      <c r="B335" s="3"/>
      <c r="F335" s="3"/>
    </row>
    <row r="336" spans="2:6">
      <c r="B336" s="3"/>
      <c r="F336" s="3"/>
    </row>
    <row r="337" spans="2:6">
      <c r="B337" s="3"/>
      <c r="F337" s="3"/>
    </row>
    <row r="338" spans="2:6">
      <c r="B338" s="3"/>
      <c r="F338" s="3"/>
    </row>
    <row r="339" spans="2:6">
      <c r="B339" s="3"/>
      <c r="F339" s="3"/>
    </row>
    <row r="340" spans="2:6">
      <c r="B340" s="3"/>
      <c r="F340" s="3"/>
    </row>
    <row r="341" spans="2:6">
      <c r="B341" s="3"/>
      <c r="F341" s="3"/>
    </row>
    <row r="342" spans="2:6">
      <c r="B342" s="3"/>
      <c r="F342" s="3"/>
    </row>
    <row r="343" spans="2:6">
      <c r="B343" s="3"/>
      <c r="F343" s="3"/>
    </row>
    <row r="344" spans="2:6">
      <c r="B344" s="3"/>
      <c r="F344" s="3"/>
    </row>
    <row r="345" spans="2:6">
      <c r="B345" s="3"/>
      <c r="F345" s="3"/>
    </row>
    <row r="346" spans="2:6">
      <c r="B346" s="3"/>
      <c r="F346" s="3"/>
    </row>
    <row r="347" spans="2:6">
      <c r="B347" s="3"/>
      <c r="F347" s="3"/>
    </row>
    <row r="348" spans="2:6">
      <c r="B348" s="3"/>
      <c r="F348" s="3"/>
    </row>
    <row r="349" spans="2:6">
      <c r="B349" s="3"/>
      <c r="F349" s="3"/>
    </row>
    <row r="350" spans="2:6">
      <c r="B350" s="3"/>
      <c r="F350" s="3"/>
    </row>
    <row r="351" spans="2:6">
      <c r="B351" s="3"/>
      <c r="F351" s="3"/>
    </row>
    <row r="352" spans="2:6">
      <c r="B352" s="3"/>
      <c r="F352" s="3"/>
    </row>
    <row r="353" spans="2:6">
      <c r="B353" s="3"/>
      <c r="F353" s="3"/>
    </row>
    <row r="354" spans="2:6">
      <c r="B354" s="3"/>
      <c r="F354" s="3"/>
    </row>
    <row r="355" spans="2:6">
      <c r="B355" s="3"/>
      <c r="F355" s="3"/>
    </row>
    <row r="356" spans="2:6">
      <c r="B356" s="3"/>
      <c r="F356" s="3"/>
    </row>
    <row r="357" spans="2:6">
      <c r="B357" s="3"/>
      <c r="F357" s="3"/>
    </row>
    <row r="358" spans="2:6">
      <c r="B358" s="3"/>
      <c r="F358" s="3"/>
    </row>
    <row r="359" spans="2:6">
      <c r="B359" s="3"/>
      <c r="F359" s="3"/>
    </row>
    <row r="360" spans="2:6">
      <c r="B360" s="3"/>
      <c r="F360" s="3"/>
    </row>
    <row r="361" spans="2:6">
      <c r="B361" s="3"/>
      <c r="F361" s="3"/>
    </row>
    <row r="362" spans="2:6">
      <c r="B362" s="3"/>
      <c r="F362" s="3"/>
    </row>
    <row r="363" spans="2:6">
      <c r="B363" s="3"/>
      <c r="F363" s="3"/>
    </row>
    <row r="364" spans="2:6">
      <c r="B364" s="3"/>
      <c r="F364" s="3"/>
    </row>
    <row r="365" spans="2:6">
      <c r="B365" s="3"/>
      <c r="F365" s="3"/>
    </row>
    <row r="366" spans="2:6">
      <c r="B366" s="3"/>
      <c r="F366" s="3"/>
    </row>
    <row r="367" spans="2:6">
      <c r="B367" s="3"/>
      <c r="F367" s="3"/>
    </row>
    <row r="368" spans="2:6">
      <c r="B368" s="3"/>
      <c r="F368" s="3"/>
    </row>
    <row r="369" spans="2:6">
      <c r="B369" s="3"/>
      <c r="F369" s="3"/>
    </row>
    <row r="370" spans="2:6">
      <c r="B370" s="3"/>
      <c r="F370" s="3"/>
    </row>
    <row r="371" spans="2:6">
      <c r="B371" s="3"/>
      <c r="F371" s="3"/>
    </row>
    <row r="372" spans="2:6">
      <c r="B372" s="3"/>
      <c r="F372" s="3"/>
    </row>
    <row r="373" spans="2:6">
      <c r="B373" s="3"/>
      <c r="F373" s="3"/>
    </row>
    <row r="374" spans="2:6">
      <c r="B374" s="3"/>
      <c r="F374" s="3"/>
    </row>
    <row r="375" spans="2:6">
      <c r="B375" s="3"/>
      <c r="F375" s="3"/>
    </row>
    <row r="376" spans="2:6">
      <c r="B376" s="3"/>
      <c r="F376" s="3"/>
    </row>
    <row r="377" spans="2:6">
      <c r="B377" s="3"/>
      <c r="F377" s="3"/>
    </row>
    <row r="378" spans="2:6">
      <c r="B378" s="3"/>
      <c r="F378" s="3"/>
    </row>
    <row r="379" spans="2:6">
      <c r="B379" s="3"/>
      <c r="F379" s="3"/>
    </row>
    <row r="380" spans="2:6">
      <c r="B380" s="3"/>
      <c r="F380" s="3"/>
    </row>
    <row r="381" spans="2:6">
      <c r="B381" s="3"/>
      <c r="F381" s="3"/>
    </row>
    <row r="382" spans="2:6">
      <c r="B382" s="3"/>
      <c r="F382" s="3"/>
    </row>
    <row r="383" spans="2:6">
      <c r="B383" s="3"/>
      <c r="F383" s="3"/>
    </row>
    <row r="384" spans="2:6">
      <c r="B384" s="3"/>
      <c r="F384" s="3"/>
    </row>
    <row r="385" spans="2:6">
      <c r="B385" s="3"/>
      <c r="F385" s="3"/>
    </row>
    <row r="386" spans="2:6">
      <c r="B386" s="3"/>
      <c r="F386" s="3"/>
    </row>
    <row r="387" spans="2:6">
      <c r="B387" s="3"/>
      <c r="F387" s="3"/>
    </row>
    <row r="388" spans="2:6">
      <c r="B388" s="3"/>
      <c r="F388" s="3"/>
    </row>
    <row r="389" spans="2:6">
      <c r="B389" s="3"/>
      <c r="F389" s="3"/>
    </row>
    <row r="390" spans="2:6">
      <c r="B390" s="3"/>
      <c r="F390" s="3"/>
    </row>
    <row r="391" spans="2:6">
      <c r="B391" s="3"/>
      <c r="F391" s="3"/>
    </row>
    <row r="392" spans="2:6">
      <c r="B392" s="3"/>
      <c r="F392" s="3"/>
    </row>
    <row r="393" spans="2:6">
      <c r="B393" s="3"/>
      <c r="F393" s="3"/>
    </row>
    <row r="394" spans="2:6">
      <c r="B394" s="3"/>
      <c r="F394" s="3"/>
    </row>
    <row r="395" spans="2:6">
      <c r="B395" s="3"/>
      <c r="F395" s="3"/>
    </row>
    <row r="396" spans="2:6">
      <c r="B396" s="3"/>
      <c r="F396" s="3"/>
    </row>
    <row r="397" spans="2:6">
      <c r="B397" s="3"/>
      <c r="F397" s="3"/>
    </row>
    <row r="398" spans="2:6">
      <c r="B398" s="3"/>
      <c r="F398" s="3"/>
    </row>
    <row r="399" spans="2:6">
      <c r="B399" s="3"/>
      <c r="F399" s="3"/>
    </row>
    <row r="400" spans="2:6">
      <c r="B400" s="3"/>
      <c r="F400" s="3"/>
    </row>
    <row r="401" spans="2:6">
      <c r="B401" s="3"/>
      <c r="F401" s="3"/>
    </row>
    <row r="402" spans="2:6">
      <c r="B402" s="3"/>
      <c r="F402" s="3"/>
    </row>
    <row r="403" spans="2:6">
      <c r="B403" s="3"/>
      <c r="F403" s="3"/>
    </row>
    <row r="404" spans="2:6">
      <c r="B404" s="3"/>
      <c r="F404" s="3"/>
    </row>
    <row r="405" spans="2:6">
      <c r="B405" s="3"/>
      <c r="F405" s="3"/>
    </row>
    <row r="406" spans="2:6">
      <c r="B406" s="3"/>
      <c r="F406" s="3"/>
    </row>
    <row r="407" spans="2:6">
      <c r="B407" s="3"/>
      <c r="F407" s="3"/>
    </row>
    <row r="408" spans="2:6">
      <c r="B408" s="3"/>
      <c r="F408" s="3"/>
    </row>
    <row r="409" spans="2:6">
      <c r="B409" s="3"/>
      <c r="F409" s="3"/>
    </row>
    <row r="410" spans="2:6">
      <c r="B410" s="3"/>
      <c r="F410" s="3"/>
    </row>
    <row r="411" spans="2:6">
      <c r="B411" s="3"/>
      <c r="F411" s="3"/>
    </row>
    <row r="412" spans="2:6">
      <c r="B412" s="3"/>
      <c r="F412" s="3"/>
    </row>
    <row r="413" spans="2:6">
      <c r="B413" s="3"/>
      <c r="F413" s="3"/>
    </row>
    <row r="414" spans="2:6">
      <c r="B414" s="3"/>
      <c r="F414" s="3"/>
    </row>
    <row r="415" spans="2:6">
      <c r="B415" s="3"/>
      <c r="F415" s="3"/>
    </row>
    <row r="416" spans="2:6">
      <c r="B416" s="3"/>
      <c r="F416" s="3"/>
    </row>
    <row r="417" spans="2:6">
      <c r="B417" s="3"/>
      <c r="F417" s="3"/>
    </row>
    <row r="418" spans="2:6">
      <c r="B418" s="3"/>
      <c r="F418" s="3"/>
    </row>
    <row r="419" spans="2:6">
      <c r="B419" s="3"/>
      <c r="F419" s="3"/>
    </row>
    <row r="420" spans="2:6">
      <c r="B420" s="3"/>
      <c r="F420" s="3"/>
    </row>
    <row r="421" spans="2:6">
      <c r="B421" s="3"/>
      <c r="F421" s="3"/>
    </row>
    <row r="422" spans="2:6">
      <c r="B422" s="3"/>
      <c r="F422" s="3"/>
    </row>
    <row r="423" spans="2:6">
      <c r="B423" s="3"/>
      <c r="F423" s="3"/>
    </row>
    <row r="424" spans="2:6">
      <c r="B424" s="3"/>
      <c r="F424" s="3"/>
    </row>
    <row r="425" spans="2:6">
      <c r="B425" s="3"/>
      <c r="F425" s="3"/>
    </row>
    <row r="426" spans="2:6">
      <c r="B426" s="3"/>
      <c r="F426" s="3"/>
    </row>
    <row r="427" spans="2:6">
      <c r="B427" s="3"/>
      <c r="F427" s="3"/>
    </row>
    <row r="428" spans="2:6">
      <c r="B428" s="3"/>
      <c r="F428" s="3"/>
    </row>
    <row r="429" spans="2:6">
      <c r="B429" s="3"/>
      <c r="F429" s="3"/>
    </row>
    <row r="430" spans="2:6">
      <c r="B430" s="3"/>
      <c r="F430" s="3"/>
    </row>
    <row r="431" spans="2:6">
      <c r="B431" s="3"/>
      <c r="F431" s="3"/>
    </row>
    <row r="432" spans="2:6">
      <c r="B432" s="3"/>
      <c r="F432" s="3"/>
    </row>
    <row r="433" spans="2:6">
      <c r="B433" s="3"/>
      <c r="F433" s="3"/>
    </row>
    <row r="434" spans="2:6">
      <c r="B434" s="3"/>
      <c r="F434" s="3"/>
    </row>
    <row r="435" spans="2:6">
      <c r="B435" s="3"/>
      <c r="F435" s="3"/>
    </row>
    <row r="436" spans="2:6">
      <c r="B436" s="3"/>
      <c r="F436" s="3"/>
    </row>
    <row r="437" spans="2:6">
      <c r="B437" s="3"/>
      <c r="F437" s="3"/>
    </row>
    <row r="438" spans="2:6">
      <c r="B438" s="3"/>
      <c r="F438" s="3"/>
    </row>
    <row r="439" spans="2:6">
      <c r="B439" s="3"/>
      <c r="F439" s="3"/>
    </row>
    <row r="440" spans="2:6">
      <c r="B440" s="3"/>
      <c r="F440" s="3"/>
    </row>
    <row r="441" spans="2:6">
      <c r="B441" s="3"/>
      <c r="F441" s="3"/>
    </row>
    <row r="442" spans="2:6">
      <c r="B442" s="3"/>
      <c r="F442" s="3"/>
    </row>
    <row r="443" spans="2:6">
      <c r="B443" s="3"/>
      <c r="F443" s="3"/>
    </row>
    <row r="444" spans="2:6">
      <c r="B444" s="3"/>
      <c r="F444" s="3"/>
    </row>
    <row r="445" spans="2:6">
      <c r="B445" s="3"/>
      <c r="F445" s="3"/>
    </row>
    <row r="446" spans="2:6">
      <c r="B446" s="3"/>
      <c r="F446" s="3"/>
    </row>
    <row r="447" spans="2:6">
      <c r="B447" s="3"/>
      <c r="F447" s="3"/>
    </row>
    <row r="448" spans="2:6">
      <c r="B448" s="3"/>
      <c r="F448" s="3"/>
    </row>
    <row r="449" spans="2:6">
      <c r="B449" s="3"/>
      <c r="F449" s="3"/>
    </row>
    <row r="450" spans="2:6">
      <c r="B450" s="3"/>
      <c r="F450" s="3"/>
    </row>
    <row r="451" spans="2:6">
      <c r="B451" s="3"/>
      <c r="F451" s="3"/>
    </row>
    <row r="452" spans="2:6">
      <c r="B452" s="3"/>
      <c r="F452" s="3"/>
    </row>
    <row r="453" spans="2:6">
      <c r="B453" s="3"/>
      <c r="F453" s="3"/>
    </row>
    <row r="454" spans="2:6">
      <c r="B454" s="3"/>
      <c r="F454" s="3"/>
    </row>
    <row r="455" spans="2:6">
      <c r="B455" s="3"/>
      <c r="F455" s="3"/>
    </row>
    <row r="456" spans="2:6">
      <c r="B456" s="3"/>
      <c r="F456" s="3"/>
    </row>
    <row r="457" spans="2:6">
      <c r="B457" s="3"/>
      <c r="F457" s="3"/>
    </row>
    <row r="458" spans="2:6">
      <c r="B458" s="3"/>
      <c r="F458" s="3"/>
    </row>
    <row r="459" spans="2:6">
      <c r="B459" s="3"/>
      <c r="F459" s="3"/>
    </row>
    <row r="460" spans="2:6">
      <c r="B460" s="3"/>
      <c r="F460" s="3"/>
    </row>
    <row r="461" spans="2:6">
      <c r="B461" s="3"/>
      <c r="F461" s="3"/>
    </row>
    <row r="462" spans="2:6">
      <c r="B462" s="3"/>
      <c r="F462" s="3"/>
    </row>
    <row r="463" spans="2:6">
      <c r="B463" s="3"/>
      <c r="F463" s="3"/>
    </row>
    <row r="464" spans="2:6">
      <c r="B464" s="3"/>
      <c r="F464" s="3"/>
    </row>
    <row r="465" spans="2:6">
      <c r="B465" s="3"/>
      <c r="F465" s="3"/>
    </row>
    <row r="466" spans="2:6">
      <c r="B466" s="3"/>
      <c r="F466" s="3"/>
    </row>
    <row r="467" spans="2:6">
      <c r="B467" s="3"/>
      <c r="F467" s="3"/>
    </row>
    <row r="468" spans="2:6">
      <c r="B468" s="3"/>
      <c r="F468" s="3"/>
    </row>
    <row r="469" spans="2:6">
      <c r="B469" s="3"/>
      <c r="F469" s="3"/>
    </row>
    <row r="470" spans="2:6">
      <c r="B470" s="3"/>
      <c r="F470" s="3"/>
    </row>
    <row r="471" spans="2:6">
      <c r="B471" s="3"/>
      <c r="F471" s="3"/>
    </row>
    <row r="472" spans="2:6">
      <c r="B472" s="3"/>
      <c r="F472" s="3"/>
    </row>
    <row r="473" spans="2:6">
      <c r="B473" s="3"/>
      <c r="F473" s="3"/>
    </row>
    <row r="474" spans="2:6">
      <c r="B474" s="3"/>
      <c r="F474" s="3"/>
    </row>
    <row r="475" spans="2:6">
      <c r="B475" s="3"/>
      <c r="F475" s="3"/>
    </row>
    <row r="476" spans="2:6">
      <c r="B476" s="3"/>
      <c r="F476" s="3"/>
    </row>
    <row r="477" spans="2:6">
      <c r="B477" s="3"/>
      <c r="F477" s="3"/>
    </row>
    <row r="478" spans="2:6">
      <c r="B478" s="3"/>
      <c r="F478" s="3"/>
    </row>
    <row r="479" spans="2:6">
      <c r="B479" s="3"/>
      <c r="F479" s="3"/>
    </row>
    <row r="480" spans="2:6">
      <c r="B480" s="3"/>
      <c r="F480" s="3"/>
    </row>
    <row r="481" spans="2:6">
      <c r="B481" s="3"/>
      <c r="F481" s="3"/>
    </row>
    <row r="482" spans="2:6">
      <c r="B482" s="3"/>
      <c r="F482" s="3"/>
    </row>
    <row r="483" spans="2:6">
      <c r="B483" s="3"/>
      <c r="F483" s="3"/>
    </row>
    <row r="484" spans="2:6">
      <c r="B484" s="3"/>
      <c r="F484" s="3"/>
    </row>
    <row r="485" spans="2:6">
      <c r="B485" s="3"/>
      <c r="F485" s="3"/>
    </row>
    <row r="486" spans="2:6">
      <c r="B486" s="3"/>
      <c r="F486" s="3"/>
    </row>
    <row r="487" spans="2:6">
      <c r="B487" s="3"/>
      <c r="F487" s="3"/>
    </row>
    <row r="488" spans="2:6">
      <c r="B488" s="3"/>
      <c r="F488" s="3"/>
    </row>
    <row r="489" spans="2:6">
      <c r="B489" s="3"/>
      <c r="F489" s="3"/>
    </row>
    <row r="490" spans="2:6">
      <c r="B490" s="3"/>
      <c r="F490" s="3"/>
    </row>
    <row r="491" spans="2:6">
      <c r="B491" s="3"/>
      <c r="F491" s="3"/>
    </row>
    <row r="492" spans="2:6">
      <c r="B492" s="3"/>
      <c r="F492" s="3"/>
    </row>
    <row r="493" spans="2:6">
      <c r="B493" s="3"/>
      <c r="F493" s="3"/>
    </row>
    <row r="494" spans="2:6">
      <c r="B494" s="3"/>
      <c r="F494" s="3"/>
    </row>
    <row r="495" spans="2:6">
      <c r="B495" s="3"/>
      <c r="F495" s="3"/>
    </row>
    <row r="496" spans="2:6">
      <c r="B496" s="3"/>
      <c r="F496" s="3"/>
    </row>
    <row r="497" spans="2:6">
      <c r="B497" s="3"/>
      <c r="F497" s="3"/>
    </row>
    <row r="498" spans="2:6">
      <c r="B498" s="3"/>
      <c r="F498" s="3"/>
    </row>
    <row r="499" spans="2:6">
      <c r="B499" s="3"/>
      <c r="F499" s="3"/>
    </row>
    <row r="500" spans="2:6">
      <c r="B500" s="3"/>
      <c r="F500" s="3"/>
    </row>
    <row r="501" spans="2:6">
      <c r="B501" s="3"/>
      <c r="F501" s="3"/>
    </row>
    <row r="502" spans="2:6">
      <c r="B502" s="3"/>
      <c r="F502" s="3"/>
    </row>
    <row r="503" spans="2:6">
      <c r="B503" s="3"/>
      <c r="F503" s="3"/>
    </row>
    <row r="504" spans="2:6">
      <c r="B504" s="3"/>
      <c r="F504" s="3"/>
    </row>
    <row r="505" spans="2:6">
      <c r="B505" s="3"/>
      <c r="F505" s="3"/>
    </row>
    <row r="506" spans="2:6">
      <c r="B506" s="3"/>
      <c r="F506" s="3"/>
    </row>
    <row r="507" spans="2:6">
      <c r="B507" s="3"/>
      <c r="F507" s="3"/>
    </row>
    <row r="508" spans="2:6">
      <c r="B508" s="3"/>
      <c r="F508" s="3"/>
    </row>
    <row r="509" spans="2:6">
      <c r="B509" s="3"/>
      <c r="F509" s="3"/>
    </row>
    <row r="510" spans="2:6">
      <c r="B510" s="3"/>
      <c r="F510" s="3"/>
    </row>
    <row r="511" spans="2:6">
      <c r="B511" s="3"/>
      <c r="F511" s="3"/>
    </row>
    <row r="512" spans="2:6">
      <c r="B512" s="3"/>
      <c r="F512" s="3"/>
    </row>
    <row r="513" spans="2:6">
      <c r="B513" s="3"/>
      <c r="F513" s="3"/>
    </row>
    <row r="514" spans="2:6">
      <c r="B514" s="3"/>
      <c r="F514" s="3"/>
    </row>
    <row r="515" spans="2:6">
      <c r="B515" s="3"/>
      <c r="F515" s="3"/>
    </row>
    <row r="516" spans="2:6">
      <c r="B516" s="3"/>
      <c r="F516" s="3"/>
    </row>
    <row r="517" spans="2:6">
      <c r="B517" s="3"/>
      <c r="F517" s="3"/>
    </row>
    <row r="518" spans="2:6">
      <c r="B518" s="3"/>
      <c r="F518" s="3"/>
    </row>
    <row r="519" spans="2:6">
      <c r="B519" s="3"/>
      <c r="F519" s="3"/>
    </row>
    <row r="520" spans="2:6">
      <c r="B520" s="3"/>
      <c r="F520" s="3"/>
    </row>
    <row r="521" spans="2:6">
      <c r="B521" s="3"/>
      <c r="F521" s="3"/>
    </row>
    <row r="522" spans="2:6">
      <c r="B522" s="3"/>
      <c r="F522" s="3"/>
    </row>
    <row r="523" spans="2:6">
      <c r="B523" s="3"/>
      <c r="F523" s="3"/>
    </row>
    <row r="524" spans="2:6">
      <c r="B524" s="3"/>
      <c r="F524" s="3"/>
    </row>
    <row r="525" spans="2:6">
      <c r="B525" s="3"/>
      <c r="F525" s="3"/>
    </row>
    <row r="526" spans="2:6">
      <c r="B526" s="3"/>
      <c r="F526" s="3"/>
    </row>
    <row r="527" spans="2:6">
      <c r="B527" s="3"/>
      <c r="F527" s="3"/>
    </row>
    <row r="528" spans="2:6">
      <c r="B528" s="3"/>
      <c r="F528" s="3"/>
    </row>
    <row r="529" spans="2:6">
      <c r="B529" s="3"/>
      <c r="F529" s="3"/>
    </row>
    <row r="530" spans="2:6">
      <c r="B530" s="3"/>
      <c r="F530" s="3"/>
    </row>
    <row r="531" spans="2:6">
      <c r="B531" s="3"/>
      <c r="F531" s="3"/>
    </row>
    <row r="532" spans="2:6">
      <c r="B532" s="3"/>
      <c r="F532" s="3"/>
    </row>
    <row r="533" spans="2:6">
      <c r="B533" s="3"/>
      <c r="F533" s="3"/>
    </row>
    <row r="534" spans="2:6">
      <c r="B534" s="3"/>
      <c r="F534" s="3"/>
    </row>
    <row r="535" spans="2:6">
      <c r="B535" s="3"/>
      <c r="F535" s="3"/>
    </row>
    <row r="536" spans="2:6">
      <c r="B536" s="3"/>
      <c r="F536" s="3"/>
    </row>
    <row r="537" spans="2:6">
      <c r="B537" s="3"/>
      <c r="F537" s="3"/>
    </row>
    <row r="538" spans="2:6">
      <c r="B538" s="3"/>
      <c r="F538" s="3"/>
    </row>
    <row r="539" spans="2:6">
      <c r="B539" s="3"/>
      <c r="F539" s="3"/>
    </row>
    <row r="540" spans="2:6">
      <c r="B540" s="3"/>
      <c r="F540" s="3"/>
    </row>
    <row r="541" spans="2:6">
      <c r="B541" s="3"/>
      <c r="F541" s="3"/>
    </row>
    <row r="542" spans="2:6">
      <c r="B542" s="3"/>
      <c r="F542" s="3"/>
    </row>
    <row r="543" spans="2:6">
      <c r="B543" s="3"/>
      <c r="F543" s="3"/>
    </row>
    <row r="544" spans="2:6">
      <c r="B544" s="3"/>
      <c r="F544" s="3"/>
    </row>
    <row r="545" spans="2:6">
      <c r="B545" s="3"/>
      <c r="F545" s="3"/>
    </row>
    <row r="546" spans="2:6">
      <c r="B546" s="3"/>
      <c r="F546" s="3"/>
    </row>
    <row r="547" spans="2:6">
      <c r="B547" s="3"/>
      <c r="F547" s="3"/>
    </row>
    <row r="548" spans="2:6">
      <c r="B548" s="3"/>
      <c r="F548" s="3"/>
    </row>
    <row r="549" spans="2:6">
      <c r="B549" s="3"/>
      <c r="F549" s="3"/>
    </row>
    <row r="550" spans="2:6">
      <c r="B550" s="3"/>
      <c r="F550" s="3"/>
    </row>
    <row r="551" spans="2:6">
      <c r="B551" s="3"/>
      <c r="F551" s="3"/>
    </row>
    <row r="552" spans="2:6">
      <c r="B552" s="3"/>
      <c r="F552" s="3"/>
    </row>
    <row r="553" spans="2:6">
      <c r="B553" s="3"/>
      <c r="F553" s="3"/>
    </row>
    <row r="554" spans="2:6">
      <c r="B554" s="3"/>
      <c r="F554" s="3"/>
    </row>
    <row r="555" spans="2:6">
      <c r="B555" s="3"/>
      <c r="F555" s="3"/>
    </row>
    <row r="556" spans="2:6">
      <c r="B556" s="3"/>
      <c r="F556" s="3"/>
    </row>
    <row r="557" spans="2:6">
      <c r="B557" s="3"/>
      <c r="F557" s="3"/>
    </row>
    <row r="558" spans="2:6">
      <c r="B558" s="3"/>
      <c r="F558" s="3"/>
    </row>
    <row r="559" spans="2:6">
      <c r="B559" s="3"/>
      <c r="F559" s="3"/>
    </row>
    <row r="560" spans="2:6">
      <c r="B560" s="3"/>
      <c r="F560" s="3"/>
    </row>
    <row r="561" spans="2:6">
      <c r="B561" s="3"/>
      <c r="F561" s="3"/>
    </row>
    <row r="562" spans="2:6">
      <c r="B562" s="3"/>
      <c r="F562" s="3"/>
    </row>
    <row r="563" spans="2:6">
      <c r="B563" s="3"/>
      <c r="F563" s="3"/>
    </row>
    <row r="564" spans="2:6">
      <c r="B564" s="3"/>
      <c r="F564" s="3"/>
    </row>
    <row r="565" spans="2:6">
      <c r="B565" s="3"/>
      <c r="F565" s="3"/>
    </row>
    <row r="566" spans="2:6">
      <c r="B566" s="3"/>
      <c r="F566" s="3"/>
    </row>
    <row r="567" spans="2:6">
      <c r="B567" s="3"/>
      <c r="F567" s="3"/>
    </row>
    <row r="568" spans="2:6">
      <c r="B568" s="3"/>
      <c r="F568" s="3"/>
    </row>
    <row r="569" spans="2:6">
      <c r="B569" s="3"/>
      <c r="F569" s="3"/>
    </row>
    <row r="570" spans="2:6">
      <c r="B570" s="3"/>
      <c r="F570" s="3"/>
    </row>
    <row r="571" spans="2:6">
      <c r="B571" s="3"/>
      <c r="F571" s="3"/>
    </row>
    <row r="572" spans="2:6">
      <c r="B572" s="3"/>
      <c r="F572" s="3"/>
    </row>
    <row r="573" spans="2:6">
      <c r="B573" s="3"/>
      <c r="F573" s="3"/>
    </row>
    <row r="574" spans="2:6">
      <c r="B574" s="3"/>
      <c r="F574" s="3"/>
    </row>
    <row r="575" spans="2:6">
      <c r="B575" s="3"/>
      <c r="F575" s="3"/>
    </row>
    <row r="576" spans="2:6">
      <c r="B576" s="3"/>
      <c r="F576" s="3"/>
    </row>
    <row r="577" spans="2:6">
      <c r="B577" s="3"/>
      <c r="F577" s="3"/>
    </row>
    <row r="578" spans="2:6">
      <c r="B578" s="3"/>
      <c r="F578" s="3"/>
    </row>
    <row r="579" spans="2:6">
      <c r="B579" s="3"/>
      <c r="F579" s="3"/>
    </row>
    <row r="580" spans="2:6">
      <c r="B580" s="3"/>
      <c r="F580" s="3"/>
    </row>
    <row r="581" spans="2:6">
      <c r="B581" s="3"/>
      <c r="F581" s="3"/>
    </row>
    <row r="582" spans="2:6">
      <c r="B582" s="3"/>
      <c r="F582" s="3"/>
    </row>
    <row r="583" spans="2:6">
      <c r="B583" s="3"/>
      <c r="F583" s="3"/>
    </row>
    <row r="584" spans="2:6">
      <c r="B584" s="3"/>
      <c r="F584" s="3"/>
    </row>
    <row r="585" spans="2:6">
      <c r="B585" s="3"/>
      <c r="F585" s="3"/>
    </row>
    <row r="586" spans="2:6">
      <c r="B586" s="3"/>
      <c r="F586" s="3"/>
    </row>
    <row r="587" spans="2:6">
      <c r="B587" s="3"/>
      <c r="F587" s="3"/>
    </row>
    <row r="588" spans="2:6">
      <c r="B588" s="3"/>
      <c r="F588" s="3"/>
    </row>
    <row r="589" spans="2:6">
      <c r="B589" s="3"/>
      <c r="F589" s="3"/>
    </row>
    <row r="590" spans="2:6">
      <c r="B590" s="3"/>
      <c r="F590" s="3"/>
    </row>
    <row r="591" spans="2:6">
      <c r="B591" s="3"/>
      <c r="F591" s="3"/>
    </row>
    <row r="592" spans="2:6">
      <c r="B592" s="3"/>
      <c r="F592" s="3"/>
    </row>
    <row r="593" spans="2:6">
      <c r="B593" s="3"/>
      <c r="F593" s="3"/>
    </row>
    <row r="594" spans="2:6">
      <c r="B594" s="3"/>
      <c r="F594" s="3"/>
    </row>
    <row r="595" spans="2:6">
      <c r="B595" s="3"/>
      <c r="F595" s="3"/>
    </row>
    <row r="596" spans="2:6">
      <c r="B596" s="3"/>
      <c r="F596" s="3"/>
    </row>
    <row r="597" spans="2:6">
      <c r="B597" s="3"/>
      <c r="F597" s="3"/>
    </row>
    <row r="598" spans="2:6">
      <c r="B598" s="3"/>
      <c r="F598" s="3"/>
    </row>
    <row r="599" spans="2:6">
      <c r="B599" s="3"/>
      <c r="F599" s="3"/>
    </row>
    <row r="600" spans="2:6">
      <c r="B600" s="3"/>
      <c r="F600" s="3"/>
    </row>
    <row r="601" spans="2:6">
      <c r="B601" s="3"/>
      <c r="F601" s="3"/>
    </row>
    <row r="602" spans="2:6">
      <c r="B602" s="3"/>
      <c r="F602" s="3"/>
    </row>
    <row r="603" spans="2:6">
      <c r="B603" s="3"/>
      <c r="F603" s="3"/>
    </row>
    <row r="604" spans="2:6">
      <c r="B604" s="3"/>
      <c r="F604" s="3"/>
    </row>
    <row r="605" spans="2:6">
      <c r="B605" s="3"/>
      <c r="F605" s="3"/>
    </row>
    <row r="606" spans="2:6">
      <c r="B606" s="3"/>
      <c r="F606" s="3"/>
    </row>
    <row r="607" spans="2:6">
      <c r="B607" s="3"/>
      <c r="F607" s="3"/>
    </row>
    <row r="608" spans="2:6">
      <c r="B608" s="3"/>
      <c r="F608" s="3"/>
    </row>
    <row r="609" spans="2:6">
      <c r="B609" s="3"/>
      <c r="F609" s="3"/>
    </row>
    <row r="610" spans="2:6">
      <c r="B610" s="3"/>
      <c r="F610" s="3"/>
    </row>
    <row r="611" spans="2:6">
      <c r="B611" s="3"/>
      <c r="F611" s="3"/>
    </row>
    <row r="612" spans="2:6">
      <c r="B612" s="3"/>
      <c r="F612" s="3"/>
    </row>
    <row r="613" spans="2:6">
      <c r="B613" s="3"/>
      <c r="F613" s="3"/>
    </row>
    <row r="614" spans="2:6">
      <c r="B614" s="3"/>
      <c r="F614" s="3"/>
    </row>
    <row r="615" spans="2:6">
      <c r="B615" s="3"/>
      <c r="F615" s="3"/>
    </row>
    <row r="616" spans="2:6">
      <c r="B616" s="3"/>
      <c r="F616" s="3"/>
    </row>
    <row r="617" spans="2:6">
      <c r="B617" s="3"/>
      <c r="F617" s="3"/>
    </row>
    <row r="618" spans="2:6">
      <c r="B618" s="3"/>
      <c r="F618" s="3"/>
    </row>
    <row r="619" spans="2:6">
      <c r="B619" s="3"/>
      <c r="F619" s="3"/>
    </row>
    <row r="620" spans="2:6">
      <c r="B620" s="3"/>
      <c r="F620" s="3"/>
    </row>
    <row r="621" spans="2:6">
      <c r="B621" s="3"/>
      <c r="F621" s="3"/>
    </row>
    <row r="622" spans="2:6">
      <c r="B622" s="3"/>
      <c r="F622" s="3"/>
    </row>
    <row r="623" spans="2:6">
      <c r="B623" s="3"/>
      <c r="F623" s="3"/>
    </row>
    <row r="624" spans="2:6">
      <c r="B624" s="3"/>
      <c r="F624" s="3"/>
    </row>
    <row r="625" spans="2:6">
      <c r="B625" s="3"/>
      <c r="F625" s="3"/>
    </row>
    <row r="626" spans="2:6">
      <c r="B626" s="3"/>
      <c r="F626" s="3"/>
    </row>
    <row r="627" spans="2:6">
      <c r="B627" s="3"/>
      <c r="F627" s="3"/>
    </row>
    <row r="628" spans="2:6">
      <c r="B628" s="3"/>
      <c r="F628" s="3"/>
    </row>
    <row r="629" spans="2:6">
      <c r="B629" s="3"/>
      <c r="F629" s="3"/>
    </row>
    <row r="630" spans="2:6">
      <c r="B630" s="3"/>
      <c r="F630" s="3"/>
    </row>
    <row r="631" spans="2:6">
      <c r="B631" s="3"/>
      <c r="F631" s="3"/>
    </row>
    <row r="632" spans="2:6">
      <c r="B632" s="3"/>
      <c r="F632" s="3"/>
    </row>
    <row r="633" spans="2:6">
      <c r="B633" s="3"/>
      <c r="F633" s="3"/>
    </row>
    <row r="634" spans="2:6">
      <c r="B634" s="3"/>
      <c r="F634" s="3"/>
    </row>
    <row r="635" spans="2:6">
      <c r="B635" s="3"/>
      <c r="F635" s="3"/>
    </row>
    <row r="636" spans="2:6">
      <c r="B636" s="3"/>
      <c r="F636" s="3"/>
    </row>
    <row r="637" spans="2:6">
      <c r="B637" s="3"/>
      <c r="F637" s="3"/>
    </row>
    <row r="638" spans="2:6">
      <c r="B638" s="3"/>
      <c r="F638" s="3"/>
    </row>
    <row r="639" spans="2:6">
      <c r="B639" s="3"/>
      <c r="F639" s="3"/>
    </row>
    <row r="640" spans="2:6">
      <c r="B640" s="3"/>
      <c r="F640" s="3"/>
    </row>
    <row r="641" spans="2:6">
      <c r="B641" s="3"/>
      <c r="F641" s="3"/>
    </row>
    <row r="642" spans="2:6">
      <c r="B642" s="3"/>
      <c r="F642" s="3"/>
    </row>
    <row r="643" spans="2:6">
      <c r="B643" s="3"/>
      <c r="F643" s="3"/>
    </row>
    <row r="644" spans="2:6">
      <c r="B644" s="3"/>
      <c r="F644" s="3"/>
    </row>
    <row r="645" spans="2:6">
      <c r="B645" s="3"/>
      <c r="F645" s="3"/>
    </row>
    <row r="646" spans="2:6">
      <c r="B646" s="3"/>
      <c r="F646" s="3"/>
    </row>
    <row r="647" spans="2:6">
      <c r="B647" s="3"/>
      <c r="F647" s="3"/>
    </row>
    <row r="648" spans="2:6">
      <c r="B648" s="3"/>
      <c r="F648" s="3"/>
    </row>
    <row r="649" spans="2:6">
      <c r="B649" s="3"/>
      <c r="F649" s="3"/>
    </row>
    <row r="650" spans="2:6">
      <c r="B650" s="3"/>
      <c r="F650" s="3"/>
    </row>
    <row r="651" spans="2:6">
      <c r="B651" s="3"/>
      <c r="F651" s="3"/>
    </row>
    <row r="652" spans="2:6">
      <c r="B652" s="3"/>
      <c r="F652" s="3"/>
    </row>
    <row r="653" spans="2:6">
      <c r="B653" s="3"/>
      <c r="F653" s="3"/>
    </row>
    <row r="654" spans="2:6">
      <c r="B654" s="3"/>
      <c r="F654" s="3"/>
    </row>
    <row r="655" spans="2:6">
      <c r="B655" s="3"/>
      <c r="F655" s="3"/>
    </row>
    <row r="656" spans="2:6">
      <c r="B656" s="3"/>
      <c r="F656" s="3"/>
    </row>
    <row r="657" spans="2:6">
      <c r="B657" s="3"/>
      <c r="F657" s="3"/>
    </row>
    <row r="658" spans="2:6">
      <c r="B658" s="3"/>
      <c r="F658" s="3"/>
    </row>
    <row r="659" spans="2:6">
      <c r="B659" s="3"/>
      <c r="F659" s="3"/>
    </row>
    <row r="660" spans="2:6">
      <c r="B660" s="3"/>
      <c r="F660" s="3"/>
    </row>
    <row r="661" spans="2:6">
      <c r="B661" s="3"/>
      <c r="F661" s="3"/>
    </row>
    <row r="662" spans="2:6">
      <c r="B662" s="3"/>
      <c r="F662" s="3"/>
    </row>
    <row r="663" spans="2:6">
      <c r="B663" s="3"/>
      <c r="F663" s="3"/>
    </row>
    <row r="664" spans="2:6">
      <c r="B664" s="3"/>
      <c r="F664" s="3"/>
    </row>
    <row r="665" spans="2:6">
      <c r="B665" s="3"/>
      <c r="F665" s="3"/>
    </row>
    <row r="666" spans="2:6">
      <c r="B666" s="3"/>
      <c r="F666" s="3"/>
    </row>
    <row r="667" spans="2:6">
      <c r="B667" s="3"/>
      <c r="F667" s="3"/>
    </row>
    <row r="668" spans="2:6">
      <c r="B668" s="3"/>
      <c r="F668" s="3"/>
    </row>
    <row r="669" spans="2:6">
      <c r="B669" s="3"/>
      <c r="F669" s="3"/>
    </row>
    <row r="670" spans="2:6">
      <c r="B670" s="3"/>
      <c r="F670" s="3"/>
    </row>
    <row r="671" spans="2:6">
      <c r="B671" s="3"/>
      <c r="F671" s="3"/>
    </row>
    <row r="672" spans="2:6">
      <c r="B672" s="3"/>
      <c r="F672" s="3"/>
    </row>
    <row r="673" spans="2:6">
      <c r="B673" s="3"/>
      <c r="F673" s="3"/>
    </row>
    <row r="674" spans="2:6">
      <c r="B674" s="3"/>
      <c r="F674" s="3"/>
    </row>
    <row r="675" spans="2:6">
      <c r="B675" s="3"/>
      <c r="F675" s="3"/>
    </row>
    <row r="676" spans="2:6">
      <c r="B676" s="3"/>
      <c r="F676" s="3"/>
    </row>
    <row r="677" spans="2:6">
      <c r="B677" s="3"/>
      <c r="F677" s="3"/>
    </row>
    <row r="678" spans="2:6">
      <c r="B678" s="3"/>
      <c r="F678" s="3"/>
    </row>
    <row r="679" spans="2:6">
      <c r="B679" s="3"/>
      <c r="F679" s="3"/>
    </row>
    <row r="680" spans="2:6">
      <c r="B680" s="3"/>
      <c r="F680" s="3"/>
    </row>
    <row r="681" spans="2:6">
      <c r="B681" s="3"/>
      <c r="F681" s="3"/>
    </row>
    <row r="682" spans="2:6">
      <c r="B682" s="3"/>
      <c r="F682" s="3"/>
    </row>
    <row r="683" spans="2:6">
      <c r="B683" s="3"/>
      <c r="F683" s="3"/>
    </row>
    <row r="684" spans="2:6">
      <c r="B684" s="3"/>
      <c r="F684" s="3"/>
    </row>
    <row r="685" spans="2:6">
      <c r="B685" s="3"/>
      <c r="F685" s="3"/>
    </row>
    <row r="686" spans="2:6">
      <c r="B686" s="3"/>
      <c r="F686" s="3"/>
    </row>
    <row r="687" spans="2:6">
      <c r="B687" s="3"/>
      <c r="F687" s="3"/>
    </row>
    <row r="688" spans="2:6">
      <c r="B688" s="3"/>
      <c r="F688" s="3"/>
    </row>
    <row r="689" spans="2:6">
      <c r="B689" s="3"/>
      <c r="F689" s="3"/>
    </row>
    <row r="690" spans="2:6">
      <c r="B690" s="3"/>
      <c r="F690" s="3"/>
    </row>
    <row r="691" spans="2:6">
      <c r="B691" s="3"/>
      <c r="F691" s="3"/>
    </row>
    <row r="692" spans="2:6">
      <c r="B692" s="3"/>
      <c r="F692" s="3"/>
    </row>
    <row r="693" spans="2:6">
      <c r="B693" s="3"/>
      <c r="F693" s="3"/>
    </row>
    <row r="694" spans="2:6">
      <c r="B694" s="3"/>
      <c r="F694" s="3"/>
    </row>
    <row r="695" spans="2:6">
      <c r="B695" s="3"/>
      <c r="F695" s="3"/>
    </row>
    <row r="696" spans="2:6">
      <c r="B696" s="3"/>
      <c r="F696" s="3"/>
    </row>
    <row r="697" spans="2:6">
      <c r="B697" s="3"/>
      <c r="F697" s="3"/>
    </row>
    <row r="698" spans="2:6">
      <c r="B698" s="3"/>
      <c r="F698" s="3"/>
    </row>
    <row r="699" spans="2:6">
      <c r="B699" s="3"/>
      <c r="F699" s="3"/>
    </row>
    <row r="700" spans="2:6">
      <c r="B700" s="3"/>
      <c r="F700" s="3"/>
    </row>
    <row r="701" spans="2:6">
      <c r="B701" s="3"/>
      <c r="F701" s="3"/>
    </row>
    <row r="702" spans="2:6">
      <c r="B702" s="3"/>
      <c r="F702" s="3"/>
    </row>
    <row r="703" spans="2:6">
      <c r="B703" s="3"/>
      <c r="F703" s="3"/>
    </row>
    <row r="704" spans="2:6">
      <c r="B704" s="3"/>
      <c r="F704" s="3"/>
    </row>
    <row r="705" spans="2:6">
      <c r="B705" s="3"/>
      <c r="F705" s="3"/>
    </row>
    <row r="706" spans="2:6">
      <c r="B706" s="3"/>
      <c r="F706" s="3"/>
    </row>
    <row r="707" spans="2:6">
      <c r="B707" s="3"/>
      <c r="F707" s="3"/>
    </row>
    <row r="708" spans="2:6">
      <c r="B708" s="3"/>
      <c r="F708" s="3"/>
    </row>
    <row r="709" spans="2:6">
      <c r="B709" s="3"/>
      <c r="F709" s="3"/>
    </row>
    <row r="710" spans="2:6">
      <c r="B710" s="3"/>
      <c r="F710" s="3"/>
    </row>
    <row r="711" spans="2:6">
      <c r="B711" s="3"/>
      <c r="F711" s="3"/>
    </row>
    <row r="712" spans="2:6">
      <c r="B712" s="3"/>
      <c r="F712" s="3"/>
    </row>
    <row r="713" spans="2:6">
      <c r="B713" s="3"/>
      <c r="F713" s="3"/>
    </row>
    <row r="714" spans="2:6">
      <c r="B714" s="3"/>
      <c r="F714" s="3"/>
    </row>
    <row r="715" spans="2:6">
      <c r="B715" s="3"/>
      <c r="F715" s="3"/>
    </row>
    <row r="716" spans="2:6">
      <c r="B716" s="3"/>
      <c r="F716" s="3"/>
    </row>
    <row r="717" spans="2:6">
      <c r="B717" s="3"/>
      <c r="F717" s="3"/>
    </row>
    <row r="718" spans="2:6">
      <c r="B718" s="3"/>
      <c r="F718" s="3"/>
    </row>
    <row r="719" spans="2:6">
      <c r="B719" s="3"/>
      <c r="F719" s="3"/>
    </row>
    <row r="720" spans="2:6">
      <c r="B720" s="3"/>
      <c r="F720" s="3"/>
    </row>
    <row r="721" spans="2:6">
      <c r="B721" s="3"/>
      <c r="F721" s="3"/>
    </row>
    <row r="722" spans="2:6">
      <c r="B722" s="3"/>
      <c r="F722" s="3"/>
    </row>
    <row r="723" spans="2:6">
      <c r="B723" s="3"/>
      <c r="F723" s="3"/>
    </row>
    <row r="724" spans="2:6">
      <c r="B724" s="3"/>
      <c r="F724" s="3"/>
    </row>
  </sheetData>
  <phoneticPr fontId="8" type="noConversion"/>
  <hyperlinks>
    <hyperlink ref="A3" r:id="rId1" xr:uid="{00000000-0004-0000-0600-000000000000}"/>
    <hyperlink ref="P22" r:id="rId2" display="http://www.konkoly.hu/cgi-bin/IBVS?4560" xr:uid="{00000000-0004-0000-0600-000001000000}"/>
    <hyperlink ref="P23" r:id="rId3" display="http://www.konkoly.hu/cgi-bin/IBVS?4560" xr:uid="{00000000-0004-0000-0600-000002000000}"/>
    <hyperlink ref="P24" r:id="rId4" display="http://www.konkoly.hu/cgi-bin/IBVS?4560" xr:uid="{00000000-0004-0000-0600-000003000000}"/>
    <hyperlink ref="P25" r:id="rId5" display="http://www.konkoly.hu/cgi-bin/IBVS?4560" xr:uid="{00000000-0004-0000-0600-000004000000}"/>
    <hyperlink ref="P11" r:id="rId6" display="http://www.bav-astro.de/sfs/BAVM_link.php?BAVMnr=178" xr:uid="{00000000-0004-0000-0600-000005000000}"/>
    <hyperlink ref="P12" r:id="rId7" display="http://www.bav-astro.de/sfs/BAVM_link.php?BAVMnr=178" xr:uid="{00000000-0004-0000-0600-000006000000}"/>
    <hyperlink ref="P27" r:id="rId8" display="http://var.astro.cz/oejv/issues/oejv0073.pdf" xr:uid="{00000000-0004-0000-0600-000007000000}"/>
    <hyperlink ref="P28" r:id="rId9" display="http://var.astro.cz/oejv/issues/oejv0107.pdf" xr:uid="{00000000-0004-0000-0600-000008000000}"/>
    <hyperlink ref="P13" r:id="rId10" display="http://www.bav-astro.de/sfs/BAVM_link.php?BAVMnr=183" xr:uid="{00000000-0004-0000-0600-000009000000}"/>
    <hyperlink ref="P29" r:id="rId11" display="http://www.bav-astro.de/sfs/BAVM_link.php?BAVMnr=193" xr:uid="{00000000-0004-0000-0600-00000A000000}"/>
    <hyperlink ref="P30" r:id="rId12" display="http://www.bav-astro.de/sfs/BAVM_link.php?BAVMnr=193" xr:uid="{00000000-0004-0000-0600-00000B000000}"/>
    <hyperlink ref="P31" r:id="rId13" display="http://var.astro.cz/oejv/issues/oejv0094.pdf" xr:uid="{00000000-0004-0000-0600-00000C000000}"/>
    <hyperlink ref="P32" r:id="rId14" display="http://var.astro.cz/oejv/issues/oejv0094.pdf" xr:uid="{00000000-0004-0000-0600-00000D000000}"/>
    <hyperlink ref="P14" r:id="rId15" display="http://www.konkoly.hu/cgi-bin/IBVS?5871" xr:uid="{00000000-0004-0000-0600-00000E000000}"/>
    <hyperlink ref="P33" r:id="rId16" display="http://vsolj.cetus-net.org/no48.pdf" xr:uid="{00000000-0004-0000-0600-00000F000000}"/>
    <hyperlink ref="P34" r:id="rId17" display="http://www.bav-astro.de/sfs/BAVM_link.php?BAVMnr=203" xr:uid="{00000000-0004-0000-0600-000010000000}"/>
    <hyperlink ref="P35" r:id="rId18" display="http://var.astro.cz/oejv/issues/oejv0137.pdf" xr:uid="{00000000-0004-0000-0600-000011000000}"/>
    <hyperlink ref="P36" r:id="rId19" display="http://www.bav-astro.de/sfs/BAVM_link.php?BAVMnr=212" xr:uid="{00000000-0004-0000-0600-000012000000}"/>
    <hyperlink ref="P37" r:id="rId20" display="http://vsolj.cetus-net.org/vsoljno51.pdf" xr:uid="{00000000-0004-0000-0600-000013000000}"/>
    <hyperlink ref="P15" r:id="rId21" display="http://www.bav-astro.de/sfs/BAVM_link.php?BAVMnr=215" xr:uid="{00000000-0004-0000-0600-000014000000}"/>
    <hyperlink ref="P38" r:id="rId22" display="http://vsolj.cetus-net.org/vsoljno51.pdf" xr:uid="{00000000-0004-0000-0600-000015000000}"/>
    <hyperlink ref="P16" r:id="rId23" display="http://www.konkoly.hu/cgi-bin/IBVS?6018" xr:uid="{00000000-0004-0000-0600-000016000000}"/>
    <hyperlink ref="P39" r:id="rId24" display="http://www.bav-astro.de/sfs/BAVM_link.php?BAVMnr=225" xr:uid="{00000000-0004-0000-0600-000017000000}"/>
    <hyperlink ref="P17" r:id="rId25" display="http://www.konkoly.hu/cgi-bin/IBVS?6011" xr:uid="{00000000-0004-0000-0600-000018000000}"/>
    <hyperlink ref="P18" r:id="rId26" display="http://www.bav-astro.de/sfs/BAVM_link.php?BAVMnr=231" xr:uid="{00000000-0004-0000-0600-000019000000}"/>
    <hyperlink ref="P40" r:id="rId27" display="http://vsolj.cetus-net.org/vsoljno56.pdf" xr:uid="{00000000-0004-0000-0600-00001A000000}"/>
    <hyperlink ref="P19" r:id="rId28" display="http://www.bav-astro.de/sfs/BAVM_link.php?BAVMnr=234" xr:uid="{00000000-0004-0000-0600-00001B000000}"/>
    <hyperlink ref="P20" r:id="rId29" display="http://www.bav-astro.de/sfs/BAVM_link.php?BAVMnr=234" xr:uid="{00000000-0004-0000-0600-00001C000000}"/>
    <hyperlink ref="P21" r:id="rId30" display="http://www.bav-astro.de/sfs/BAVM_link.php?BAVMnr=239" xr:uid="{00000000-0004-0000-0600-00001D000000}"/>
  </hyperlink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0:M62"/>
  <sheetViews>
    <sheetView workbookViewId="0">
      <selection activeCell="E11" sqref="E11:M31"/>
    </sheetView>
  </sheetViews>
  <sheetFormatPr defaultRowHeight="12.75"/>
  <sheetData>
    <row r="10" spans="1:6" ht="13.5" thickBot="1">
      <c r="A10" s="4" t="s">
        <v>69</v>
      </c>
      <c r="B10" s="4" t="s">
        <v>70</v>
      </c>
    </row>
    <row r="11" spans="1:6">
      <c r="A11">
        <v>-2537.5</v>
      </c>
      <c r="B11">
        <v>3.2703750039217994E-3</v>
      </c>
      <c r="E11" t="s">
        <v>446</v>
      </c>
    </row>
    <row r="12" spans="1:6" ht="13.5" thickBot="1">
      <c r="A12">
        <v>-2536</v>
      </c>
      <c r="B12">
        <v>1.1205600021639839E-3</v>
      </c>
    </row>
    <row r="13" spans="1:6">
      <c r="A13">
        <v>-2533</v>
      </c>
      <c r="B13">
        <v>5.2093000704189762E-4</v>
      </c>
      <c r="E13" s="183" t="s">
        <v>447</v>
      </c>
      <c r="F13" s="183"/>
    </row>
    <row r="14" spans="1:6">
      <c r="A14">
        <v>-2483</v>
      </c>
      <c r="B14">
        <v>7.6043000444769859E-4</v>
      </c>
      <c r="E14" t="s">
        <v>448</v>
      </c>
      <c r="F14">
        <v>0.66299194267231609</v>
      </c>
    </row>
    <row r="15" spans="1:6">
      <c r="A15">
        <v>-1721</v>
      </c>
      <c r="B15">
        <v>1.5441000141436234E-4</v>
      </c>
      <c r="E15" t="s">
        <v>449</v>
      </c>
      <c r="F15">
        <v>0.43955831604841167</v>
      </c>
    </row>
    <row r="16" spans="1:6">
      <c r="A16">
        <v>0</v>
      </c>
      <c r="B16">
        <v>0</v>
      </c>
      <c r="E16" t="s">
        <v>450</v>
      </c>
      <c r="F16">
        <v>0.42834948236937992</v>
      </c>
    </row>
    <row r="17" spans="1:13">
      <c r="A17">
        <v>1750</v>
      </c>
      <c r="B17">
        <v>2.0825000028708018E-3</v>
      </c>
      <c r="E17" t="s">
        <v>451</v>
      </c>
      <c r="F17">
        <v>3.0822981376924657E-3</v>
      </c>
    </row>
    <row r="18" spans="1:13" ht="13.5" thickBot="1">
      <c r="A18">
        <v>1784</v>
      </c>
      <c r="B18">
        <v>1.5533600017079152E-3</v>
      </c>
      <c r="E18" s="90" t="s">
        <v>452</v>
      </c>
      <c r="F18" s="90">
        <v>52</v>
      </c>
    </row>
    <row r="19" spans="1:13">
      <c r="A19">
        <v>2219</v>
      </c>
      <c r="B19">
        <v>4.3070100000477396E-3</v>
      </c>
    </row>
    <row r="20" spans="1:13" ht="13.5" thickBot="1">
      <c r="A20">
        <v>2253</v>
      </c>
      <c r="B20">
        <v>2.6378699985798448E-3</v>
      </c>
      <c r="E20" t="s">
        <v>453</v>
      </c>
    </row>
    <row r="21" spans="1:13">
      <c r="A21">
        <v>2293</v>
      </c>
      <c r="B21">
        <v>5.149470001924783E-3</v>
      </c>
      <c r="E21" s="182"/>
      <c r="F21" s="182" t="s">
        <v>458</v>
      </c>
      <c r="G21" s="182" t="s">
        <v>459</v>
      </c>
      <c r="H21" s="182" t="s">
        <v>460</v>
      </c>
      <c r="I21" s="182" t="s">
        <v>115</v>
      </c>
      <c r="J21" s="182" t="s">
        <v>461</v>
      </c>
    </row>
    <row r="22" spans="1:13">
      <c r="A22">
        <v>2781</v>
      </c>
      <c r="B22">
        <v>2.7429900073911995E-3</v>
      </c>
      <c r="E22" t="s">
        <v>454</v>
      </c>
      <c r="F22">
        <v>1</v>
      </c>
      <c r="G22">
        <v>3.7256783980688199E-4</v>
      </c>
      <c r="H22">
        <v>3.7256783980688199E-4</v>
      </c>
      <c r="I22">
        <v>39.215348236515297</v>
      </c>
      <c r="J22">
        <v>8.5497007870035437E-8</v>
      </c>
    </row>
    <row r="23" spans="1:13">
      <c r="A23">
        <v>2782.5</v>
      </c>
      <c r="B23">
        <v>1.6931749996729195E-3</v>
      </c>
      <c r="E23" t="s">
        <v>455</v>
      </c>
      <c r="F23">
        <v>50</v>
      </c>
      <c r="G23">
        <v>4.7502809048112211E-4</v>
      </c>
      <c r="H23">
        <v>9.500561809622443E-6</v>
      </c>
    </row>
    <row r="24" spans="1:13" ht="13.5" thickBot="1">
      <c r="A24">
        <v>2859.5</v>
      </c>
      <c r="B24">
        <v>2.6460049994057044E-3</v>
      </c>
      <c r="E24" s="90" t="s">
        <v>456</v>
      </c>
      <c r="F24" s="90">
        <v>51</v>
      </c>
      <c r="G24" s="90">
        <v>8.4759593028800411E-4</v>
      </c>
      <c r="H24" s="90"/>
      <c r="I24" s="90"/>
      <c r="J24" s="90"/>
    </row>
    <row r="25" spans="1:13" ht="13.5" thickBot="1">
      <c r="A25">
        <v>3276.5</v>
      </c>
      <c r="B25">
        <v>1.9774350002990104E-3</v>
      </c>
    </row>
    <row r="26" spans="1:13">
      <c r="A26">
        <v>3377.5</v>
      </c>
      <c r="B26">
        <v>3.3332250022795051E-3</v>
      </c>
      <c r="E26" s="182"/>
      <c r="F26" s="182" t="s">
        <v>462</v>
      </c>
      <c r="G26" s="182" t="s">
        <v>451</v>
      </c>
      <c r="H26" s="182" t="s">
        <v>463</v>
      </c>
      <c r="I26" s="182" t="s">
        <v>464</v>
      </c>
      <c r="J26" s="182" t="s">
        <v>465</v>
      </c>
      <c r="K26" s="182" t="s">
        <v>466</v>
      </c>
      <c r="L26" s="182" t="s">
        <v>467</v>
      </c>
      <c r="M26" s="182" t="s">
        <v>468</v>
      </c>
    </row>
    <row r="27" spans="1:13">
      <c r="A27">
        <v>3446</v>
      </c>
      <c r="B27">
        <v>7.9583400001865812E-3</v>
      </c>
      <c r="E27" t="s">
        <v>457</v>
      </c>
      <c r="F27">
        <v>3.2576222115798356E-3</v>
      </c>
      <c r="G27">
        <v>7.3735165367408873E-4</v>
      </c>
      <c r="H27">
        <v>4.418003533792457</v>
      </c>
      <c r="I27">
        <v>5.351772621960314E-5</v>
      </c>
      <c r="J27">
        <v>1.7766072244300285E-3</v>
      </c>
      <c r="K27">
        <v>4.7386371987296425E-3</v>
      </c>
      <c r="L27">
        <v>1.7766072244300285E-3</v>
      </c>
      <c r="M27">
        <v>4.7386371987296425E-3</v>
      </c>
    </row>
    <row r="28" spans="1:13" ht="13.5" thickBot="1">
      <c r="A28">
        <v>3448</v>
      </c>
      <c r="B28">
        <v>1.9919199985451996E-3</v>
      </c>
      <c r="E28" s="90" t="s">
        <v>469</v>
      </c>
      <c r="F28" s="90">
        <v>7.8999452911370974E-7</v>
      </c>
      <c r="G28" s="90">
        <v>1.2615255352533497E-7</v>
      </c>
      <c r="H28" s="90">
        <v>6.2622159206238877</v>
      </c>
      <c r="I28" s="90">
        <v>8.5497007870036139E-8</v>
      </c>
      <c r="J28" s="90">
        <v>5.3660956481983392E-7</v>
      </c>
      <c r="K28" s="90">
        <v>1.0433794934075856E-6</v>
      </c>
      <c r="L28" s="90">
        <v>5.3660956481983392E-7</v>
      </c>
      <c r="M28" s="90">
        <v>1.0433794934075856E-6</v>
      </c>
    </row>
    <row r="29" spans="1:13">
      <c r="A29">
        <v>3837.5</v>
      </c>
      <c r="B29">
        <v>5.1466250006342307E-3</v>
      </c>
    </row>
    <row r="30" spans="1:13">
      <c r="A30">
        <v>3926</v>
      </c>
      <c r="B30">
        <v>6.017539999447763E-3</v>
      </c>
    </row>
    <row r="31" spans="1:13">
      <c r="A31">
        <v>3984.5</v>
      </c>
      <c r="B31">
        <v>8.4747549990424886E-3</v>
      </c>
    </row>
    <row r="32" spans="1:13">
      <c r="A32">
        <v>3992</v>
      </c>
      <c r="B32">
        <v>5.5256799969356507E-3</v>
      </c>
    </row>
    <row r="33" spans="1:2">
      <c r="A33">
        <v>4354.5</v>
      </c>
      <c r="B33">
        <v>1.2487055006204173E-2</v>
      </c>
    </row>
    <row r="34" spans="1:2">
      <c r="A34">
        <v>4414</v>
      </c>
      <c r="B34">
        <v>1.0911060002399608E-2</v>
      </c>
    </row>
    <row r="35" spans="1:2">
      <c r="A35">
        <v>4471.5</v>
      </c>
      <c r="B35">
        <v>1.3601484999526292E-2</v>
      </c>
    </row>
    <row r="36" spans="1:2">
      <c r="A36">
        <v>4526</v>
      </c>
      <c r="B36">
        <v>1.1891540001670364E-2</v>
      </c>
    </row>
    <row r="37" spans="1:2">
      <c r="A37">
        <v>4953</v>
      </c>
      <c r="B37">
        <v>1.2210870001581497E-2</v>
      </c>
    </row>
    <row r="38" spans="1:2">
      <c r="A38">
        <v>4954</v>
      </c>
      <c r="B38">
        <v>1.2077660001523327E-2</v>
      </c>
    </row>
    <row r="39" spans="1:2">
      <c r="A39">
        <v>4974.5</v>
      </c>
      <c r="B39">
        <v>1.1296855002001394E-2</v>
      </c>
    </row>
    <row r="40" spans="1:2">
      <c r="A40">
        <v>4976</v>
      </c>
      <c r="B40">
        <v>1.1147040000651032E-2</v>
      </c>
    </row>
    <row r="41" spans="1:2">
      <c r="A41">
        <v>5021</v>
      </c>
      <c r="B41">
        <v>1.3152589999663178E-2</v>
      </c>
    </row>
    <row r="42" spans="1:2">
      <c r="A42">
        <v>5553</v>
      </c>
      <c r="B42">
        <v>9.3848700053058565E-3</v>
      </c>
    </row>
    <row r="43" spans="1:2">
      <c r="A43">
        <v>5995</v>
      </c>
      <c r="B43">
        <v>7.4060500046471134E-3</v>
      </c>
    </row>
    <row r="44" spans="1:2">
      <c r="A44">
        <v>6127</v>
      </c>
      <c r="B44">
        <v>7.7223300031619146E-3</v>
      </c>
    </row>
    <row r="45" spans="1:2">
      <c r="A45">
        <v>6130</v>
      </c>
      <c r="B45">
        <v>7.8227000049082562E-3</v>
      </c>
    </row>
    <row r="46" spans="1:2">
      <c r="A46">
        <v>6516</v>
      </c>
      <c r="B46">
        <v>1.0903640002652537E-2</v>
      </c>
    </row>
    <row r="47" spans="1:2">
      <c r="A47">
        <v>7019</v>
      </c>
      <c r="B47">
        <v>6.2990100050228648E-3</v>
      </c>
    </row>
    <row r="48" spans="1:2">
      <c r="A48">
        <v>7663</v>
      </c>
      <c r="B48">
        <v>5.5117700030677952E-3</v>
      </c>
    </row>
    <row r="49" spans="1:2">
      <c r="A49">
        <v>8162.5</v>
      </c>
      <c r="B49">
        <v>1.002337499812711E-2</v>
      </c>
    </row>
    <row r="50" spans="1:2">
      <c r="A50">
        <v>8213.5</v>
      </c>
      <c r="B50">
        <v>1.0829665006895084E-2</v>
      </c>
    </row>
    <row r="51" spans="1:2">
      <c r="A51">
        <v>8216</v>
      </c>
      <c r="B51">
        <v>1.0846640005183872E-2</v>
      </c>
    </row>
    <row r="52" spans="1:2">
      <c r="A52">
        <v>8223.5</v>
      </c>
      <c r="B52">
        <v>1.0997564997524023E-2</v>
      </c>
    </row>
    <row r="53" spans="1:2">
      <c r="A53">
        <v>8302</v>
      </c>
      <c r="B53">
        <v>1.1390580002625939E-2</v>
      </c>
    </row>
    <row r="54" spans="1:2">
      <c r="A54">
        <v>8719</v>
      </c>
      <c r="B54">
        <v>1.1242009997658897E-2</v>
      </c>
    </row>
    <row r="55" spans="1:2">
      <c r="A55">
        <v>9291.5</v>
      </c>
      <c r="B55">
        <v>6.0292850030236878E-3</v>
      </c>
    </row>
    <row r="56" spans="1:2">
      <c r="A56">
        <v>9389</v>
      </c>
      <c r="B56">
        <v>8.3913100024801679E-3</v>
      </c>
    </row>
    <row r="57" spans="1:2">
      <c r="A57">
        <v>9796</v>
      </c>
      <c r="B57">
        <v>7.6748400024371222E-3</v>
      </c>
    </row>
    <row r="58" spans="1:2">
      <c r="A58">
        <v>8302</v>
      </c>
      <c r="B58">
        <v>1.1390580002625939E-2</v>
      </c>
    </row>
    <row r="59" spans="1:2">
      <c r="A59">
        <v>8719</v>
      </c>
      <c r="B59">
        <v>1.1242009997658897E-2</v>
      </c>
    </row>
    <row r="60" spans="1:2">
      <c r="A60">
        <v>9291.5</v>
      </c>
      <c r="B60">
        <v>6.0292850030236878E-3</v>
      </c>
    </row>
    <row r="61" spans="1:2">
      <c r="A61">
        <v>9389</v>
      </c>
      <c r="B61">
        <v>8.3913100024801679E-3</v>
      </c>
    </row>
    <row r="62" spans="1:2">
      <c r="A62">
        <v>9796</v>
      </c>
      <c r="B62">
        <v>7.6748400024371222E-3</v>
      </c>
    </row>
  </sheetData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Active</vt:lpstr>
      <vt:lpstr>in active</vt:lpstr>
      <vt:lpstr>errors (2)</vt:lpstr>
      <vt:lpstr>errors</vt:lpstr>
      <vt:lpstr>Zhang minima</vt:lpstr>
      <vt:lpstr>Zhang ToMs</vt:lpstr>
      <vt:lpstr>BAV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2024-01-09T23:40:06Z</dcterms:modified>
</cp:coreProperties>
</file>