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13_ncr:1_{8C6063D8-CFF3-4506-89F5-03DFA554E3F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Q22" i="1" l="1"/>
  <c r="C8" i="1"/>
  <c r="E22" i="1"/>
  <c r="F22" i="1"/>
  <c r="G22" i="1"/>
  <c r="K22" i="1"/>
  <c r="C9" i="1"/>
  <c r="D9" i="1"/>
  <c r="D8" i="1"/>
  <c r="F16" i="1"/>
  <c r="F17" i="1" s="1"/>
  <c r="C17" i="1"/>
  <c r="Q21" i="1"/>
  <c r="E21" i="1"/>
  <c r="F21" i="1"/>
  <c r="G21" i="1"/>
  <c r="I21" i="1"/>
  <c r="C11" i="1"/>
  <c r="C12" i="1"/>
  <c r="C16" i="1" l="1"/>
  <c r="D18" i="1" s="1"/>
  <c r="O21" i="1"/>
  <c r="C15" i="1"/>
  <c r="F18" i="1" s="1"/>
  <c r="O22" i="1"/>
  <c r="F19" i="1" l="1"/>
  <c r="C18" i="1"/>
</calcChain>
</file>

<file path=xl/sharedStrings.xml><?xml version="1.0" encoding="utf-8"?>
<sst xmlns="http://schemas.openxmlformats.org/spreadsheetml/2006/main" count="54" uniqueCount="49">
  <si>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</si>
  <si>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</si>
  <si>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</si>
  <si>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</si>
  <si>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</si>
  <si>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</si>
  <si>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</si>
  <si>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</si>
  <si>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</si>
  <si>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</si>
  <si>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</si>
  <si>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</si>
  <si>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</si>
  <si>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</si>
  <si>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</si>
  <si>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</si>
  <si>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</si>
  <si>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</si>
  <si>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</si>
  <si>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</si>
  <si>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</si>
  <si>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</si>
  <si>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</si>
  <si>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</si>
  <si>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</si>
  <si>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</si>
  <si>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</si>
  <si>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</si>
  <si>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</si>
  <si>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</si>
  <si>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</si>
  <si>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</si>
  <si>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</si>
  <si>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</si>
  <si>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</si>
  <si>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</si>
  <si>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</si>
  <si>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pg</t>
  </si>
  <si>
    <t>vis</t>
  </si>
  <si>
    <t>PE</t>
  </si>
  <si>
    <t>CCD</t>
  </si>
  <si>
    <t>V0597 And</t>
  </si>
  <si>
    <t>G3627-0777</t>
  </si>
  <si>
    <t>EW:</t>
  </si>
  <si>
    <t>pr_0</t>
  </si>
  <si>
    <t>V0597 And / GSC 3627-0777</t>
  </si>
  <si>
    <t>GCVS</t>
  </si>
  <si>
    <t>IBVS 6196</t>
  </si>
  <si>
    <t>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</si>
</sst>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_);\(&quot;$&quot;#,##0\)"/>
  </numFmts>
  <fonts count="33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</fills>
  <borders count="1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47">
    <xf numFmtId="0" fontId="0" fillId="0" borderId="0">
      <alignment vertical="top"/>
    </xf>
    <xf numFmtId="0" fontId="18" fillId="2" borderId="0" applyNumberFormat="0" applyBorder="0" applyAlignment="0" applyProtection="0"/>
    <xf numFmtId="0" fontId="18" fillId="3" borderId="0" applyNumberFormat="0" applyBorder="0" applyAlignment="0" applyProtection="0"/>
    <xf numFmtId="0" fontId="18" fillId="4" borderId="0" applyNumberFormat="0" applyBorder="0" applyAlignment="0" applyProtection="0"/>
    <xf numFmtId="0" fontId="18" fillId="5" borderId="0" applyNumberFormat="0" applyBorder="0" applyAlignment="0" applyProtection="0"/>
    <xf numFmtId="0" fontId="18" fillId="6" borderId="0" applyNumberFormat="0" applyBorder="0" applyAlignment="0" applyProtection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5" borderId="0" applyNumberFormat="0" applyBorder="0" applyAlignment="0" applyProtection="0"/>
    <xf numFmtId="0" fontId="18" fillId="8" borderId="0" applyNumberFormat="0" applyBorder="0" applyAlignment="0" applyProtection="0"/>
    <xf numFmtId="0" fontId="18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9" borderId="0" applyNumberFormat="0" applyBorder="0" applyAlignment="0" applyProtection="0"/>
    <xf numFmtId="0" fontId="20" fillId="3" borderId="0" applyNumberFormat="0" applyBorder="0" applyAlignment="0" applyProtection="0"/>
    <xf numFmtId="0" fontId="21" fillId="20" borderId="1" applyNumberFormat="0" applyAlignment="0" applyProtection="0"/>
    <xf numFmtId="0" fontId="22" fillId="21" borderId="2" applyNumberFormat="0" applyAlignment="0" applyProtection="0"/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23" fillId="0" borderId="0" applyNumberFormat="0" applyFill="0" applyBorder="0" applyAlignment="0" applyProtection="0"/>
    <xf numFmtId="2" fontId="6" fillId="0" borderId="0" applyFont="0" applyFill="0" applyBorder="0" applyAlignment="0" applyProtection="0"/>
    <xf numFmtId="0" fontId="24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5" fillId="0" borderId="0" applyNumberFormat="0" applyFill="0" applyBorder="0" applyAlignment="0" applyProtection="0"/>
    <xf numFmtId="0" fontId="26" fillId="7" borderId="1" applyNumberFormat="0" applyAlignment="0" applyProtection="0"/>
    <xf numFmtId="0" fontId="27" fillId="0" borderId="4" applyNumberFormat="0" applyFill="0" applyAlignment="0" applyProtection="0"/>
    <xf numFmtId="0" fontId="28" fillId="22" borderId="0" applyNumberFormat="0" applyBorder="0" applyAlignment="0" applyProtection="0"/>
    <xf numFmtId="0" fontId="18" fillId="0" borderId="0"/>
    <xf numFmtId="0" fontId="18" fillId="23" borderId="5" applyNumberFormat="0" applyFont="0" applyAlignment="0" applyProtection="0"/>
    <xf numFmtId="0" fontId="29" fillId="20" borderId="6" applyNumberFormat="0" applyAlignment="0" applyProtection="0"/>
    <xf numFmtId="0" fontId="30" fillId="0" borderId="0" applyNumberFormat="0" applyFill="0" applyBorder="0" applyAlignment="0" applyProtection="0"/>
    <xf numFmtId="0" fontId="6" fillId="0" borderId="7" applyNumberFormat="0" applyFont="0" applyFill="0" applyAlignment="0" applyProtection="0"/>
    <xf numFmtId="0" fontId="31" fillId="0" borderId="0" applyNumberFormat="0" applyFill="0" applyBorder="0" applyAlignment="0" applyProtection="0"/>
  </cellStyleXfs>
  <cellXfs count="46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7" fillId="0" borderId="0" xfId="0" applyFont="1" applyAlignment="1"/>
    <xf numFmtId="0" fontId="7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0" xfId="0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10" fillId="0" borderId="0" xfId="0" applyFont="1">
      <alignment vertical="top"/>
    </xf>
    <xf numFmtId="0" fontId="7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9" fillId="0" borderId="0" xfId="0" applyFo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/>
    <xf numFmtId="0" fontId="14" fillId="0" borderId="0" xfId="0" applyFont="1">
      <alignment vertical="top"/>
    </xf>
    <xf numFmtId="0" fontId="15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11" fillId="0" borderId="0" xfId="0" applyFont="1" applyAlignment="1">
      <alignment horizontal="left"/>
    </xf>
    <xf numFmtId="0" fontId="11" fillId="0" borderId="0" xfId="0" applyFont="1" applyAlignment="1">
      <alignment horizontal="right"/>
    </xf>
    <xf numFmtId="0" fontId="17" fillId="0" borderId="5" xfId="0" applyFont="1" applyBorder="1" applyAlignment="1">
      <alignment horizontal="center" vertical="center"/>
    </xf>
    <xf numFmtId="0" fontId="17" fillId="0" borderId="5" xfId="0" applyFont="1" applyBorder="1" applyAlignment="1">
      <alignment vertical="center"/>
    </xf>
    <xf numFmtId="0" fontId="17" fillId="0" borderId="5" xfId="0" applyFont="1" applyBorder="1" applyAlignment="1">
      <alignment horizontal="left" vertical="center"/>
    </xf>
    <xf numFmtId="0" fontId="17" fillId="24" borderId="5" xfId="0" applyFont="1" applyFill="1" applyBorder="1" applyAlignment="1">
      <alignment horizontal="left" vertical="center"/>
    </xf>
    <xf numFmtId="0" fontId="13" fillId="0" borderId="0" xfId="0" applyFont="1" applyAlignment="1">
      <alignment horizontal="center" vertical="top"/>
    </xf>
    <xf numFmtId="0" fontId="10" fillId="0" borderId="0" xfId="0" applyFont="1" applyAlignment="1">
      <alignment horizontal="center" vertical="top"/>
    </xf>
    <xf numFmtId="0" fontId="13" fillId="0" borderId="0" xfId="0" applyFont="1" applyAlignment="1">
      <alignment horizontal="center"/>
    </xf>
    <xf numFmtId="0" fontId="16" fillId="25" borderId="11" xfId="0" applyFont="1" applyFill="1" applyBorder="1" applyAlignment="1">
      <alignment horizontal="left" vertical="center"/>
    </xf>
    <xf numFmtId="0" fontId="16" fillId="0" borderId="5" xfId="0" applyFont="1" applyBorder="1" applyAlignment="1">
      <alignment horizontal="center" vertical="center"/>
    </xf>
    <xf numFmtId="0" fontId="5" fillId="0" borderId="11" xfId="0" applyFont="1" applyBorder="1" applyAlignment="1">
      <alignment vertical="center"/>
    </xf>
    <xf numFmtId="0" fontId="5" fillId="0" borderId="5" xfId="0" applyFont="1" applyBorder="1" applyAlignment="1">
      <alignment horizontal="left" vertical="center"/>
    </xf>
    <xf numFmtId="0" fontId="17" fillId="24" borderId="5" xfId="0" applyFont="1" applyFill="1" applyBorder="1" applyAlignment="1">
      <alignment vertical="center"/>
    </xf>
    <xf numFmtId="0" fontId="32" fillId="0" borderId="0" xfId="41" applyFont="1" applyAlignment="1">
      <alignment wrapText="1"/>
    </xf>
    <xf numFmtId="0" fontId="32" fillId="0" borderId="0" xfId="41" applyFont="1" applyAlignment="1">
      <alignment horizontal="center" wrapText="1"/>
    </xf>
    <xf numFmtId="0" fontId="32" fillId="0" borderId="0" xfId="41" applyFont="1" applyAlignment="1">
      <alignment horizontal="left" wrapText="1"/>
    </xf>
    <xf numFmtId="0" fontId="0" fillId="0" borderId="0" xfId="0" applyAlignment="1">
      <alignment horizontal="right"/>
    </xf>
  </cellXfs>
  <cellStyles count="4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 xr:uid="{00000000-0005-0000-0000-00001B000000}"/>
    <cellStyle name="Currency0" xfId="29" xr:uid="{00000000-0005-0000-0000-00001C000000}"/>
    <cellStyle name="Date" xfId="30" xr:uid="{00000000-0005-0000-0000-00001D000000}"/>
    <cellStyle name="Explanatory Text" xfId="31" builtinId="53" customBuiltin="1"/>
    <cellStyle name="Fixed" xfId="32" xr:uid="{00000000-0005-0000-0000-00001F000000}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" xfId="41" xr:uid="{00000000-0005-0000-0000-000029000000}"/>
    <cellStyle name="Note" xfId="42" builtinId="10" customBuiltin="1"/>
    <cellStyle name="Output" xfId="43" builtinId="21" customBuiltin="1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V0597 And - O-C Diagr.</a:t>
            </a:r>
          </a:p>
        </c:rich>
      </c:tx>
      <c:layout>
        <c:manualLayout>
          <c:xMode val="edge"/>
          <c:yMode val="edge"/>
          <c:x val="0.3669172932330827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35127795846455"/>
          <c:w val="0.81052631578947365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1.6999999999999999E-3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1.6999999999999999E-3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12440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CBB-4F08-AF59-1DCC0CD63E28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1.6999999999999999E-3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1.6999999999999999E-3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12440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CBB-4F08-AF59-1DCC0CD63E28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1.6999999999999999E-3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1.6999999999999999E-3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12440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ACBB-4F08-AF59-1DCC0CD63E28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1.6999999999999999E-3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1.6999999999999999E-3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12440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1">
                  <c:v>-2.8200000000651926E-2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ACBB-4F08-AF59-1DCC0CD63E28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1.6999999999999999E-3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1.6999999999999999E-3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12440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ACBB-4F08-AF59-1DCC0CD63E28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1.6999999999999999E-3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1.6999999999999999E-3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12440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ACBB-4F08-AF59-1DCC0CD63E28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1.6999999999999999E-3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1.6999999999999999E-3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12440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ACBB-4F08-AF59-1DCC0CD63E28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12440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0</c:v>
                </c:pt>
                <c:pt idx="1">
                  <c:v>-2.8200000000651926E-2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ACBB-4F08-AF59-1DCC0CD63E28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12440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ACBB-4F08-AF59-1DCC0CD63E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98350712"/>
        <c:axId val="1"/>
      </c:scatterChart>
      <c:valAx>
        <c:axId val="69835071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781954887218041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98350712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654135338345865"/>
          <c:y val="0.92397937099967764"/>
          <c:w val="0.71428571428571441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</xdr:colOff>
      <xdr:row>0</xdr:row>
      <xdr:rowOff>0</xdr:rowOff>
    </xdr:from>
    <xdr:to>
      <xdr:col>17</xdr:col>
      <xdr:colOff>95250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79D35DE1-6191-3F9E-62BE-36325CB1FF8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940"/>
  <sheetViews>
    <sheetView tabSelected="1" workbookViewId="0">
      <pane xSplit="14" ySplit="21" topLeftCell="O22" activePane="bottomRight" state="frozen"/>
      <selection pane="topRight" activeCell="O1" sqref="O1"/>
      <selection pane="bottomLeft" activeCell="A22" sqref="A22"/>
      <selection pane="bottomRight" activeCell="F9" sqref="F9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0.140625" customWidth="1"/>
    <col min="6" max="6" width="17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</cols>
  <sheetData>
    <row r="1" spans="1:19" ht="20.25" x14ac:dyDescent="0.3">
      <c r="A1" s="1" t="s">
        <v>45</v>
      </c>
      <c r="F1" s="37" t="s">
        <v>41</v>
      </c>
      <c r="G1" s="30"/>
      <c r="H1" s="38"/>
      <c r="I1" s="39" t="s">
        <v>42</v>
      </c>
      <c r="J1" s="37" t="s">
        <v>41</v>
      </c>
      <c r="K1" s="40">
        <v>23.060400000000001</v>
      </c>
      <c r="L1" s="32">
        <v>48.352400000000003</v>
      </c>
      <c r="M1" s="33">
        <v>51442.686000000002</v>
      </c>
      <c r="N1" s="33">
        <v>0.46775</v>
      </c>
      <c r="O1" s="31" t="s">
        <v>43</v>
      </c>
      <c r="P1" s="32">
        <v>11.69</v>
      </c>
      <c r="Q1" s="32">
        <v>12.03</v>
      </c>
      <c r="R1" s="41" t="s">
        <v>44</v>
      </c>
      <c r="S1" s="31" t="s">
        <v>13</v>
      </c>
    </row>
    <row r="2" spans="1:19" x14ac:dyDescent="0.2">
      <c r="A2" t="s">
        <v>23</v>
      </c>
      <c r="B2" t="s">
        <v>43</v>
      </c>
      <c r="C2" s="29"/>
      <c r="D2" s="3"/>
    </row>
    <row r="3" spans="1:19" ht="13.5" thickBot="1" x14ac:dyDescent="0.25"/>
    <row r="4" spans="1:19" ht="14.25" thickTop="1" thickBot="1" x14ac:dyDescent="0.25">
      <c r="A4" s="5" t="s">
        <v>0</v>
      </c>
      <c r="C4" s="26">
        <v>51442.686000000002</v>
      </c>
      <c r="D4" s="27">
        <v>0.46775</v>
      </c>
    </row>
    <row r="5" spans="1:19" ht="13.5" thickTop="1" x14ac:dyDescent="0.2">
      <c r="A5" s="9" t="s">
        <v>28</v>
      </c>
      <c r="B5" s="10"/>
      <c r="C5" s="11">
        <v>-9.5</v>
      </c>
      <c r="D5" s="10" t="s">
        <v>29</v>
      </c>
      <c r="E5" s="10"/>
    </row>
    <row r="6" spans="1:19" x14ac:dyDescent="0.2">
      <c r="A6" s="5" t="s">
        <v>1</v>
      </c>
    </row>
    <row r="7" spans="1:19" x14ac:dyDescent="0.2">
      <c r="A7" t="s">
        <v>2</v>
      </c>
      <c r="C7" s="45">
        <v>51442.686000000002</v>
      </c>
      <c r="D7" s="28" t="s">
        <v>46</v>
      </c>
    </row>
    <row r="8" spans="1:19" x14ac:dyDescent="0.2">
      <c r="A8" t="s">
        <v>3</v>
      </c>
      <c r="C8" s="45">
        <f>N1</f>
        <v>0.46775</v>
      </c>
      <c r="D8" s="28" t="str">
        <f>D7</f>
        <v>GCVS</v>
      </c>
    </row>
    <row r="9" spans="1:19" x14ac:dyDescent="0.2">
      <c r="A9" s="24" t="s">
        <v>32</v>
      </c>
      <c r="B9" s="36">
        <v>21</v>
      </c>
      <c r="C9" s="22" t="str">
        <f>"F"&amp;B9</f>
        <v>F21</v>
      </c>
      <c r="D9" s="23" t="str">
        <f>"G"&amp;B9</f>
        <v>G21</v>
      </c>
    </row>
    <row r="10" spans="1:19" ht="13.5" thickBot="1" x14ac:dyDescent="0.25">
      <c r="A10" s="10"/>
      <c r="B10" s="10"/>
      <c r="C10" s="4" t="s">
        <v>19</v>
      </c>
      <c r="D10" s="4" t="s">
        <v>20</v>
      </c>
      <c r="E10" s="10"/>
    </row>
    <row r="11" spans="1:19" x14ac:dyDescent="0.2">
      <c r="A11" s="10" t="s">
        <v>15</v>
      </c>
      <c r="B11" s="10"/>
      <c r="C11" s="21">
        <f ca="1">INTERCEPT(INDIRECT($D$9):G992,INDIRECT($C$9):F992)</f>
        <v>0</v>
      </c>
      <c r="D11" s="3"/>
      <c r="E11" s="10"/>
    </row>
    <row r="12" spans="1:19" x14ac:dyDescent="0.2">
      <c r="A12" s="10" t="s">
        <v>16</v>
      </c>
      <c r="B12" s="10"/>
      <c r="C12" s="21">
        <f ca="1">SLOPE(INDIRECT($D$9):G992,INDIRECT($C$9):F992)</f>
        <v>-2.2668810289913124E-6</v>
      </c>
      <c r="D12" s="3"/>
      <c r="E12" s="10"/>
    </row>
    <row r="13" spans="1:19" x14ac:dyDescent="0.2">
      <c r="A13" s="10" t="s">
        <v>18</v>
      </c>
      <c r="B13" s="10"/>
      <c r="C13" s="3" t="s">
        <v>13</v>
      </c>
    </row>
    <row r="14" spans="1:19" x14ac:dyDescent="0.2">
      <c r="A14" s="10"/>
      <c r="B14" s="10"/>
      <c r="C14" s="10"/>
    </row>
    <row r="15" spans="1:19" x14ac:dyDescent="0.2">
      <c r="A15" s="12" t="s">
        <v>17</v>
      </c>
      <c r="B15" s="10"/>
      <c r="C15" s="13">
        <f ca="1">(C7+C11)+(C8+C12)*INT(MAX(F21:F3533))</f>
        <v>57261.467799999999</v>
      </c>
      <c r="E15" s="14" t="s">
        <v>34</v>
      </c>
      <c r="F15" s="34">
        <v>1</v>
      </c>
    </row>
    <row r="16" spans="1:19" x14ac:dyDescent="0.2">
      <c r="A16" s="16" t="s">
        <v>4</v>
      </c>
      <c r="B16" s="10"/>
      <c r="C16" s="17">
        <f ca="1">+C8+C12</f>
        <v>0.467747733118971</v>
      </c>
      <c r="E16" s="14" t="s">
        <v>30</v>
      </c>
      <c r="F16" s="35">
        <f ca="1">NOW()+15018.5+$C$5/24</f>
        <v>60319.552850462962</v>
      </c>
    </row>
    <row r="17" spans="1:21" ht="13.5" thickBot="1" x14ac:dyDescent="0.25">
      <c r="A17" s="14" t="s">
        <v>27</v>
      </c>
      <c r="B17" s="10"/>
      <c r="C17" s="10">
        <f>COUNT(C21:C2191)</f>
        <v>2</v>
      </c>
      <c r="E17" s="14" t="s">
        <v>35</v>
      </c>
      <c r="F17" s="15">
        <f ca="1">ROUND(2*(F16-$C$7)/$C$8,0)/2+F15</f>
        <v>18979</v>
      </c>
    </row>
    <row r="18" spans="1:21" ht="14.25" thickTop="1" thickBot="1" x14ac:dyDescent="0.25">
      <c r="A18" s="16" t="s">
        <v>5</v>
      </c>
      <c r="B18" s="10"/>
      <c r="C18" s="19">
        <f ca="1">+C15</f>
        <v>57261.467799999999</v>
      </c>
      <c r="D18" s="20">
        <f ca="1">+C16</f>
        <v>0.467747733118971</v>
      </c>
      <c r="E18" s="14" t="s">
        <v>36</v>
      </c>
      <c r="F18" s="23">
        <f ca="1">ROUND(2*(F16-$C$15)/$C$16,0)/2+F15</f>
        <v>6539</v>
      </c>
    </row>
    <row r="19" spans="1:21" ht="13.5" thickTop="1" x14ac:dyDescent="0.2">
      <c r="E19" s="14" t="s">
        <v>31</v>
      </c>
      <c r="F19" s="18">
        <f ca="1">+$C$15+$C$16*F18-15018.5-$C$5/24</f>
        <v>45301.966060198283</v>
      </c>
    </row>
    <row r="20" spans="1:21" ht="13.5" thickBot="1" x14ac:dyDescent="0.25">
      <c r="A20" s="4" t="s">
        <v>6</v>
      </c>
      <c r="B20" s="4" t="s">
        <v>7</v>
      </c>
      <c r="C20" s="4" t="s">
        <v>8</v>
      </c>
      <c r="D20" s="4" t="s">
        <v>12</v>
      </c>
      <c r="E20" s="4" t="s">
        <v>9</v>
      </c>
      <c r="F20" s="4" t="s">
        <v>10</v>
      </c>
      <c r="G20" s="4" t="s">
        <v>11</v>
      </c>
      <c r="H20" s="7" t="s">
        <v>37</v>
      </c>
      <c r="I20" s="7" t="s">
        <v>38</v>
      </c>
      <c r="J20" s="7" t="s">
        <v>39</v>
      </c>
      <c r="K20" s="7" t="s">
        <v>40</v>
      </c>
      <c r="L20" s="7" t="s">
        <v>24</v>
      </c>
      <c r="M20" s="7" t="s">
        <v>25</v>
      </c>
      <c r="N20" s="7" t="s">
        <v>26</v>
      </c>
      <c r="O20" s="7" t="s">
        <v>22</v>
      </c>
      <c r="P20" s="6" t="s">
        <v>21</v>
      </c>
      <c r="Q20" s="4" t="s">
        <v>14</v>
      </c>
      <c r="U20" s="25" t="s">
        <v>33</v>
      </c>
    </row>
    <row r="21" spans="1:21" x14ac:dyDescent="0.2">
      <c r="A21" t="s">
        <v>46</v>
      </c>
      <c r="C21" s="8">
        <v>51442.686000000002</v>
      </c>
      <c r="D21" s="8" t="s">
        <v>13</v>
      </c>
      <c r="E21">
        <f>+(C21-C$7)/C$8</f>
        <v>0</v>
      </c>
      <c r="F21">
        <f>ROUND(2*E21,0)/2</f>
        <v>0</v>
      </c>
      <c r="G21">
        <f>+C21-(C$7+F21*C$8)</f>
        <v>0</v>
      </c>
      <c r="I21">
        <f>+G21</f>
        <v>0</v>
      </c>
      <c r="O21">
        <f ca="1">+C$11+C$12*$F21</f>
        <v>0</v>
      </c>
      <c r="Q21" s="2">
        <f>+C21-15018.5</f>
        <v>36424.186000000002</v>
      </c>
    </row>
    <row r="22" spans="1:21" x14ac:dyDescent="0.2">
      <c r="A22" s="42" t="s">
        <v>47</v>
      </c>
      <c r="B22" s="43" t="s">
        <v>48</v>
      </c>
      <c r="C22" s="44">
        <v>57261.467799999999</v>
      </c>
      <c r="D22" s="44">
        <v>1.6999999999999999E-3</v>
      </c>
      <c r="E22">
        <f>+(C22-C$7)/C$8</f>
        <v>12439.939711384281</v>
      </c>
      <c r="F22">
        <f>ROUND(2*E22,0)/2</f>
        <v>12440</v>
      </c>
      <c r="G22">
        <f>+C22-(C$7+F22*C$8)</f>
        <v>-2.8200000000651926E-2</v>
      </c>
      <c r="K22">
        <f>+G22</f>
        <v>-2.8200000000651926E-2</v>
      </c>
      <c r="O22">
        <f ca="1">+C$11+C$12*$F22</f>
        <v>-2.8200000000651926E-2</v>
      </c>
      <c r="Q22" s="2">
        <f>+C22-15018.5</f>
        <v>42242.967799999999</v>
      </c>
    </row>
    <row r="23" spans="1:21" x14ac:dyDescent="0.2">
      <c r="C23" s="8"/>
      <c r="D23" s="8"/>
      <c r="Q23" s="2"/>
    </row>
    <row r="24" spans="1:21" x14ac:dyDescent="0.2">
      <c r="C24" s="8"/>
      <c r="D24" s="8"/>
      <c r="Q24" s="2"/>
    </row>
    <row r="25" spans="1:21" x14ac:dyDescent="0.2">
      <c r="C25" s="8"/>
      <c r="D25" s="8"/>
      <c r="Q25" s="2"/>
    </row>
    <row r="26" spans="1:21" x14ac:dyDescent="0.2">
      <c r="C26" s="8"/>
      <c r="D26" s="8"/>
      <c r="Q26" s="2"/>
    </row>
    <row r="27" spans="1:21" x14ac:dyDescent="0.2">
      <c r="C27" s="8"/>
      <c r="D27" s="8"/>
      <c r="Q27" s="2"/>
    </row>
    <row r="28" spans="1:21" x14ac:dyDescent="0.2">
      <c r="C28" s="8"/>
      <c r="D28" s="8"/>
      <c r="Q28" s="2"/>
    </row>
    <row r="29" spans="1:21" x14ac:dyDescent="0.2">
      <c r="C29" s="8"/>
      <c r="D29" s="8"/>
      <c r="Q29" s="2"/>
    </row>
    <row r="30" spans="1:21" x14ac:dyDescent="0.2">
      <c r="C30" s="8"/>
      <c r="D30" s="8"/>
      <c r="Q30" s="2"/>
    </row>
    <row r="31" spans="1:21" x14ac:dyDescent="0.2">
      <c r="C31" s="8"/>
      <c r="D31" s="8"/>
      <c r="Q31" s="2"/>
    </row>
    <row r="32" spans="1:21" x14ac:dyDescent="0.2">
      <c r="C32" s="8"/>
      <c r="D32" s="8"/>
      <c r="Q32" s="2"/>
    </row>
    <row r="33" spans="3:17" x14ac:dyDescent="0.2">
      <c r="C33" s="8"/>
      <c r="D33" s="8"/>
      <c r="Q33" s="2"/>
    </row>
    <row r="34" spans="3:17" x14ac:dyDescent="0.2">
      <c r="C34" s="8"/>
      <c r="D34" s="8"/>
    </row>
    <row r="35" spans="3:17" x14ac:dyDescent="0.2">
      <c r="C35" s="8"/>
      <c r="D35" s="8"/>
    </row>
    <row r="36" spans="3:17" x14ac:dyDescent="0.2">
      <c r="C36" s="8"/>
      <c r="D36" s="8"/>
    </row>
    <row r="37" spans="3:17" x14ac:dyDescent="0.2">
      <c r="C37" s="8"/>
      <c r="D37" s="8"/>
    </row>
    <row r="38" spans="3:17" x14ac:dyDescent="0.2">
      <c r="C38" s="8"/>
      <c r="D38" s="8"/>
    </row>
    <row r="39" spans="3:17" x14ac:dyDescent="0.2">
      <c r="C39" s="8"/>
      <c r="D39" s="8"/>
    </row>
    <row r="40" spans="3:17" x14ac:dyDescent="0.2">
      <c r="C40" s="8"/>
      <c r="D40" s="8"/>
    </row>
    <row r="41" spans="3:17" x14ac:dyDescent="0.2">
      <c r="C41" s="8"/>
      <c r="D41" s="8"/>
    </row>
    <row r="42" spans="3:17" x14ac:dyDescent="0.2">
      <c r="C42" s="8"/>
      <c r="D42" s="8"/>
    </row>
    <row r="43" spans="3:17" x14ac:dyDescent="0.2">
      <c r="C43" s="8"/>
      <c r="D43" s="8"/>
    </row>
    <row r="44" spans="3:17" x14ac:dyDescent="0.2">
      <c r="C44" s="8"/>
      <c r="D44" s="8"/>
    </row>
    <row r="45" spans="3:17" x14ac:dyDescent="0.2">
      <c r="C45" s="8"/>
      <c r="D45" s="8"/>
    </row>
    <row r="46" spans="3:17" x14ac:dyDescent="0.2">
      <c r="C46" s="8"/>
      <c r="D46" s="8"/>
    </row>
    <row r="47" spans="3:17" x14ac:dyDescent="0.2">
      <c r="C47" s="8"/>
      <c r="D47" s="8"/>
    </row>
    <row r="48" spans="3:17" x14ac:dyDescent="0.2">
      <c r="C48" s="8"/>
      <c r="D48" s="8"/>
    </row>
    <row r="49" spans="3:4" x14ac:dyDescent="0.2">
      <c r="C49" s="8"/>
      <c r="D49" s="8"/>
    </row>
    <row r="50" spans="3:4" x14ac:dyDescent="0.2">
      <c r="C50" s="8"/>
      <c r="D50" s="8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  <row r="6938" spans="3:4" x14ac:dyDescent="0.2">
      <c r="C6938" s="8"/>
      <c r="D6938" s="8"/>
    </row>
    <row r="6939" spans="3:4" x14ac:dyDescent="0.2">
      <c r="C6939" s="8"/>
      <c r="D6939" s="8"/>
    </row>
    <row r="6940" spans="3:4" x14ac:dyDescent="0.2">
      <c r="C6940" s="8"/>
      <c r="D6940" s="8"/>
    </row>
  </sheetData>
  <phoneticPr fontId="8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2024-01-10T00:16:06Z</dcterms:modified>
</cp:coreProperties>
</file>